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onedrive\Desktop\"/>
    </mc:Choice>
  </mc:AlternateContent>
  <bookViews>
    <workbookView xWindow="0" yWindow="0" windowWidth="0" windowHeight="0"/>
  </bookViews>
  <sheets>
    <sheet name="Rekapitulace stavby" sheetId="1" r:id="rId1"/>
    <sheet name="SO 10-2 - Stavebně konstr..." sheetId="2" r:id="rId2"/>
    <sheet name="SO 20-2 - Tramvajový svršek" sheetId="3" r:id="rId3"/>
    <sheet name="Pokyny pro vyplnění" sheetId="4" r:id="rId4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10-2 - Stavebně konstr...'!$C$101:$K$389</definedName>
    <definedName name="_xlnm.Print_Area" localSheetId="1">'SO 10-2 - Stavebně konstr...'!$C$4:$J$41,'SO 10-2 - Stavebně konstr...'!$C$47:$J$81,'SO 10-2 - Stavebně konstr...'!$C$87:$K$389</definedName>
    <definedName name="_xlnm.Print_Titles" localSheetId="1">'SO 10-2 - Stavebně konstr...'!$101:$101</definedName>
    <definedName name="_xlnm._FilterDatabase" localSheetId="2" hidden="1">'SO 20-2 - Tramvajový svršek'!$C$100:$K$369</definedName>
    <definedName name="_xlnm.Print_Area" localSheetId="2">'SO 20-2 - Tramvajový svršek'!$C$4:$J$41,'SO 20-2 - Tramvajový svršek'!$C$47:$J$80,'SO 20-2 - Tramvajový svršek'!$C$86:$K$369</definedName>
    <definedName name="_xlnm.Print_Titles" localSheetId="2">'SO 20-2 - Tramvajový svršek'!$100:$100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9"/>
  <c r="J38"/>
  <c i="1" r="AY57"/>
  <c i="3" r="J37"/>
  <c i="1" r="AX57"/>
  <c i="3" r="BI364"/>
  <c r="BH364"/>
  <c r="BG364"/>
  <c r="BF364"/>
  <c r="T364"/>
  <c r="T363"/>
  <c r="R364"/>
  <c r="R363"/>
  <c r="P364"/>
  <c r="P363"/>
  <c r="BI357"/>
  <c r="BH357"/>
  <c r="BG357"/>
  <c r="BF357"/>
  <c r="T357"/>
  <c r="T356"/>
  <c r="R357"/>
  <c r="R356"/>
  <c r="P357"/>
  <c r="P356"/>
  <c r="BI350"/>
  <c r="BH350"/>
  <c r="BG350"/>
  <c r="BF350"/>
  <c r="T350"/>
  <c r="T349"/>
  <c r="R350"/>
  <c r="R349"/>
  <c r="P350"/>
  <c r="P349"/>
  <c r="BI343"/>
  <c r="BH343"/>
  <c r="BG343"/>
  <c r="BF343"/>
  <c r="T343"/>
  <c r="R343"/>
  <c r="P343"/>
  <c r="BI337"/>
  <c r="BH337"/>
  <c r="BG337"/>
  <c r="BF337"/>
  <c r="T337"/>
  <c r="R337"/>
  <c r="P337"/>
  <c r="BI332"/>
  <c r="BH332"/>
  <c r="BG332"/>
  <c r="BF332"/>
  <c r="T332"/>
  <c r="R332"/>
  <c r="P332"/>
  <c r="BI327"/>
  <c r="BH327"/>
  <c r="BG327"/>
  <c r="BF327"/>
  <c r="T327"/>
  <c r="R327"/>
  <c r="P327"/>
  <c r="BI322"/>
  <c r="BH322"/>
  <c r="BG322"/>
  <c r="BF322"/>
  <c r="T322"/>
  <c r="T321"/>
  <c r="R322"/>
  <c r="R321"/>
  <c r="P322"/>
  <c r="P321"/>
  <c r="BI318"/>
  <c r="BH318"/>
  <c r="BG318"/>
  <c r="BF318"/>
  <c r="T318"/>
  <c r="R318"/>
  <c r="P318"/>
  <c r="BI313"/>
  <c r="BH313"/>
  <c r="BG313"/>
  <c r="BF313"/>
  <c r="T313"/>
  <c r="R313"/>
  <c r="P313"/>
  <c r="BI309"/>
  <c r="BH309"/>
  <c r="BG309"/>
  <c r="BF309"/>
  <c r="T309"/>
  <c r="R309"/>
  <c r="P309"/>
  <c r="BI306"/>
  <c r="BH306"/>
  <c r="BG306"/>
  <c r="BF306"/>
  <c r="T306"/>
  <c r="R306"/>
  <c r="P306"/>
  <c r="BI301"/>
  <c r="BH301"/>
  <c r="BG301"/>
  <c r="BF301"/>
  <c r="T301"/>
  <c r="R301"/>
  <c r="P301"/>
  <c r="BI297"/>
  <c r="BH297"/>
  <c r="BG297"/>
  <c r="BF297"/>
  <c r="T297"/>
  <c r="R297"/>
  <c r="P297"/>
  <c r="BI293"/>
  <c r="BH293"/>
  <c r="BG293"/>
  <c r="BF293"/>
  <c r="T293"/>
  <c r="R293"/>
  <c r="P293"/>
  <c r="BI289"/>
  <c r="BH289"/>
  <c r="BG289"/>
  <c r="BF289"/>
  <c r="T289"/>
  <c r="R289"/>
  <c r="P289"/>
  <c r="BI285"/>
  <c r="BH285"/>
  <c r="BG285"/>
  <c r="BF285"/>
  <c r="T285"/>
  <c r="R285"/>
  <c r="P285"/>
  <c r="BI281"/>
  <c r="BH281"/>
  <c r="BG281"/>
  <c r="BF281"/>
  <c r="T281"/>
  <c r="R281"/>
  <c r="P281"/>
  <c r="BI277"/>
  <c r="BH277"/>
  <c r="BG277"/>
  <c r="BF277"/>
  <c r="T277"/>
  <c r="R277"/>
  <c r="P277"/>
  <c r="BI275"/>
  <c r="BH275"/>
  <c r="BG275"/>
  <c r="BF275"/>
  <c r="T275"/>
  <c r="R275"/>
  <c r="P275"/>
  <c r="BI270"/>
  <c r="BH270"/>
  <c r="BG270"/>
  <c r="BF270"/>
  <c r="T270"/>
  <c r="R270"/>
  <c r="P270"/>
  <c r="BI266"/>
  <c r="BH266"/>
  <c r="BG266"/>
  <c r="BF266"/>
  <c r="T266"/>
  <c r="R266"/>
  <c r="P266"/>
  <c r="BI261"/>
  <c r="BH261"/>
  <c r="BG261"/>
  <c r="BF261"/>
  <c r="T261"/>
  <c r="T254"/>
  <c r="R261"/>
  <c r="R254"/>
  <c r="P261"/>
  <c r="BI255"/>
  <c r="BH255"/>
  <c r="BG255"/>
  <c r="BF255"/>
  <c r="T255"/>
  <c r="R255"/>
  <c r="P255"/>
  <c r="BI249"/>
  <c r="BH249"/>
  <c r="BG249"/>
  <c r="BF249"/>
  <c r="T249"/>
  <c r="R249"/>
  <c r="P249"/>
  <c r="BI245"/>
  <c r="BH245"/>
  <c r="BG245"/>
  <c r="BF245"/>
  <c r="T245"/>
  <c r="R245"/>
  <c r="P245"/>
  <c r="BI238"/>
  <c r="BH238"/>
  <c r="BG238"/>
  <c r="BF238"/>
  <c r="T238"/>
  <c r="R238"/>
  <c r="P238"/>
  <c r="BI233"/>
  <c r="BH233"/>
  <c r="BG233"/>
  <c r="BF233"/>
  <c r="T233"/>
  <c r="R233"/>
  <c r="P233"/>
  <c r="BI227"/>
  <c r="BH227"/>
  <c r="BG227"/>
  <c r="BF227"/>
  <c r="T227"/>
  <c r="R227"/>
  <c r="P227"/>
  <c r="BI222"/>
  <c r="BH222"/>
  <c r="BG222"/>
  <c r="BF222"/>
  <c r="T222"/>
  <c r="R222"/>
  <c r="P222"/>
  <c r="BI217"/>
  <c r="BH217"/>
  <c r="BG217"/>
  <c r="BF217"/>
  <c r="T217"/>
  <c r="R217"/>
  <c r="P217"/>
  <c r="BI211"/>
  <c r="BH211"/>
  <c r="BG211"/>
  <c r="BF211"/>
  <c r="T211"/>
  <c r="R211"/>
  <c r="P211"/>
  <c r="BI209"/>
  <c r="BH209"/>
  <c r="BG209"/>
  <c r="BF209"/>
  <c r="T209"/>
  <c r="R209"/>
  <c r="P209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57"/>
  <c r="BH157"/>
  <c r="BG157"/>
  <c r="BF157"/>
  <c r="T157"/>
  <c r="R157"/>
  <c r="P157"/>
  <c r="BI148"/>
  <c r="BH148"/>
  <c r="BG148"/>
  <c r="BF148"/>
  <c r="T148"/>
  <c r="R148"/>
  <c r="P148"/>
  <c r="BI144"/>
  <c r="BH144"/>
  <c r="BG144"/>
  <c r="BF144"/>
  <c r="T144"/>
  <c r="R144"/>
  <c r="P144"/>
  <c r="BI137"/>
  <c r="BH137"/>
  <c r="BG137"/>
  <c r="BF137"/>
  <c r="T137"/>
  <c r="R137"/>
  <c r="P137"/>
  <c r="BI133"/>
  <c r="BH133"/>
  <c r="BG133"/>
  <c r="BF133"/>
  <c r="T133"/>
  <c r="R133"/>
  <c r="P133"/>
  <c r="BI127"/>
  <c r="BH127"/>
  <c r="BG127"/>
  <c r="BF127"/>
  <c r="T127"/>
  <c r="R127"/>
  <c r="P127"/>
  <c r="BI122"/>
  <c r="BH122"/>
  <c r="BG122"/>
  <c r="BF122"/>
  <c r="T122"/>
  <c r="R122"/>
  <c r="P122"/>
  <c r="BI118"/>
  <c r="BH118"/>
  <c r="BG118"/>
  <c r="BF118"/>
  <c r="T118"/>
  <c r="R118"/>
  <c r="P118"/>
  <c r="BI111"/>
  <c r="BH111"/>
  <c r="BG111"/>
  <c r="BF111"/>
  <c r="T111"/>
  <c r="R111"/>
  <c r="P111"/>
  <c r="BI104"/>
  <c r="BH104"/>
  <c r="BG104"/>
  <c r="BF104"/>
  <c r="T104"/>
  <c r="T103"/>
  <c r="R104"/>
  <c r="R103"/>
  <c r="P104"/>
  <c r="P103"/>
  <c r="J98"/>
  <c r="J97"/>
  <c r="F97"/>
  <c r="F95"/>
  <c r="E93"/>
  <c r="J59"/>
  <c r="J58"/>
  <c r="F58"/>
  <c r="F56"/>
  <c r="E54"/>
  <c r="J20"/>
  <c r="E20"/>
  <c r="F59"/>
  <c r="J19"/>
  <c r="J14"/>
  <c r="J95"/>
  <c r="E7"/>
  <c r="E50"/>
  <c i="2" r="J39"/>
  <c r="J38"/>
  <c i="1" r="AY56"/>
  <c i="2" r="J37"/>
  <c i="1" r="AX56"/>
  <c i="2" r="BI385"/>
  <c r="BH385"/>
  <c r="BG385"/>
  <c r="BF385"/>
  <c r="T385"/>
  <c r="T384"/>
  <c r="R385"/>
  <c r="R384"/>
  <c r="P385"/>
  <c r="P384"/>
  <c r="BI379"/>
  <c r="BH379"/>
  <c r="BG379"/>
  <c r="BF379"/>
  <c r="T379"/>
  <c r="T378"/>
  <c r="R379"/>
  <c r="R378"/>
  <c r="P379"/>
  <c r="P378"/>
  <c r="BI372"/>
  <c r="BH372"/>
  <c r="BG372"/>
  <c r="BF372"/>
  <c r="T372"/>
  <c r="R372"/>
  <c r="P372"/>
  <c r="BI369"/>
  <c r="BH369"/>
  <c r="BG369"/>
  <c r="BF369"/>
  <c r="T369"/>
  <c r="R369"/>
  <c r="P369"/>
  <c r="BI363"/>
  <c r="BH363"/>
  <c r="BG363"/>
  <c r="BF363"/>
  <c r="T363"/>
  <c r="T362"/>
  <c r="R363"/>
  <c r="R362"/>
  <c r="P363"/>
  <c r="P362"/>
  <c r="BI357"/>
  <c r="BH357"/>
  <c r="BG357"/>
  <c r="BF357"/>
  <c r="T357"/>
  <c r="T351"/>
  <c r="R357"/>
  <c r="R351"/>
  <c r="P357"/>
  <c r="P351"/>
  <c r="BI352"/>
  <c r="BH352"/>
  <c r="BG352"/>
  <c r="BF352"/>
  <c r="T352"/>
  <c r="R352"/>
  <c r="P352"/>
  <c r="BI347"/>
  <c r="BH347"/>
  <c r="BG347"/>
  <c r="BF347"/>
  <c r="T347"/>
  <c r="R347"/>
  <c r="P347"/>
  <c r="BI338"/>
  <c r="BH338"/>
  <c r="BG338"/>
  <c r="BF338"/>
  <c r="T338"/>
  <c r="R338"/>
  <c r="P338"/>
  <c r="BI336"/>
  <c r="BH336"/>
  <c r="BG336"/>
  <c r="BF336"/>
  <c r="T336"/>
  <c r="R336"/>
  <c r="P336"/>
  <c r="BI329"/>
  <c r="BH329"/>
  <c r="BG329"/>
  <c r="BF329"/>
  <c r="T329"/>
  <c r="R329"/>
  <c r="P329"/>
  <c r="BI319"/>
  <c r="BH319"/>
  <c r="BG319"/>
  <c r="BF319"/>
  <c r="T319"/>
  <c r="T318"/>
  <c r="R319"/>
  <c r="R318"/>
  <c r="P319"/>
  <c r="P318"/>
  <c r="BI314"/>
  <c r="BH314"/>
  <c r="BG314"/>
  <c r="BF314"/>
  <c r="T314"/>
  <c r="T313"/>
  <c r="R314"/>
  <c r="R313"/>
  <c r="P314"/>
  <c r="P313"/>
  <c r="BI308"/>
  <c r="BH308"/>
  <c r="BG308"/>
  <c r="BF308"/>
  <c r="T308"/>
  <c r="R308"/>
  <c r="P308"/>
  <c r="BI303"/>
  <c r="BH303"/>
  <c r="BG303"/>
  <c r="BF303"/>
  <c r="T303"/>
  <c r="R303"/>
  <c r="P303"/>
  <c r="BI298"/>
  <c r="BH298"/>
  <c r="BG298"/>
  <c r="BF298"/>
  <c r="T298"/>
  <c r="R298"/>
  <c r="P298"/>
  <c r="BI294"/>
  <c r="BH294"/>
  <c r="BG294"/>
  <c r="BF294"/>
  <c r="T294"/>
  <c r="R294"/>
  <c r="P294"/>
  <c r="BI291"/>
  <c r="BH291"/>
  <c r="BG291"/>
  <c r="BF291"/>
  <c r="T291"/>
  <c r="R291"/>
  <c r="P291"/>
  <c r="BI287"/>
  <c r="BH287"/>
  <c r="BG287"/>
  <c r="BF287"/>
  <c r="T287"/>
  <c r="R287"/>
  <c r="P287"/>
  <c r="BI281"/>
  <c r="BH281"/>
  <c r="BG281"/>
  <c r="BF281"/>
  <c r="T281"/>
  <c r="R281"/>
  <c r="P281"/>
  <c r="BI274"/>
  <c r="BH274"/>
  <c r="BG274"/>
  <c r="BF274"/>
  <c r="T274"/>
  <c r="R274"/>
  <c r="P274"/>
  <c r="BI267"/>
  <c r="BH267"/>
  <c r="BG267"/>
  <c r="BF267"/>
  <c r="T267"/>
  <c r="R267"/>
  <c r="P267"/>
  <c r="BI260"/>
  <c r="BH260"/>
  <c r="BG260"/>
  <c r="BF260"/>
  <c r="T260"/>
  <c r="R260"/>
  <c r="P260"/>
  <c r="BI256"/>
  <c r="BH256"/>
  <c r="BG256"/>
  <c r="BF256"/>
  <c r="T256"/>
  <c r="R256"/>
  <c r="P256"/>
  <c r="BI249"/>
  <c r="BH249"/>
  <c r="BG249"/>
  <c r="BF249"/>
  <c r="T249"/>
  <c r="R249"/>
  <c r="P249"/>
  <c r="BI244"/>
  <c r="BH244"/>
  <c r="BG244"/>
  <c r="BF244"/>
  <c r="T244"/>
  <c r="R244"/>
  <c r="P244"/>
  <c r="BI239"/>
  <c r="BH239"/>
  <c r="BG239"/>
  <c r="BF239"/>
  <c r="T239"/>
  <c r="R239"/>
  <c r="P239"/>
  <c r="BI234"/>
  <c r="BH234"/>
  <c r="BG234"/>
  <c r="BF234"/>
  <c r="T234"/>
  <c r="R234"/>
  <c r="P234"/>
  <c r="BI227"/>
  <c r="BH227"/>
  <c r="BG227"/>
  <c r="BF227"/>
  <c r="T227"/>
  <c r="R227"/>
  <c r="P227"/>
  <c r="BI220"/>
  <c r="BH220"/>
  <c r="BG220"/>
  <c r="BF220"/>
  <c r="T220"/>
  <c r="R220"/>
  <c r="P220"/>
  <c r="BI214"/>
  <c r="BH214"/>
  <c r="BG214"/>
  <c r="BF214"/>
  <c r="T214"/>
  <c r="R214"/>
  <c r="P214"/>
  <c r="BI211"/>
  <c r="BH211"/>
  <c r="BG211"/>
  <c r="BF211"/>
  <c r="T211"/>
  <c r="R211"/>
  <c r="P211"/>
  <c r="BI203"/>
  <c r="BH203"/>
  <c r="BG203"/>
  <c r="BF203"/>
  <c r="T203"/>
  <c r="R203"/>
  <c r="P203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1"/>
  <c r="BH181"/>
  <c r="BG181"/>
  <c r="BF181"/>
  <c r="T181"/>
  <c r="R181"/>
  <c r="P181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59"/>
  <c r="BH159"/>
  <c r="BG159"/>
  <c r="BF159"/>
  <c r="T159"/>
  <c r="R159"/>
  <c r="P159"/>
  <c r="BI151"/>
  <c r="BH151"/>
  <c r="BG151"/>
  <c r="BF151"/>
  <c r="T151"/>
  <c r="R151"/>
  <c r="P151"/>
  <c r="BI145"/>
  <c r="BH145"/>
  <c r="BG145"/>
  <c r="BF145"/>
  <c r="T145"/>
  <c r="R145"/>
  <c r="P145"/>
  <c r="BI142"/>
  <c r="BH142"/>
  <c r="BG142"/>
  <c r="BF142"/>
  <c r="T142"/>
  <c r="R142"/>
  <c r="P142"/>
  <c r="BI133"/>
  <c r="BH133"/>
  <c r="BG133"/>
  <c r="BF133"/>
  <c r="T133"/>
  <c r="R133"/>
  <c r="P133"/>
  <c r="BI124"/>
  <c r="BH124"/>
  <c r="BG124"/>
  <c r="BF124"/>
  <c r="T124"/>
  <c r="R124"/>
  <c r="P124"/>
  <c r="BI117"/>
  <c r="BH117"/>
  <c r="BG117"/>
  <c r="BF117"/>
  <c r="T117"/>
  <c r="R117"/>
  <c r="P117"/>
  <c r="BI112"/>
  <c r="BH112"/>
  <c r="BG112"/>
  <c r="BF112"/>
  <c r="T112"/>
  <c r="R112"/>
  <c r="P112"/>
  <c r="BI105"/>
  <c r="BH105"/>
  <c r="BG105"/>
  <c r="BF105"/>
  <c r="T105"/>
  <c r="R105"/>
  <c r="P105"/>
  <c r="J99"/>
  <c r="J98"/>
  <c r="F98"/>
  <c r="F96"/>
  <c r="E94"/>
  <c r="J59"/>
  <c r="J58"/>
  <c r="F58"/>
  <c r="F56"/>
  <c r="E54"/>
  <c r="J20"/>
  <c r="E20"/>
  <c r="F99"/>
  <c r="J19"/>
  <c r="J14"/>
  <c r="J56"/>
  <c r="E7"/>
  <c r="E90"/>
  <c i="1" r="L50"/>
  <c r="AM50"/>
  <c r="AM49"/>
  <c r="L49"/>
  <c r="AM47"/>
  <c r="L47"/>
  <c r="L45"/>
  <c r="L44"/>
  <c i="3" r="J337"/>
  <c r="BK313"/>
  <c r="BK281"/>
  <c r="BK217"/>
  <c r="J172"/>
  <c r="J118"/>
  <c i="2" r="BK372"/>
  <c i="3" r="BK337"/>
  <c r="J297"/>
  <c r="J261"/>
  <c r="J222"/>
  <c r="J164"/>
  <c r="J137"/>
  <c i="2" r="J352"/>
  <c r="J303"/>
  <c r="BK274"/>
  <c r="BK234"/>
  <c r="J192"/>
  <c r="BK133"/>
  <c i="3" r="J343"/>
  <c r="BK293"/>
  <c r="BK245"/>
  <c r="J196"/>
  <c r="BK168"/>
  <c i="2" r="J369"/>
  <c r="BK303"/>
  <c r="J260"/>
  <c r="BK151"/>
  <c i="3" r="J364"/>
  <c i="2" r="J308"/>
  <c r="BK203"/>
  <c r="J168"/>
  <c r="BK117"/>
  <c i="3" r="BK343"/>
  <c r="BK297"/>
  <c r="BK266"/>
  <c r="BK222"/>
  <c r="J188"/>
  <c r="BK133"/>
  <c i="2" r="J379"/>
  <c i="3" r="J127"/>
  <c r="J301"/>
  <c r="J266"/>
  <c r="J192"/>
  <c r="J144"/>
  <c i="2" r="J336"/>
  <c r="J298"/>
  <c r="BK256"/>
  <c r="J227"/>
  <c r="BK159"/>
  <c r="BK105"/>
  <c i="3" r="BK322"/>
  <c r="BK275"/>
  <c r="BK233"/>
  <c r="J204"/>
  <c r="J157"/>
  <c i="2" r="BK363"/>
  <c r="BK338"/>
  <c r="BK281"/>
  <c r="J239"/>
  <c r="BK168"/>
  <c i="3" r="BK364"/>
  <c i="2" r="BK314"/>
  <c r="J195"/>
  <c r="J159"/>
  <c i="3" r="J357"/>
  <c r="BK318"/>
  <c r="J285"/>
  <c r="J245"/>
  <c r="BK204"/>
  <c i="2" r="BK385"/>
  <c i="3" r="BK196"/>
  <c r="J306"/>
  <c r="J270"/>
  <c r="J233"/>
  <c r="BK176"/>
  <c r="J133"/>
  <c i="2" r="J329"/>
  <c r="BK294"/>
  <c r="BK267"/>
  <c r="BK239"/>
  <c r="J211"/>
  <c r="BK124"/>
  <c i="3" r="J318"/>
  <c r="BK285"/>
  <c r="J238"/>
  <c r="BK200"/>
  <c r="J176"/>
  <c i="2" r="J372"/>
  <c r="BK347"/>
  <c r="BK291"/>
  <c r="BK249"/>
  <c r="J172"/>
  <c r="J105"/>
  <c r="J338"/>
  <c r="J214"/>
  <c r="BK170"/>
  <c i="1" r="AS55"/>
  <c i="3" r="BK350"/>
  <c r="J275"/>
  <c r="BK211"/>
  <c r="BK180"/>
  <c r="J104"/>
  <c r="J200"/>
  <c r="BK309"/>
  <c r="J281"/>
  <c r="J249"/>
  <c r="J180"/>
  <c r="J148"/>
  <c r="BK118"/>
  <c i="2" r="BK308"/>
  <c r="BK260"/>
  <c r="J151"/>
  <c i="3" r="BK357"/>
  <c r="BK327"/>
  <c r="BK289"/>
  <c r="J209"/>
  <c r="BK188"/>
  <c r="J122"/>
  <c i="2" r="BK357"/>
  <c r="BK329"/>
  <c r="J291"/>
  <c r="J256"/>
  <c r="BK195"/>
  <c r="J142"/>
  <c i="3" r="J111"/>
  <c i="2" r="BK220"/>
  <c r="BK181"/>
  <c r="J145"/>
  <c i="3" r="BK249"/>
  <c r="J184"/>
  <c r="BK111"/>
  <c i="2" r="BK352"/>
  <c r="J287"/>
  <c r="BK244"/>
  <c r="J189"/>
  <c r="J112"/>
  <c i="3" r="BK104"/>
  <c i="2" r="BK298"/>
  <c r="BK192"/>
  <c r="BK142"/>
  <c i="3" r="J332"/>
  <c r="BK306"/>
  <c r="J277"/>
  <c r="BK238"/>
  <c r="BK164"/>
  <c i="2" r="J385"/>
  <c i="3" r="J327"/>
  <c r="BK277"/>
  <c r="J227"/>
  <c r="J168"/>
  <c r="BK127"/>
  <c i="2" r="BK319"/>
  <c r="BK287"/>
  <c r="J244"/>
  <c r="BK214"/>
  <c r="J170"/>
  <c i="3" r="J350"/>
  <c r="J309"/>
  <c r="BK261"/>
  <c r="J217"/>
  <c r="BK192"/>
  <c r="BK148"/>
  <c i="2" r="J363"/>
  <c r="J319"/>
  <c r="J274"/>
  <c r="J203"/>
  <c r="J117"/>
  <c r="J347"/>
  <c r="BK227"/>
  <c r="BK189"/>
  <c r="J133"/>
  <c i="3" r="J322"/>
  <c r="J293"/>
  <c r="J255"/>
  <c r="BK209"/>
  <c r="BK184"/>
  <c r="BK144"/>
  <c i="2" r="BK369"/>
  <c i="3" r="J313"/>
  <c r="J289"/>
  <c r="BK255"/>
  <c r="J211"/>
  <c r="BK157"/>
  <c r="BK122"/>
  <c i="2" r="J314"/>
  <c r="J281"/>
  <c r="J249"/>
  <c r="J220"/>
  <c r="J181"/>
  <c r="BK112"/>
  <c i="3" r="BK332"/>
  <c r="BK301"/>
  <c r="BK270"/>
  <c r="BK227"/>
  <c r="BK172"/>
  <c i="2" r="BK379"/>
  <c r="J357"/>
  <c r="J294"/>
  <c r="J267"/>
  <c r="J234"/>
  <c r="BK145"/>
  <c i="3" r="BK137"/>
  <c i="2" r="BK336"/>
  <c r="BK211"/>
  <c r="BK172"/>
  <c r="J124"/>
  <c i="3" l="1" r="R305"/>
  <c r="P254"/>
  <c i="2" r="R116"/>
  <c r="P180"/>
  <c r="R233"/>
  <c r="T290"/>
  <c r="P328"/>
  <c r="P317"/>
  <c r="T368"/>
  <c r="T350"/>
  <c i="3" r="R336"/>
  <c r="R335"/>
  <c i="2" r="BK116"/>
  <c r="J116"/>
  <c r="J66"/>
  <c r="BK158"/>
  <c r="J158"/>
  <c r="J67"/>
  <c r="R158"/>
  <c r="T158"/>
  <c r="BK233"/>
  <c r="J233"/>
  <c r="J69"/>
  <c r="BK290"/>
  <c r="J290"/>
  <c r="J70"/>
  <c r="BK368"/>
  <c r="J368"/>
  <c r="J78"/>
  <c i="3" r="T305"/>
  <c r="BK326"/>
  <c r="J326"/>
  <c r="J74"/>
  <c r="P326"/>
  <c r="P325"/>
  <c r="R326"/>
  <c r="R325"/>
  <c r="T326"/>
  <c r="T325"/>
  <c r="R244"/>
  <c r="BK265"/>
  <c r="J265"/>
  <c r="J70"/>
  <c r="R265"/>
  <c r="P305"/>
  <c r="BK336"/>
  <c r="J336"/>
  <c r="J76"/>
  <c i="2" r="P104"/>
  <c r="T104"/>
  <c r="T116"/>
  <c r="BK180"/>
  <c r="J180"/>
  <c r="J68"/>
  <c r="P233"/>
  <c r="P290"/>
  <c r="T328"/>
  <c r="T317"/>
  <c r="P368"/>
  <c r="P350"/>
  <c i="3" r="BK110"/>
  <c r="J110"/>
  <c r="J66"/>
  <c r="P110"/>
  <c r="R110"/>
  <c r="T110"/>
  <c r="BK143"/>
  <c r="J143"/>
  <c r="J67"/>
  <c r="P143"/>
  <c r="R143"/>
  <c r="T143"/>
  <c r="BK244"/>
  <c r="J244"/>
  <c r="J68"/>
  <c r="P244"/>
  <c r="T244"/>
  <c r="P265"/>
  <c r="T265"/>
  <c r="BK305"/>
  <c r="J305"/>
  <c r="J71"/>
  <c r="T336"/>
  <c r="T335"/>
  <c i="2" r="T180"/>
  <c r="R290"/>
  <c r="R328"/>
  <c r="R317"/>
  <c r="BK104"/>
  <c r="J104"/>
  <c r="J65"/>
  <c r="R104"/>
  <c r="P116"/>
  <c r="P158"/>
  <c r="R180"/>
  <c r="T233"/>
  <c r="BK328"/>
  <c r="J328"/>
  <c r="J74"/>
  <c r="R368"/>
  <c r="R350"/>
  <c i="3" r="P336"/>
  <c r="P335"/>
  <c i="2" r="BE145"/>
  <c r="BE151"/>
  <c r="BE170"/>
  <c r="BE181"/>
  <c r="BE203"/>
  <c r="BE214"/>
  <c r="BK318"/>
  <c r="J318"/>
  <c r="J73"/>
  <c i="3" r="E89"/>
  <c r="BE127"/>
  <c r="BE133"/>
  <c r="BK356"/>
  <c r="J356"/>
  <c r="J78"/>
  <c i="2" r="E50"/>
  <c r="F59"/>
  <c r="BE105"/>
  <c r="BE124"/>
  <c r="BE133"/>
  <c r="BE142"/>
  <c r="BE159"/>
  <c r="BE172"/>
  <c r="BE192"/>
  <c r="BE220"/>
  <c r="BE234"/>
  <c r="BE256"/>
  <c r="BE260"/>
  <c r="BE267"/>
  <c r="BE287"/>
  <c r="BE298"/>
  <c r="BE308"/>
  <c r="BE319"/>
  <c r="BE336"/>
  <c r="BE363"/>
  <c r="BE372"/>
  <c r="BK313"/>
  <c r="J313"/>
  <c r="J71"/>
  <c i="3" r="F98"/>
  <c r="BE118"/>
  <c r="BE137"/>
  <c r="BE144"/>
  <c r="BE148"/>
  <c r="BE157"/>
  <c r="BE164"/>
  <c r="BE168"/>
  <c r="BE180"/>
  <c r="BE209"/>
  <c r="BE217"/>
  <c r="BE233"/>
  <c r="BE245"/>
  <c r="BE255"/>
  <c r="BE261"/>
  <c r="BE266"/>
  <c r="BE270"/>
  <c r="BE277"/>
  <c r="BE285"/>
  <c r="BE289"/>
  <c r="BE293"/>
  <c r="BE297"/>
  <c r="BE301"/>
  <c r="BE306"/>
  <c r="BE309"/>
  <c r="BE327"/>
  <c r="BE337"/>
  <c r="BE350"/>
  <c r="BE357"/>
  <c r="BK321"/>
  <c r="J321"/>
  <c r="J72"/>
  <c r="BK363"/>
  <c r="J363"/>
  <c r="J79"/>
  <c i="2" r="J96"/>
  <c r="BE112"/>
  <c r="BE117"/>
  <c r="BE168"/>
  <c r="BE189"/>
  <c r="BE195"/>
  <c r="BE211"/>
  <c r="BE227"/>
  <c r="BE239"/>
  <c r="BE244"/>
  <c r="BE249"/>
  <c r="BE274"/>
  <c r="BE281"/>
  <c r="BE291"/>
  <c r="BE294"/>
  <c r="BE303"/>
  <c r="BE314"/>
  <c r="BE329"/>
  <c r="BE338"/>
  <c r="BE347"/>
  <c r="BE352"/>
  <c r="BE357"/>
  <c i="3" r="BE104"/>
  <c r="BE172"/>
  <c r="BE196"/>
  <c r="BE204"/>
  <c r="BE238"/>
  <c r="BE281"/>
  <c r="BE318"/>
  <c r="BE322"/>
  <c r="BK103"/>
  <c r="J103"/>
  <c r="J65"/>
  <c r="BK254"/>
  <c r="J254"/>
  <c r="J69"/>
  <c r="BK349"/>
  <c r="J349"/>
  <c r="J77"/>
  <c i="2" r="BK378"/>
  <c r="J378"/>
  <c r="J79"/>
  <c i="3" r="J56"/>
  <c r="BE364"/>
  <c i="2" r="BE369"/>
  <c r="BE379"/>
  <c r="BE385"/>
  <c r="BK351"/>
  <c r="BK350"/>
  <c r="J350"/>
  <c r="J75"/>
  <c r="BK362"/>
  <c r="J362"/>
  <c r="J77"/>
  <c r="BK384"/>
  <c r="J384"/>
  <c r="J80"/>
  <c i="3" r="BE111"/>
  <c r="BE122"/>
  <c r="BE176"/>
  <c r="BE184"/>
  <c r="BE188"/>
  <c r="BE192"/>
  <c r="BE200"/>
  <c r="BE211"/>
  <c r="BE222"/>
  <c r="BE227"/>
  <c r="BE249"/>
  <c r="BE275"/>
  <c r="BE313"/>
  <c r="BE332"/>
  <c r="BE343"/>
  <c r="F36"/>
  <c i="1" r="BA57"/>
  <c r="AS54"/>
  <c i="2" r="F36"/>
  <c i="1" r="BA56"/>
  <c i="3" r="F38"/>
  <c i="1" r="BC57"/>
  <c i="2" r="F38"/>
  <c i="1" r="BC56"/>
  <c i="3" r="F37"/>
  <c i="1" r="BB57"/>
  <c i="3" r="J36"/>
  <c i="1" r="AW57"/>
  <c i="3" r="F39"/>
  <c i="1" r="BD57"/>
  <c i="2" r="F39"/>
  <c i="1" r="BD56"/>
  <c i="2" r="J36"/>
  <c i="1" r="AW56"/>
  <c i="2" r="F37"/>
  <c i="1" r="BB56"/>
  <c i="3" l="1" r="T102"/>
  <c r="T101"/>
  <c r="P102"/>
  <c r="P101"/>
  <c i="1" r="AU57"/>
  <c i="3" r="R102"/>
  <c r="R101"/>
  <c i="2" r="R103"/>
  <c r="R102"/>
  <c r="T103"/>
  <c r="T102"/>
  <c r="P103"/>
  <c r="P102"/>
  <c i="1" r="AU56"/>
  <c i="2" r="J351"/>
  <c r="J76"/>
  <c r="BK103"/>
  <c r="J103"/>
  <c r="J64"/>
  <c r="BK317"/>
  <c r="J317"/>
  <c r="J72"/>
  <c i="3" r="BK325"/>
  <c r="J325"/>
  <c r="J73"/>
  <c r="BK335"/>
  <c r="J335"/>
  <c r="J75"/>
  <c r="BK102"/>
  <c r="J102"/>
  <c r="J64"/>
  <c i="1" r="BD55"/>
  <c r="BD54"/>
  <c r="W33"/>
  <c r="BA55"/>
  <c r="BA54"/>
  <c r="W30"/>
  <c i="2" r="J35"/>
  <c i="1" r="AV56"/>
  <c r="AT56"/>
  <c r="BC55"/>
  <c r="BC54"/>
  <c r="AY54"/>
  <c i="2" r="F35"/>
  <c i="1" r="AZ56"/>
  <c r="AU55"/>
  <c r="AU54"/>
  <c i="3" r="J35"/>
  <c i="1" r="AV57"/>
  <c r="AT57"/>
  <c i="3" r="F35"/>
  <c i="1" r="AZ57"/>
  <c r="BB55"/>
  <c r="BB54"/>
  <c r="AX54"/>
  <c i="2" l="1" r="BK102"/>
  <c r="J102"/>
  <c i="3" r="BK101"/>
  <c r="J101"/>
  <c r="J63"/>
  <c i="1" r="W31"/>
  <c r="AW55"/>
  <c r="W32"/>
  <c r="AX55"/>
  <c r="AW54"/>
  <c r="AK30"/>
  <c r="AZ55"/>
  <c r="AZ54"/>
  <c r="AV54"/>
  <c r="AK29"/>
  <c r="AY55"/>
  <c i="2" r="J32"/>
  <c i="1" r="AG56"/>
  <c r="AN56"/>
  <c i="2" l="1" r="J63"/>
  <c r="J41"/>
  <c i="3" r="J32"/>
  <c i="1" r="AG57"/>
  <c r="AN57"/>
  <c r="AT54"/>
  <c r="AV55"/>
  <c r="AT55"/>
  <c r="W29"/>
  <c i="3" l="1" r="J41"/>
  <c i="1" r="AG55"/>
  <c r="AG54"/>
  <c r="AK26"/>
  <c r="AK35"/>
  <c l="1" r="AN5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<sst xmlns="http://schemas.openxmlformats.org/spreadsheetml/2006/main">
  <si>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</si>
  <si>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</si>
  <si>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</si>
  <si>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</si>
  <si>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</si>
  <si>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{f9dc5f9a-d6f3-42e1-99e2-d4e070b045fa}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</si>
  <si>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</si>
  <si>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</si>
  <si>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</si>
  <si>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</si>
  <si>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</si>
  <si>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</si>
  <si>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</si>
  <si>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</si>
  <si>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</si>
  <si>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2026/005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</si>
  <si>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</si>
  <si>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</si>
  <si>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MONTÁŽNÍ KANÁLY V AREÁLECH DPO III, AREÁL TRAMVAJE PORUBA</t>
  </si>
  <si>
    <t>KSO:</t>
  </si>
  <si>
    <t>CC-CZ:</t>
  </si>
  <si>
    <t>Místo:</t>
  </si>
  <si>
    <t xml:space="preserve"> </t>
  </si>
  <si>
    <t>Datum:</t>
  </si>
  <si>
    <t>28. 1. 2026</t>
  </si>
  <si>
    <t>Zadavatel:</t>
  </si>
  <si>
    <t>IČ:</t>
  </si>
  <si>
    <t>Dopravní podnik Ostrava a.s.</t>
  </si>
  <si>
    <t>DIČ:</t>
  </si>
  <si>
    <t>Účastník:</t>
  </si>
  <si>
    <t>Vyplň údaj</t>
  </si>
  <si>
    <t>Projektant:</t>
  </si>
  <si>
    <t>Ing.Vlastimil Šmiřák</t>
  </si>
  <si>
    <t>True</t>
  </si>
  <si>
    <t>Zpracovatel:</t>
  </si>
  <si>
    <t>Jindřich Jansa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</si>
  <si>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</si>
  <si>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</si>
  <si>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</si>
  <si>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</si>
  <si>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</si>
  <si>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</si>
  <si>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</si>
  <si>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</si>
  <si>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</si>
  <si>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</si>
  <si>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</si>
  <si>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</si>
  <si>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</si>
  <si>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</si>
  <si>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</si>
  <si>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</si>
  <si>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</si>
  <si>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</si>
  <si>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</si>
  <si>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</si>
  <si>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</si>
  <si>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</si>
  <si>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</si>
  <si>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</si>
  <si>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</si>
  <si>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</si>
  <si>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</si>
  <si>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</si>
  <si>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</si>
  <si>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</si>
  <si>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</si>
  <si>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</si>
  <si>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</si>
  <si>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</si>
  <si>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</si>
  <si>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</si>
  <si>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</si>
  <si>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</si>
  <si>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</si>
  <si>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</si>
  <si>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II.etapa</t>
  </si>
  <si>
    <t>HALA VOZOVNY - ZÁSYP MONTÁŽNÍCH KANÁLŮ A VYBUDOVÁNÍ PEVNÉ JÍZDNÍ DRÁHY</t>
  </si>
  <si>
    <t>STA</t>
  </si>
  <si>
    <t>1</t>
  </si>
  <si>
    <t>{46d602fd-9a96-4e39-a758-74e813c621d6}</t>
  </si>
  <si>
    <t>2</t>
  </si>
  <si>
    <t>/</t>
  </si>
  <si>
    <t>SO 10-2</t>
  </si>
  <si>
    <t>Stavebně konstrukční řešení</t>
  </si>
  <si>
    <t>Soupis</t>
  </si>
  <si>
    <t>{3dd21f65-3ed2-4e60-9a50-02172759c72e}</t>
  </si>
  <si>
    <t>SO 20-2</t>
  </si>
  <si>
    <t>Tramvajový svršek</t>
  </si>
  <si>
    <t>{812a651f-56bb-43e7-85c9-8b6a0f4d9b03}</t>
  </si>
  <si>
    <t>KRYCÍ LIST SOUPISU PRACÍ</t>
  </si>
  <si>
    <t>Objekt:</t>
  </si>
  <si>
    <t>II.etapa - HALA VOZOVNY - ZÁSYP MONTÁŽNÍCH KANÁLŮ A VYBUDOVÁNÍ PEVNÉ JÍZDNÍ DRÁHY</t>
  </si>
  <si>
    <t>Soupis:</t>
  </si>
  <si>
    <t>SO 10-2 - Stavebně konstrukční řešení</t>
  </si>
  <si>
    <t>Ing.Zdeněk Kubánek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</si>
  <si>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</si>
  <si>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</si>
  <si>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</si>
  <si>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</si>
  <si>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</si>
  <si>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</si>
  <si>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</si>
  <si>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</si>
  <si>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</si>
  <si>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</si>
  <si>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</si>
  <si>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</si>
  <si>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</si>
  <si>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762 - Konstrukce tesařské</t>
  </si>
  <si>
    <t xml:space="preserve">    767 - Konstrukce zámečnické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</si>
  <si>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</si>
  <si>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</si>
  <si>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</si>
  <si>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</si>
  <si>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</si>
  <si>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</si>
  <si>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</si>
  <si>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</si>
  <si>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</si>
  <si>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</si>
  <si>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</si>
  <si>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</si>
  <si>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</si>
  <si>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</si>
  <si>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</si>
  <si>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</si>
  <si>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</si>
  <si>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</si>
  <si>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</si>
  <si>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</si>
  <si>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</si>
  <si>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</si>
  <si>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</si>
  <si>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</si>
  <si>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174151102</t>
  </si>
  <si>
    <t>Zásyp v prostoru s omezeným pohybem stroje sypaninou se zhutněním</t>
  </si>
  <si>
    <t>m3</t>
  </si>
  <si>
    <t>CS ÚRS 2026 01</t>
  </si>
  <si>
    <t>4</t>
  </si>
  <si>
    <t>-954569555</t>
  </si>
  <si>
    <t>PP</t>
  </si>
  <si>
    <t>Zásyp sypaninou z jakékoliv horniny strojně s uložením výkopku ve vrstvách se zhutněním v prostorách s omezeným pohybem stroje s urovnáním povrchu zásypu</t>
  </si>
  <si>
    <t>Online PSC</t>
  </si>
  <si>
    <t>https://podminky.urs.cz/item/CS_URS_2026_01/174151102</t>
  </si>
  <si>
    <t>VV</t>
  </si>
  <si>
    <t>"dle výkresu č.4, 5"</t>
  </si>
  <si>
    <t>0,75*15,5*130</t>
  </si>
  <si>
    <t>1,3*1,1*130*2</t>
  </si>
  <si>
    <t>Součet</t>
  </si>
  <si>
    <t>M</t>
  </si>
  <si>
    <t>58344197</t>
  </si>
  <si>
    <t>štěrkodrť frakce 0/63</t>
  </si>
  <si>
    <t>t</t>
  </si>
  <si>
    <t>8</t>
  </si>
  <si>
    <t>531234189</t>
  </si>
  <si>
    <t>1883,05*2*1,03</t>
  </si>
  <si>
    <t>Zakládání</t>
  </si>
  <si>
    <t>3</t>
  </si>
  <si>
    <t>274313511</t>
  </si>
  <si>
    <t>Základové pasy z betonu tř. C 12/15</t>
  </si>
  <si>
    <t>448364058</t>
  </si>
  <si>
    <t>Základy z betonu prostého pasy betonu kamenem neprokládaného tř. C 12/15</t>
  </si>
  <si>
    <t>https://podminky.urs.cz/item/CS_URS_2026_01/274313511</t>
  </si>
  <si>
    <t>"prolití zásypu cementem"</t>
  </si>
  <si>
    <t>274321511</t>
  </si>
  <si>
    <t>Základové pasy ze ŽB bez zvýšených nároků na prostředí tř. C 25/30 XC2</t>
  </si>
  <si>
    <t>-1313113682</t>
  </si>
  <si>
    <t>Základy z betonu železového (bez výztuže) pasy z betonu bez zvláštních nároků na prostředí tř. C 25/30 XC2</t>
  </si>
  <si>
    <t>https://podminky.urs.cz/item/CS_URS_2026_01/274321511</t>
  </si>
  <si>
    <t>"dle výkresu č.6"</t>
  </si>
  <si>
    <t>"základový pás pod kolejí"</t>
  </si>
  <si>
    <t>130*1,28*0,45*2</t>
  </si>
  <si>
    <t>"práh pod kolejí"</t>
  </si>
  <si>
    <t>130*0,45*0,28*2</t>
  </si>
  <si>
    <t>5</t>
  </si>
  <si>
    <t>274351121</t>
  </si>
  <si>
    <t>Zřízení bednění základových pasů rovného</t>
  </si>
  <si>
    <t>m2</t>
  </si>
  <si>
    <t>128796707</t>
  </si>
  <si>
    <t>Bednění základů pasů rovné zřízení</t>
  </si>
  <si>
    <t>https://podminky.urs.cz/item/CS_URS_2026_01/274351121</t>
  </si>
  <si>
    <t>130*1,28*4</t>
  </si>
  <si>
    <t>130*0,35*2</t>
  </si>
  <si>
    <t>6</t>
  </si>
  <si>
    <t>274351122</t>
  </si>
  <si>
    <t>Odstranění bednění základových pasů rovného</t>
  </si>
  <si>
    <t>-792565161</t>
  </si>
  <si>
    <t>Bednění základů pasů rovné odstranění</t>
  </si>
  <si>
    <t>https://podminky.urs.cz/item/CS_URS_2026_01/274351122</t>
  </si>
  <si>
    <t>7</t>
  </si>
  <si>
    <t>274361821</t>
  </si>
  <si>
    <t>Výztuž základových pasů betonářskou ocelí 10 505 (R)</t>
  </si>
  <si>
    <t>1466488138</t>
  </si>
  <si>
    <t>Výztuž základů pasů z betonářské oceli 10 505 (R) nebo BSt 500</t>
  </si>
  <si>
    <t>https://podminky.urs.cz/item/CS_URS_2026_01/274361821</t>
  </si>
  <si>
    <t>8,6482</t>
  </si>
  <si>
    <t>278311052</t>
  </si>
  <si>
    <t>Zálivka kotevních otvorů z betonu se zvýšenými nároky na prostředí tř. C 25/30 obj přes 0,02 do 0,10 m3</t>
  </si>
  <si>
    <t>-67498118</t>
  </si>
  <si>
    <t>Zálivka kotevních otvorů z betonu se zvýšenými nároky na prostředí tř. C 25/30, při objemu jednoho otvoru přes 0,02 do 0,10 m3</t>
  </si>
  <si>
    <t>https://podminky.urs.cz/item/CS_URS_2026_01/278311052</t>
  </si>
  <si>
    <t>"dle výkresu č.5"</t>
  </si>
  <si>
    <t>"úprava u vjezdu a výjezdu"</t>
  </si>
  <si>
    <t>48*0,3*0,3*0,5</t>
  </si>
  <si>
    <t>Komunikace pozemní</t>
  </si>
  <si>
    <t>9</t>
  </si>
  <si>
    <t>564851111</t>
  </si>
  <si>
    <t>Podklad ze štěrkodrtě ŠD plochy přes 100 m2 tl 150 mm</t>
  </si>
  <si>
    <t>176661253</t>
  </si>
  <si>
    <t>Podklad ze štěrkodrti ŠD s rozprostřením a zhutněním plochy přes 100 m2, po zhutnění tl. 150 mm</t>
  </si>
  <si>
    <t>https://podminky.urs.cz/item/CS_URS_2026_01/564851111</t>
  </si>
  <si>
    <t>"fr.0-63mm"</t>
  </si>
  <si>
    <t>"provizorní vozovka pro přístup ke stavbě"</t>
  </si>
  <si>
    <t>85*3,5</t>
  </si>
  <si>
    <t>"provizorní zpevněná plocha před halou"</t>
  </si>
  <si>
    <t>15*7</t>
  </si>
  <si>
    <t>10</t>
  </si>
  <si>
    <t>56-R1</t>
  </si>
  <si>
    <t>D+M Panelový betonový přejezd 500x400cm vč. zrušení po skončení prací, odvozu a složení v areálu DPO</t>
  </si>
  <si>
    <t>kus</t>
  </si>
  <si>
    <t>1696879499</t>
  </si>
  <si>
    <t>D+M Panelový betonový přejezd 500x400cm</t>
  </si>
  <si>
    <t>11</t>
  </si>
  <si>
    <t>56-R2</t>
  </si>
  <si>
    <t>Zrušení provizorní vozovky a plochy vč. geotextilie, vč. odvozu a uložení v areálu DPO, vyčištění kolejí</t>
  </si>
  <si>
    <t>-181995449</t>
  </si>
  <si>
    <t>919726124</t>
  </si>
  <si>
    <t>Geotextilie pro ochranu, separaci a filtraci netkaná měrná hm přes 500 do 800 g/m2</t>
  </si>
  <si>
    <t>-1689955750</t>
  </si>
  <si>
    <t>Geotextilie netkaná pro ochranu, separaci nebo filtraci měrná hmotnost přes 500 do 800 g/m2</t>
  </si>
  <si>
    <t>https://podminky.urs.cz/item/CS_URS_2026_01/919726124</t>
  </si>
  <si>
    <t>85*3,5*1,15</t>
  </si>
  <si>
    <t>15*7*1,15</t>
  </si>
  <si>
    <t>Úpravy povrchů, podlahy a osazování výplní</t>
  </si>
  <si>
    <t>13</t>
  </si>
  <si>
    <t>631311234</t>
  </si>
  <si>
    <t>Mazanina tl přes 120 do 240 mm z betonu prostého se zvýšenými nároky na prostředí tř. C 25/30 XC2</t>
  </si>
  <si>
    <t>-1431872992</t>
  </si>
  <si>
    <t>Mazanina z betonu prostého se zvýšenými nároky na prostředí tl. přes 120 do 240 mm tř. C 25/30 XC2</t>
  </si>
  <si>
    <t>https://podminky.urs.cz/item/CS_URS_2026_01/631311234</t>
  </si>
  <si>
    <t>"dle výkresu č. 4, 5"</t>
  </si>
  <si>
    <t>"podlaha vč. chodníku"</t>
  </si>
  <si>
    <t>0,13*(130*1,5*6-3*1,5*6)</t>
  </si>
  <si>
    <t>0,17*(130*(2*5+0,25*2)+3*1,5*6)</t>
  </si>
  <si>
    <t>14</t>
  </si>
  <si>
    <t>631319013</t>
  </si>
  <si>
    <t>Příplatek k mazanině tl přes 120 do 240 mm za přehlazení povrchu</t>
  </si>
  <si>
    <t>1876248050</t>
  </si>
  <si>
    <t>Příplatek k cenám mazanin za úpravu povrchu mazaniny přehlazením, mazanina tl. přes 120 do 240 mm</t>
  </si>
  <si>
    <t>https://podminky.urs.cz/item/CS_URS_2026_01/631319013</t>
  </si>
  <si>
    <t>15</t>
  </si>
  <si>
    <t>631319175</t>
  </si>
  <si>
    <t>Příplatek k mazanině tl přes 120 do 240 mm za stržení povrchu spodní vrstvy před vložením výztuže</t>
  </si>
  <si>
    <t>1259692132</t>
  </si>
  <si>
    <t>Příplatek k cenám mazanin za stržení povrchu spodní vrstvy mazaniny latí před vložením výztuže nebo pletiva pro tl. obou vrstev mazaniny přes 120 do 240 mm</t>
  </si>
  <si>
    <t>https://podminky.urs.cz/item/CS_URS_2026_01/631319175</t>
  </si>
  <si>
    <t>16</t>
  </si>
  <si>
    <t>631362024</t>
  </si>
  <si>
    <t>Výztuž mazanin z kompozitních sítí D drátu 8 mm velikost ok 150 x 150 mm</t>
  </si>
  <si>
    <t>-604655209</t>
  </si>
  <si>
    <t>Výztuž mazanin z kompozitních sítí průměr drátu 8 mm, velikost ok 150 x 150 mm</t>
  </si>
  <si>
    <t>https://podminky.urs.cz/item/CS_URS_2026_01/631362024</t>
  </si>
  <si>
    <t>(130*1,5*6-3*1,5*6)*1,2</t>
  </si>
  <si>
    <t>(130*(2*5+0,25*2)+3*1,5*6)*1,2</t>
  </si>
  <si>
    <t>17</t>
  </si>
  <si>
    <t>633811111</t>
  </si>
  <si>
    <t>Broušení nerovností betonových podlah do 2 mm - stržení šlemu</t>
  </si>
  <si>
    <t>-1680314100</t>
  </si>
  <si>
    <t>Povrchová úprava betonových podlah broušení nerovností do 2 mm (stržení šlemu)</t>
  </si>
  <si>
    <t>https://podminky.urs.cz/item/CS_URS_2026_01/633811111</t>
  </si>
  <si>
    <t>"dle výkresu č. 4,5"</t>
  </si>
  <si>
    <t>(130*1,5*6-3*1,5*6)</t>
  </si>
  <si>
    <t>(130*(2*5+0,25*2)+3*1,5*6)</t>
  </si>
  <si>
    <t>18</t>
  </si>
  <si>
    <t>633831115</t>
  </si>
  <si>
    <t>Zdrsnění povrchu betonových podlah kartáčováním strojně s předchozím přehlazením</t>
  </si>
  <si>
    <t>1280850899</t>
  </si>
  <si>
    <t>Povrchová úprava betonových podlah zdrsnění kartáčováním strojně s předchozím přehlazením</t>
  </si>
  <si>
    <t>https://podminky.urs.cz/item/CS_URS_2026_01/633831115</t>
  </si>
  <si>
    <t>19</t>
  </si>
  <si>
    <t>634661111</t>
  </si>
  <si>
    <t>Výplň dilatačních spar šířky do 5 mm v mazaninách silikonovým tmelem</t>
  </si>
  <si>
    <t>m</t>
  </si>
  <si>
    <t>1589521951</t>
  </si>
  <si>
    <t>Výplň dilatačních spar mazanin silikonovým tmelem, šířka spáry do 5 mm</t>
  </si>
  <si>
    <t>https://podminky.urs.cz/item/CS_URS_2026_01/634661111</t>
  </si>
  <si>
    <t>20*44</t>
  </si>
  <si>
    <t>20</t>
  </si>
  <si>
    <t>634663113</t>
  </si>
  <si>
    <t>Výplň dilatačních spar šířky přes 15 do 20 mm v mazaninách polyuretanovou samonivelační hmotou</t>
  </si>
  <si>
    <t>-697126723</t>
  </si>
  <si>
    <t>Výplň dilatačních spar mazanin polyuretanovou samonivelační hmotou, šířka spáry přes 15 do 20 mm</t>
  </si>
  <si>
    <t>https://podminky.urs.cz/item/CS_URS_2026_01/634663113</t>
  </si>
  <si>
    <t>"dle TZ"</t>
  </si>
  <si>
    <t>"dilatace základových pásů"</t>
  </si>
  <si>
    <t>0,45*8</t>
  </si>
  <si>
    <t>634911114</t>
  </si>
  <si>
    <t>Řezání dilatačních spár š 5 mm hl přes 50 do 80 mm v čerstvé betonové mazanině</t>
  </si>
  <si>
    <t>-876769522</t>
  </si>
  <si>
    <t>Řezání dilatačních nebo smršťovacích spár v čerstvé betonové mazanině nebo potěru šířky do 5 mm, hloubky přes 50 do 80 mm</t>
  </si>
  <si>
    <t>https://podminky.urs.cz/item/CS_URS_2026_01/634911114</t>
  </si>
  <si>
    <t>880</t>
  </si>
  <si>
    <t>Ostatní konstrukce a práce, bourání</t>
  </si>
  <si>
    <t>22</t>
  </si>
  <si>
    <t>95-1</t>
  </si>
  <si>
    <t>D+M Měřící bod - závitová tyč M12 0,5m nad podlahu přivařená k propojené výztuži</t>
  </si>
  <si>
    <t>1896192742</t>
  </si>
  <si>
    <t>23</t>
  </si>
  <si>
    <t>95-2</t>
  </si>
  <si>
    <t>Úprava stávající stěny kanálů - vyspravení správkovou silikátovou hmotou</t>
  </si>
  <si>
    <t>211349551</t>
  </si>
  <si>
    <t>"dle výkresu č.4"</t>
  </si>
  <si>
    <t>0,3*20*2</t>
  </si>
  <si>
    <t>24</t>
  </si>
  <si>
    <t>952901221</t>
  </si>
  <si>
    <t>Vyčištění budov průmyslových objektů při jakékoliv výšce podlaží</t>
  </si>
  <si>
    <t>-370668446</t>
  </si>
  <si>
    <t>Vyčištění budov nebo objektů před předáním do užívání průmyslových budov a objektů výrobních, skladovacích, garáží, dílen nebo hal apod. s nespalnou podlahou jakékoliv výšky podlaží</t>
  </si>
  <si>
    <t>https://podminky.urs.cz/item/CS_URS_2026_01/952901221</t>
  </si>
  <si>
    <t>20*15*9</t>
  </si>
  <si>
    <t>25</t>
  </si>
  <si>
    <t>953312112</t>
  </si>
  <si>
    <t>Vložky do svislých dilatačních spár z fasádních polystyrénových desek tl. přes 10 do 20 mm</t>
  </si>
  <si>
    <t>-717992643</t>
  </si>
  <si>
    <t>Vložky svislé do dilatačních spár z polystyrenových desek fasádních včetně dodání a osazení, v jakémkoliv zdivu přes 10 do 20 mm</t>
  </si>
  <si>
    <t>https://podminky.urs.cz/item/CS_URS_2026_01/953312112</t>
  </si>
  <si>
    <t>1,28*0,45*2*4+0,4*0,3*4</t>
  </si>
  <si>
    <t>26</t>
  </si>
  <si>
    <t>966008222a</t>
  </si>
  <si>
    <t>Bourání zakrytí odvodňovacího žlabu š přes 200 mm</t>
  </si>
  <si>
    <t>-1270545085</t>
  </si>
  <si>
    <t>"dle výkresu č.3"</t>
  </si>
  <si>
    <t>16*5</t>
  </si>
  <si>
    <t>27</t>
  </si>
  <si>
    <t>973042351</t>
  </si>
  <si>
    <t>Vysekání kapes ve zdivu z betonu pl do 0,16 m2 hl do 300 mm</t>
  </si>
  <si>
    <t>2026144832</t>
  </si>
  <si>
    <t>Vysekání výklenků nebo kapes ve zdivu betonovém kapes, plochy do 0,16 m2, hl. do 300 mm</t>
  </si>
  <si>
    <t>https://podminky.urs.cz/item/CS_URS_2026_01/973042351</t>
  </si>
  <si>
    <t>48</t>
  </si>
  <si>
    <t>28</t>
  </si>
  <si>
    <t>976085311</t>
  </si>
  <si>
    <t>Vybourání kanalizačních rámů včetně poklopů nebo mříží pl do 0,6 m2</t>
  </si>
  <si>
    <t>-1041706955</t>
  </si>
  <si>
    <t>Vybourání drobných zámečnických a jiných konstrukcí kanalizačních rámů litinových, z rýhovaného plechu nebo betonových včetně poklopů nebo mříží, plochy do 0,60 m2</t>
  </si>
  <si>
    <t>https://podminky.urs.cz/item/CS_URS_2026_01/976085311</t>
  </si>
  <si>
    <t>"vybourání poklopů</t>
  </si>
  <si>
    <t>29</t>
  </si>
  <si>
    <t>962052211</t>
  </si>
  <si>
    <t>Bourání zdiva nadzákladového ze ŽB přes 1 m3</t>
  </si>
  <si>
    <t>723505385</t>
  </si>
  <si>
    <t>Bourání zdiva železobetonového nadzákladového, objemu přes 1 m3</t>
  </si>
  <si>
    <t>https://podminky.urs.cz/item/CS_URS_2026_01/962052211</t>
  </si>
  <si>
    <t>"odbourání stěny na -0,47"</t>
  </si>
  <si>
    <t>130*0,405*0,465*2</t>
  </si>
  <si>
    <t>30</t>
  </si>
  <si>
    <t>985331213</t>
  </si>
  <si>
    <t>Dodatečné vlepování betonářské výztuže D 12 mm do chemické malty včetně vyvrtání otvoru</t>
  </si>
  <si>
    <t>-2061030138</t>
  </si>
  <si>
    <t>Dodatečné vlepování betonářské výztuže včetně vyvrtání a vyčištění otvoru chemickou maltou průměr výztuže 12 mm</t>
  </si>
  <si>
    <t>https://podminky.urs.cz/item/CS_URS_2026_01/985331213</t>
  </si>
  <si>
    <t>272*0,3</t>
  </si>
  <si>
    <t>31</t>
  </si>
  <si>
    <t>985331912</t>
  </si>
  <si>
    <t>Příplatek k dodatečnému vlepování betonářské výztuže za délku do 1 m jednotlivě</t>
  </si>
  <si>
    <t>-897160531</t>
  </si>
  <si>
    <t>Dodatečné vlepování betonářské výztuže Příplatek k cenám za délku do 1 m jednotlivě</t>
  </si>
  <si>
    <t>https://podminky.urs.cz/item/CS_URS_2026_01/985331912</t>
  </si>
  <si>
    <t>997</t>
  </si>
  <si>
    <t>Přesun sutě</t>
  </si>
  <si>
    <t>32</t>
  </si>
  <si>
    <t>997013501</t>
  </si>
  <si>
    <t>Odvoz suti a vybouraných hmot na skládku nebo meziskládku do 1 km se složením</t>
  </si>
  <si>
    <t>990604073</t>
  </si>
  <si>
    <t>Odvoz suti a vybouraných hmot na skládku nebo meziskládku se složením, na vzdálenost do 1 km</t>
  </si>
  <si>
    <t>https://podminky.urs.cz/item/CS_URS_2026_01/997013501</t>
  </si>
  <si>
    <t>33</t>
  </si>
  <si>
    <t>997013509</t>
  </si>
  <si>
    <t>Příplatek k odvozu suti a vybouraných hmot na skládku ZKD 1 km přes 1 km</t>
  </si>
  <si>
    <t>-915233369</t>
  </si>
  <si>
    <t>Odvoz suti a vybouraných hmot na skládku nebo meziskládku se složením, na vzdálenost Příplatek k ceně za každý další započatý 1 km přes 1 km</t>
  </si>
  <si>
    <t>https://podminky.urs.cz/item/CS_URS_2026_01/997013509</t>
  </si>
  <si>
    <t>253,68*19 'Přepočtené koeficientem množství</t>
  </si>
  <si>
    <t>34</t>
  </si>
  <si>
    <t>997013602</t>
  </si>
  <si>
    <t>Poplatek za uložení na skládce (skládkovné) stavebního odpadu železobetonového kód odpadu 17 01 01</t>
  </si>
  <si>
    <t>-524809714</t>
  </si>
  <si>
    <t>Poplatek za uložení stavebního odpadu na skládce (skládkovné) z armovaného betonu zatříděného do Katalogu odpadů pod kódem 17 01 01</t>
  </si>
  <si>
    <t>https://podminky.urs.cz/item/CS_URS_2026_01/997013602</t>
  </si>
  <si>
    <t>117,516</t>
  </si>
  <si>
    <t>35</t>
  </si>
  <si>
    <t>997013631</t>
  </si>
  <si>
    <t>Poplatek za uložení na skládce (skládkovné) stavebního odpadu směsného kód odpadu 17 09 04</t>
  </si>
  <si>
    <t>-1458776192</t>
  </si>
  <si>
    <t>Poplatek za uložení stavebního odpadu na skládce (skládkovné) směsného stavebního a demoličního zatříděného do Katalogu odpadů pod kódem 17 09 04</t>
  </si>
  <si>
    <t>https://podminky.urs.cz/item/CS_URS_2026_01/997013631</t>
  </si>
  <si>
    <t>253,68-117,516-33,072</t>
  </si>
  <si>
    <t>36</t>
  </si>
  <si>
    <t>997013811</t>
  </si>
  <si>
    <t>Poplatek za uložení na skládce (skládkovné) stavebního odpadu dřevěného kód odpadu 17 02 01</t>
  </si>
  <si>
    <t>1027597198</t>
  </si>
  <si>
    <t>Poplatek za uložení stavebního odpadu na skládce (skládkovné) dřevěného zatříděného do Katalogu odpadů pod kódem 17 02 01</t>
  </si>
  <si>
    <t>https://podminky.urs.cz/item/CS_URS_2026_01/997013811</t>
  </si>
  <si>
    <t>33,072</t>
  </si>
  <si>
    <t>998</t>
  </si>
  <si>
    <t>Přesun hmot</t>
  </si>
  <si>
    <t>37</t>
  </si>
  <si>
    <t>998021021</t>
  </si>
  <si>
    <t>Přesun hmot pro haly s nosnou kcí zděnou nebo monolitickou v do 20 m</t>
  </si>
  <si>
    <t>1128847989</t>
  </si>
  <si>
    <t>Přesun hmot pro haly občanské výstavby, výrobu a služby s nosnou svislou konstrukcí zděnou nebo betonovou monolitickou vodorovná dopravní vzdálenost do 100 m základní, pro haly výšky do 20 m</t>
  </si>
  <si>
    <t>https://podminky.urs.cz/item/CS_URS_2026_01/998021021</t>
  </si>
  <si>
    <t>PSV</t>
  </si>
  <si>
    <t>Práce a dodávky PSV</t>
  </si>
  <si>
    <t>762</t>
  </si>
  <si>
    <t>Konstrukce tesařské</t>
  </si>
  <si>
    <t>38</t>
  </si>
  <si>
    <t>762521812</t>
  </si>
  <si>
    <t>Demontáž podlah bez polštářů z prken nebo fošen tloušťky přes 32 mm</t>
  </si>
  <si>
    <t>1929146638</t>
  </si>
  <si>
    <t>Demontáž podlah bez polštářů z prken nebo fošen tl. přes 32 mm</t>
  </si>
  <si>
    <t>https://podminky.urs.cz/item/CS_URS_2026_01/762521812</t>
  </si>
  <si>
    <t>"dle výkresu č.3, 5"</t>
  </si>
  <si>
    <t>"stávající zakrytí fošnami"</t>
  </si>
  <si>
    <t>2*130*5</t>
  </si>
  <si>
    <t>"přechodové lávky"</t>
  </si>
  <si>
    <t>2*1,3*30</t>
  </si>
  <si>
    <t>767</t>
  </si>
  <si>
    <t>Konstrukce zámečnické</t>
  </si>
  <si>
    <t>39</t>
  </si>
  <si>
    <t>767995112</t>
  </si>
  <si>
    <t>Montáž atypických zámečnických konstrukcí hmotnosti přes 5 do 10 kg</t>
  </si>
  <si>
    <t>kg</t>
  </si>
  <si>
    <t>1682352289</t>
  </si>
  <si>
    <t>Montáž ostatních atypických zámečnických konstrukcí hmotnosti přes 5 do 10 kg</t>
  </si>
  <si>
    <t>https://podminky.urs.cz/item/CS_URS_2026_01/767995112</t>
  </si>
  <si>
    <t>48*10</t>
  </si>
  <si>
    <t>40</t>
  </si>
  <si>
    <t>553-KP</t>
  </si>
  <si>
    <t>Dodávka kotevních plechů</t>
  </si>
  <si>
    <t>1369267203</t>
  </si>
  <si>
    <t>41</t>
  </si>
  <si>
    <t>767996804</t>
  </si>
  <si>
    <t>Demontáž atypických zámečnických konstrukcí rozebráním hm jednotlivých dílů přes 250 do 500 kg</t>
  </si>
  <si>
    <t>399347208</t>
  </si>
  <si>
    <t>Demontáž ostatních zámečnických konstrukcí rozebráním o hmotnosti jednotlivých dílů přes 250 do 500 kg</t>
  </si>
  <si>
    <t>https://podminky.urs.cz/item/CS_URS_2026_01/767996804</t>
  </si>
  <si>
    <t>"OK pod kolejemi"</t>
  </si>
  <si>
    <t>15200*5</t>
  </si>
  <si>
    <t>"vstupní schodiště do prostoru pod kolejemi"</t>
  </si>
  <si>
    <t>5*2*1500</t>
  </si>
  <si>
    <t>42</t>
  </si>
  <si>
    <t>998767101</t>
  </si>
  <si>
    <t>Přesun hmot tonážní pro zámečnické konstrukce v objektech v do 6 m</t>
  </si>
  <si>
    <t>1780490682</t>
  </si>
  <si>
    <t>Přesun hmot pro zámečnické konstrukce stanovený z hmotnosti přesunovaného materiálu vodorovná dopravní vzdálenost do 50 m základní v objektech výšky do 6 m</t>
  </si>
  <si>
    <t>https://podminky.urs.cz/item/CS_URS_2026_01/998767101</t>
  </si>
  <si>
    <t>VRN</t>
  </si>
  <si>
    <t>Vedlejší rozpočtové náklady</t>
  </si>
  <si>
    <t>VRN1</t>
  </si>
  <si>
    <t>Průzkumné, geodetické a projektové práce</t>
  </si>
  <si>
    <t>43</t>
  </si>
  <si>
    <t>012002000</t>
  </si>
  <si>
    <t>Geodetické práce</t>
  </si>
  <si>
    <t>kpl</t>
  </si>
  <si>
    <t>1722053419</t>
  </si>
  <si>
    <t>"náklady na vytyčení stavby"</t>
  </si>
  <si>
    <t>44</t>
  </si>
  <si>
    <t>013294000</t>
  </si>
  <si>
    <t>Ostatní dokumentace</t>
  </si>
  <si>
    <t>-766534916</t>
  </si>
  <si>
    <t>"dodavatelská dokumentace"</t>
  </si>
  <si>
    <t>VRN3</t>
  </si>
  <si>
    <t>Zařízení staveniště</t>
  </si>
  <si>
    <t>45</t>
  </si>
  <si>
    <t>030001000</t>
  </si>
  <si>
    <t>1985851379</t>
  </si>
  <si>
    <t>"náklady na zařízení staveniště, spotřeby energií atd."</t>
  </si>
  <si>
    <t>VRN4</t>
  </si>
  <si>
    <t>Inženýrská činnost</t>
  </si>
  <si>
    <t>46</t>
  </si>
  <si>
    <t>041903000</t>
  </si>
  <si>
    <t>Geotechnický dozor</t>
  </si>
  <si>
    <t>1024</t>
  </si>
  <si>
    <t>1504911014</t>
  </si>
  <si>
    <t>https://podminky.urs.cz/item/CS_URS_2026_01/041903000</t>
  </si>
  <si>
    <t>47</t>
  </si>
  <si>
    <t>043103000</t>
  </si>
  <si>
    <t>Zkoušky</t>
  </si>
  <si>
    <t>1743349691</t>
  </si>
  <si>
    <t>https://podminky.urs.cz/item/CS_URS_2026_01/043103000</t>
  </si>
  <si>
    <t>"ověřovací zkoušky"</t>
  </si>
  <si>
    <t>VRN7</t>
  </si>
  <si>
    <t>Provozní vlivy</t>
  </si>
  <si>
    <t>071002000</t>
  </si>
  <si>
    <t>Provoz investora, třetích osob</t>
  </si>
  <si>
    <t>16975556</t>
  </si>
  <si>
    <t>"provoz investora"</t>
  </si>
  <si>
    <t>VRN9</t>
  </si>
  <si>
    <t>Ostatní náklady</t>
  </si>
  <si>
    <t>49</t>
  </si>
  <si>
    <t>090001000</t>
  </si>
  <si>
    <t>-777788404</t>
  </si>
  <si>
    <t>"dle potřeb zhotovitele"</t>
  </si>
  <si>
    <t>SO 20-2 - Tramvajový svršek</t>
  </si>
  <si>
    <t xml:space="preserve">    8 - Trubní vedení</t>
  </si>
  <si>
    <t>113106192</t>
  </si>
  <si>
    <t>Rozebrání vozovek ze silničních dílců se spárami zalitými cementovou maltou strojně pl do 50 m2</t>
  </si>
  <si>
    <t>-2113256503</t>
  </si>
  <si>
    <t>Rozebrání dílců vozovek a ploch s přemístěním hmot na skládku na vzdálenost do 3 m nebo s naložením na dopravní prostředek, ze silničních dílců jakýchkoliv rozměrů, s ložem z kameniva nebo živice strojně plochy jednotlivě do 50 m2 se spárami zalitými ceme</t>
  </si>
  <si>
    <t>https://podminky.urs.cz/item/CS_URS_2026_01/113106192</t>
  </si>
  <si>
    <t>"odstranění panelů mezi kolejnicemi - opatrně pro zpětnou montáž"</t>
  </si>
  <si>
    <t>2,5*1,5*12</t>
  </si>
  <si>
    <t>211971121</t>
  </si>
  <si>
    <t>Zřízení opláštění žeber nebo trativodů geotextilií v rýze nebo zářezu sklonu přes 1:2 š do 2,5 m</t>
  </si>
  <si>
    <t>-730429316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</si>
  <si>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</si>
  <si>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https://podminky.urs.cz/item/CS_URS_2026_01/211971121</t>
  </si>
  <si>
    <t>"dle výkresu č.2"</t>
  </si>
  <si>
    <t>"kolem drenáže"</t>
  </si>
  <si>
    <t>5*20*0,6</t>
  </si>
  <si>
    <t>69311060</t>
  </si>
  <si>
    <t>geotextilie netkaná separační, ochranná, filtrační, drenážní PP 200g/m2</t>
  </si>
  <si>
    <t>-1935954848</t>
  </si>
  <si>
    <t>60*1,2</t>
  </si>
  <si>
    <t>212752422</t>
  </si>
  <si>
    <t>Trativod z drenážních trubek korugovaných PE-HD SN 8 perforace 120° včetně lože otevřený výkop DN 150 pro liniové stavby</t>
  </si>
  <si>
    <t>287430665</t>
  </si>
  <si>
    <t>Trativody z drenážních trubek pro liniové stavby a komunikace se zřízením štěrkového lože pod trubky a s jejich obsypem v otevřeném výkopu trubka korugovaná sendvičová PE-HD SN 8 perforace 120° DN 150</t>
  </si>
  <si>
    <t>https://podminky.urs.cz/item/CS_URS_2026_01/212752422</t>
  </si>
  <si>
    <t>5*20</t>
  </si>
  <si>
    <t>213141111</t>
  </si>
  <si>
    <t>Zřízení vrstvy z geotextilie v rovině nebo ve sklonu do 1:5 š do 3 m</t>
  </si>
  <si>
    <t>274765958</t>
  </si>
  <si>
    <t>Zřízení vrstvy z geotextilie filtrační, separační, odvodňovací, ochranné, výztužné nebo protierozní v rovině nebo ve sklonu do 1:5, šířky do 3 m</t>
  </si>
  <si>
    <t>https://podminky.urs.cz/item/CS_URS_2026_01/213141111</t>
  </si>
  <si>
    <t>15,6*130</t>
  </si>
  <si>
    <t>69311201</t>
  </si>
  <si>
    <t>geotextilie netkaná separační, ochranná, filtrační, drenážní PES(70%)+PP(30%) 400g/m2</t>
  </si>
  <si>
    <t>-1843177759</t>
  </si>
  <si>
    <t>2028*1,15</t>
  </si>
  <si>
    <t>631312141</t>
  </si>
  <si>
    <t>Doplnění rýh v dosavadních mazaninách betonem prostým</t>
  </si>
  <si>
    <t>1222340215</t>
  </si>
  <si>
    <t>Doplnění dosavadních mazanin prostým betonem s dodáním hmot, bez potěru, plochy jednotlivě rýh v dosavadních mazaninách</t>
  </si>
  <si>
    <t>https://podminky.urs.cz/item/CS_URS_2026_01/631312141</t>
  </si>
  <si>
    <t>"zálivka drážky pro průrazky elektroinstalace"</t>
  </si>
  <si>
    <t>0,06*0,06*(23+2,5)*2</t>
  </si>
  <si>
    <t>5-1</t>
  </si>
  <si>
    <t>Dod+osazení ocelového plechu tl. 0,5-5 mm, 150*150 - vyrovnání nerovností betonu</t>
  </si>
  <si>
    <t>ks</t>
  </si>
  <si>
    <t>-931534768</t>
  </si>
  <si>
    <t>130*1/0,6*4+0,333</t>
  </si>
  <si>
    <t>511536011</t>
  </si>
  <si>
    <t>Výplň mezi pražci a prahy z kameniva hrubého drceného</t>
  </si>
  <si>
    <t>509374096</t>
  </si>
  <si>
    <t>Výplň mezi pražci a kolem jejich hlav a mezi podélnými prahy a podél jejich vnějších svislých stěn v trati přímé, v oblouku nebo kolejovém rozvětvení z kameniva hrubého drceného se zhutněním</t>
  </si>
  <si>
    <t>https://podminky.urs.cz/item/CS_URS_2026_01/511536011</t>
  </si>
  <si>
    <t>"kolejové lože z kameniva hrubého drceného 32-63-B1"</t>
  </si>
  <si>
    <t>130*15,6*0,5</t>
  </si>
  <si>
    <t>"odečet pražců"</t>
  </si>
  <si>
    <t>-867*2,42*0,284*0,21*0,8</t>
  </si>
  <si>
    <t>521351120</t>
  </si>
  <si>
    <t>Montáž koleje stykované na pražcích betonových soustavy S49 rozdělení u</t>
  </si>
  <si>
    <t>494588821</t>
  </si>
  <si>
    <t>https://podminky.urs.cz/item/CS_URS_2026_01/521351120</t>
  </si>
  <si>
    <t>"včetně 3x podbití"</t>
  </si>
  <si>
    <t>4*130</t>
  </si>
  <si>
    <t>59211208</t>
  </si>
  <si>
    <t>pražec z předpjatého betonu příčný, vystrojení tuhé podkladnicové vč. kompletů pro kolejnici S 49 a R 65, 2420x284x210mm</t>
  </si>
  <si>
    <t>-1436154372</t>
  </si>
  <si>
    <t>520/0,6+0,333</t>
  </si>
  <si>
    <t>31198056</t>
  </si>
  <si>
    <t>podložka polyetylenová pod podkladnici 330/170/2 (tv. T5)</t>
  </si>
  <si>
    <t>-1517908742</t>
  </si>
  <si>
    <t>520/0,6*2+130/0,6*4</t>
  </si>
  <si>
    <t>31198049</t>
  </si>
  <si>
    <t>podložka pryžová pod patu kolejnice S49 183x126x6</t>
  </si>
  <si>
    <t>1381414111</t>
  </si>
  <si>
    <t>31198041</t>
  </si>
  <si>
    <t>podkladnice řezaná plochá děrovaná tv. S4</t>
  </si>
  <si>
    <t>62725035</t>
  </si>
  <si>
    <t>520/0,6*2+0,667</t>
  </si>
  <si>
    <t>43765101</t>
  </si>
  <si>
    <t>kolejnice železniční širokopatní tvaru 49E1 (S49)</t>
  </si>
  <si>
    <t>2076966926</t>
  </si>
  <si>
    <t>520*2*0,04939</t>
  </si>
  <si>
    <t>525341113a</t>
  </si>
  <si>
    <t>Demontáž koleje na betonovém prahu</t>
  </si>
  <si>
    <t>-434689469</t>
  </si>
  <si>
    <t>"dle výkresu č.1"</t>
  </si>
  <si>
    <t>130*2</t>
  </si>
  <si>
    <t>525321113a</t>
  </si>
  <si>
    <t>Demontáž koleje na ocelových rámech</t>
  </si>
  <si>
    <t>-718399988</t>
  </si>
  <si>
    <t>130*5</t>
  </si>
  <si>
    <t>545111</t>
  </si>
  <si>
    <t>Osazení kolejnic na betonový práh, osazení podkladnic, směrové vyrovnání</t>
  </si>
  <si>
    <t>-1187486375</t>
  </si>
  <si>
    <t>130*4</t>
  </si>
  <si>
    <t>-855122949</t>
  </si>
  <si>
    <t>-2075673673</t>
  </si>
  <si>
    <t>130*1*0,04939*4</t>
  </si>
  <si>
    <t>548111312</t>
  </si>
  <si>
    <t>Svařování kolejnic elektrickým obloukem soustavy S49</t>
  </si>
  <si>
    <t>-133781342</t>
  </si>
  <si>
    <t>https://podminky.urs.cz/item/CS_URS_2026_01/548111312</t>
  </si>
  <si>
    <t>4*130*2/25+2*130*2/25+0,6</t>
  </si>
  <si>
    <t>31217001R</t>
  </si>
  <si>
    <t>Materiál pro svaření kolejnic S49 elektr. obloukem</t>
  </si>
  <si>
    <t>51886566</t>
  </si>
  <si>
    <t>548132111</t>
  </si>
  <si>
    <t>Vrtání otvoru ve stojině kolejnice D od 20 do 40 mm</t>
  </si>
  <si>
    <t>-123764504</t>
  </si>
  <si>
    <t>Řezání a vrtání vyvrtání otvoru ve stojině kolejnice průměr od 20 do 40 mm</t>
  </si>
  <si>
    <t>https://podminky.urs.cz/item/CS_URS_2026_01/548132111</t>
  </si>
  <si>
    <t>"vrtání kolejnic"</t>
  </si>
  <si>
    <t>4*12</t>
  </si>
  <si>
    <t>548133111</t>
  </si>
  <si>
    <t>Řez příčný žlábkové kolejnice pilou</t>
  </si>
  <si>
    <t>-1562878740</t>
  </si>
  <si>
    <t>Řezání a vrtání řez příčný žlábkové kolejnice pilou</t>
  </si>
  <si>
    <t>https://podminky.urs.cz/item/CS_URS_2026_01/548133111</t>
  </si>
  <si>
    <t>24*2</t>
  </si>
  <si>
    <t>548133121</t>
  </si>
  <si>
    <t>Řez příčný žlábkové koleje plamenem</t>
  </si>
  <si>
    <t>-1469262648</t>
  </si>
  <si>
    <t>Řez příčný žlábkové kolejnice plamenem</t>
  </si>
  <si>
    <t>https://podminky.urs.cz/item/CS_URS_2026_01/548133121</t>
  </si>
  <si>
    <t>130*6*2/1,5</t>
  </si>
  <si>
    <t>548141111</t>
  </si>
  <si>
    <t>Ruční broušení kolejnic všech soustav</t>
  </si>
  <si>
    <t>1933951608</t>
  </si>
  <si>
    <t>https://podminky.urs.cz/item/CS_URS_2026_01/548141111</t>
  </si>
  <si>
    <t>"kolejnice nové"</t>
  </si>
  <si>
    <t>12*130</t>
  </si>
  <si>
    <t>54814-R</t>
  </si>
  <si>
    <t>Očištění kolejnic všech soustav</t>
  </si>
  <si>
    <t>-1230082684</t>
  </si>
  <si>
    <t>"kolejnice nad kanály"</t>
  </si>
  <si>
    <t>3*12*2</t>
  </si>
  <si>
    <t>584121109</t>
  </si>
  <si>
    <t>Osazení silničních dílců z ŽB do lože z kameniva těženého tl 40 mm plochy do 50 m2</t>
  </si>
  <si>
    <t>805496789</t>
  </si>
  <si>
    <t>Osazení silničních dílců ze železového betonu s podkladem z kameniva těženého do tl. 40 mm jakéhokoliv druhu a velikosti, na plochu jednotlivě přes 15 do 50 m2</t>
  </si>
  <si>
    <t>https://podminky.urs.cz/item/CS_URS_2026_01/584121109</t>
  </si>
  <si>
    <t>"zpětná montáž panelů nad kanály"</t>
  </si>
  <si>
    <t>628613511-1</t>
  </si>
  <si>
    <t>Ochranný nátěr kolejnic a upevnovadel - penetrace+polyuretan</t>
  </si>
  <si>
    <t>1994012199</t>
  </si>
  <si>
    <t>12*130*0,6+ 12*130/0,6*0,3*0,15</t>
  </si>
  <si>
    <t>629995201</t>
  </si>
  <si>
    <t>Očištění vnějších ploch otryskáním sušeným křemičitým pískem</t>
  </si>
  <si>
    <t>-230719917</t>
  </si>
  <si>
    <t>Očištění vnějších ploch tryskáním křemičitým pískem sušeným</t>
  </si>
  <si>
    <t>https://podminky.urs.cz/item/CS_URS_2026_01/629995201</t>
  </si>
  <si>
    <t>Trubní vedení</t>
  </si>
  <si>
    <t>871260310</t>
  </si>
  <si>
    <t>Montáž kanalizačního potrubí hladkého plnostěnného SN 10 z polypropylenu DN 100</t>
  </si>
  <si>
    <t>-1729476243</t>
  </si>
  <si>
    <t>Montáž kanalizačního potrubí z polypropylenu PP hladkého plnostěnného SN 10 DN 100</t>
  </si>
  <si>
    <t>https://podminky.urs.cz/item/CS_URS_2026_01/871260310</t>
  </si>
  <si>
    <t>30*1,4</t>
  </si>
  <si>
    <t>28617001</t>
  </si>
  <si>
    <t>trubka kanalizační PP plnostěnná třívrstvá DN 100x1000mm SN10</t>
  </si>
  <si>
    <t>782296022</t>
  </si>
  <si>
    <t>42*1,1</t>
  </si>
  <si>
    <t>9-3</t>
  </si>
  <si>
    <t>Dod+Mont el. kabelů CHBU 50 mm2</t>
  </si>
  <si>
    <t>-801796570</t>
  </si>
  <si>
    <t>51</t>
  </si>
  <si>
    <t>935113211</t>
  </si>
  <si>
    <t>Osazení odvodňovacího betonového žlabu s krycím roštem šířky do 210 mm</t>
  </si>
  <si>
    <t>-8301678</t>
  </si>
  <si>
    <t>Osazení odvodňovacího žlabu s krycím roštem betonového šířky do 210 mm</t>
  </si>
  <si>
    <t>https://podminky.urs.cz/item/CS_URS_2026_01/935113211</t>
  </si>
  <si>
    <t>59227113a</t>
  </si>
  <si>
    <t>žlab odvodňovací s litinovým roštem betonový š 118mm, v. 104mm se spodním odtokem</t>
  </si>
  <si>
    <t>1461229317</t>
  </si>
  <si>
    <t>9-4</t>
  </si>
  <si>
    <t>Dod+montáž chrániček D41/50</t>
  </si>
  <si>
    <t>696504552</t>
  </si>
  <si>
    <t>9-6</t>
  </si>
  <si>
    <t>Dod + montáž Žlábkového profilu</t>
  </si>
  <si>
    <t>-2147468721</t>
  </si>
  <si>
    <t>3*12</t>
  </si>
  <si>
    <t>953961215a</t>
  </si>
  <si>
    <t>Kotva chemickou patronou M 20 hl 370 mm do betonu, ŽB nebo kamene s vyvrtáním otvoru</t>
  </si>
  <si>
    <t>-100112257</t>
  </si>
  <si>
    <t>Kotva chemická s vyvrtáním otvoru do betonu, železobetonu nebo tvrdého kamene chemická patrona, velikost M 20, hloubka 370 mm</t>
  </si>
  <si>
    <t>130/0,6*2*4+0,667</t>
  </si>
  <si>
    <t>31197008</t>
  </si>
  <si>
    <t>tyč závitová Pz 4.6 M20</t>
  </si>
  <si>
    <t>-1143279026</t>
  </si>
  <si>
    <t>1734*0,4</t>
  </si>
  <si>
    <t>31111009</t>
  </si>
  <si>
    <t>matice přesná šestihranná Pz DIN 934-8 M20</t>
  </si>
  <si>
    <t>100 kus</t>
  </si>
  <si>
    <t>1610262501</t>
  </si>
  <si>
    <t>1734/100</t>
  </si>
  <si>
    <t>Komplet upevnovací</t>
  </si>
  <si>
    <t>-1828284544</t>
  </si>
  <si>
    <t>867*2</t>
  </si>
  <si>
    <t>31121015</t>
  </si>
  <si>
    <t>podložka pružná s čtvercovým průřezem DIN 7980 BZ D 20mm</t>
  </si>
  <si>
    <t>100ks</t>
  </si>
  <si>
    <t>-1902887520</t>
  </si>
  <si>
    <t>1018299689</t>
  </si>
  <si>
    <t>767833848</t>
  </si>
  <si>
    <t>417,159*19 'Přepočtené koeficientem množství</t>
  </si>
  <si>
    <t>3371954</t>
  </si>
  <si>
    <t>417,159-25,272</t>
  </si>
  <si>
    <t>997013841</t>
  </si>
  <si>
    <t>Poplatek za uložení na skládce (skládkovné) odpadu po otryskávání bez obsahu nebezpečných látek kód odpadu 12 01 17</t>
  </si>
  <si>
    <t>-222130861</t>
  </si>
  <si>
    <t>Poplatek za uložení stavebního odpadu na skládce (skládkovné) odpadního materiálu po otryskávání bez obsahu nebezpečných látek zatříděného do Katalogu odpadů pod kódem 12 01 17</t>
  </si>
  <si>
    <t>https://podminky.urs.cz/item/CS_URS_2026_01/997013841</t>
  </si>
  <si>
    <t>998243011</t>
  </si>
  <si>
    <t>Přesun hmot pro železniční svršek městských drah</t>
  </si>
  <si>
    <t>1531761681</t>
  </si>
  <si>
    <t>Přesun hmot pro svršek kolejí nebo kolejišť pro tramvaj kromě metra jakéhokoliv rozsahu dopravní vzdálenost do 1 000 m</t>
  </si>
  <si>
    <t>https://podminky.urs.cz/item/CS_URS_2026_01/998243011</t>
  </si>
  <si>
    <t>767871110R</t>
  </si>
  <si>
    <t>Dodávka + montáž podpěrných konstrukcí - podpěry kolejnic v kanálech</t>
  </si>
  <si>
    <t>-795889927</t>
  </si>
  <si>
    <t>998767201</t>
  </si>
  <si>
    <t>Přesun hmot procentní pro zámečnické konstrukce v objektech v do 6 m</t>
  </si>
  <si>
    <t>%</t>
  </si>
  <si>
    <t>-885736771</t>
  </si>
  <si>
    <t>Přesun hmot pro zámečnické konstrukce stanovený procentní sazbou (%) z ceny vodorovná dopravní vzdálenost do 50 m v objektech výšky do 6 m</t>
  </si>
  <si>
    <t>https://podminky.urs.cz/item/CS_URS_2026_01/998767201</t>
  </si>
  <si>
    <t>50</t>
  </si>
  <si>
    <t>-46130266</t>
  </si>
  <si>
    <t>https://podminky.urs.cz/item/CS_URS_2026_01/012002000</t>
  </si>
  <si>
    <t>1122792540</t>
  </si>
  <si>
    <t>https://podminky.urs.cz/item/CS_URS_2026_01/013294000</t>
  </si>
  <si>
    <t>52</t>
  </si>
  <si>
    <t>70829001</t>
  </si>
  <si>
    <t>https://podminky.urs.cz/item/CS_URS_2026_01/030001000</t>
  </si>
  <si>
    <t>53</t>
  </si>
  <si>
    <t>799607016</t>
  </si>
  <si>
    <t>https://podminky.urs.cz/item/CS_URS_2026_01/071002000</t>
  </si>
  <si>
    <t>54</t>
  </si>
  <si>
    <t>-1170223810</t>
  </si>
  <si>
    <t>https://podminky.urs.cz/item/CS_URS_2026_01/090001000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</si>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</sst>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2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8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3" xfId="0" applyNumberFormat="1" applyFont="1" applyBorder="1" applyAlignment="1"/>
    <xf numFmtId="166" fontId="33" fillId="0" borderId="14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1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9" fillId="0" borderId="23" xfId="0" applyFont="1" applyBorder="1" applyAlignment="1" applyProtection="1">
      <alignment horizontal="center" vertical="center"/>
      <protection locked="0"/>
    </xf>
    <xf numFmtId="49" fontId="39" fillId="0" borderId="23" xfId="0" applyNumberFormat="1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center" vertical="center" wrapText="1"/>
      <protection locked="0"/>
    </xf>
    <xf numFmtId="167" fontId="39" fillId="0" borderId="23" xfId="0" applyNumberFormat="1" applyFont="1" applyBorder="1" applyAlignment="1" applyProtection="1">
      <alignment vertical="center"/>
      <protection locked="0"/>
    </xf>
    <xf numFmtId="4" fontId="39" fillId="3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  <protection locked="0"/>
    </xf>
    <xf numFmtId="0" fontId="40" fillId="0" borderId="4" xfId="0" applyFont="1" applyBorder="1" applyAlignment="1">
      <alignment vertical="center"/>
    </xf>
    <xf numFmtId="0" fontId="39" fillId="3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167" fontId="22" fillId="3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74151102" TargetMode="External" /><Relationship Id="rId2" Type="http://schemas.openxmlformats.org/officeDocument/2006/relationships/hyperlink" Target="https://podminky.urs.cz/item/CS_URS_2026_01/274313511" TargetMode="External" /><Relationship Id="rId3" Type="http://schemas.openxmlformats.org/officeDocument/2006/relationships/hyperlink" Target="https://podminky.urs.cz/item/CS_URS_2026_01/274321511" TargetMode="External" /><Relationship Id="rId4" Type="http://schemas.openxmlformats.org/officeDocument/2006/relationships/hyperlink" Target="https://podminky.urs.cz/item/CS_URS_2026_01/274351121" TargetMode="External" /><Relationship Id="rId5" Type="http://schemas.openxmlformats.org/officeDocument/2006/relationships/hyperlink" Target="https://podminky.urs.cz/item/CS_URS_2026_01/274351122" TargetMode="External" /><Relationship Id="rId6" Type="http://schemas.openxmlformats.org/officeDocument/2006/relationships/hyperlink" Target="https://podminky.urs.cz/item/CS_URS_2026_01/274361821" TargetMode="External" /><Relationship Id="rId7" Type="http://schemas.openxmlformats.org/officeDocument/2006/relationships/hyperlink" Target="https://podminky.urs.cz/item/CS_URS_2026_01/278311052" TargetMode="External" /><Relationship Id="rId8" Type="http://schemas.openxmlformats.org/officeDocument/2006/relationships/hyperlink" Target="https://podminky.urs.cz/item/CS_URS_2026_01/564851111" TargetMode="External" /><Relationship Id="rId9" Type="http://schemas.openxmlformats.org/officeDocument/2006/relationships/hyperlink" Target="https://podminky.urs.cz/item/CS_URS_2026_01/919726124" TargetMode="External" /><Relationship Id="rId10" Type="http://schemas.openxmlformats.org/officeDocument/2006/relationships/hyperlink" Target="https://podminky.urs.cz/item/CS_URS_2026_01/631311234" TargetMode="External" /><Relationship Id="rId11" Type="http://schemas.openxmlformats.org/officeDocument/2006/relationships/hyperlink" Target="https://podminky.urs.cz/item/CS_URS_2026_01/631319013" TargetMode="External" /><Relationship Id="rId12" Type="http://schemas.openxmlformats.org/officeDocument/2006/relationships/hyperlink" Target="https://podminky.urs.cz/item/CS_URS_2026_01/631319175" TargetMode="External" /><Relationship Id="rId13" Type="http://schemas.openxmlformats.org/officeDocument/2006/relationships/hyperlink" Target="https://podminky.urs.cz/item/CS_URS_2026_01/631362024" TargetMode="External" /><Relationship Id="rId14" Type="http://schemas.openxmlformats.org/officeDocument/2006/relationships/hyperlink" Target="https://podminky.urs.cz/item/CS_URS_2026_01/633811111" TargetMode="External" /><Relationship Id="rId15" Type="http://schemas.openxmlformats.org/officeDocument/2006/relationships/hyperlink" Target="https://podminky.urs.cz/item/CS_URS_2026_01/633831115" TargetMode="External" /><Relationship Id="rId16" Type="http://schemas.openxmlformats.org/officeDocument/2006/relationships/hyperlink" Target="https://podminky.urs.cz/item/CS_URS_2026_01/634661111" TargetMode="External" /><Relationship Id="rId17" Type="http://schemas.openxmlformats.org/officeDocument/2006/relationships/hyperlink" Target="https://podminky.urs.cz/item/CS_URS_2026_01/634663113" TargetMode="External" /><Relationship Id="rId18" Type="http://schemas.openxmlformats.org/officeDocument/2006/relationships/hyperlink" Target="https://podminky.urs.cz/item/CS_URS_2026_01/634911114" TargetMode="External" /><Relationship Id="rId19" Type="http://schemas.openxmlformats.org/officeDocument/2006/relationships/hyperlink" Target="https://podminky.urs.cz/item/CS_URS_2026_01/952901221" TargetMode="External" /><Relationship Id="rId20" Type="http://schemas.openxmlformats.org/officeDocument/2006/relationships/hyperlink" Target="https://podminky.urs.cz/item/CS_URS_2026_01/953312112" TargetMode="External" /><Relationship Id="rId21" Type="http://schemas.openxmlformats.org/officeDocument/2006/relationships/hyperlink" Target="https://podminky.urs.cz/item/CS_URS_2026_01/973042351" TargetMode="External" /><Relationship Id="rId22" Type="http://schemas.openxmlformats.org/officeDocument/2006/relationships/hyperlink" Target="https://podminky.urs.cz/item/CS_URS_2026_01/976085311" TargetMode="External" /><Relationship Id="rId23" Type="http://schemas.openxmlformats.org/officeDocument/2006/relationships/hyperlink" Target="https://podminky.urs.cz/item/CS_URS_2026_01/962052211" TargetMode="External" /><Relationship Id="rId24" Type="http://schemas.openxmlformats.org/officeDocument/2006/relationships/hyperlink" Target="https://podminky.urs.cz/item/CS_URS_2026_01/985331213" TargetMode="External" /><Relationship Id="rId25" Type="http://schemas.openxmlformats.org/officeDocument/2006/relationships/hyperlink" Target="https://podminky.urs.cz/item/CS_URS_2026_01/985331912" TargetMode="External" /><Relationship Id="rId26" Type="http://schemas.openxmlformats.org/officeDocument/2006/relationships/hyperlink" Target="https://podminky.urs.cz/item/CS_URS_2026_01/997013501" TargetMode="External" /><Relationship Id="rId27" Type="http://schemas.openxmlformats.org/officeDocument/2006/relationships/hyperlink" Target="https://podminky.urs.cz/item/CS_URS_2026_01/997013509" TargetMode="External" /><Relationship Id="rId28" Type="http://schemas.openxmlformats.org/officeDocument/2006/relationships/hyperlink" Target="https://podminky.urs.cz/item/CS_URS_2026_01/997013602" TargetMode="External" /><Relationship Id="rId29" Type="http://schemas.openxmlformats.org/officeDocument/2006/relationships/hyperlink" Target="https://podminky.urs.cz/item/CS_URS_2026_01/997013631" TargetMode="External" /><Relationship Id="rId30" Type="http://schemas.openxmlformats.org/officeDocument/2006/relationships/hyperlink" Target="https://podminky.urs.cz/item/CS_URS_2026_01/997013811" TargetMode="External" /><Relationship Id="rId31" Type="http://schemas.openxmlformats.org/officeDocument/2006/relationships/hyperlink" Target="https://podminky.urs.cz/item/CS_URS_2026_01/998021021" TargetMode="External" /><Relationship Id="rId32" Type="http://schemas.openxmlformats.org/officeDocument/2006/relationships/hyperlink" Target="https://podminky.urs.cz/item/CS_URS_2026_01/762521812" TargetMode="External" /><Relationship Id="rId33" Type="http://schemas.openxmlformats.org/officeDocument/2006/relationships/hyperlink" Target="https://podminky.urs.cz/item/CS_URS_2026_01/767995112" TargetMode="External" /><Relationship Id="rId34" Type="http://schemas.openxmlformats.org/officeDocument/2006/relationships/hyperlink" Target="https://podminky.urs.cz/item/CS_URS_2026_01/767996804" TargetMode="External" /><Relationship Id="rId35" Type="http://schemas.openxmlformats.org/officeDocument/2006/relationships/hyperlink" Target="https://podminky.urs.cz/item/CS_URS_2026_01/998767101" TargetMode="External" /><Relationship Id="rId36" Type="http://schemas.openxmlformats.org/officeDocument/2006/relationships/hyperlink" Target="https://podminky.urs.cz/item/CS_URS_2026_01/041903000" TargetMode="External" /><Relationship Id="rId37" Type="http://schemas.openxmlformats.org/officeDocument/2006/relationships/hyperlink" Target="https://podminky.urs.cz/item/CS_URS_2026_01/043103000" TargetMode="External" /><Relationship Id="rId3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06192" TargetMode="External" /><Relationship Id="rId2" Type="http://schemas.openxmlformats.org/officeDocument/2006/relationships/hyperlink" Target="https://podminky.urs.cz/item/CS_URS_2026_01/211971121" TargetMode="External" /><Relationship Id="rId3" Type="http://schemas.openxmlformats.org/officeDocument/2006/relationships/hyperlink" Target="https://podminky.urs.cz/item/CS_URS_2026_01/212752422" TargetMode="External" /><Relationship Id="rId4" Type="http://schemas.openxmlformats.org/officeDocument/2006/relationships/hyperlink" Target="https://podminky.urs.cz/item/CS_URS_2026_01/213141111" TargetMode="External" /><Relationship Id="rId5" Type="http://schemas.openxmlformats.org/officeDocument/2006/relationships/hyperlink" Target="https://podminky.urs.cz/item/CS_URS_2026_01/631312141" TargetMode="External" /><Relationship Id="rId6" Type="http://schemas.openxmlformats.org/officeDocument/2006/relationships/hyperlink" Target="https://podminky.urs.cz/item/CS_URS_2026_01/511536011" TargetMode="External" /><Relationship Id="rId7" Type="http://schemas.openxmlformats.org/officeDocument/2006/relationships/hyperlink" Target="https://podminky.urs.cz/item/CS_URS_2026_01/521351120" TargetMode="External" /><Relationship Id="rId8" Type="http://schemas.openxmlformats.org/officeDocument/2006/relationships/hyperlink" Target="https://podminky.urs.cz/item/CS_URS_2026_01/548111312" TargetMode="External" /><Relationship Id="rId9" Type="http://schemas.openxmlformats.org/officeDocument/2006/relationships/hyperlink" Target="https://podminky.urs.cz/item/CS_URS_2026_01/548132111" TargetMode="External" /><Relationship Id="rId10" Type="http://schemas.openxmlformats.org/officeDocument/2006/relationships/hyperlink" Target="https://podminky.urs.cz/item/CS_URS_2026_01/548133111" TargetMode="External" /><Relationship Id="rId11" Type="http://schemas.openxmlformats.org/officeDocument/2006/relationships/hyperlink" Target="https://podminky.urs.cz/item/CS_URS_2026_01/548133121" TargetMode="External" /><Relationship Id="rId12" Type="http://schemas.openxmlformats.org/officeDocument/2006/relationships/hyperlink" Target="https://podminky.urs.cz/item/CS_URS_2026_01/548141111" TargetMode="External" /><Relationship Id="rId13" Type="http://schemas.openxmlformats.org/officeDocument/2006/relationships/hyperlink" Target="https://podminky.urs.cz/item/CS_URS_2026_01/584121109" TargetMode="External" /><Relationship Id="rId14" Type="http://schemas.openxmlformats.org/officeDocument/2006/relationships/hyperlink" Target="https://podminky.urs.cz/item/CS_URS_2026_01/629995201" TargetMode="External" /><Relationship Id="rId15" Type="http://schemas.openxmlformats.org/officeDocument/2006/relationships/hyperlink" Target="https://podminky.urs.cz/item/CS_URS_2026_01/871260310" TargetMode="External" /><Relationship Id="rId16" Type="http://schemas.openxmlformats.org/officeDocument/2006/relationships/hyperlink" Target="https://podminky.urs.cz/item/CS_URS_2026_01/935113211" TargetMode="External" /><Relationship Id="rId17" Type="http://schemas.openxmlformats.org/officeDocument/2006/relationships/hyperlink" Target="https://podminky.urs.cz/item/CS_URS_2026_01/997013501" TargetMode="External" /><Relationship Id="rId18" Type="http://schemas.openxmlformats.org/officeDocument/2006/relationships/hyperlink" Target="https://podminky.urs.cz/item/CS_URS_2026_01/997013509" TargetMode="External" /><Relationship Id="rId19" Type="http://schemas.openxmlformats.org/officeDocument/2006/relationships/hyperlink" Target="https://podminky.urs.cz/item/CS_URS_2026_01/997013602" TargetMode="External" /><Relationship Id="rId20" Type="http://schemas.openxmlformats.org/officeDocument/2006/relationships/hyperlink" Target="https://podminky.urs.cz/item/CS_URS_2026_01/997013841" TargetMode="External" /><Relationship Id="rId21" Type="http://schemas.openxmlformats.org/officeDocument/2006/relationships/hyperlink" Target="https://podminky.urs.cz/item/CS_URS_2026_01/998243011" TargetMode="External" /><Relationship Id="rId22" Type="http://schemas.openxmlformats.org/officeDocument/2006/relationships/hyperlink" Target="https://podminky.urs.cz/item/CS_URS_2026_01/998767201" TargetMode="External" /><Relationship Id="rId23" Type="http://schemas.openxmlformats.org/officeDocument/2006/relationships/hyperlink" Target="https://podminky.urs.cz/item/CS_URS_2026_01/012002000" TargetMode="External" /><Relationship Id="rId24" Type="http://schemas.openxmlformats.org/officeDocument/2006/relationships/hyperlink" Target="https://podminky.urs.cz/item/CS_URS_2026_01/013294000" TargetMode="External" /><Relationship Id="rId25" Type="http://schemas.openxmlformats.org/officeDocument/2006/relationships/hyperlink" Target="https://podminky.urs.cz/item/CS_URS_2026_01/030001000" TargetMode="External" /><Relationship Id="rId26" Type="http://schemas.openxmlformats.org/officeDocument/2006/relationships/hyperlink" Target="https://podminky.urs.cz/item/CS_URS_2026_01/071002000" TargetMode="External" /><Relationship Id="rId27" Type="http://schemas.openxmlformats.org/officeDocument/2006/relationships/hyperlink" Target="https://podminky.urs.cz/item/CS_URS_2026_01/090001000" TargetMode="External" /><Relationship Id="rId2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9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7</v>
      </c>
      <c r="BT2" s="20" t="s">
        <v>8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7</v>
      </c>
      <c r="BT3" s="20" t="s">
        <v>9</v>
      </c>
    </row>
    <row r="4" s="1" customFormat="1" ht="24.96" customHeight="1">
      <c r="B4" s="23"/>
      <c r="D4" s="24" t="s">
        <v>10</v>
      </c>
      <c r="AR4" s="23"/>
      <c r="AS4" s="25" t="s">
        <v>11</v>
      </c>
      <c r="BE4" s="26" t="s">
        <v>12</v>
      </c>
      <c r="BS4" s="20" t="s">
        <v>13</v>
      </c>
    </row>
    <row r="5" s="1" customFormat="1" ht="12" customHeight="1">
      <c r="B5" s="23"/>
      <c r="D5" s="27" t="s">
        <v>14</v>
      </c>
      <c r="K5" s="28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3"/>
      <c r="BE5" s="29" t="s">
        <v>16</v>
      </c>
      <c r="BS5" s="20" t="s">
        <v>7</v>
      </c>
    </row>
    <row r="6" s="1" customFormat="1" ht="36.96" customHeight="1">
      <c r="B6" s="23"/>
      <c r="D6" s="30" t="s">
        <v>17</v>
      </c>
      <c r="K6" s="31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3"/>
      <c r="BE6" s="32"/>
      <c r="BS6" s="20" t="s">
        <v>7</v>
      </c>
    </row>
    <row r="7" s="1" customFormat="1" ht="12" customHeight="1">
      <c r="B7" s="23"/>
      <c r="D7" s="33" t="s">
        <v>19</v>
      </c>
      <c r="K7" s="28" t="s">
        <v>3</v>
      </c>
      <c r="AK7" s="33" t="s">
        <v>20</v>
      </c>
      <c r="AN7" s="28" t="s">
        <v>3</v>
      </c>
      <c r="AR7" s="23"/>
      <c r="BE7" s="32"/>
      <c r="BS7" s="20" t="s">
        <v>7</v>
      </c>
    </row>
    <row r="8" s="1" customFormat="1" ht="12" customHeight="1">
      <c r="B8" s="23"/>
      <c r="D8" s="33" t="s">
        <v>21</v>
      </c>
      <c r="K8" s="28" t="s">
        <v>22</v>
      </c>
      <c r="AK8" s="33" t="s">
        <v>23</v>
      </c>
      <c r="AN8" s="34" t="s">
        <v>24</v>
      </c>
      <c r="AR8" s="23"/>
      <c r="BE8" s="32"/>
      <c r="BS8" s="20" t="s">
        <v>7</v>
      </c>
    </row>
    <row r="9" s="1" customFormat="1" ht="14.4" customHeight="1">
      <c r="B9" s="23"/>
      <c r="AR9" s="23"/>
      <c r="BE9" s="32"/>
      <c r="BS9" s="20" t="s">
        <v>7</v>
      </c>
    </row>
    <row r="10" s="1" customFormat="1" ht="12" customHeight="1">
      <c r="B10" s="23"/>
      <c r="D10" s="33" t="s">
        <v>25</v>
      </c>
      <c r="AK10" s="33" t="s">
        <v>26</v>
      </c>
      <c r="AN10" s="28" t="s">
        <v>3</v>
      </c>
      <c r="AR10" s="23"/>
      <c r="BE10" s="32"/>
      <c r="BS10" s="20" t="s">
        <v>7</v>
      </c>
    </row>
    <row r="11" s="1" customFormat="1" ht="18.48" customHeight="1">
      <c r="B11" s="23"/>
      <c r="E11" s="28" t="s">
        <v>27</v>
      </c>
      <c r="AK11" s="33" t="s">
        <v>28</v>
      </c>
      <c r="AN11" s="28" t="s">
        <v>3</v>
      </c>
      <c r="AR11" s="23"/>
      <c r="BE11" s="32"/>
      <c r="BS11" s="20" t="s">
        <v>7</v>
      </c>
    </row>
    <row r="12" s="1" customFormat="1" ht="6.96" customHeight="1">
      <c r="B12" s="23"/>
      <c r="AR12" s="23"/>
      <c r="BE12" s="32"/>
      <c r="BS12" s="20" t="s">
        <v>7</v>
      </c>
    </row>
    <row r="13" s="1" customFormat="1" ht="12" customHeight="1">
      <c r="B13" s="23"/>
      <c r="D13" s="33" t="s">
        <v>29</v>
      </c>
      <c r="AK13" s="33" t="s">
        <v>26</v>
      </c>
      <c r="AN13" s="35" t="s">
        <v>30</v>
      </c>
      <c r="AR13" s="23"/>
      <c r="BE13" s="32"/>
      <c r="BS13" s="20" t="s">
        <v>7</v>
      </c>
    </row>
    <row r="14">
      <c r="B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N14" s="35" t="s">
        <v>30</v>
      </c>
      <c r="AR14" s="23"/>
      <c r="BE14" s="32"/>
      <c r="BS14" s="20" t="s">
        <v>7</v>
      </c>
    </row>
    <row r="15" s="1" customFormat="1" ht="6.96" customHeight="1">
      <c r="B15" s="23"/>
      <c r="AR15" s="23"/>
      <c r="BE15" s="32"/>
      <c r="BS15" s="20" t="s">
        <v>4</v>
      </c>
    </row>
    <row r="16" s="1" customFormat="1" ht="12" customHeight="1">
      <c r="B16" s="23"/>
      <c r="D16" s="33" t="s">
        <v>31</v>
      </c>
      <c r="AK16" s="33" t="s">
        <v>26</v>
      </c>
      <c r="AN16" s="28" t="s">
        <v>3</v>
      </c>
      <c r="AR16" s="23"/>
      <c r="BE16" s="32"/>
      <c r="BS16" s="20" t="s">
        <v>4</v>
      </c>
    </row>
    <row r="17" s="1" customFormat="1" ht="18.48" customHeight="1">
      <c r="B17" s="23"/>
      <c r="E17" s="28" t="s">
        <v>32</v>
      </c>
      <c r="AK17" s="33" t="s">
        <v>28</v>
      </c>
      <c r="AN17" s="28" t="s">
        <v>3</v>
      </c>
      <c r="AR17" s="23"/>
      <c r="BE17" s="32"/>
      <c r="BS17" s="20" t="s">
        <v>33</v>
      </c>
    </row>
    <row r="18" s="1" customFormat="1" ht="6.96" customHeight="1">
      <c r="B18" s="23"/>
      <c r="AR18" s="23"/>
      <c r="BE18" s="32"/>
      <c r="BS18" s="20" t="s">
        <v>7</v>
      </c>
    </row>
    <row r="19" s="1" customFormat="1" ht="12" customHeight="1">
      <c r="B19" s="23"/>
      <c r="D19" s="33" t="s">
        <v>34</v>
      </c>
      <c r="AK19" s="33" t="s">
        <v>26</v>
      </c>
      <c r="AN19" s="28" t="s">
        <v>3</v>
      </c>
      <c r="AR19" s="23"/>
      <c r="BE19" s="32"/>
      <c r="BS19" s="20" t="s">
        <v>7</v>
      </c>
    </row>
    <row r="20" s="1" customFormat="1" ht="18.48" customHeight="1">
      <c r="B20" s="23"/>
      <c r="E20" s="28" t="s">
        <v>35</v>
      </c>
      <c r="AK20" s="33" t="s">
        <v>28</v>
      </c>
      <c r="AN20" s="28" t="s">
        <v>3</v>
      </c>
      <c r="AR20" s="23"/>
      <c r="BE20" s="32"/>
      <c r="BS20" s="20" t="s">
        <v>33</v>
      </c>
    </row>
    <row r="21" s="1" customFormat="1" ht="6.96" customHeight="1">
      <c r="B21" s="23"/>
      <c r="AR21" s="23"/>
      <c r="BE21" s="32"/>
    </row>
    <row r="22" s="1" customFormat="1" ht="12" customHeight="1">
      <c r="B22" s="23"/>
      <c r="D22" s="33" t="s">
        <v>36</v>
      </c>
      <c r="AR22" s="23"/>
      <c r="BE22" s="32"/>
    </row>
    <row r="23" s="1" customFormat="1" ht="47.25" customHeight="1">
      <c r="B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R23" s="23"/>
      <c r="BE23" s="32"/>
    </row>
    <row r="24" s="1" customFormat="1" ht="6.96" customHeight="1">
      <c r="B24" s="23"/>
      <c r="AR24" s="23"/>
      <c r="BE24" s="32"/>
    </row>
    <row r="25" s="1" customFormat="1" ht="6.96" customHeight="1">
      <c r="B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R25" s="23"/>
      <c r="BE25" s="32"/>
    </row>
    <row r="26" s="2" customFormat="1" ht="25.92" customHeight="1">
      <c r="A26" s="39"/>
      <c r="B26" s="40"/>
      <c r="C26" s="39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39"/>
      <c r="AQ26" s="39"/>
      <c r="AR26" s="40"/>
      <c r="BE26" s="32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  <c r="BE27" s="32"/>
    </row>
    <row r="28" s="2" customForma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0"/>
      <c r="BE28" s="32"/>
    </row>
    <row r="29" s="3" customFormat="1" ht="14.4" customHeight="1">
      <c r="A29" s="3"/>
      <c r="B29" s="45"/>
      <c r="C29" s="3"/>
      <c r="D29" s="33" t="s">
        <v>42</v>
      </c>
      <c r="E29" s="3"/>
      <c r="F29" s="33" t="s">
        <v>43</v>
      </c>
      <c r="G29" s="3"/>
      <c r="H29" s="3"/>
      <c r="I29" s="3"/>
      <c r="J29" s="3"/>
      <c r="K29" s="3"/>
      <c r="L29" s="46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7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7">
        <f>ROUND(AV54, 2)</f>
        <v>0</v>
      </c>
      <c r="AL29" s="3"/>
      <c r="AM29" s="3"/>
      <c r="AN29" s="3"/>
      <c r="AO29" s="3"/>
      <c r="AP29" s="3"/>
      <c r="AQ29" s="3"/>
      <c r="AR29" s="45"/>
      <c r="BE29" s="48"/>
    </row>
    <row r="30" s="3" customFormat="1" ht="14.4" customHeight="1">
      <c r="A30" s="3"/>
      <c r="B30" s="45"/>
      <c r="C30" s="3"/>
      <c r="D30" s="3"/>
      <c r="E30" s="3"/>
      <c r="F30" s="33" t="s">
        <v>44</v>
      </c>
      <c r="G30" s="3"/>
      <c r="H30" s="3"/>
      <c r="I30" s="3"/>
      <c r="J30" s="3"/>
      <c r="K30" s="3"/>
      <c r="L30" s="46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7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7">
        <f>ROUND(AW54, 2)</f>
        <v>0</v>
      </c>
      <c r="AL30" s="3"/>
      <c r="AM30" s="3"/>
      <c r="AN30" s="3"/>
      <c r="AO30" s="3"/>
      <c r="AP30" s="3"/>
      <c r="AQ30" s="3"/>
      <c r="AR30" s="45"/>
      <c r="BE30" s="48"/>
    </row>
    <row r="31" hidden="1" s="3" customFormat="1" ht="14.4" customHeight="1">
      <c r="A31" s="3"/>
      <c r="B31" s="45"/>
      <c r="C31" s="3"/>
      <c r="D31" s="3"/>
      <c r="E31" s="3"/>
      <c r="F31" s="33" t="s">
        <v>45</v>
      </c>
      <c r="G31" s="3"/>
      <c r="H31" s="3"/>
      <c r="I31" s="3"/>
      <c r="J31" s="3"/>
      <c r="K31" s="3"/>
      <c r="L31" s="46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7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7">
        <v>0</v>
      </c>
      <c r="AL31" s="3"/>
      <c r="AM31" s="3"/>
      <c r="AN31" s="3"/>
      <c r="AO31" s="3"/>
      <c r="AP31" s="3"/>
      <c r="AQ31" s="3"/>
      <c r="AR31" s="45"/>
      <c r="BE31" s="48"/>
    </row>
    <row r="32" hidden="1" s="3" customFormat="1" ht="14.4" customHeight="1">
      <c r="A32" s="3"/>
      <c r="B32" s="45"/>
      <c r="C32" s="3"/>
      <c r="D32" s="3"/>
      <c r="E32" s="3"/>
      <c r="F32" s="33" t="s">
        <v>46</v>
      </c>
      <c r="G32" s="3"/>
      <c r="H32" s="3"/>
      <c r="I32" s="3"/>
      <c r="J32" s="3"/>
      <c r="K32" s="3"/>
      <c r="L32" s="46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7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7">
        <v>0</v>
      </c>
      <c r="AL32" s="3"/>
      <c r="AM32" s="3"/>
      <c r="AN32" s="3"/>
      <c r="AO32" s="3"/>
      <c r="AP32" s="3"/>
      <c r="AQ32" s="3"/>
      <c r="AR32" s="45"/>
      <c r="BE32" s="48"/>
    </row>
    <row r="33" hidden="1" s="3" customFormat="1" ht="14.4" customHeight="1">
      <c r="A33" s="3"/>
      <c r="B33" s="45"/>
      <c r="C33" s="3"/>
      <c r="D33" s="3"/>
      <c r="E33" s="3"/>
      <c r="F33" s="33" t="s">
        <v>47</v>
      </c>
      <c r="G33" s="3"/>
      <c r="H33" s="3"/>
      <c r="I33" s="3"/>
      <c r="J33" s="3"/>
      <c r="K33" s="3"/>
      <c r="L33" s="46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7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7">
        <v>0</v>
      </c>
      <c r="AL33" s="3"/>
      <c r="AM33" s="3"/>
      <c r="AN33" s="3"/>
      <c r="AO33" s="3"/>
      <c r="AP33" s="3"/>
      <c r="AQ33" s="3"/>
      <c r="AR33" s="45"/>
      <c r="BE33" s="3"/>
    </row>
    <row r="34" s="2" customFormat="1" ht="6.96" customHeigh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0"/>
      <c r="BE34" s="39"/>
    </row>
    <row r="35" s="2" customFormat="1" ht="25.92" customHeight="1">
      <c r="A35" s="39"/>
      <c r="B35" s="40"/>
      <c r="C35" s="49"/>
      <c r="D35" s="50" t="s">
        <v>48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49</v>
      </c>
      <c r="U35" s="51"/>
      <c r="V35" s="51"/>
      <c r="W35" s="51"/>
      <c r="X35" s="53" t="s">
        <v>50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0"/>
      <c r="BE35" s="39"/>
    </row>
    <row r="36" s="2" customFormat="1" ht="6.96" customHeigh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0"/>
      <c r="BE36" s="39"/>
    </row>
    <row r="37" s="2" customFormat="1" ht="6.96" customHeight="1">
      <c r="A37" s="39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40"/>
      <c r="BE37" s="39"/>
    </row>
    <row r="41" s="2" customFormat="1" ht="6.96" customHeight="1">
      <c r="A41" s="39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40"/>
      <c r="BE41" s="39"/>
    </row>
    <row r="42" s="2" customFormat="1" ht="24.96" customHeight="1">
      <c r="A42" s="39"/>
      <c r="B42" s="40"/>
      <c r="C42" s="24" t="s">
        <v>51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0"/>
      <c r="BE42" s="39"/>
    </row>
    <row r="43" s="2" customFormat="1" ht="6.96" customHeight="1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0"/>
      <c r="BE43" s="39"/>
    </row>
    <row r="44" s="4" customFormat="1" ht="12" customHeight="1">
      <c r="A44" s="4"/>
      <c r="B44" s="60"/>
      <c r="C44" s="33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2026/005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0"/>
      <c r="BE44" s="4"/>
    </row>
    <row r="45" s="5" customFormat="1" ht="36.96" customHeight="1">
      <c r="A45" s="5"/>
      <c r="B45" s="61"/>
      <c r="C45" s="62" t="s">
        <v>17</v>
      </c>
      <c r="D45" s="5"/>
      <c r="E45" s="5"/>
      <c r="F45" s="5"/>
      <c r="G45" s="5"/>
      <c r="H45" s="5"/>
      <c r="I45" s="5"/>
      <c r="J45" s="5"/>
      <c r="K45" s="5"/>
      <c r="L45" s="63" t="str">
        <f>K6</f>
        <v>MONTÁŽNÍ KANÁLY V AREÁLECH DPO III, AREÁL TRAMVAJE PORUBA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1"/>
      <c r="BE45" s="5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0"/>
      <c r="BE46" s="39"/>
    </row>
    <row r="47" s="2" customFormat="1" ht="12" customHeight="1">
      <c r="A47" s="39"/>
      <c r="B47" s="40"/>
      <c r="C47" s="33" t="s">
        <v>21</v>
      </c>
      <c r="D47" s="39"/>
      <c r="E47" s="39"/>
      <c r="F47" s="39"/>
      <c r="G47" s="39"/>
      <c r="H47" s="39"/>
      <c r="I47" s="39"/>
      <c r="J47" s="39"/>
      <c r="K47" s="39"/>
      <c r="L47" s="64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3" t="s">
        <v>23</v>
      </c>
      <c r="AJ47" s="39"/>
      <c r="AK47" s="39"/>
      <c r="AL47" s="39"/>
      <c r="AM47" s="65" t="str">
        <f>IF(AN8= "","",AN8)</f>
        <v>28. 1. 2026</v>
      </c>
      <c r="AN47" s="65"/>
      <c r="AO47" s="39"/>
      <c r="AP47" s="39"/>
      <c r="AQ47" s="39"/>
      <c r="AR47" s="40"/>
      <c r="B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/>
      <c r="BE48" s="39"/>
    </row>
    <row r="49" s="2" customFormat="1" ht="15.15" customHeight="1">
      <c r="A49" s="39"/>
      <c r="B49" s="40"/>
      <c r="C49" s="33" t="s">
        <v>25</v>
      </c>
      <c r="D49" s="39"/>
      <c r="E49" s="39"/>
      <c r="F49" s="39"/>
      <c r="G49" s="39"/>
      <c r="H49" s="39"/>
      <c r="I49" s="39"/>
      <c r="J49" s="39"/>
      <c r="K49" s="39"/>
      <c r="L49" s="4" t="str">
        <f>IF(E11= "","",E11)</f>
        <v>Dopravní podnik Ostrava a.s.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3" t="s">
        <v>31</v>
      </c>
      <c r="AJ49" s="39"/>
      <c r="AK49" s="39"/>
      <c r="AL49" s="39"/>
      <c r="AM49" s="66" t="str">
        <f>IF(E17="","",E17)</f>
        <v>Ing.Vlastimil Šmiřák</v>
      </c>
      <c r="AN49" s="4"/>
      <c r="AO49" s="4"/>
      <c r="AP49" s="4"/>
      <c r="AQ49" s="39"/>
      <c r="AR49" s="40"/>
      <c r="AS49" s="67" t="s">
        <v>52</v>
      </c>
      <c r="AT49" s="68"/>
      <c r="AU49" s="69"/>
      <c r="AV49" s="69"/>
      <c r="AW49" s="69"/>
      <c r="AX49" s="69"/>
      <c r="AY49" s="69"/>
      <c r="AZ49" s="69"/>
      <c r="BA49" s="69"/>
      <c r="BB49" s="69"/>
      <c r="BC49" s="69"/>
      <c r="BD49" s="70"/>
      <c r="BE49" s="39"/>
    </row>
    <row r="50" s="2" customFormat="1" ht="15.15" customHeight="1">
      <c r="A50" s="39"/>
      <c r="B50" s="40"/>
      <c r="C50" s="33" t="s">
        <v>29</v>
      </c>
      <c r="D50" s="39"/>
      <c r="E50" s="39"/>
      <c r="F50" s="39"/>
      <c r="G50" s="39"/>
      <c r="H50" s="39"/>
      <c r="I50" s="39"/>
      <c r="J50" s="39"/>
      <c r="K50" s="39"/>
      <c r="L50" s="4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3" t="s">
        <v>34</v>
      </c>
      <c r="AJ50" s="39"/>
      <c r="AK50" s="39"/>
      <c r="AL50" s="39"/>
      <c r="AM50" s="66" t="str">
        <f>IF(E20="","",E20)</f>
        <v>Jindřich Jansa</v>
      </c>
      <c r="AN50" s="4"/>
      <c r="AO50" s="4"/>
      <c r="AP50" s="4"/>
      <c r="AQ50" s="39"/>
      <c r="AR50" s="40"/>
      <c r="AS50" s="71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4"/>
      <c r="BE50" s="39"/>
    </row>
    <row r="51" s="2" customFormat="1" ht="10.8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0"/>
      <c r="AS51" s="71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4"/>
      <c r="BE51" s="39"/>
    </row>
    <row r="52" s="2" customFormat="1" ht="29.28" customHeight="1">
      <c r="A52" s="39"/>
      <c r="B52" s="40"/>
      <c r="C52" s="75" t="s">
        <v>53</v>
      </c>
      <c r="D52" s="76"/>
      <c r="E52" s="76"/>
      <c r="F52" s="76"/>
      <c r="G52" s="76"/>
      <c r="H52" s="77"/>
      <c r="I52" s="78" t="s">
        <v>54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9" t="s">
        <v>55</v>
      </c>
      <c r="AH52" s="76"/>
      <c r="AI52" s="76"/>
      <c r="AJ52" s="76"/>
      <c r="AK52" s="76"/>
      <c r="AL52" s="76"/>
      <c r="AM52" s="76"/>
      <c r="AN52" s="78" t="s">
        <v>56</v>
      </c>
      <c r="AO52" s="76"/>
      <c r="AP52" s="76"/>
      <c r="AQ52" s="80" t="s">
        <v>57</v>
      </c>
      <c r="AR52" s="40"/>
      <c r="AS52" s="81" t="s">
        <v>58</v>
      </c>
      <c r="AT52" s="82" t="s">
        <v>59</v>
      </c>
      <c r="AU52" s="82" t="s">
        <v>60</v>
      </c>
      <c r="AV52" s="82" t="s">
        <v>61</v>
      </c>
      <c r="AW52" s="82" t="s">
        <v>62</v>
      </c>
      <c r="AX52" s="82" t="s">
        <v>63</v>
      </c>
      <c r="AY52" s="82" t="s">
        <v>64</v>
      </c>
      <c r="AZ52" s="82" t="s">
        <v>65</v>
      </c>
      <c r="BA52" s="82" t="s">
        <v>66</v>
      </c>
      <c r="BB52" s="82" t="s">
        <v>67</v>
      </c>
      <c r="BC52" s="82" t="s">
        <v>68</v>
      </c>
      <c r="BD52" s="83" t="s">
        <v>69</v>
      </c>
      <c r="BE52" s="39"/>
    </row>
    <row r="53" s="2" customFormat="1" ht="10.8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0"/>
      <c r="AS53" s="84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6"/>
      <c r="BE53" s="39"/>
    </row>
    <row r="54" s="6" customFormat="1" ht="32.4" customHeight="1">
      <c r="A54" s="6"/>
      <c r="B54" s="87"/>
      <c r="C54" s="88" t="s">
        <v>70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90">
        <f>ROUND(AG55,2)</f>
        <v>0</v>
      </c>
      <c r="AH54" s="90"/>
      <c r="AI54" s="90"/>
      <c r="AJ54" s="90"/>
      <c r="AK54" s="90"/>
      <c r="AL54" s="90"/>
      <c r="AM54" s="90"/>
      <c r="AN54" s="91">
        <f>SUM(AG54,AT54)</f>
        <v>0</v>
      </c>
      <c r="AO54" s="91"/>
      <c r="AP54" s="91"/>
      <c r="AQ54" s="92" t="s">
        <v>3</v>
      </c>
      <c r="AR54" s="87"/>
      <c r="AS54" s="93">
        <f>ROUND(AS55,2)</f>
        <v>0</v>
      </c>
      <c r="AT54" s="94">
        <f>ROUND(SUM(AV54:AW54),2)</f>
        <v>0</v>
      </c>
      <c r="AU54" s="95">
        <f>ROUND(AU55,5)</f>
        <v>0</v>
      </c>
      <c r="AV54" s="94">
        <f>ROUND(AZ54*L29,2)</f>
        <v>0</v>
      </c>
      <c r="AW54" s="94">
        <f>ROUND(BA54*L30,2)</f>
        <v>0</v>
      </c>
      <c r="AX54" s="94">
        <f>ROUND(BB54*L29,2)</f>
        <v>0</v>
      </c>
      <c r="AY54" s="94">
        <f>ROUND(BC54*L30,2)</f>
        <v>0</v>
      </c>
      <c r="AZ54" s="94">
        <f>ROUND(AZ55,2)</f>
        <v>0</v>
      </c>
      <c r="BA54" s="94">
        <f>ROUND(BA55,2)</f>
        <v>0</v>
      </c>
      <c r="BB54" s="94">
        <f>ROUND(BB55,2)</f>
        <v>0</v>
      </c>
      <c r="BC54" s="94">
        <f>ROUND(BC55,2)</f>
        <v>0</v>
      </c>
      <c r="BD54" s="96">
        <f>ROUND(BD55,2)</f>
        <v>0</v>
      </c>
      <c r="BE54" s="6"/>
      <c r="BS54" s="97" t="s">
        <v>71</v>
      </c>
      <c r="BT54" s="97" t="s">
        <v>72</v>
      </c>
      <c r="BU54" s="98" t="s">
        <v>73</v>
      </c>
      <c r="BV54" s="97" t="s">
        <v>74</v>
      </c>
      <c r="BW54" s="97" t="s">
        <v>5</v>
      </c>
      <c r="BX54" s="97" t="s">
        <v>75</v>
      </c>
      <c r="CL54" s="97" t="s">
        <v>3</v>
      </c>
    </row>
    <row r="55" s="7" customFormat="1" ht="37.5" customHeight="1">
      <c r="A55" s="7"/>
      <c r="B55" s="99"/>
      <c r="C55" s="100"/>
      <c r="D55" s="101" t="s">
        <v>76</v>
      </c>
      <c r="E55" s="101"/>
      <c r="F55" s="101"/>
      <c r="G55" s="101"/>
      <c r="H55" s="101"/>
      <c r="I55" s="102"/>
      <c r="J55" s="101" t="s">
        <v>77</v>
      </c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3">
        <f>ROUND(SUM(AG56:AG57),2)</f>
        <v>0</v>
      </c>
      <c r="AH55" s="102"/>
      <c r="AI55" s="102"/>
      <c r="AJ55" s="102"/>
      <c r="AK55" s="102"/>
      <c r="AL55" s="102"/>
      <c r="AM55" s="102"/>
      <c r="AN55" s="104">
        <f>SUM(AG55,AT55)</f>
        <v>0</v>
      </c>
      <c r="AO55" s="102"/>
      <c r="AP55" s="102"/>
      <c r="AQ55" s="105" t="s">
        <v>78</v>
      </c>
      <c r="AR55" s="99"/>
      <c r="AS55" s="106">
        <f>ROUND(SUM(AS56:AS57),2)</f>
        <v>0</v>
      </c>
      <c r="AT55" s="107">
        <f>ROUND(SUM(AV55:AW55),2)</f>
        <v>0</v>
      </c>
      <c r="AU55" s="108">
        <f>ROUND(SUM(AU56:AU57),5)</f>
        <v>0</v>
      </c>
      <c r="AV55" s="107">
        <f>ROUND(AZ55*L29,2)</f>
        <v>0</v>
      </c>
      <c r="AW55" s="107">
        <f>ROUND(BA55*L30,2)</f>
        <v>0</v>
      </c>
      <c r="AX55" s="107">
        <f>ROUND(BB55*L29,2)</f>
        <v>0</v>
      </c>
      <c r="AY55" s="107">
        <f>ROUND(BC55*L30,2)</f>
        <v>0</v>
      </c>
      <c r="AZ55" s="107">
        <f>ROUND(SUM(AZ56:AZ57),2)</f>
        <v>0</v>
      </c>
      <c r="BA55" s="107">
        <f>ROUND(SUM(BA56:BA57),2)</f>
        <v>0</v>
      </c>
      <c r="BB55" s="107">
        <f>ROUND(SUM(BB56:BB57),2)</f>
        <v>0</v>
      </c>
      <c r="BC55" s="107">
        <f>ROUND(SUM(BC56:BC57),2)</f>
        <v>0</v>
      </c>
      <c r="BD55" s="109">
        <f>ROUND(SUM(BD56:BD57),2)</f>
        <v>0</v>
      </c>
      <c r="BE55" s="7"/>
      <c r="BS55" s="110" t="s">
        <v>71</v>
      </c>
      <c r="BT55" s="110" t="s">
        <v>79</v>
      </c>
      <c r="BU55" s="110" t="s">
        <v>73</v>
      </c>
      <c r="BV55" s="110" t="s">
        <v>74</v>
      </c>
      <c r="BW55" s="110" t="s">
        <v>80</v>
      </c>
      <c r="BX55" s="110" t="s">
        <v>5</v>
      </c>
      <c r="CL55" s="110" t="s">
        <v>3</v>
      </c>
      <c r="CM55" s="110" t="s">
        <v>81</v>
      </c>
    </row>
    <row r="56" s="4" customFormat="1" ht="16.5" customHeight="1">
      <c r="A56" s="111" t="s">
        <v>82</v>
      </c>
      <c r="B56" s="60"/>
      <c r="C56" s="10"/>
      <c r="D56" s="10"/>
      <c r="E56" s="112" t="s">
        <v>83</v>
      </c>
      <c r="F56" s="112"/>
      <c r="G56" s="112"/>
      <c r="H56" s="112"/>
      <c r="I56" s="112"/>
      <c r="J56" s="10"/>
      <c r="K56" s="112" t="s">
        <v>84</v>
      </c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3">
        <f>'SO 10-2 - Stavebně konstr...'!J32</f>
        <v>0</v>
      </c>
      <c r="AH56" s="10"/>
      <c r="AI56" s="10"/>
      <c r="AJ56" s="10"/>
      <c r="AK56" s="10"/>
      <c r="AL56" s="10"/>
      <c r="AM56" s="10"/>
      <c r="AN56" s="113">
        <f>SUM(AG56,AT56)</f>
        <v>0</v>
      </c>
      <c r="AO56" s="10"/>
      <c r="AP56" s="10"/>
      <c r="AQ56" s="114" t="s">
        <v>85</v>
      </c>
      <c r="AR56" s="60"/>
      <c r="AS56" s="115">
        <v>0</v>
      </c>
      <c r="AT56" s="116">
        <f>ROUND(SUM(AV56:AW56),2)</f>
        <v>0</v>
      </c>
      <c r="AU56" s="117">
        <f>'SO 10-2 - Stavebně konstr...'!P102</f>
        <v>0</v>
      </c>
      <c r="AV56" s="116">
        <f>'SO 10-2 - Stavebně konstr...'!J35</f>
        <v>0</v>
      </c>
      <c r="AW56" s="116">
        <f>'SO 10-2 - Stavebně konstr...'!J36</f>
        <v>0</v>
      </c>
      <c r="AX56" s="116">
        <f>'SO 10-2 - Stavebně konstr...'!J37</f>
        <v>0</v>
      </c>
      <c r="AY56" s="116">
        <f>'SO 10-2 - Stavebně konstr...'!J38</f>
        <v>0</v>
      </c>
      <c r="AZ56" s="116">
        <f>'SO 10-2 - Stavebně konstr...'!F35</f>
        <v>0</v>
      </c>
      <c r="BA56" s="116">
        <f>'SO 10-2 - Stavebně konstr...'!F36</f>
        <v>0</v>
      </c>
      <c r="BB56" s="116">
        <f>'SO 10-2 - Stavebně konstr...'!F37</f>
        <v>0</v>
      </c>
      <c r="BC56" s="116">
        <f>'SO 10-2 - Stavebně konstr...'!F38</f>
        <v>0</v>
      </c>
      <c r="BD56" s="118">
        <f>'SO 10-2 - Stavebně konstr...'!F39</f>
        <v>0</v>
      </c>
      <c r="BE56" s="4"/>
      <c r="BT56" s="28" t="s">
        <v>81</v>
      </c>
      <c r="BV56" s="28" t="s">
        <v>74</v>
      </c>
      <c r="BW56" s="28" t="s">
        <v>86</v>
      </c>
      <c r="BX56" s="28" t="s">
        <v>80</v>
      </c>
      <c r="CL56" s="28" t="s">
        <v>3</v>
      </c>
    </row>
    <row r="57" s="4" customFormat="1" ht="16.5" customHeight="1">
      <c r="A57" s="111" t="s">
        <v>82</v>
      </c>
      <c r="B57" s="60"/>
      <c r="C57" s="10"/>
      <c r="D57" s="10"/>
      <c r="E57" s="112" t="s">
        <v>87</v>
      </c>
      <c r="F57" s="112"/>
      <c r="G57" s="112"/>
      <c r="H57" s="112"/>
      <c r="I57" s="112"/>
      <c r="J57" s="10"/>
      <c r="K57" s="112" t="s">
        <v>88</v>
      </c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3">
        <f>'SO 20-2 - Tramvajový svršek'!J32</f>
        <v>0</v>
      </c>
      <c r="AH57" s="10"/>
      <c r="AI57" s="10"/>
      <c r="AJ57" s="10"/>
      <c r="AK57" s="10"/>
      <c r="AL57" s="10"/>
      <c r="AM57" s="10"/>
      <c r="AN57" s="113">
        <f>SUM(AG57,AT57)</f>
        <v>0</v>
      </c>
      <c r="AO57" s="10"/>
      <c r="AP57" s="10"/>
      <c r="AQ57" s="114" t="s">
        <v>85</v>
      </c>
      <c r="AR57" s="60"/>
      <c r="AS57" s="119">
        <v>0</v>
      </c>
      <c r="AT57" s="120">
        <f>ROUND(SUM(AV57:AW57),2)</f>
        <v>0</v>
      </c>
      <c r="AU57" s="121">
        <f>'SO 20-2 - Tramvajový svršek'!P101</f>
        <v>0</v>
      </c>
      <c r="AV57" s="120">
        <f>'SO 20-2 - Tramvajový svršek'!J35</f>
        <v>0</v>
      </c>
      <c r="AW57" s="120">
        <f>'SO 20-2 - Tramvajový svršek'!J36</f>
        <v>0</v>
      </c>
      <c r="AX57" s="120">
        <f>'SO 20-2 - Tramvajový svršek'!J37</f>
        <v>0</v>
      </c>
      <c r="AY57" s="120">
        <f>'SO 20-2 - Tramvajový svršek'!J38</f>
        <v>0</v>
      </c>
      <c r="AZ57" s="120">
        <f>'SO 20-2 - Tramvajový svršek'!F35</f>
        <v>0</v>
      </c>
      <c r="BA57" s="120">
        <f>'SO 20-2 - Tramvajový svršek'!F36</f>
        <v>0</v>
      </c>
      <c r="BB57" s="120">
        <f>'SO 20-2 - Tramvajový svršek'!F37</f>
        <v>0</v>
      </c>
      <c r="BC57" s="120">
        <f>'SO 20-2 - Tramvajový svršek'!F38</f>
        <v>0</v>
      </c>
      <c r="BD57" s="122">
        <f>'SO 20-2 - Tramvajový svršek'!F39</f>
        <v>0</v>
      </c>
      <c r="BE57" s="4"/>
      <c r="BT57" s="28" t="s">
        <v>81</v>
      </c>
      <c r="BV57" s="28" t="s">
        <v>74</v>
      </c>
      <c r="BW57" s="28" t="s">
        <v>89</v>
      </c>
      <c r="BX57" s="28" t="s">
        <v>80</v>
      </c>
      <c r="CL57" s="28" t="s">
        <v>3</v>
      </c>
    </row>
    <row r="58" s="2" customFormat="1" ht="30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40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="2" customFormat="1" ht="6.96" customHeight="1">
      <c r="A59" s="39"/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40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</sheetData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E56:I56"/>
    <mergeCell ref="K56:AF56"/>
    <mergeCell ref="AN57:AP57"/>
    <mergeCell ref="AG57:AM57"/>
    <mergeCell ref="E57:I57"/>
    <mergeCell ref="K57:AF57"/>
    <mergeCell ref="AG54:AM54"/>
    <mergeCell ref="AN54:AP54"/>
    <mergeCell ref="AR2:BE2"/>
  </mergeCells>
  <hyperlinks>
    <hyperlink ref="A56" location="'SO 10-2 - Stavebně konstr...'!C2" display="/"/>
    <hyperlink ref="A57" location="'SO 20-2 - Tramvajový svršek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90</v>
      </c>
      <c r="L4" s="23"/>
      <c r="M4" s="123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24" t="str">
        <f>'Rekapitulace stavby'!K6</f>
        <v>MONTÁŽNÍ KANÁLY V AREÁLECH DPO III, AREÁL TRAMVAJE PORUBA</v>
      </c>
      <c r="F7" s="33"/>
      <c r="G7" s="33"/>
      <c r="H7" s="33"/>
      <c r="L7" s="23"/>
    </row>
    <row r="8" s="1" customFormat="1" ht="12" customHeight="1">
      <c r="B8" s="23"/>
      <c r="D8" s="33" t="s">
        <v>91</v>
      </c>
      <c r="L8" s="23"/>
    </row>
    <row r="9" s="2" customFormat="1" ht="16.5" customHeight="1">
      <c r="A9" s="39"/>
      <c r="B9" s="40"/>
      <c r="C9" s="39"/>
      <c r="D9" s="39"/>
      <c r="E9" s="124" t="s">
        <v>92</v>
      </c>
      <c r="F9" s="39"/>
      <c r="G9" s="39"/>
      <c r="H9" s="39"/>
      <c r="I9" s="39"/>
      <c r="J9" s="39"/>
      <c r="K9" s="39"/>
      <c r="L9" s="12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0"/>
      <c r="C10" s="39"/>
      <c r="D10" s="33" t="s">
        <v>93</v>
      </c>
      <c r="E10" s="39"/>
      <c r="F10" s="39"/>
      <c r="G10" s="39"/>
      <c r="H10" s="39"/>
      <c r="I10" s="39"/>
      <c r="J10" s="39"/>
      <c r="K10" s="39"/>
      <c r="L10" s="12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0"/>
      <c r="C11" s="39"/>
      <c r="D11" s="39"/>
      <c r="E11" s="63" t="s">
        <v>94</v>
      </c>
      <c r="F11" s="39"/>
      <c r="G11" s="39"/>
      <c r="H11" s="39"/>
      <c r="I11" s="39"/>
      <c r="J11" s="39"/>
      <c r="K11" s="39"/>
      <c r="L11" s="12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0"/>
      <c r="C12" s="39"/>
      <c r="D12" s="39"/>
      <c r="E12" s="39"/>
      <c r="F12" s="39"/>
      <c r="G12" s="39"/>
      <c r="H12" s="39"/>
      <c r="I12" s="39"/>
      <c r="J12" s="39"/>
      <c r="K12" s="39"/>
      <c r="L12" s="12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0"/>
      <c r="C13" s="39"/>
      <c r="D13" s="33" t="s">
        <v>19</v>
      </c>
      <c r="E13" s="39"/>
      <c r="F13" s="28" t="s">
        <v>3</v>
      </c>
      <c r="G13" s="39"/>
      <c r="H13" s="39"/>
      <c r="I13" s="33" t="s">
        <v>20</v>
      </c>
      <c r="J13" s="28" t="s">
        <v>3</v>
      </c>
      <c r="K13" s="39"/>
      <c r="L13" s="12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21</v>
      </c>
      <c r="E14" s="39"/>
      <c r="F14" s="28" t="s">
        <v>22</v>
      </c>
      <c r="G14" s="39"/>
      <c r="H14" s="39"/>
      <c r="I14" s="33" t="s">
        <v>23</v>
      </c>
      <c r="J14" s="65" t="str">
        <f>'Rekapitulace stavby'!AN8</f>
        <v>28. 1. 2026</v>
      </c>
      <c r="K14" s="39"/>
      <c r="L14" s="12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12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0"/>
      <c r="C16" s="39"/>
      <c r="D16" s="33" t="s">
        <v>25</v>
      </c>
      <c r="E16" s="39"/>
      <c r="F16" s="39"/>
      <c r="G16" s="39"/>
      <c r="H16" s="39"/>
      <c r="I16" s="33" t="s">
        <v>26</v>
      </c>
      <c r="J16" s="28" t="s">
        <v>3</v>
      </c>
      <c r="K16" s="39"/>
      <c r="L16" s="12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0"/>
      <c r="C17" s="39"/>
      <c r="D17" s="39"/>
      <c r="E17" s="28" t="s">
        <v>27</v>
      </c>
      <c r="F17" s="39"/>
      <c r="G17" s="39"/>
      <c r="H17" s="39"/>
      <c r="I17" s="33" t="s">
        <v>28</v>
      </c>
      <c r="J17" s="28" t="s">
        <v>3</v>
      </c>
      <c r="K17" s="39"/>
      <c r="L17" s="12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0"/>
      <c r="C18" s="39"/>
      <c r="D18" s="39"/>
      <c r="E18" s="39"/>
      <c r="F18" s="39"/>
      <c r="G18" s="39"/>
      <c r="H18" s="39"/>
      <c r="I18" s="39"/>
      <c r="J18" s="39"/>
      <c r="K18" s="39"/>
      <c r="L18" s="12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0"/>
      <c r="C19" s="39"/>
      <c r="D19" s="33" t="s">
        <v>29</v>
      </c>
      <c r="E19" s="39"/>
      <c r="F19" s="39"/>
      <c r="G19" s="39"/>
      <c r="H19" s="39"/>
      <c r="I19" s="33" t="s">
        <v>26</v>
      </c>
      <c r="J19" s="34" t="str">
        <f>'Rekapitulace stavby'!AN13</f>
        <v>Vyplň údaj</v>
      </c>
      <c r="K19" s="39"/>
      <c r="L19" s="12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0"/>
      <c r="C20" s="39"/>
      <c r="D20" s="39"/>
      <c r="E20" s="34" t="str">
        <f>'Rekapitulace stavby'!E14</f>
        <v>Vyplň údaj</v>
      </c>
      <c r="F20" s="28"/>
      <c r="G20" s="28"/>
      <c r="H20" s="28"/>
      <c r="I20" s="33" t="s">
        <v>28</v>
      </c>
      <c r="J20" s="34" t="str">
        <f>'Rekapitulace stavby'!AN14</f>
        <v>Vyplň údaj</v>
      </c>
      <c r="K20" s="39"/>
      <c r="L20" s="12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0"/>
      <c r="C21" s="39"/>
      <c r="D21" s="39"/>
      <c r="E21" s="39"/>
      <c r="F21" s="39"/>
      <c r="G21" s="39"/>
      <c r="H21" s="39"/>
      <c r="I21" s="39"/>
      <c r="J21" s="39"/>
      <c r="K21" s="39"/>
      <c r="L21" s="12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0"/>
      <c r="C22" s="39"/>
      <c r="D22" s="33" t="s">
        <v>31</v>
      </c>
      <c r="E22" s="39"/>
      <c r="F22" s="39"/>
      <c r="G22" s="39"/>
      <c r="H22" s="39"/>
      <c r="I22" s="33" t="s">
        <v>26</v>
      </c>
      <c r="J22" s="28" t="s">
        <v>3</v>
      </c>
      <c r="K22" s="39"/>
      <c r="L22" s="12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0"/>
      <c r="C23" s="39"/>
      <c r="D23" s="39"/>
      <c r="E23" s="28" t="s">
        <v>95</v>
      </c>
      <c r="F23" s="39"/>
      <c r="G23" s="39"/>
      <c r="H23" s="39"/>
      <c r="I23" s="33" t="s">
        <v>28</v>
      </c>
      <c r="J23" s="28" t="s">
        <v>3</v>
      </c>
      <c r="K23" s="39"/>
      <c r="L23" s="12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0"/>
      <c r="C24" s="39"/>
      <c r="D24" s="39"/>
      <c r="E24" s="39"/>
      <c r="F24" s="39"/>
      <c r="G24" s="39"/>
      <c r="H24" s="39"/>
      <c r="I24" s="39"/>
      <c r="J24" s="39"/>
      <c r="K24" s="39"/>
      <c r="L24" s="12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0"/>
      <c r="C25" s="39"/>
      <c r="D25" s="33" t="s">
        <v>34</v>
      </c>
      <c r="E25" s="39"/>
      <c r="F25" s="39"/>
      <c r="G25" s="39"/>
      <c r="H25" s="39"/>
      <c r="I25" s="33" t="s">
        <v>26</v>
      </c>
      <c r="J25" s="28" t="s">
        <v>3</v>
      </c>
      <c r="K25" s="39"/>
      <c r="L25" s="12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0"/>
      <c r="C26" s="39"/>
      <c r="D26" s="39"/>
      <c r="E26" s="28" t="s">
        <v>35</v>
      </c>
      <c r="F26" s="39"/>
      <c r="G26" s="39"/>
      <c r="H26" s="39"/>
      <c r="I26" s="33" t="s">
        <v>28</v>
      </c>
      <c r="J26" s="28" t="s">
        <v>3</v>
      </c>
      <c r="K26" s="39"/>
      <c r="L26" s="12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12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0"/>
      <c r="C28" s="39"/>
      <c r="D28" s="33" t="s">
        <v>36</v>
      </c>
      <c r="E28" s="39"/>
      <c r="F28" s="39"/>
      <c r="G28" s="39"/>
      <c r="H28" s="39"/>
      <c r="I28" s="39"/>
      <c r="J28" s="39"/>
      <c r="K28" s="39"/>
      <c r="L28" s="12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26"/>
      <c r="B29" s="127"/>
      <c r="C29" s="126"/>
      <c r="D29" s="126"/>
      <c r="E29" s="37" t="s">
        <v>3</v>
      </c>
      <c r="F29" s="37"/>
      <c r="G29" s="37"/>
      <c r="H29" s="37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9"/>
      <c r="B30" s="40"/>
      <c r="C30" s="39"/>
      <c r="D30" s="39"/>
      <c r="E30" s="39"/>
      <c r="F30" s="39"/>
      <c r="G30" s="39"/>
      <c r="H30" s="39"/>
      <c r="I30" s="39"/>
      <c r="J30" s="39"/>
      <c r="K30" s="39"/>
      <c r="L30" s="12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2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0"/>
      <c r="C32" s="39"/>
      <c r="D32" s="129" t="s">
        <v>38</v>
      </c>
      <c r="E32" s="39"/>
      <c r="F32" s="39"/>
      <c r="G32" s="39"/>
      <c r="H32" s="39"/>
      <c r="I32" s="39"/>
      <c r="J32" s="91">
        <f>ROUND(J102, 2)</f>
        <v>0</v>
      </c>
      <c r="K32" s="39"/>
      <c r="L32" s="12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0"/>
      <c r="C33" s="39"/>
      <c r="D33" s="85"/>
      <c r="E33" s="85"/>
      <c r="F33" s="85"/>
      <c r="G33" s="85"/>
      <c r="H33" s="85"/>
      <c r="I33" s="85"/>
      <c r="J33" s="85"/>
      <c r="K33" s="85"/>
      <c r="L33" s="12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9"/>
      <c r="F34" s="44" t="s">
        <v>40</v>
      </c>
      <c r="G34" s="39"/>
      <c r="H34" s="39"/>
      <c r="I34" s="44" t="s">
        <v>39</v>
      </c>
      <c r="J34" s="44" t="s">
        <v>41</v>
      </c>
      <c r="K34" s="39"/>
      <c r="L34" s="12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0"/>
      <c r="C35" s="39"/>
      <c r="D35" s="130" t="s">
        <v>42</v>
      </c>
      <c r="E35" s="33" t="s">
        <v>43</v>
      </c>
      <c r="F35" s="131">
        <f>ROUND((SUM(BE102:BE389)),  2)</f>
        <v>0</v>
      </c>
      <c r="G35" s="39"/>
      <c r="H35" s="39"/>
      <c r="I35" s="132">
        <v>0.20999999999999999</v>
      </c>
      <c r="J35" s="131">
        <f>ROUND(((SUM(BE102:BE389))*I35),  2)</f>
        <v>0</v>
      </c>
      <c r="K35" s="39"/>
      <c r="L35" s="12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0"/>
      <c r="C36" s="39"/>
      <c r="D36" s="39"/>
      <c r="E36" s="33" t="s">
        <v>44</v>
      </c>
      <c r="F36" s="131">
        <f>ROUND((SUM(BF102:BF389)),  2)</f>
        <v>0</v>
      </c>
      <c r="G36" s="39"/>
      <c r="H36" s="39"/>
      <c r="I36" s="132">
        <v>0.12</v>
      </c>
      <c r="J36" s="131">
        <f>ROUND(((SUM(BF102:BF389))*I36),  2)</f>
        <v>0</v>
      </c>
      <c r="K36" s="39"/>
      <c r="L36" s="12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45</v>
      </c>
      <c r="F37" s="131">
        <f>ROUND((SUM(BG102:BG389)),  2)</f>
        <v>0</v>
      </c>
      <c r="G37" s="39"/>
      <c r="H37" s="39"/>
      <c r="I37" s="132">
        <v>0.20999999999999999</v>
      </c>
      <c r="J37" s="131">
        <f>0</f>
        <v>0</v>
      </c>
      <c r="K37" s="39"/>
      <c r="L37" s="12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0"/>
      <c r="C38" s="39"/>
      <c r="D38" s="39"/>
      <c r="E38" s="33" t="s">
        <v>46</v>
      </c>
      <c r="F38" s="131">
        <f>ROUND((SUM(BH102:BH389)),  2)</f>
        <v>0</v>
      </c>
      <c r="G38" s="39"/>
      <c r="H38" s="39"/>
      <c r="I38" s="132">
        <v>0.12</v>
      </c>
      <c r="J38" s="131">
        <f>0</f>
        <v>0</v>
      </c>
      <c r="K38" s="39"/>
      <c r="L38" s="12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0"/>
      <c r="C39" s="39"/>
      <c r="D39" s="39"/>
      <c r="E39" s="33" t="s">
        <v>47</v>
      </c>
      <c r="F39" s="131">
        <f>ROUND((SUM(BI102:BI389)),  2)</f>
        <v>0</v>
      </c>
      <c r="G39" s="39"/>
      <c r="H39" s="39"/>
      <c r="I39" s="132">
        <v>0</v>
      </c>
      <c r="J39" s="131">
        <f>0</f>
        <v>0</v>
      </c>
      <c r="K39" s="39"/>
      <c r="L39" s="12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12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0"/>
      <c r="C41" s="133"/>
      <c r="D41" s="134" t="s">
        <v>48</v>
      </c>
      <c r="E41" s="77"/>
      <c r="F41" s="77"/>
      <c r="G41" s="135" t="s">
        <v>49</v>
      </c>
      <c r="H41" s="136" t="s">
        <v>50</v>
      </c>
      <c r="I41" s="77"/>
      <c r="J41" s="137">
        <f>SUM(J32:J39)</f>
        <v>0</v>
      </c>
      <c r="K41" s="138"/>
      <c r="L41" s="12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56"/>
      <c r="C42" s="57"/>
      <c r="D42" s="57"/>
      <c r="E42" s="57"/>
      <c r="F42" s="57"/>
      <c r="G42" s="57"/>
      <c r="H42" s="57"/>
      <c r="I42" s="57"/>
      <c r="J42" s="57"/>
      <c r="K42" s="57"/>
      <c r="L42" s="12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12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96</v>
      </c>
      <c r="D47" s="39"/>
      <c r="E47" s="39"/>
      <c r="F47" s="39"/>
      <c r="G47" s="39"/>
      <c r="H47" s="39"/>
      <c r="I47" s="39"/>
      <c r="J47" s="39"/>
      <c r="K47" s="39"/>
      <c r="L47" s="12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12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17</v>
      </c>
      <c r="D49" s="39"/>
      <c r="E49" s="39"/>
      <c r="F49" s="39"/>
      <c r="G49" s="39"/>
      <c r="H49" s="39"/>
      <c r="I49" s="39"/>
      <c r="J49" s="39"/>
      <c r="K49" s="39"/>
      <c r="L49" s="12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124" t="str">
        <f>E7</f>
        <v>MONTÁŽNÍ KANÁLY V AREÁLECH DPO III, AREÁL TRAMVAJE PORUBA</v>
      </c>
      <c r="F50" s="33"/>
      <c r="G50" s="33"/>
      <c r="H50" s="33"/>
      <c r="I50" s="39"/>
      <c r="J50" s="39"/>
      <c r="K50" s="39"/>
      <c r="L50" s="12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3"/>
      <c r="C51" s="33" t="s">
        <v>91</v>
      </c>
      <c r="L51" s="23"/>
    </row>
    <row r="52" s="2" customFormat="1" ht="16.5" customHeight="1">
      <c r="A52" s="39"/>
      <c r="B52" s="40"/>
      <c r="C52" s="39"/>
      <c r="D52" s="39"/>
      <c r="E52" s="124" t="s">
        <v>92</v>
      </c>
      <c r="F52" s="39"/>
      <c r="G52" s="39"/>
      <c r="H52" s="39"/>
      <c r="I52" s="39"/>
      <c r="J52" s="39"/>
      <c r="K52" s="39"/>
      <c r="L52" s="12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93</v>
      </c>
      <c r="D53" s="39"/>
      <c r="E53" s="39"/>
      <c r="F53" s="39"/>
      <c r="G53" s="39"/>
      <c r="H53" s="39"/>
      <c r="I53" s="39"/>
      <c r="J53" s="39"/>
      <c r="K53" s="39"/>
      <c r="L53" s="12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39"/>
      <c r="D54" s="39"/>
      <c r="E54" s="63" t="str">
        <f>E11</f>
        <v>SO 10-2 - Stavebně konstrukční řešení</v>
      </c>
      <c r="F54" s="39"/>
      <c r="G54" s="39"/>
      <c r="H54" s="39"/>
      <c r="I54" s="39"/>
      <c r="J54" s="39"/>
      <c r="K54" s="39"/>
      <c r="L54" s="12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39"/>
      <c r="D55" s="39"/>
      <c r="E55" s="39"/>
      <c r="F55" s="39"/>
      <c r="G55" s="39"/>
      <c r="H55" s="39"/>
      <c r="I55" s="39"/>
      <c r="J55" s="39"/>
      <c r="K55" s="39"/>
      <c r="L55" s="12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39"/>
      <c r="E56" s="39"/>
      <c r="F56" s="28" t="str">
        <f>F14</f>
        <v xml:space="preserve"> </v>
      </c>
      <c r="G56" s="39"/>
      <c r="H56" s="39"/>
      <c r="I56" s="33" t="s">
        <v>23</v>
      </c>
      <c r="J56" s="65" t="str">
        <f>IF(J14="","",J14)</f>
        <v>28. 1. 2026</v>
      </c>
      <c r="K56" s="39"/>
      <c r="L56" s="12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12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39"/>
      <c r="E58" s="39"/>
      <c r="F58" s="28" t="str">
        <f>E17</f>
        <v>Dopravní podnik Ostrava a.s.</v>
      </c>
      <c r="G58" s="39"/>
      <c r="H58" s="39"/>
      <c r="I58" s="33" t="s">
        <v>31</v>
      </c>
      <c r="J58" s="37" t="str">
        <f>E23</f>
        <v>Ing.Zdeněk Kubánek</v>
      </c>
      <c r="K58" s="39"/>
      <c r="L58" s="12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39"/>
      <c r="E59" s="39"/>
      <c r="F59" s="28" t="str">
        <f>IF(E20="","",E20)</f>
        <v>Vyplň údaj</v>
      </c>
      <c r="G59" s="39"/>
      <c r="H59" s="39"/>
      <c r="I59" s="33" t="s">
        <v>34</v>
      </c>
      <c r="J59" s="37" t="str">
        <f>E26</f>
        <v>Jindřich Jansa</v>
      </c>
      <c r="K59" s="39"/>
      <c r="L59" s="12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12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39" t="s">
        <v>97</v>
      </c>
      <c r="D61" s="133"/>
      <c r="E61" s="133"/>
      <c r="F61" s="133"/>
      <c r="G61" s="133"/>
      <c r="H61" s="133"/>
      <c r="I61" s="133"/>
      <c r="J61" s="140" t="s">
        <v>98</v>
      </c>
      <c r="K61" s="133"/>
      <c r="L61" s="12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12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41" t="s">
        <v>70</v>
      </c>
      <c r="D63" s="39"/>
      <c r="E63" s="39"/>
      <c r="F63" s="39"/>
      <c r="G63" s="39"/>
      <c r="H63" s="39"/>
      <c r="I63" s="39"/>
      <c r="J63" s="91">
        <f>J102</f>
        <v>0</v>
      </c>
      <c r="K63" s="39"/>
      <c r="L63" s="12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20" t="s">
        <v>99</v>
      </c>
    </row>
    <row r="64" s="9" customFormat="1" ht="24.96" customHeight="1">
      <c r="A64" s="9"/>
      <c r="B64" s="142"/>
      <c r="C64" s="9"/>
      <c r="D64" s="143" t="s">
        <v>100</v>
      </c>
      <c r="E64" s="144"/>
      <c r="F64" s="144"/>
      <c r="G64" s="144"/>
      <c r="H64" s="144"/>
      <c r="I64" s="144"/>
      <c r="J64" s="145">
        <f>J103</f>
        <v>0</v>
      </c>
      <c r="K64" s="9"/>
      <c r="L64" s="14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6"/>
      <c r="C65" s="10"/>
      <c r="D65" s="147" t="s">
        <v>101</v>
      </c>
      <c r="E65" s="148"/>
      <c r="F65" s="148"/>
      <c r="G65" s="148"/>
      <c r="H65" s="148"/>
      <c r="I65" s="148"/>
      <c r="J65" s="149">
        <f>J104</f>
        <v>0</v>
      </c>
      <c r="K65" s="10"/>
      <c r="L65" s="14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6"/>
      <c r="C66" s="10"/>
      <c r="D66" s="147" t="s">
        <v>102</v>
      </c>
      <c r="E66" s="148"/>
      <c r="F66" s="148"/>
      <c r="G66" s="148"/>
      <c r="H66" s="148"/>
      <c r="I66" s="148"/>
      <c r="J66" s="149">
        <f>J116</f>
        <v>0</v>
      </c>
      <c r="K66" s="10"/>
      <c r="L66" s="14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6"/>
      <c r="C67" s="10"/>
      <c r="D67" s="147" t="s">
        <v>103</v>
      </c>
      <c r="E67" s="148"/>
      <c r="F67" s="148"/>
      <c r="G67" s="148"/>
      <c r="H67" s="148"/>
      <c r="I67" s="148"/>
      <c r="J67" s="149">
        <f>J158</f>
        <v>0</v>
      </c>
      <c r="K67" s="10"/>
      <c r="L67" s="14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6"/>
      <c r="C68" s="10"/>
      <c r="D68" s="147" t="s">
        <v>104</v>
      </c>
      <c r="E68" s="148"/>
      <c r="F68" s="148"/>
      <c r="G68" s="148"/>
      <c r="H68" s="148"/>
      <c r="I68" s="148"/>
      <c r="J68" s="149">
        <f>J180</f>
        <v>0</v>
      </c>
      <c r="K68" s="10"/>
      <c r="L68" s="14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6"/>
      <c r="C69" s="10"/>
      <c r="D69" s="147" t="s">
        <v>105</v>
      </c>
      <c r="E69" s="148"/>
      <c r="F69" s="148"/>
      <c r="G69" s="148"/>
      <c r="H69" s="148"/>
      <c r="I69" s="148"/>
      <c r="J69" s="149">
        <f>J233</f>
        <v>0</v>
      </c>
      <c r="K69" s="10"/>
      <c r="L69" s="14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6"/>
      <c r="C70" s="10"/>
      <c r="D70" s="147" t="s">
        <v>106</v>
      </c>
      <c r="E70" s="148"/>
      <c r="F70" s="148"/>
      <c r="G70" s="148"/>
      <c r="H70" s="148"/>
      <c r="I70" s="148"/>
      <c r="J70" s="149">
        <f>J290</f>
        <v>0</v>
      </c>
      <c r="K70" s="10"/>
      <c r="L70" s="14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46"/>
      <c r="C71" s="10"/>
      <c r="D71" s="147" t="s">
        <v>107</v>
      </c>
      <c r="E71" s="148"/>
      <c r="F71" s="148"/>
      <c r="G71" s="148"/>
      <c r="H71" s="148"/>
      <c r="I71" s="148"/>
      <c r="J71" s="149">
        <f>J313</f>
        <v>0</v>
      </c>
      <c r="K71" s="10"/>
      <c r="L71" s="14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42"/>
      <c r="C72" s="9"/>
      <c r="D72" s="143" t="s">
        <v>108</v>
      </c>
      <c r="E72" s="144"/>
      <c r="F72" s="144"/>
      <c r="G72" s="144"/>
      <c r="H72" s="144"/>
      <c r="I72" s="144"/>
      <c r="J72" s="145">
        <f>J317</f>
        <v>0</v>
      </c>
      <c r="K72" s="9"/>
      <c r="L72" s="14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46"/>
      <c r="C73" s="10"/>
      <c r="D73" s="147" t="s">
        <v>109</v>
      </c>
      <c r="E73" s="148"/>
      <c r="F73" s="148"/>
      <c r="G73" s="148"/>
      <c r="H73" s="148"/>
      <c r="I73" s="148"/>
      <c r="J73" s="149">
        <f>J318</f>
        <v>0</v>
      </c>
      <c r="K73" s="10"/>
      <c r="L73" s="14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46"/>
      <c r="C74" s="10"/>
      <c r="D74" s="147" t="s">
        <v>110</v>
      </c>
      <c r="E74" s="148"/>
      <c r="F74" s="148"/>
      <c r="G74" s="148"/>
      <c r="H74" s="148"/>
      <c r="I74" s="148"/>
      <c r="J74" s="149">
        <f>J328</f>
        <v>0</v>
      </c>
      <c r="K74" s="10"/>
      <c r="L74" s="14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42"/>
      <c r="C75" s="9"/>
      <c r="D75" s="143" t="s">
        <v>111</v>
      </c>
      <c r="E75" s="144"/>
      <c r="F75" s="144"/>
      <c r="G75" s="144"/>
      <c r="H75" s="144"/>
      <c r="I75" s="144"/>
      <c r="J75" s="145">
        <f>J350</f>
        <v>0</v>
      </c>
      <c r="K75" s="9"/>
      <c r="L75" s="142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46"/>
      <c r="C76" s="10"/>
      <c r="D76" s="147" t="s">
        <v>112</v>
      </c>
      <c r="E76" s="148"/>
      <c r="F76" s="148"/>
      <c r="G76" s="148"/>
      <c r="H76" s="148"/>
      <c r="I76" s="148"/>
      <c r="J76" s="149">
        <f>J351</f>
        <v>0</v>
      </c>
      <c r="K76" s="10"/>
      <c r="L76" s="14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46"/>
      <c r="C77" s="10"/>
      <c r="D77" s="147" t="s">
        <v>113</v>
      </c>
      <c r="E77" s="148"/>
      <c r="F77" s="148"/>
      <c r="G77" s="148"/>
      <c r="H77" s="148"/>
      <c r="I77" s="148"/>
      <c r="J77" s="149">
        <f>J362</f>
        <v>0</v>
      </c>
      <c r="K77" s="10"/>
      <c r="L77" s="14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46"/>
      <c r="C78" s="10"/>
      <c r="D78" s="147" t="s">
        <v>114</v>
      </c>
      <c r="E78" s="148"/>
      <c r="F78" s="148"/>
      <c r="G78" s="148"/>
      <c r="H78" s="148"/>
      <c r="I78" s="148"/>
      <c r="J78" s="149">
        <f>J368</f>
        <v>0</v>
      </c>
      <c r="K78" s="10"/>
      <c r="L78" s="14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46"/>
      <c r="C79" s="10"/>
      <c r="D79" s="147" t="s">
        <v>115</v>
      </c>
      <c r="E79" s="148"/>
      <c r="F79" s="148"/>
      <c r="G79" s="148"/>
      <c r="H79" s="148"/>
      <c r="I79" s="148"/>
      <c r="J79" s="149">
        <f>J378</f>
        <v>0</v>
      </c>
      <c r="K79" s="10"/>
      <c r="L79" s="14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46"/>
      <c r="C80" s="10"/>
      <c r="D80" s="147" t="s">
        <v>116</v>
      </c>
      <c r="E80" s="148"/>
      <c r="F80" s="148"/>
      <c r="G80" s="148"/>
      <c r="H80" s="148"/>
      <c r="I80" s="148"/>
      <c r="J80" s="149">
        <f>J384</f>
        <v>0</v>
      </c>
      <c r="K80" s="10"/>
      <c r="L80" s="14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39"/>
      <c r="B81" s="40"/>
      <c r="C81" s="39"/>
      <c r="D81" s="39"/>
      <c r="E81" s="39"/>
      <c r="F81" s="39"/>
      <c r="G81" s="39"/>
      <c r="H81" s="39"/>
      <c r="I81" s="39"/>
      <c r="J81" s="39"/>
      <c r="K81" s="39"/>
      <c r="L81" s="12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56"/>
      <c r="C82" s="57"/>
      <c r="D82" s="57"/>
      <c r="E82" s="57"/>
      <c r="F82" s="57"/>
      <c r="G82" s="57"/>
      <c r="H82" s="57"/>
      <c r="I82" s="57"/>
      <c r="J82" s="57"/>
      <c r="K82" s="57"/>
      <c r="L82" s="12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6" s="2" customFormat="1" ht="6.96" customHeight="1">
      <c r="A86" s="39"/>
      <c r="B86" s="58"/>
      <c r="C86" s="59"/>
      <c r="D86" s="59"/>
      <c r="E86" s="59"/>
      <c r="F86" s="59"/>
      <c r="G86" s="59"/>
      <c r="H86" s="59"/>
      <c r="I86" s="59"/>
      <c r="J86" s="59"/>
      <c r="K86" s="59"/>
      <c r="L86" s="12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4.96" customHeight="1">
      <c r="A87" s="39"/>
      <c r="B87" s="40"/>
      <c r="C87" s="24" t="s">
        <v>117</v>
      </c>
      <c r="D87" s="39"/>
      <c r="E87" s="39"/>
      <c r="F87" s="39"/>
      <c r="G87" s="39"/>
      <c r="H87" s="39"/>
      <c r="I87" s="39"/>
      <c r="J87" s="39"/>
      <c r="K87" s="39"/>
      <c r="L87" s="12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39"/>
      <c r="D88" s="39"/>
      <c r="E88" s="39"/>
      <c r="F88" s="39"/>
      <c r="G88" s="39"/>
      <c r="H88" s="39"/>
      <c r="I88" s="39"/>
      <c r="J88" s="39"/>
      <c r="K88" s="39"/>
      <c r="L88" s="12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17</v>
      </c>
      <c r="D89" s="39"/>
      <c r="E89" s="39"/>
      <c r="F89" s="39"/>
      <c r="G89" s="39"/>
      <c r="H89" s="39"/>
      <c r="I89" s="39"/>
      <c r="J89" s="39"/>
      <c r="K89" s="39"/>
      <c r="L89" s="12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6.5" customHeight="1">
      <c r="A90" s="39"/>
      <c r="B90" s="40"/>
      <c r="C90" s="39"/>
      <c r="D90" s="39"/>
      <c r="E90" s="124" t="str">
        <f>E7</f>
        <v>MONTÁŽNÍ KANÁLY V AREÁLECH DPO III, AREÁL TRAMVAJE PORUBA</v>
      </c>
      <c r="F90" s="33"/>
      <c r="G90" s="33"/>
      <c r="H90" s="33"/>
      <c r="I90" s="39"/>
      <c r="J90" s="39"/>
      <c r="K90" s="39"/>
      <c r="L90" s="12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" customFormat="1" ht="12" customHeight="1">
      <c r="B91" s="23"/>
      <c r="C91" s="33" t="s">
        <v>91</v>
      </c>
      <c r="L91" s="23"/>
    </row>
    <row r="92" s="2" customFormat="1" ht="16.5" customHeight="1">
      <c r="A92" s="39"/>
      <c r="B92" s="40"/>
      <c r="C92" s="39"/>
      <c r="D92" s="39"/>
      <c r="E92" s="124" t="s">
        <v>92</v>
      </c>
      <c r="F92" s="39"/>
      <c r="G92" s="39"/>
      <c r="H92" s="39"/>
      <c r="I92" s="39"/>
      <c r="J92" s="39"/>
      <c r="K92" s="39"/>
      <c r="L92" s="12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93</v>
      </c>
      <c r="D93" s="39"/>
      <c r="E93" s="39"/>
      <c r="F93" s="39"/>
      <c r="G93" s="39"/>
      <c r="H93" s="39"/>
      <c r="I93" s="39"/>
      <c r="J93" s="39"/>
      <c r="K93" s="39"/>
      <c r="L93" s="12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6.5" customHeight="1">
      <c r="A94" s="39"/>
      <c r="B94" s="40"/>
      <c r="C94" s="39"/>
      <c r="D94" s="39"/>
      <c r="E94" s="63" t="str">
        <f>E11</f>
        <v>SO 10-2 - Stavebně konstrukční řešení</v>
      </c>
      <c r="F94" s="39"/>
      <c r="G94" s="39"/>
      <c r="H94" s="39"/>
      <c r="I94" s="39"/>
      <c r="J94" s="39"/>
      <c r="K94" s="39"/>
      <c r="L94" s="12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6.96" customHeight="1">
      <c r="A95" s="39"/>
      <c r="B95" s="40"/>
      <c r="C95" s="39"/>
      <c r="D95" s="39"/>
      <c r="E95" s="39"/>
      <c r="F95" s="39"/>
      <c r="G95" s="39"/>
      <c r="H95" s="39"/>
      <c r="I95" s="39"/>
      <c r="J95" s="39"/>
      <c r="K95" s="39"/>
      <c r="L95" s="12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2" customHeight="1">
      <c r="A96" s="39"/>
      <c r="B96" s="40"/>
      <c r="C96" s="33" t="s">
        <v>21</v>
      </c>
      <c r="D96" s="39"/>
      <c r="E96" s="39"/>
      <c r="F96" s="28" t="str">
        <f>F14</f>
        <v xml:space="preserve"> </v>
      </c>
      <c r="G96" s="39"/>
      <c r="H96" s="39"/>
      <c r="I96" s="33" t="s">
        <v>23</v>
      </c>
      <c r="J96" s="65" t="str">
        <f>IF(J14="","",J14)</f>
        <v>28. 1. 2026</v>
      </c>
      <c r="K96" s="39"/>
      <c r="L96" s="12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6.96" customHeight="1">
      <c r="A97" s="39"/>
      <c r="B97" s="40"/>
      <c r="C97" s="39"/>
      <c r="D97" s="39"/>
      <c r="E97" s="39"/>
      <c r="F97" s="39"/>
      <c r="G97" s="39"/>
      <c r="H97" s="39"/>
      <c r="I97" s="39"/>
      <c r="J97" s="39"/>
      <c r="K97" s="39"/>
      <c r="L97" s="12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5.15" customHeight="1">
      <c r="A98" s="39"/>
      <c r="B98" s="40"/>
      <c r="C98" s="33" t="s">
        <v>25</v>
      </c>
      <c r="D98" s="39"/>
      <c r="E98" s="39"/>
      <c r="F98" s="28" t="str">
        <f>E17</f>
        <v>Dopravní podnik Ostrava a.s.</v>
      </c>
      <c r="G98" s="39"/>
      <c r="H98" s="39"/>
      <c r="I98" s="33" t="s">
        <v>31</v>
      </c>
      <c r="J98" s="37" t="str">
        <f>E23</f>
        <v>Ing.Zdeněk Kubánek</v>
      </c>
      <c r="K98" s="39"/>
      <c r="L98" s="12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5.15" customHeight="1">
      <c r="A99" s="39"/>
      <c r="B99" s="40"/>
      <c r="C99" s="33" t="s">
        <v>29</v>
      </c>
      <c r="D99" s="39"/>
      <c r="E99" s="39"/>
      <c r="F99" s="28" t="str">
        <f>IF(E20="","",E20)</f>
        <v>Vyplň údaj</v>
      </c>
      <c r="G99" s="39"/>
      <c r="H99" s="39"/>
      <c r="I99" s="33" t="s">
        <v>34</v>
      </c>
      <c r="J99" s="37" t="str">
        <f>E26</f>
        <v>Jindřich Jansa</v>
      </c>
      <c r="K99" s="39"/>
      <c r="L99" s="12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10.32" customHeight="1">
      <c r="A100" s="39"/>
      <c r="B100" s="40"/>
      <c r="C100" s="39"/>
      <c r="D100" s="39"/>
      <c r="E100" s="39"/>
      <c r="F100" s="39"/>
      <c r="G100" s="39"/>
      <c r="H100" s="39"/>
      <c r="I100" s="39"/>
      <c r="J100" s="39"/>
      <c r="K100" s="39"/>
      <c r="L100" s="125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11" customFormat="1" ht="29.28" customHeight="1">
      <c r="A101" s="150"/>
      <c r="B101" s="151"/>
      <c r="C101" s="152" t="s">
        <v>118</v>
      </c>
      <c r="D101" s="153" t="s">
        <v>57</v>
      </c>
      <c r="E101" s="153" t="s">
        <v>53</v>
      </c>
      <c r="F101" s="153" t="s">
        <v>54</v>
      </c>
      <c r="G101" s="153" t="s">
        <v>119</v>
      </c>
      <c r="H101" s="153" t="s">
        <v>120</v>
      </c>
      <c r="I101" s="153" t="s">
        <v>121</v>
      </c>
      <c r="J101" s="153" t="s">
        <v>98</v>
      </c>
      <c r="K101" s="154" t="s">
        <v>122</v>
      </c>
      <c r="L101" s="155"/>
      <c r="M101" s="81" t="s">
        <v>3</v>
      </c>
      <c r="N101" s="82" t="s">
        <v>42</v>
      </c>
      <c r="O101" s="82" t="s">
        <v>123</v>
      </c>
      <c r="P101" s="82" t="s">
        <v>124</v>
      </c>
      <c r="Q101" s="82" t="s">
        <v>125</v>
      </c>
      <c r="R101" s="82" t="s">
        <v>126</v>
      </c>
      <c r="S101" s="82" t="s">
        <v>127</v>
      </c>
      <c r="T101" s="83" t="s">
        <v>128</v>
      </c>
      <c r="U101" s="150"/>
      <c r="V101" s="150"/>
      <c r="W101" s="150"/>
      <c r="X101" s="150"/>
      <c r="Y101" s="150"/>
      <c r="Z101" s="150"/>
      <c r="AA101" s="150"/>
      <c r="AB101" s="150"/>
      <c r="AC101" s="150"/>
      <c r="AD101" s="150"/>
      <c r="AE101" s="150"/>
    </row>
    <row r="102" s="2" customFormat="1" ht="22.8" customHeight="1">
      <c r="A102" s="39"/>
      <c r="B102" s="40"/>
      <c r="C102" s="88" t="s">
        <v>129</v>
      </c>
      <c r="D102" s="39"/>
      <c r="E102" s="39"/>
      <c r="F102" s="39"/>
      <c r="G102" s="39"/>
      <c r="H102" s="39"/>
      <c r="I102" s="39"/>
      <c r="J102" s="156">
        <f>BK102</f>
        <v>0</v>
      </c>
      <c r="K102" s="39"/>
      <c r="L102" s="40"/>
      <c r="M102" s="84"/>
      <c r="N102" s="69"/>
      <c r="O102" s="85"/>
      <c r="P102" s="157">
        <f>P103+P317+P350</f>
        <v>0</v>
      </c>
      <c r="Q102" s="85"/>
      <c r="R102" s="157">
        <f>R103+R317+R350</f>
        <v>6177.2044194800001</v>
      </c>
      <c r="S102" s="85"/>
      <c r="T102" s="158">
        <f>T103+T317+T350</f>
        <v>253.68000000000001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71</v>
      </c>
      <c r="AU102" s="20" t="s">
        <v>99</v>
      </c>
      <c r="BK102" s="159">
        <f>BK103+BK317+BK350</f>
        <v>0</v>
      </c>
    </row>
    <row r="103" s="12" customFormat="1" ht="25.92" customHeight="1">
      <c r="A103" s="12"/>
      <c r="B103" s="160"/>
      <c r="C103" s="12"/>
      <c r="D103" s="161" t="s">
        <v>71</v>
      </c>
      <c r="E103" s="162" t="s">
        <v>130</v>
      </c>
      <c r="F103" s="162" t="s">
        <v>131</v>
      </c>
      <c r="G103" s="12"/>
      <c r="H103" s="12"/>
      <c r="I103" s="163"/>
      <c r="J103" s="164">
        <f>BK103</f>
        <v>0</v>
      </c>
      <c r="K103" s="12"/>
      <c r="L103" s="160"/>
      <c r="M103" s="165"/>
      <c r="N103" s="166"/>
      <c r="O103" s="166"/>
      <c r="P103" s="167">
        <f>P104+P116+P158+P180+P233+P290+P313</f>
        <v>0</v>
      </c>
      <c r="Q103" s="166"/>
      <c r="R103" s="167">
        <f>R104+R116+R158+R180+R233+R290+R313</f>
        <v>6176.6956194800005</v>
      </c>
      <c r="S103" s="166"/>
      <c r="T103" s="168">
        <f>T104+T116+T158+T180+T233+T290+T313</f>
        <v>129.608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61" t="s">
        <v>79</v>
      </c>
      <c r="AT103" s="169" t="s">
        <v>71</v>
      </c>
      <c r="AU103" s="169" t="s">
        <v>72</v>
      </c>
      <c r="AY103" s="161" t="s">
        <v>132</v>
      </c>
      <c r="BK103" s="170">
        <f>BK104+BK116+BK158+BK180+BK233+BK290+BK313</f>
        <v>0</v>
      </c>
    </row>
    <row r="104" s="12" customFormat="1" ht="22.8" customHeight="1">
      <c r="A104" s="12"/>
      <c r="B104" s="160"/>
      <c r="C104" s="12"/>
      <c r="D104" s="161" t="s">
        <v>71</v>
      </c>
      <c r="E104" s="171" t="s">
        <v>79</v>
      </c>
      <c r="F104" s="171" t="s">
        <v>133</v>
      </c>
      <c r="G104" s="12"/>
      <c r="H104" s="12"/>
      <c r="I104" s="163"/>
      <c r="J104" s="172">
        <f>BK104</f>
        <v>0</v>
      </c>
      <c r="K104" s="12"/>
      <c r="L104" s="160"/>
      <c r="M104" s="165"/>
      <c r="N104" s="166"/>
      <c r="O104" s="166"/>
      <c r="P104" s="167">
        <f>SUM(P105:P115)</f>
        <v>0</v>
      </c>
      <c r="Q104" s="166"/>
      <c r="R104" s="167">
        <f>SUM(R105:R115)</f>
        <v>3879.0830000000001</v>
      </c>
      <c r="S104" s="166"/>
      <c r="T104" s="168">
        <f>SUM(T105:T115)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61" t="s">
        <v>79</v>
      </c>
      <c r="AT104" s="169" t="s">
        <v>71</v>
      </c>
      <c r="AU104" s="169" t="s">
        <v>79</v>
      </c>
      <c r="AY104" s="161" t="s">
        <v>132</v>
      </c>
      <c r="BK104" s="170">
        <f>SUM(BK105:BK115)</f>
        <v>0</v>
      </c>
    </row>
    <row r="105" s="2" customFormat="1" ht="16.5" customHeight="1">
      <c r="A105" s="39"/>
      <c r="B105" s="173"/>
      <c r="C105" s="174" t="s">
        <v>79</v>
      </c>
      <c r="D105" s="174" t="s">
        <v>134</v>
      </c>
      <c r="E105" s="175" t="s">
        <v>135</v>
      </c>
      <c r="F105" s="176" t="s">
        <v>136</v>
      </c>
      <c r="G105" s="177" t="s">
        <v>137</v>
      </c>
      <c r="H105" s="178">
        <v>1883.05</v>
      </c>
      <c r="I105" s="179"/>
      <c r="J105" s="180">
        <f>ROUND(I105*H105,2)</f>
        <v>0</v>
      </c>
      <c r="K105" s="176" t="s">
        <v>138</v>
      </c>
      <c r="L105" s="40"/>
      <c r="M105" s="181" t="s">
        <v>3</v>
      </c>
      <c r="N105" s="182" t="s">
        <v>43</v>
      </c>
      <c r="O105" s="73"/>
      <c r="P105" s="183">
        <f>O105*H105</f>
        <v>0</v>
      </c>
      <c r="Q105" s="183">
        <v>0</v>
      </c>
      <c r="R105" s="183">
        <f>Q105*H105</f>
        <v>0</v>
      </c>
      <c r="S105" s="183">
        <v>0</v>
      </c>
      <c r="T105" s="184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85" t="s">
        <v>139</v>
      </c>
      <c r="AT105" s="185" t="s">
        <v>134</v>
      </c>
      <c r="AU105" s="185" t="s">
        <v>81</v>
      </c>
      <c r="AY105" s="20" t="s">
        <v>132</v>
      </c>
      <c r="BE105" s="186">
        <f>IF(N105="základní",J105,0)</f>
        <v>0</v>
      </c>
      <c r="BF105" s="186">
        <f>IF(N105="snížená",J105,0)</f>
        <v>0</v>
      </c>
      <c r="BG105" s="186">
        <f>IF(N105="zákl. přenesená",J105,0)</f>
        <v>0</v>
      </c>
      <c r="BH105" s="186">
        <f>IF(N105="sníž. přenesená",J105,0)</f>
        <v>0</v>
      </c>
      <c r="BI105" s="186">
        <f>IF(N105="nulová",J105,0)</f>
        <v>0</v>
      </c>
      <c r="BJ105" s="20" t="s">
        <v>79</v>
      </c>
      <c r="BK105" s="186">
        <f>ROUND(I105*H105,2)</f>
        <v>0</v>
      </c>
      <c r="BL105" s="20" t="s">
        <v>139</v>
      </c>
      <c r="BM105" s="185" t="s">
        <v>140</v>
      </c>
    </row>
    <row r="106" s="2" customFormat="1">
      <c r="A106" s="39"/>
      <c r="B106" s="40"/>
      <c r="C106" s="39"/>
      <c r="D106" s="187" t="s">
        <v>141</v>
      </c>
      <c r="E106" s="39"/>
      <c r="F106" s="188" t="s">
        <v>142</v>
      </c>
      <c r="G106" s="39"/>
      <c r="H106" s="39"/>
      <c r="I106" s="189"/>
      <c r="J106" s="39"/>
      <c r="K106" s="39"/>
      <c r="L106" s="40"/>
      <c r="M106" s="190"/>
      <c r="N106" s="191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141</v>
      </c>
      <c r="AU106" s="20" t="s">
        <v>81</v>
      </c>
    </row>
    <row r="107" s="2" customFormat="1">
      <c r="A107" s="39"/>
      <c r="B107" s="40"/>
      <c r="C107" s="39"/>
      <c r="D107" s="192" t="s">
        <v>143</v>
      </c>
      <c r="E107" s="39"/>
      <c r="F107" s="193" t="s">
        <v>144</v>
      </c>
      <c r="G107" s="39"/>
      <c r="H107" s="39"/>
      <c r="I107" s="189"/>
      <c r="J107" s="39"/>
      <c r="K107" s="39"/>
      <c r="L107" s="40"/>
      <c r="M107" s="190"/>
      <c r="N107" s="191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143</v>
      </c>
      <c r="AU107" s="20" t="s">
        <v>81</v>
      </c>
    </row>
    <row r="108" s="13" customFormat="1">
      <c r="A108" s="13"/>
      <c r="B108" s="194"/>
      <c r="C108" s="13"/>
      <c r="D108" s="187" t="s">
        <v>145</v>
      </c>
      <c r="E108" s="195" t="s">
        <v>3</v>
      </c>
      <c r="F108" s="196" t="s">
        <v>146</v>
      </c>
      <c r="G108" s="13"/>
      <c r="H108" s="195" t="s">
        <v>3</v>
      </c>
      <c r="I108" s="197"/>
      <c r="J108" s="13"/>
      <c r="K108" s="13"/>
      <c r="L108" s="194"/>
      <c r="M108" s="198"/>
      <c r="N108" s="199"/>
      <c r="O108" s="199"/>
      <c r="P108" s="199"/>
      <c r="Q108" s="199"/>
      <c r="R108" s="199"/>
      <c r="S108" s="199"/>
      <c r="T108" s="20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195" t="s">
        <v>145</v>
      </c>
      <c r="AU108" s="195" t="s">
        <v>81</v>
      </c>
      <c r="AV108" s="13" t="s">
        <v>79</v>
      </c>
      <c r="AW108" s="13" t="s">
        <v>33</v>
      </c>
      <c r="AX108" s="13" t="s">
        <v>72</v>
      </c>
      <c r="AY108" s="195" t="s">
        <v>132</v>
      </c>
    </row>
    <row r="109" s="14" customFormat="1">
      <c r="A109" s="14"/>
      <c r="B109" s="201"/>
      <c r="C109" s="14"/>
      <c r="D109" s="187" t="s">
        <v>145</v>
      </c>
      <c r="E109" s="202" t="s">
        <v>3</v>
      </c>
      <c r="F109" s="203" t="s">
        <v>147</v>
      </c>
      <c r="G109" s="14"/>
      <c r="H109" s="204">
        <v>1511.25</v>
      </c>
      <c r="I109" s="205"/>
      <c r="J109" s="14"/>
      <c r="K109" s="14"/>
      <c r="L109" s="201"/>
      <c r="M109" s="206"/>
      <c r="N109" s="207"/>
      <c r="O109" s="207"/>
      <c r="P109" s="207"/>
      <c r="Q109" s="207"/>
      <c r="R109" s="207"/>
      <c r="S109" s="207"/>
      <c r="T109" s="208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02" t="s">
        <v>145</v>
      </c>
      <c r="AU109" s="202" t="s">
        <v>81</v>
      </c>
      <c r="AV109" s="14" t="s">
        <v>81</v>
      </c>
      <c r="AW109" s="14" t="s">
        <v>33</v>
      </c>
      <c r="AX109" s="14" t="s">
        <v>72</v>
      </c>
      <c r="AY109" s="202" t="s">
        <v>132</v>
      </c>
    </row>
    <row r="110" s="14" customFormat="1">
      <c r="A110" s="14"/>
      <c r="B110" s="201"/>
      <c r="C110" s="14"/>
      <c r="D110" s="187" t="s">
        <v>145</v>
      </c>
      <c r="E110" s="202" t="s">
        <v>3</v>
      </c>
      <c r="F110" s="203" t="s">
        <v>148</v>
      </c>
      <c r="G110" s="14"/>
      <c r="H110" s="204">
        <v>371.80000000000001</v>
      </c>
      <c r="I110" s="205"/>
      <c r="J110" s="14"/>
      <c r="K110" s="14"/>
      <c r="L110" s="201"/>
      <c r="M110" s="206"/>
      <c r="N110" s="207"/>
      <c r="O110" s="207"/>
      <c r="P110" s="207"/>
      <c r="Q110" s="207"/>
      <c r="R110" s="207"/>
      <c r="S110" s="207"/>
      <c r="T110" s="208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02" t="s">
        <v>145</v>
      </c>
      <c r="AU110" s="202" t="s">
        <v>81</v>
      </c>
      <c r="AV110" s="14" t="s">
        <v>81</v>
      </c>
      <c r="AW110" s="14" t="s">
        <v>33</v>
      </c>
      <c r="AX110" s="14" t="s">
        <v>72</v>
      </c>
      <c r="AY110" s="202" t="s">
        <v>132</v>
      </c>
    </row>
    <row r="111" s="15" customFormat="1">
      <c r="A111" s="15"/>
      <c r="B111" s="209"/>
      <c r="C111" s="15"/>
      <c r="D111" s="187" t="s">
        <v>145</v>
      </c>
      <c r="E111" s="210" t="s">
        <v>3</v>
      </c>
      <c r="F111" s="211" t="s">
        <v>149</v>
      </c>
      <c r="G111" s="15"/>
      <c r="H111" s="212">
        <v>1883.05</v>
      </c>
      <c r="I111" s="213"/>
      <c r="J111" s="15"/>
      <c r="K111" s="15"/>
      <c r="L111" s="209"/>
      <c r="M111" s="214"/>
      <c r="N111" s="215"/>
      <c r="O111" s="215"/>
      <c r="P111" s="215"/>
      <c r="Q111" s="215"/>
      <c r="R111" s="215"/>
      <c r="S111" s="215"/>
      <c r="T111" s="216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10" t="s">
        <v>145</v>
      </c>
      <c r="AU111" s="210" t="s">
        <v>81</v>
      </c>
      <c r="AV111" s="15" t="s">
        <v>139</v>
      </c>
      <c r="AW111" s="15" t="s">
        <v>33</v>
      </c>
      <c r="AX111" s="15" t="s">
        <v>79</v>
      </c>
      <c r="AY111" s="210" t="s">
        <v>132</v>
      </c>
    </row>
    <row r="112" s="2" customFormat="1" ht="16.5" customHeight="1">
      <c r="A112" s="39"/>
      <c r="B112" s="173"/>
      <c r="C112" s="217" t="s">
        <v>81</v>
      </c>
      <c r="D112" s="217" t="s">
        <v>150</v>
      </c>
      <c r="E112" s="218" t="s">
        <v>151</v>
      </c>
      <c r="F112" s="219" t="s">
        <v>152</v>
      </c>
      <c r="G112" s="220" t="s">
        <v>153</v>
      </c>
      <c r="H112" s="221">
        <v>3879.0830000000001</v>
      </c>
      <c r="I112" s="222"/>
      <c r="J112" s="223">
        <f>ROUND(I112*H112,2)</f>
        <v>0</v>
      </c>
      <c r="K112" s="219" t="s">
        <v>138</v>
      </c>
      <c r="L112" s="224"/>
      <c r="M112" s="225" t="s">
        <v>3</v>
      </c>
      <c r="N112" s="226" t="s">
        <v>43</v>
      </c>
      <c r="O112" s="73"/>
      <c r="P112" s="183">
        <f>O112*H112</f>
        <v>0</v>
      </c>
      <c r="Q112" s="183">
        <v>1</v>
      </c>
      <c r="R112" s="183">
        <f>Q112*H112</f>
        <v>3879.0830000000001</v>
      </c>
      <c r="S112" s="183">
        <v>0</v>
      </c>
      <c r="T112" s="184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85" t="s">
        <v>154</v>
      </c>
      <c r="AT112" s="185" t="s">
        <v>150</v>
      </c>
      <c r="AU112" s="185" t="s">
        <v>81</v>
      </c>
      <c r="AY112" s="20" t="s">
        <v>132</v>
      </c>
      <c r="BE112" s="186">
        <f>IF(N112="základní",J112,0)</f>
        <v>0</v>
      </c>
      <c r="BF112" s="186">
        <f>IF(N112="snížená",J112,0)</f>
        <v>0</v>
      </c>
      <c r="BG112" s="186">
        <f>IF(N112="zákl. přenesená",J112,0)</f>
        <v>0</v>
      </c>
      <c r="BH112" s="186">
        <f>IF(N112="sníž. přenesená",J112,0)</f>
        <v>0</v>
      </c>
      <c r="BI112" s="186">
        <f>IF(N112="nulová",J112,0)</f>
        <v>0</v>
      </c>
      <c r="BJ112" s="20" t="s">
        <v>79</v>
      </c>
      <c r="BK112" s="186">
        <f>ROUND(I112*H112,2)</f>
        <v>0</v>
      </c>
      <c r="BL112" s="20" t="s">
        <v>139</v>
      </c>
      <c r="BM112" s="185" t="s">
        <v>155</v>
      </c>
    </row>
    <row r="113" s="2" customFormat="1">
      <c r="A113" s="39"/>
      <c r="B113" s="40"/>
      <c r="C113" s="39"/>
      <c r="D113" s="187" t="s">
        <v>141</v>
      </c>
      <c r="E113" s="39"/>
      <c r="F113" s="188" t="s">
        <v>152</v>
      </c>
      <c r="G113" s="39"/>
      <c r="H113" s="39"/>
      <c r="I113" s="189"/>
      <c r="J113" s="39"/>
      <c r="K113" s="39"/>
      <c r="L113" s="40"/>
      <c r="M113" s="190"/>
      <c r="N113" s="191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141</v>
      </c>
      <c r="AU113" s="20" t="s">
        <v>81</v>
      </c>
    </row>
    <row r="114" s="14" customFormat="1">
      <c r="A114" s="14"/>
      <c r="B114" s="201"/>
      <c r="C114" s="14"/>
      <c r="D114" s="187" t="s">
        <v>145</v>
      </c>
      <c r="E114" s="202" t="s">
        <v>3</v>
      </c>
      <c r="F114" s="203" t="s">
        <v>156</v>
      </c>
      <c r="G114" s="14"/>
      <c r="H114" s="204">
        <v>3879.0830000000001</v>
      </c>
      <c r="I114" s="205"/>
      <c r="J114" s="14"/>
      <c r="K114" s="14"/>
      <c r="L114" s="201"/>
      <c r="M114" s="206"/>
      <c r="N114" s="207"/>
      <c r="O114" s="207"/>
      <c r="P114" s="207"/>
      <c r="Q114" s="207"/>
      <c r="R114" s="207"/>
      <c r="S114" s="207"/>
      <c r="T114" s="20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02" t="s">
        <v>145</v>
      </c>
      <c r="AU114" s="202" t="s">
        <v>81</v>
      </c>
      <c r="AV114" s="14" t="s">
        <v>81</v>
      </c>
      <c r="AW114" s="14" t="s">
        <v>33</v>
      </c>
      <c r="AX114" s="14" t="s">
        <v>72</v>
      </c>
      <c r="AY114" s="202" t="s">
        <v>132</v>
      </c>
    </row>
    <row r="115" s="15" customFormat="1">
      <c r="A115" s="15"/>
      <c r="B115" s="209"/>
      <c r="C115" s="15"/>
      <c r="D115" s="187" t="s">
        <v>145</v>
      </c>
      <c r="E115" s="210" t="s">
        <v>3</v>
      </c>
      <c r="F115" s="211" t="s">
        <v>149</v>
      </c>
      <c r="G115" s="15"/>
      <c r="H115" s="212">
        <v>3879.0830000000001</v>
      </c>
      <c r="I115" s="213"/>
      <c r="J115" s="15"/>
      <c r="K115" s="15"/>
      <c r="L115" s="209"/>
      <c r="M115" s="214"/>
      <c r="N115" s="215"/>
      <c r="O115" s="215"/>
      <c r="P115" s="215"/>
      <c r="Q115" s="215"/>
      <c r="R115" s="215"/>
      <c r="S115" s="215"/>
      <c r="T115" s="216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10" t="s">
        <v>145</v>
      </c>
      <c r="AU115" s="210" t="s">
        <v>81</v>
      </c>
      <c r="AV115" s="15" t="s">
        <v>139</v>
      </c>
      <c r="AW115" s="15" t="s">
        <v>33</v>
      </c>
      <c r="AX115" s="15" t="s">
        <v>79</v>
      </c>
      <c r="AY115" s="210" t="s">
        <v>132</v>
      </c>
    </row>
    <row r="116" s="12" customFormat="1" ht="22.8" customHeight="1">
      <c r="A116" s="12"/>
      <c r="B116" s="160"/>
      <c r="C116" s="12"/>
      <c r="D116" s="161" t="s">
        <v>71</v>
      </c>
      <c r="E116" s="171" t="s">
        <v>81</v>
      </c>
      <c r="F116" s="171" t="s">
        <v>157</v>
      </c>
      <c r="G116" s="12"/>
      <c r="H116" s="12"/>
      <c r="I116" s="163"/>
      <c r="J116" s="172">
        <f>BK116</f>
        <v>0</v>
      </c>
      <c r="K116" s="12"/>
      <c r="L116" s="160"/>
      <c r="M116" s="165"/>
      <c r="N116" s="166"/>
      <c r="O116" s="166"/>
      <c r="P116" s="167">
        <f>SUM(P117:P157)</f>
        <v>0</v>
      </c>
      <c r="Q116" s="166"/>
      <c r="R116" s="167">
        <f>SUM(R117:R157)</f>
        <v>1328.7720833600001</v>
      </c>
      <c r="S116" s="166"/>
      <c r="T116" s="168">
        <f>SUM(T117:T157)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61" t="s">
        <v>79</v>
      </c>
      <c r="AT116" s="169" t="s">
        <v>71</v>
      </c>
      <c r="AU116" s="169" t="s">
        <v>79</v>
      </c>
      <c r="AY116" s="161" t="s">
        <v>132</v>
      </c>
      <c r="BK116" s="170">
        <f>SUM(BK117:BK157)</f>
        <v>0</v>
      </c>
    </row>
    <row r="117" s="2" customFormat="1" ht="16.5" customHeight="1">
      <c r="A117" s="39"/>
      <c r="B117" s="173"/>
      <c r="C117" s="174" t="s">
        <v>158</v>
      </c>
      <c r="D117" s="174" t="s">
        <v>134</v>
      </c>
      <c r="E117" s="175" t="s">
        <v>159</v>
      </c>
      <c r="F117" s="176" t="s">
        <v>160</v>
      </c>
      <c r="G117" s="177" t="s">
        <v>137</v>
      </c>
      <c r="H117" s="178">
        <v>371.80000000000001</v>
      </c>
      <c r="I117" s="179"/>
      <c r="J117" s="180">
        <f>ROUND(I117*H117,2)</f>
        <v>0</v>
      </c>
      <c r="K117" s="176" t="s">
        <v>138</v>
      </c>
      <c r="L117" s="40"/>
      <c r="M117" s="181" t="s">
        <v>3</v>
      </c>
      <c r="N117" s="182" t="s">
        <v>43</v>
      </c>
      <c r="O117" s="73"/>
      <c r="P117" s="183">
        <f>O117*H117</f>
        <v>0</v>
      </c>
      <c r="Q117" s="183">
        <v>2.3010199999999998</v>
      </c>
      <c r="R117" s="183">
        <f>Q117*H117</f>
        <v>855.51923599999998</v>
      </c>
      <c r="S117" s="183">
        <v>0</v>
      </c>
      <c r="T117" s="184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85" t="s">
        <v>139</v>
      </c>
      <c r="AT117" s="185" t="s">
        <v>134</v>
      </c>
      <c r="AU117" s="185" t="s">
        <v>81</v>
      </c>
      <c r="AY117" s="20" t="s">
        <v>132</v>
      </c>
      <c r="BE117" s="186">
        <f>IF(N117="základní",J117,0)</f>
        <v>0</v>
      </c>
      <c r="BF117" s="186">
        <f>IF(N117="snížená",J117,0)</f>
        <v>0</v>
      </c>
      <c r="BG117" s="186">
        <f>IF(N117="zákl. přenesená",J117,0)</f>
        <v>0</v>
      </c>
      <c r="BH117" s="186">
        <f>IF(N117="sníž. přenesená",J117,0)</f>
        <v>0</v>
      </c>
      <c r="BI117" s="186">
        <f>IF(N117="nulová",J117,0)</f>
        <v>0</v>
      </c>
      <c r="BJ117" s="20" t="s">
        <v>79</v>
      </c>
      <c r="BK117" s="186">
        <f>ROUND(I117*H117,2)</f>
        <v>0</v>
      </c>
      <c r="BL117" s="20" t="s">
        <v>139</v>
      </c>
      <c r="BM117" s="185" t="s">
        <v>161</v>
      </c>
    </row>
    <row r="118" s="2" customFormat="1">
      <c r="A118" s="39"/>
      <c r="B118" s="40"/>
      <c r="C118" s="39"/>
      <c r="D118" s="187" t="s">
        <v>141</v>
      </c>
      <c r="E118" s="39"/>
      <c r="F118" s="188" t="s">
        <v>162</v>
      </c>
      <c r="G118" s="39"/>
      <c r="H118" s="39"/>
      <c r="I118" s="189"/>
      <c r="J118" s="39"/>
      <c r="K118" s="39"/>
      <c r="L118" s="40"/>
      <c r="M118" s="190"/>
      <c r="N118" s="191"/>
      <c r="O118" s="73"/>
      <c r="P118" s="73"/>
      <c r="Q118" s="73"/>
      <c r="R118" s="73"/>
      <c r="S118" s="73"/>
      <c r="T118" s="74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20" t="s">
        <v>141</v>
      </c>
      <c r="AU118" s="20" t="s">
        <v>81</v>
      </c>
    </row>
    <row r="119" s="2" customFormat="1">
      <c r="A119" s="39"/>
      <c r="B119" s="40"/>
      <c r="C119" s="39"/>
      <c r="D119" s="192" t="s">
        <v>143</v>
      </c>
      <c r="E119" s="39"/>
      <c r="F119" s="193" t="s">
        <v>163</v>
      </c>
      <c r="G119" s="39"/>
      <c r="H119" s="39"/>
      <c r="I119" s="189"/>
      <c r="J119" s="39"/>
      <c r="K119" s="39"/>
      <c r="L119" s="40"/>
      <c r="M119" s="190"/>
      <c r="N119" s="191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143</v>
      </c>
      <c r="AU119" s="20" t="s">
        <v>81</v>
      </c>
    </row>
    <row r="120" s="13" customFormat="1">
      <c r="A120" s="13"/>
      <c r="B120" s="194"/>
      <c r="C120" s="13"/>
      <c r="D120" s="187" t="s">
        <v>145</v>
      </c>
      <c r="E120" s="195" t="s">
        <v>3</v>
      </c>
      <c r="F120" s="196" t="s">
        <v>146</v>
      </c>
      <c r="G120" s="13"/>
      <c r="H120" s="195" t="s">
        <v>3</v>
      </c>
      <c r="I120" s="197"/>
      <c r="J120" s="13"/>
      <c r="K120" s="13"/>
      <c r="L120" s="194"/>
      <c r="M120" s="198"/>
      <c r="N120" s="199"/>
      <c r="O120" s="199"/>
      <c r="P120" s="199"/>
      <c r="Q120" s="199"/>
      <c r="R120" s="199"/>
      <c r="S120" s="199"/>
      <c r="T120" s="200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95" t="s">
        <v>145</v>
      </c>
      <c r="AU120" s="195" t="s">
        <v>81</v>
      </c>
      <c r="AV120" s="13" t="s">
        <v>79</v>
      </c>
      <c r="AW120" s="13" t="s">
        <v>33</v>
      </c>
      <c r="AX120" s="13" t="s">
        <v>72</v>
      </c>
      <c r="AY120" s="195" t="s">
        <v>132</v>
      </c>
    </row>
    <row r="121" s="13" customFormat="1">
      <c r="A121" s="13"/>
      <c r="B121" s="194"/>
      <c r="C121" s="13"/>
      <c r="D121" s="187" t="s">
        <v>145</v>
      </c>
      <c r="E121" s="195" t="s">
        <v>3</v>
      </c>
      <c r="F121" s="196" t="s">
        <v>164</v>
      </c>
      <c r="G121" s="13"/>
      <c r="H121" s="195" t="s">
        <v>3</v>
      </c>
      <c r="I121" s="197"/>
      <c r="J121" s="13"/>
      <c r="K121" s="13"/>
      <c r="L121" s="194"/>
      <c r="M121" s="198"/>
      <c r="N121" s="199"/>
      <c r="O121" s="199"/>
      <c r="P121" s="199"/>
      <c r="Q121" s="199"/>
      <c r="R121" s="199"/>
      <c r="S121" s="199"/>
      <c r="T121" s="20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195" t="s">
        <v>145</v>
      </c>
      <c r="AU121" s="195" t="s">
        <v>81</v>
      </c>
      <c r="AV121" s="13" t="s">
        <v>79</v>
      </c>
      <c r="AW121" s="13" t="s">
        <v>33</v>
      </c>
      <c r="AX121" s="13" t="s">
        <v>72</v>
      </c>
      <c r="AY121" s="195" t="s">
        <v>132</v>
      </c>
    </row>
    <row r="122" s="14" customFormat="1">
      <c r="A122" s="14"/>
      <c r="B122" s="201"/>
      <c r="C122" s="14"/>
      <c r="D122" s="187" t="s">
        <v>145</v>
      </c>
      <c r="E122" s="202" t="s">
        <v>3</v>
      </c>
      <c r="F122" s="203" t="s">
        <v>148</v>
      </c>
      <c r="G122" s="14"/>
      <c r="H122" s="204">
        <v>371.80000000000001</v>
      </c>
      <c r="I122" s="205"/>
      <c r="J122" s="14"/>
      <c r="K122" s="14"/>
      <c r="L122" s="201"/>
      <c r="M122" s="206"/>
      <c r="N122" s="207"/>
      <c r="O122" s="207"/>
      <c r="P122" s="207"/>
      <c r="Q122" s="207"/>
      <c r="R122" s="207"/>
      <c r="S122" s="207"/>
      <c r="T122" s="208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02" t="s">
        <v>145</v>
      </c>
      <c r="AU122" s="202" t="s">
        <v>81</v>
      </c>
      <c r="AV122" s="14" t="s">
        <v>81</v>
      </c>
      <c r="AW122" s="14" t="s">
        <v>33</v>
      </c>
      <c r="AX122" s="14" t="s">
        <v>72</v>
      </c>
      <c r="AY122" s="202" t="s">
        <v>132</v>
      </c>
    </row>
    <row r="123" s="15" customFormat="1">
      <c r="A123" s="15"/>
      <c r="B123" s="209"/>
      <c r="C123" s="15"/>
      <c r="D123" s="187" t="s">
        <v>145</v>
      </c>
      <c r="E123" s="210" t="s">
        <v>3</v>
      </c>
      <c r="F123" s="211" t="s">
        <v>149</v>
      </c>
      <c r="G123" s="15"/>
      <c r="H123" s="212">
        <v>371.80000000000001</v>
      </c>
      <c r="I123" s="213"/>
      <c r="J123" s="15"/>
      <c r="K123" s="15"/>
      <c r="L123" s="209"/>
      <c r="M123" s="214"/>
      <c r="N123" s="215"/>
      <c r="O123" s="215"/>
      <c r="P123" s="215"/>
      <c r="Q123" s="215"/>
      <c r="R123" s="215"/>
      <c r="S123" s="215"/>
      <c r="T123" s="216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10" t="s">
        <v>145</v>
      </c>
      <c r="AU123" s="210" t="s">
        <v>81</v>
      </c>
      <c r="AV123" s="15" t="s">
        <v>139</v>
      </c>
      <c r="AW123" s="15" t="s">
        <v>33</v>
      </c>
      <c r="AX123" s="15" t="s">
        <v>79</v>
      </c>
      <c r="AY123" s="210" t="s">
        <v>132</v>
      </c>
    </row>
    <row r="124" s="2" customFormat="1" ht="16.5" customHeight="1">
      <c r="A124" s="39"/>
      <c r="B124" s="173"/>
      <c r="C124" s="174" t="s">
        <v>139</v>
      </c>
      <c r="D124" s="174" t="s">
        <v>134</v>
      </c>
      <c r="E124" s="175" t="s">
        <v>165</v>
      </c>
      <c r="F124" s="176" t="s">
        <v>166</v>
      </c>
      <c r="G124" s="177" t="s">
        <v>137</v>
      </c>
      <c r="H124" s="178">
        <v>182.52000000000001</v>
      </c>
      <c r="I124" s="179"/>
      <c r="J124" s="180">
        <f>ROUND(I124*H124,2)</f>
        <v>0</v>
      </c>
      <c r="K124" s="176" t="s">
        <v>138</v>
      </c>
      <c r="L124" s="40"/>
      <c r="M124" s="181" t="s">
        <v>3</v>
      </c>
      <c r="N124" s="182" t="s">
        <v>43</v>
      </c>
      <c r="O124" s="73"/>
      <c r="P124" s="183">
        <f>O124*H124</f>
        <v>0</v>
      </c>
      <c r="Q124" s="183">
        <v>2.5018699999999998</v>
      </c>
      <c r="R124" s="183">
        <f>Q124*H124</f>
        <v>456.6413124</v>
      </c>
      <c r="S124" s="183">
        <v>0</v>
      </c>
      <c r="T124" s="184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85" t="s">
        <v>139</v>
      </c>
      <c r="AT124" s="185" t="s">
        <v>134</v>
      </c>
      <c r="AU124" s="185" t="s">
        <v>81</v>
      </c>
      <c r="AY124" s="20" t="s">
        <v>132</v>
      </c>
      <c r="BE124" s="186">
        <f>IF(N124="základní",J124,0)</f>
        <v>0</v>
      </c>
      <c r="BF124" s="186">
        <f>IF(N124="snížená",J124,0)</f>
        <v>0</v>
      </c>
      <c r="BG124" s="186">
        <f>IF(N124="zákl. přenesená",J124,0)</f>
        <v>0</v>
      </c>
      <c r="BH124" s="186">
        <f>IF(N124="sníž. přenesená",J124,0)</f>
        <v>0</v>
      </c>
      <c r="BI124" s="186">
        <f>IF(N124="nulová",J124,0)</f>
        <v>0</v>
      </c>
      <c r="BJ124" s="20" t="s">
        <v>79</v>
      </c>
      <c r="BK124" s="186">
        <f>ROUND(I124*H124,2)</f>
        <v>0</v>
      </c>
      <c r="BL124" s="20" t="s">
        <v>139</v>
      </c>
      <c r="BM124" s="185" t="s">
        <v>167</v>
      </c>
    </row>
    <row r="125" s="2" customFormat="1">
      <c r="A125" s="39"/>
      <c r="B125" s="40"/>
      <c r="C125" s="39"/>
      <c r="D125" s="187" t="s">
        <v>141</v>
      </c>
      <c r="E125" s="39"/>
      <c r="F125" s="188" t="s">
        <v>168</v>
      </c>
      <c r="G125" s="39"/>
      <c r="H125" s="39"/>
      <c r="I125" s="189"/>
      <c r="J125" s="39"/>
      <c r="K125" s="39"/>
      <c r="L125" s="40"/>
      <c r="M125" s="190"/>
      <c r="N125" s="191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141</v>
      </c>
      <c r="AU125" s="20" t="s">
        <v>81</v>
      </c>
    </row>
    <row r="126" s="2" customFormat="1">
      <c r="A126" s="39"/>
      <c r="B126" s="40"/>
      <c r="C126" s="39"/>
      <c r="D126" s="192" t="s">
        <v>143</v>
      </c>
      <c r="E126" s="39"/>
      <c r="F126" s="193" t="s">
        <v>169</v>
      </c>
      <c r="G126" s="39"/>
      <c r="H126" s="39"/>
      <c r="I126" s="189"/>
      <c r="J126" s="39"/>
      <c r="K126" s="39"/>
      <c r="L126" s="40"/>
      <c r="M126" s="190"/>
      <c r="N126" s="191"/>
      <c r="O126" s="73"/>
      <c r="P126" s="73"/>
      <c r="Q126" s="73"/>
      <c r="R126" s="73"/>
      <c r="S126" s="73"/>
      <c r="T126" s="74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20" t="s">
        <v>143</v>
      </c>
      <c r="AU126" s="20" t="s">
        <v>81</v>
      </c>
    </row>
    <row r="127" s="13" customFormat="1">
      <c r="A127" s="13"/>
      <c r="B127" s="194"/>
      <c r="C127" s="13"/>
      <c r="D127" s="187" t="s">
        <v>145</v>
      </c>
      <c r="E127" s="195" t="s">
        <v>3</v>
      </c>
      <c r="F127" s="196" t="s">
        <v>170</v>
      </c>
      <c r="G127" s="13"/>
      <c r="H127" s="195" t="s">
        <v>3</v>
      </c>
      <c r="I127" s="197"/>
      <c r="J127" s="13"/>
      <c r="K127" s="13"/>
      <c r="L127" s="194"/>
      <c r="M127" s="198"/>
      <c r="N127" s="199"/>
      <c r="O127" s="199"/>
      <c r="P127" s="199"/>
      <c r="Q127" s="199"/>
      <c r="R127" s="199"/>
      <c r="S127" s="199"/>
      <c r="T127" s="20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5" t="s">
        <v>145</v>
      </c>
      <c r="AU127" s="195" t="s">
        <v>81</v>
      </c>
      <c r="AV127" s="13" t="s">
        <v>79</v>
      </c>
      <c r="AW127" s="13" t="s">
        <v>33</v>
      </c>
      <c r="AX127" s="13" t="s">
        <v>72</v>
      </c>
      <c r="AY127" s="195" t="s">
        <v>132</v>
      </c>
    </row>
    <row r="128" s="13" customFormat="1">
      <c r="A128" s="13"/>
      <c r="B128" s="194"/>
      <c r="C128" s="13"/>
      <c r="D128" s="187" t="s">
        <v>145</v>
      </c>
      <c r="E128" s="195" t="s">
        <v>3</v>
      </c>
      <c r="F128" s="196" t="s">
        <v>171</v>
      </c>
      <c r="G128" s="13"/>
      <c r="H128" s="195" t="s">
        <v>3</v>
      </c>
      <c r="I128" s="197"/>
      <c r="J128" s="13"/>
      <c r="K128" s="13"/>
      <c r="L128" s="194"/>
      <c r="M128" s="198"/>
      <c r="N128" s="199"/>
      <c r="O128" s="199"/>
      <c r="P128" s="199"/>
      <c r="Q128" s="199"/>
      <c r="R128" s="199"/>
      <c r="S128" s="199"/>
      <c r="T128" s="20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5" t="s">
        <v>145</v>
      </c>
      <c r="AU128" s="195" t="s">
        <v>81</v>
      </c>
      <c r="AV128" s="13" t="s">
        <v>79</v>
      </c>
      <c r="AW128" s="13" t="s">
        <v>33</v>
      </c>
      <c r="AX128" s="13" t="s">
        <v>72</v>
      </c>
      <c r="AY128" s="195" t="s">
        <v>132</v>
      </c>
    </row>
    <row r="129" s="14" customFormat="1">
      <c r="A129" s="14"/>
      <c r="B129" s="201"/>
      <c r="C129" s="14"/>
      <c r="D129" s="187" t="s">
        <v>145</v>
      </c>
      <c r="E129" s="202" t="s">
        <v>3</v>
      </c>
      <c r="F129" s="203" t="s">
        <v>172</v>
      </c>
      <c r="G129" s="14"/>
      <c r="H129" s="204">
        <v>149.75999999999999</v>
      </c>
      <c r="I129" s="205"/>
      <c r="J129" s="14"/>
      <c r="K129" s="14"/>
      <c r="L129" s="201"/>
      <c r="M129" s="206"/>
      <c r="N129" s="207"/>
      <c r="O129" s="207"/>
      <c r="P129" s="207"/>
      <c r="Q129" s="207"/>
      <c r="R129" s="207"/>
      <c r="S129" s="207"/>
      <c r="T129" s="208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02" t="s">
        <v>145</v>
      </c>
      <c r="AU129" s="202" t="s">
        <v>81</v>
      </c>
      <c r="AV129" s="14" t="s">
        <v>81</v>
      </c>
      <c r="AW129" s="14" t="s">
        <v>33</v>
      </c>
      <c r="AX129" s="14" t="s">
        <v>72</v>
      </c>
      <c r="AY129" s="202" t="s">
        <v>132</v>
      </c>
    </row>
    <row r="130" s="13" customFormat="1">
      <c r="A130" s="13"/>
      <c r="B130" s="194"/>
      <c r="C130" s="13"/>
      <c r="D130" s="187" t="s">
        <v>145</v>
      </c>
      <c r="E130" s="195" t="s">
        <v>3</v>
      </c>
      <c r="F130" s="196" t="s">
        <v>173</v>
      </c>
      <c r="G130" s="13"/>
      <c r="H130" s="195" t="s">
        <v>3</v>
      </c>
      <c r="I130" s="197"/>
      <c r="J130" s="13"/>
      <c r="K130" s="13"/>
      <c r="L130" s="194"/>
      <c r="M130" s="198"/>
      <c r="N130" s="199"/>
      <c r="O130" s="199"/>
      <c r="P130" s="199"/>
      <c r="Q130" s="199"/>
      <c r="R130" s="199"/>
      <c r="S130" s="199"/>
      <c r="T130" s="20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5" t="s">
        <v>145</v>
      </c>
      <c r="AU130" s="195" t="s">
        <v>81</v>
      </c>
      <c r="AV130" s="13" t="s">
        <v>79</v>
      </c>
      <c r="AW130" s="13" t="s">
        <v>33</v>
      </c>
      <c r="AX130" s="13" t="s">
        <v>72</v>
      </c>
      <c r="AY130" s="195" t="s">
        <v>132</v>
      </c>
    </row>
    <row r="131" s="14" customFormat="1">
      <c r="A131" s="14"/>
      <c r="B131" s="201"/>
      <c r="C131" s="14"/>
      <c r="D131" s="187" t="s">
        <v>145</v>
      </c>
      <c r="E131" s="202" t="s">
        <v>3</v>
      </c>
      <c r="F131" s="203" t="s">
        <v>174</v>
      </c>
      <c r="G131" s="14"/>
      <c r="H131" s="204">
        <v>32.759999999999998</v>
      </c>
      <c r="I131" s="205"/>
      <c r="J131" s="14"/>
      <c r="K131" s="14"/>
      <c r="L131" s="201"/>
      <c r="M131" s="206"/>
      <c r="N131" s="207"/>
      <c r="O131" s="207"/>
      <c r="P131" s="207"/>
      <c r="Q131" s="207"/>
      <c r="R131" s="207"/>
      <c r="S131" s="207"/>
      <c r="T131" s="20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2" t="s">
        <v>145</v>
      </c>
      <c r="AU131" s="202" t="s">
        <v>81</v>
      </c>
      <c r="AV131" s="14" t="s">
        <v>81</v>
      </c>
      <c r="AW131" s="14" t="s">
        <v>33</v>
      </c>
      <c r="AX131" s="14" t="s">
        <v>72</v>
      </c>
      <c r="AY131" s="202" t="s">
        <v>132</v>
      </c>
    </row>
    <row r="132" s="15" customFormat="1">
      <c r="A132" s="15"/>
      <c r="B132" s="209"/>
      <c r="C132" s="15"/>
      <c r="D132" s="187" t="s">
        <v>145</v>
      </c>
      <c r="E132" s="210" t="s">
        <v>3</v>
      </c>
      <c r="F132" s="211" t="s">
        <v>149</v>
      </c>
      <c r="G132" s="15"/>
      <c r="H132" s="212">
        <v>182.52000000000001</v>
      </c>
      <c r="I132" s="213"/>
      <c r="J132" s="15"/>
      <c r="K132" s="15"/>
      <c r="L132" s="209"/>
      <c r="M132" s="214"/>
      <c r="N132" s="215"/>
      <c r="O132" s="215"/>
      <c r="P132" s="215"/>
      <c r="Q132" s="215"/>
      <c r="R132" s="215"/>
      <c r="S132" s="215"/>
      <c r="T132" s="216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10" t="s">
        <v>145</v>
      </c>
      <c r="AU132" s="210" t="s">
        <v>81</v>
      </c>
      <c r="AV132" s="15" t="s">
        <v>139</v>
      </c>
      <c r="AW132" s="15" t="s">
        <v>33</v>
      </c>
      <c r="AX132" s="15" t="s">
        <v>79</v>
      </c>
      <c r="AY132" s="210" t="s">
        <v>132</v>
      </c>
    </row>
    <row r="133" s="2" customFormat="1" ht="16.5" customHeight="1">
      <c r="A133" s="39"/>
      <c r="B133" s="173"/>
      <c r="C133" s="174" t="s">
        <v>175</v>
      </c>
      <c r="D133" s="174" t="s">
        <v>134</v>
      </c>
      <c r="E133" s="175" t="s">
        <v>176</v>
      </c>
      <c r="F133" s="176" t="s">
        <v>177</v>
      </c>
      <c r="G133" s="177" t="s">
        <v>178</v>
      </c>
      <c r="H133" s="178">
        <v>756.60000000000002</v>
      </c>
      <c r="I133" s="179"/>
      <c r="J133" s="180">
        <f>ROUND(I133*H133,2)</f>
        <v>0</v>
      </c>
      <c r="K133" s="176" t="s">
        <v>138</v>
      </c>
      <c r="L133" s="40"/>
      <c r="M133" s="181" t="s">
        <v>3</v>
      </c>
      <c r="N133" s="182" t="s">
        <v>43</v>
      </c>
      <c r="O133" s="73"/>
      <c r="P133" s="183">
        <f>O133*H133</f>
        <v>0</v>
      </c>
      <c r="Q133" s="183">
        <v>0.0026900000000000001</v>
      </c>
      <c r="R133" s="183">
        <f>Q133*H133</f>
        <v>2.0352540000000001</v>
      </c>
      <c r="S133" s="183">
        <v>0</v>
      </c>
      <c r="T133" s="184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185" t="s">
        <v>139</v>
      </c>
      <c r="AT133" s="185" t="s">
        <v>134</v>
      </c>
      <c r="AU133" s="185" t="s">
        <v>81</v>
      </c>
      <c r="AY133" s="20" t="s">
        <v>132</v>
      </c>
      <c r="BE133" s="186">
        <f>IF(N133="základní",J133,0)</f>
        <v>0</v>
      </c>
      <c r="BF133" s="186">
        <f>IF(N133="snížená",J133,0)</f>
        <v>0</v>
      </c>
      <c r="BG133" s="186">
        <f>IF(N133="zákl. přenesená",J133,0)</f>
        <v>0</v>
      </c>
      <c r="BH133" s="186">
        <f>IF(N133="sníž. přenesená",J133,0)</f>
        <v>0</v>
      </c>
      <c r="BI133" s="186">
        <f>IF(N133="nulová",J133,0)</f>
        <v>0</v>
      </c>
      <c r="BJ133" s="20" t="s">
        <v>79</v>
      </c>
      <c r="BK133" s="186">
        <f>ROUND(I133*H133,2)</f>
        <v>0</v>
      </c>
      <c r="BL133" s="20" t="s">
        <v>139</v>
      </c>
      <c r="BM133" s="185" t="s">
        <v>179</v>
      </c>
    </row>
    <row r="134" s="2" customFormat="1">
      <c r="A134" s="39"/>
      <c r="B134" s="40"/>
      <c r="C134" s="39"/>
      <c r="D134" s="187" t="s">
        <v>141</v>
      </c>
      <c r="E134" s="39"/>
      <c r="F134" s="188" t="s">
        <v>180</v>
      </c>
      <c r="G134" s="39"/>
      <c r="H134" s="39"/>
      <c r="I134" s="189"/>
      <c r="J134" s="39"/>
      <c r="K134" s="39"/>
      <c r="L134" s="40"/>
      <c r="M134" s="190"/>
      <c r="N134" s="191"/>
      <c r="O134" s="73"/>
      <c r="P134" s="73"/>
      <c r="Q134" s="73"/>
      <c r="R134" s="73"/>
      <c r="S134" s="73"/>
      <c r="T134" s="74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20" t="s">
        <v>141</v>
      </c>
      <c r="AU134" s="20" t="s">
        <v>81</v>
      </c>
    </row>
    <row r="135" s="2" customFormat="1">
      <c r="A135" s="39"/>
      <c r="B135" s="40"/>
      <c r="C135" s="39"/>
      <c r="D135" s="192" t="s">
        <v>143</v>
      </c>
      <c r="E135" s="39"/>
      <c r="F135" s="193" t="s">
        <v>181</v>
      </c>
      <c r="G135" s="39"/>
      <c r="H135" s="39"/>
      <c r="I135" s="189"/>
      <c r="J135" s="39"/>
      <c r="K135" s="39"/>
      <c r="L135" s="40"/>
      <c r="M135" s="190"/>
      <c r="N135" s="191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143</v>
      </c>
      <c r="AU135" s="20" t="s">
        <v>81</v>
      </c>
    </row>
    <row r="136" s="13" customFormat="1">
      <c r="A136" s="13"/>
      <c r="B136" s="194"/>
      <c r="C136" s="13"/>
      <c r="D136" s="187" t="s">
        <v>145</v>
      </c>
      <c r="E136" s="195" t="s">
        <v>3</v>
      </c>
      <c r="F136" s="196" t="s">
        <v>170</v>
      </c>
      <c r="G136" s="13"/>
      <c r="H136" s="195" t="s">
        <v>3</v>
      </c>
      <c r="I136" s="197"/>
      <c r="J136" s="13"/>
      <c r="K136" s="13"/>
      <c r="L136" s="194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5" t="s">
        <v>145</v>
      </c>
      <c r="AU136" s="195" t="s">
        <v>81</v>
      </c>
      <c r="AV136" s="13" t="s">
        <v>79</v>
      </c>
      <c r="AW136" s="13" t="s">
        <v>33</v>
      </c>
      <c r="AX136" s="13" t="s">
        <v>72</v>
      </c>
      <c r="AY136" s="195" t="s">
        <v>132</v>
      </c>
    </row>
    <row r="137" s="13" customFormat="1">
      <c r="A137" s="13"/>
      <c r="B137" s="194"/>
      <c r="C137" s="13"/>
      <c r="D137" s="187" t="s">
        <v>145</v>
      </c>
      <c r="E137" s="195" t="s">
        <v>3</v>
      </c>
      <c r="F137" s="196" t="s">
        <v>171</v>
      </c>
      <c r="G137" s="13"/>
      <c r="H137" s="195" t="s">
        <v>3</v>
      </c>
      <c r="I137" s="197"/>
      <c r="J137" s="13"/>
      <c r="K137" s="13"/>
      <c r="L137" s="194"/>
      <c r="M137" s="198"/>
      <c r="N137" s="199"/>
      <c r="O137" s="199"/>
      <c r="P137" s="199"/>
      <c r="Q137" s="199"/>
      <c r="R137" s="199"/>
      <c r="S137" s="199"/>
      <c r="T137" s="20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5" t="s">
        <v>145</v>
      </c>
      <c r="AU137" s="195" t="s">
        <v>81</v>
      </c>
      <c r="AV137" s="13" t="s">
        <v>79</v>
      </c>
      <c r="AW137" s="13" t="s">
        <v>33</v>
      </c>
      <c r="AX137" s="13" t="s">
        <v>72</v>
      </c>
      <c r="AY137" s="195" t="s">
        <v>132</v>
      </c>
    </row>
    <row r="138" s="14" customFormat="1">
      <c r="A138" s="14"/>
      <c r="B138" s="201"/>
      <c r="C138" s="14"/>
      <c r="D138" s="187" t="s">
        <v>145</v>
      </c>
      <c r="E138" s="202" t="s">
        <v>3</v>
      </c>
      <c r="F138" s="203" t="s">
        <v>182</v>
      </c>
      <c r="G138" s="14"/>
      <c r="H138" s="204">
        <v>665.60000000000002</v>
      </c>
      <c r="I138" s="205"/>
      <c r="J138" s="14"/>
      <c r="K138" s="14"/>
      <c r="L138" s="201"/>
      <c r="M138" s="206"/>
      <c r="N138" s="207"/>
      <c r="O138" s="207"/>
      <c r="P138" s="207"/>
      <c r="Q138" s="207"/>
      <c r="R138" s="207"/>
      <c r="S138" s="207"/>
      <c r="T138" s="208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2" t="s">
        <v>145</v>
      </c>
      <c r="AU138" s="202" t="s">
        <v>81</v>
      </c>
      <c r="AV138" s="14" t="s">
        <v>81</v>
      </c>
      <c r="AW138" s="14" t="s">
        <v>33</v>
      </c>
      <c r="AX138" s="14" t="s">
        <v>72</v>
      </c>
      <c r="AY138" s="202" t="s">
        <v>132</v>
      </c>
    </row>
    <row r="139" s="13" customFormat="1">
      <c r="A139" s="13"/>
      <c r="B139" s="194"/>
      <c r="C139" s="13"/>
      <c r="D139" s="187" t="s">
        <v>145</v>
      </c>
      <c r="E139" s="195" t="s">
        <v>3</v>
      </c>
      <c r="F139" s="196" t="s">
        <v>173</v>
      </c>
      <c r="G139" s="13"/>
      <c r="H139" s="195" t="s">
        <v>3</v>
      </c>
      <c r="I139" s="197"/>
      <c r="J139" s="13"/>
      <c r="K139" s="13"/>
      <c r="L139" s="194"/>
      <c r="M139" s="198"/>
      <c r="N139" s="199"/>
      <c r="O139" s="199"/>
      <c r="P139" s="199"/>
      <c r="Q139" s="199"/>
      <c r="R139" s="199"/>
      <c r="S139" s="199"/>
      <c r="T139" s="20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5" t="s">
        <v>145</v>
      </c>
      <c r="AU139" s="195" t="s">
        <v>81</v>
      </c>
      <c r="AV139" s="13" t="s">
        <v>79</v>
      </c>
      <c r="AW139" s="13" t="s">
        <v>33</v>
      </c>
      <c r="AX139" s="13" t="s">
        <v>72</v>
      </c>
      <c r="AY139" s="195" t="s">
        <v>132</v>
      </c>
    </row>
    <row r="140" s="14" customFormat="1">
      <c r="A140" s="14"/>
      <c r="B140" s="201"/>
      <c r="C140" s="14"/>
      <c r="D140" s="187" t="s">
        <v>145</v>
      </c>
      <c r="E140" s="202" t="s">
        <v>3</v>
      </c>
      <c r="F140" s="203" t="s">
        <v>183</v>
      </c>
      <c r="G140" s="14"/>
      <c r="H140" s="204">
        <v>91</v>
      </c>
      <c r="I140" s="205"/>
      <c r="J140" s="14"/>
      <c r="K140" s="14"/>
      <c r="L140" s="201"/>
      <c r="M140" s="206"/>
      <c r="N140" s="207"/>
      <c r="O140" s="207"/>
      <c r="P140" s="207"/>
      <c r="Q140" s="207"/>
      <c r="R140" s="207"/>
      <c r="S140" s="207"/>
      <c r="T140" s="20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2" t="s">
        <v>145</v>
      </c>
      <c r="AU140" s="202" t="s">
        <v>81</v>
      </c>
      <c r="AV140" s="14" t="s">
        <v>81</v>
      </c>
      <c r="AW140" s="14" t="s">
        <v>33</v>
      </c>
      <c r="AX140" s="14" t="s">
        <v>72</v>
      </c>
      <c r="AY140" s="202" t="s">
        <v>132</v>
      </c>
    </row>
    <row r="141" s="15" customFormat="1">
      <c r="A141" s="15"/>
      <c r="B141" s="209"/>
      <c r="C141" s="15"/>
      <c r="D141" s="187" t="s">
        <v>145</v>
      </c>
      <c r="E141" s="210" t="s">
        <v>3</v>
      </c>
      <c r="F141" s="211" t="s">
        <v>149</v>
      </c>
      <c r="G141" s="15"/>
      <c r="H141" s="212">
        <v>756.60000000000002</v>
      </c>
      <c r="I141" s="213"/>
      <c r="J141" s="15"/>
      <c r="K141" s="15"/>
      <c r="L141" s="209"/>
      <c r="M141" s="214"/>
      <c r="N141" s="215"/>
      <c r="O141" s="215"/>
      <c r="P141" s="215"/>
      <c r="Q141" s="215"/>
      <c r="R141" s="215"/>
      <c r="S141" s="215"/>
      <c r="T141" s="21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10" t="s">
        <v>145</v>
      </c>
      <c r="AU141" s="210" t="s">
        <v>81</v>
      </c>
      <c r="AV141" s="15" t="s">
        <v>139</v>
      </c>
      <c r="AW141" s="15" t="s">
        <v>33</v>
      </c>
      <c r="AX141" s="15" t="s">
        <v>79</v>
      </c>
      <c r="AY141" s="210" t="s">
        <v>132</v>
      </c>
    </row>
    <row r="142" s="2" customFormat="1" ht="16.5" customHeight="1">
      <c r="A142" s="39"/>
      <c r="B142" s="173"/>
      <c r="C142" s="174" t="s">
        <v>184</v>
      </c>
      <c r="D142" s="174" t="s">
        <v>134</v>
      </c>
      <c r="E142" s="175" t="s">
        <v>185</v>
      </c>
      <c r="F142" s="176" t="s">
        <v>186</v>
      </c>
      <c r="G142" s="177" t="s">
        <v>178</v>
      </c>
      <c r="H142" s="178">
        <v>756.60000000000002</v>
      </c>
      <c r="I142" s="179"/>
      <c r="J142" s="180">
        <f>ROUND(I142*H142,2)</f>
        <v>0</v>
      </c>
      <c r="K142" s="176" t="s">
        <v>138</v>
      </c>
      <c r="L142" s="40"/>
      <c r="M142" s="181" t="s">
        <v>3</v>
      </c>
      <c r="N142" s="182" t="s">
        <v>43</v>
      </c>
      <c r="O142" s="73"/>
      <c r="P142" s="183">
        <f>O142*H142</f>
        <v>0</v>
      </c>
      <c r="Q142" s="183">
        <v>0</v>
      </c>
      <c r="R142" s="183">
        <f>Q142*H142</f>
        <v>0</v>
      </c>
      <c r="S142" s="183">
        <v>0</v>
      </c>
      <c r="T142" s="184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85" t="s">
        <v>139</v>
      </c>
      <c r="AT142" s="185" t="s">
        <v>134</v>
      </c>
      <c r="AU142" s="185" t="s">
        <v>81</v>
      </c>
      <c r="AY142" s="20" t="s">
        <v>132</v>
      </c>
      <c r="BE142" s="186">
        <f>IF(N142="základní",J142,0)</f>
        <v>0</v>
      </c>
      <c r="BF142" s="186">
        <f>IF(N142="snížená",J142,0)</f>
        <v>0</v>
      </c>
      <c r="BG142" s="186">
        <f>IF(N142="zákl. přenesená",J142,0)</f>
        <v>0</v>
      </c>
      <c r="BH142" s="186">
        <f>IF(N142="sníž. přenesená",J142,0)</f>
        <v>0</v>
      </c>
      <c r="BI142" s="186">
        <f>IF(N142="nulová",J142,0)</f>
        <v>0</v>
      </c>
      <c r="BJ142" s="20" t="s">
        <v>79</v>
      </c>
      <c r="BK142" s="186">
        <f>ROUND(I142*H142,2)</f>
        <v>0</v>
      </c>
      <c r="BL142" s="20" t="s">
        <v>139</v>
      </c>
      <c r="BM142" s="185" t="s">
        <v>187</v>
      </c>
    </row>
    <row r="143" s="2" customFormat="1">
      <c r="A143" s="39"/>
      <c r="B143" s="40"/>
      <c r="C143" s="39"/>
      <c r="D143" s="187" t="s">
        <v>141</v>
      </c>
      <c r="E143" s="39"/>
      <c r="F143" s="188" t="s">
        <v>188</v>
      </c>
      <c r="G143" s="39"/>
      <c r="H143" s="39"/>
      <c r="I143" s="189"/>
      <c r="J143" s="39"/>
      <c r="K143" s="39"/>
      <c r="L143" s="40"/>
      <c r="M143" s="190"/>
      <c r="N143" s="191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141</v>
      </c>
      <c r="AU143" s="20" t="s">
        <v>81</v>
      </c>
    </row>
    <row r="144" s="2" customFormat="1">
      <c r="A144" s="39"/>
      <c r="B144" s="40"/>
      <c r="C144" s="39"/>
      <c r="D144" s="192" t="s">
        <v>143</v>
      </c>
      <c r="E144" s="39"/>
      <c r="F144" s="193" t="s">
        <v>189</v>
      </c>
      <c r="G144" s="39"/>
      <c r="H144" s="39"/>
      <c r="I144" s="189"/>
      <c r="J144" s="39"/>
      <c r="K144" s="39"/>
      <c r="L144" s="40"/>
      <c r="M144" s="190"/>
      <c r="N144" s="191"/>
      <c r="O144" s="73"/>
      <c r="P144" s="73"/>
      <c r="Q144" s="73"/>
      <c r="R144" s="73"/>
      <c r="S144" s="73"/>
      <c r="T144" s="74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20" t="s">
        <v>143</v>
      </c>
      <c r="AU144" s="20" t="s">
        <v>81</v>
      </c>
    </row>
    <row r="145" s="2" customFormat="1" ht="16.5" customHeight="1">
      <c r="A145" s="39"/>
      <c r="B145" s="173"/>
      <c r="C145" s="174" t="s">
        <v>190</v>
      </c>
      <c r="D145" s="174" t="s">
        <v>134</v>
      </c>
      <c r="E145" s="175" t="s">
        <v>191</v>
      </c>
      <c r="F145" s="176" t="s">
        <v>192</v>
      </c>
      <c r="G145" s="177" t="s">
        <v>153</v>
      </c>
      <c r="H145" s="178">
        <v>8.6479999999999997</v>
      </c>
      <c r="I145" s="179"/>
      <c r="J145" s="180">
        <f>ROUND(I145*H145,2)</f>
        <v>0</v>
      </c>
      <c r="K145" s="176" t="s">
        <v>138</v>
      </c>
      <c r="L145" s="40"/>
      <c r="M145" s="181" t="s">
        <v>3</v>
      </c>
      <c r="N145" s="182" t="s">
        <v>43</v>
      </c>
      <c r="O145" s="73"/>
      <c r="P145" s="183">
        <f>O145*H145</f>
        <v>0</v>
      </c>
      <c r="Q145" s="183">
        <v>1.0606199999999999</v>
      </c>
      <c r="R145" s="183">
        <f>Q145*H145</f>
        <v>9.1722417599999986</v>
      </c>
      <c r="S145" s="183">
        <v>0</v>
      </c>
      <c r="T145" s="184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185" t="s">
        <v>139</v>
      </c>
      <c r="AT145" s="185" t="s">
        <v>134</v>
      </c>
      <c r="AU145" s="185" t="s">
        <v>81</v>
      </c>
      <c r="AY145" s="20" t="s">
        <v>132</v>
      </c>
      <c r="BE145" s="186">
        <f>IF(N145="základní",J145,0)</f>
        <v>0</v>
      </c>
      <c r="BF145" s="186">
        <f>IF(N145="snížená",J145,0)</f>
        <v>0</v>
      </c>
      <c r="BG145" s="186">
        <f>IF(N145="zákl. přenesená",J145,0)</f>
        <v>0</v>
      </c>
      <c r="BH145" s="186">
        <f>IF(N145="sníž. přenesená",J145,0)</f>
        <v>0</v>
      </c>
      <c r="BI145" s="186">
        <f>IF(N145="nulová",J145,0)</f>
        <v>0</v>
      </c>
      <c r="BJ145" s="20" t="s">
        <v>79</v>
      </c>
      <c r="BK145" s="186">
        <f>ROUND(I145*H145,2)</f>
        <v>0</v>
      </c>
      <c r="BL145" s="20" t="s">
        <v>139</v>
      </c>
      <c r="BM145" s="185" t="s">
        <v>193</v>
      </c>
    </row>
    <row r="146" s="2" customFormat="1">
      <c r="A146" s="39"/>
      <c r="B146" s="40"/>
      <c r="C146" s="39"/>
      <c r="D146" s="187" t="s">
        <v>141</v>
      </c>
      <c r="E146" s="39"/>
      <c r="F146" s="188" t="s">
        <v>194</v>
      </c>
      <c r="G146" s="39"/>
      <c r="H146" s="39"/>
      <c r="I146" s="189"/>
      <c r="J146" s="39"/>
      <c r="K146" s="39"/>
      <c r="L146" s="40"/>
      <c r="M146" s="190"/>
      <c r="N146" s="191"/>
      <c r="O146" s="73"/>
      <c r="P146" s="73"/>
      <c r="Q146" s="73"/>
      <c r="R146" s="73"/>
      <c r="S146" s="73"/>
      <c r="T146" s="74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20" t="s">
        <v>141</v>
      </c>
      <c r="AU146" s="20" t="s">
        <v>81</v>
      </c>
    </row>
    <row r="147" s="2" customFormat="1">
      <c r="A147" s="39"/>
      <c r="B147" s="40"/>
      <c r="C147" s="39"/>
      <c r="D147" s="192" t="s">
        <v>143</v>
      </c>
      <c r="E147" s="39"/>
      <c r="F147" s="193" t="s">
        <v>195</v>
      </c>
      <c r="G147" s="39"/>
      <c r="H147" s="39"/>
      <c r="I147" s="189"/>
      <c r="J147" s="39"/>
      <c r="K147" s="39"/>
      <c r="L147" s="40"/>
      <c r="M147" s="190"/>
      <c r="N147" s="191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143</v>
      </c>
      <c r="AU147" s="20" t="s">
        <v>81</v>
      </c>
    </row>
    <row r="148" s="13" customFormat="1">
      <c r="A148" s="13"/>
      <c r="B148" s="194"/>
      <c r="C148" s="13"/>
      <c r="D148" s="187" t="s">
        <v>145</v>
      </c>
      <c r="E148" s="195" t="s">
        <v>3</v>
      </c>
      <c r="F148" s="196" t="s">
        <v>170</v>
      </c>
      <c r="G148" s="13"/>
      <c r="H148" s="195" t="s">
        <v>3</v>
      </c>
      <c r="I148" s="197"/>
      <c r="J148" s="13"/>
      <c r="K148" s="13"/>
      <c r="L148" s="194"/>
      <c r="M148" s="198"/>
      <c r="N148" s="199"/>
      <c r="O148" s="199"/>
      <c r="P148" s="199"/>
      <c r="Q148" s="199"/>
      <c r="R148" s="199"/>
      <c r="S148" s="199"/>
      <c r="T148" s="20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5" t="s">
        <v>145</v>
      </c>
      <c r="AU148" s="195" t="s">
        <v>81</v>
      </c>
      <c r="AV148" s="13" t="s">
        <v>79</v>
      </c>
      <c r="AW148" s="13" t="s">
        <v>33</v>
      </c>
      <c r="AX148" s="13" t="s">
        <v>72</v>
      </c>
      <c r="AY148" s="195" t="s">
        <v>132</v>
      </c>
    </row>
    <row r="149" s="14" customFormat="1">
      <c r="A149" s="14"/>
      <c r="B149" s="201"/>
      <c r="C149" s="14"/>
      <c r="D149" s="187" t="s">
        <v>145</v>
      </c>
      <c r="E149" s="202" t="s">
        <v>3</v>
      </c>
      <c r="F149" s="203" t="s">
        <v>196</v>
      </c>
      <c r="G149" s="14"/>
      <c r="H149" s="204">
        <v>8.6479999999999997</v>
      </c>
      <c r="I149" s="205"/>
      <c r="J149" s="14"/>
      <c r="K149" s="14"/>
      <c r="L149" s="201"/>
      <c r="M149" s="206"/>
      <c r="N149" s="207"/>
      <c r="O149" s="207"/>
      <c r="P149" s="207"/>
      <c r="Q149" s="207"/>
      <c r="R149" s="207"/>
      <c r="S149" s="207"/>
      <c r="T149" s="20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2" t="s">
        <v>145</v>
      </c>
      <c r="AU149" s="202" t="s">
        <v>81</v>
      </c>
      <c r="AV149" s="14" t="s">
        <v>81</v>
      </c>
      <c r="AW149" s="14" t="s">
        <v>33</v>
      </c>
      <c r="AX149" s="14" t="s">
        <v>72</v>
      </c>
      <c r="AY149" s="202" t="s">
        <v>132</v>
      </c>
    </row>
    <row r="150" s="15" customFormat="1">
      <c r="A150" s="15"/>
      <c r="B150" s="209"/>
      <c r="C150" s="15"/>
      <c r="D150" s="187" t="s">
        <v>145</v>
      </c>
      <c r="E150" s="210" t="s">
        <v>3</v>
      </c>
      <c r="F150" s="211" t="s">
        <v>149</v>
      </c>
      <c r="G150" s="15"/>
      <c r="H150" s="212">
        <v>8.6479999999999997</v>
      </c>
      <c r="I150" s="213"/>
      <c r="J150" s="15"/>
      <c r="K150" s="15"/>
      <c r="L150" s="209"/>
      <c r="M150" s="214"/>
      <c r="N150" s="215"/>
      <c r="O150" s="215"/>
      <c r="P150" s="215"/>
      <c r="Q150" s="215"/>
      <c r="R150" s="215"/>
      <c r="S150" s="215"/>
      <c r="T150" s="21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10" t="s">
        <v>145</v>
      </c>
      <c r="AU150" s="210" t="s">
        <v>81</v>
      </c>
      <c r="AV150" s="15" t="s">
        <v>139</v>
      </c>
      <c r="AW150" s="15" t="s">
        <v>33</v>
      </c>
      <c r="AX150" s="15" t="s">
        <v>79</v>
      </c>
      <c r="AY150" s="210" t="s">
        <v>132</v>
      </c>
    </row>
    <row r="151" s="2" customFormat="1" ht="21.75" customHeight="1">
      <c r="A151" s="39"/>
      <c r="B151" s="173"/>
      <c r="C151" s="174" t="s">
        <v>154</v>
      </c>
      <c r="D151" s="174" t="s">
        <v>134</v>
      </c>
      <c r="E151" s="175" t="s">
        <v>197</v>
      </c>
      <c r="F151" s="176" t="s">
        <v>198</v>
      </c>
      <c r="G151" s="177" t="s">
        <v>137</v>
      </c>
      <c r="H151" s="178">
        <v>2.1600000000000001</v>
      </c>
      <c r="I151" s="179"/>
      <c r="J151" s="180">
        <f>ROUND(I151*H151,2)</f>
        <v>0</v>
      </c>
      <c r="K151" s="176" t="s">
        <v>138</v>
      </c>
      <c r="L151" s="40"/>
      <c r="M151" s="181" t="s">
        <v>3</v>
      </c>
      <c r="N151" s="182" t="s">
        <v>43</v>
      </c>
      <c r="O151" s="73"/>
      <c r="P151" s="183">
        <f>O151*H151</f>
        <v>0</v>
      </c>
      <c r="Q151" s="183">
        <v>2.5018699999999998</v>
      </c>
      <c r="R151" s="183">
        <f>Q151*H151</f>
        <v>5.4040391999999997</v>
      </c>
      <c r="S151" s="183">
        <v>0</v>
      </c>
      <c r="T151" s="184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85" t="s">
        <v>139</v>
      </c>
      <c r="AT151" s="185" t="s">
        <v>134</v>
      </c>
      <c r="AU151" s="185" t="s">
        <v>81</v>
      </c>
      <c r="AY151" s="20" t="s">
        <v>132</v>
      </c>
      <c r="BE151" s="186">
        <f>IF(N151="základní",J151,0)</f>
        <v>0</v>
      </c>
      <c r="BF151" s="186">
        <f>IF(N151="snížená",J151,0)</f>
        <v>0</v>
      </c>
      <c r="BG151" s="186">
        <f>IF(N151="zákl. přenesená",J151,0)</f>
        <v>0</v>
      </c>
      <c r="BH151" s="186">
        <f>IF(N151="sníž. přenesená",J151,0)</f>
        <v>0</v>
      </c>
      <c r="BI151" s="186">
        <f>IF(N151="nulová",J151,0)</f>
        <v>0</v>
      </c>
      <c r="BJ151" s="20" t="s">
        <v>79</v>
      </c>
      <c r="BK151" s="186">
        <f>ROUND(I151*H151,2)</f>
        <v>0</v>
      </c>
      <c r="BL151" s="20" t="s">
        <v>139</v>
      </c>
      <c r="BM151" s="185" t="s">
        <v>199</v>
      </c>
    </row>
    <row r="152" s="2" customFormat="1">
      <c r="A152" s="39"/>
      <c r="B152" s="40"/>
      <c r="C152" s="39"/>
      <c r="D152" s="187" t="s">
        <v>141</v>
      </c>
      <c r="E152" s="39"/>
      <c r="F152" s="188" t="s">
        <v>200</v>
      </c>
      <c r="G152" s="39"/>
      <c r="H152" s="39"/>
      <c r="I152" s="189"/>
      <c r="J152" s="39"/>
      <c r="K152" s="39"/>
      <c r="L152" s="40"/>
      <c r="M152" s="190"/>
      <c r="N152" s="191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141</v>
      </c>
      <c r="AU152" s="20" t="s">
        <v>81</v>
      </c>
    </row>
    <row r="153" s="2" customFormat="1">
      <c r="A153" s="39"/>
      <c r="B153" s="40"/>
      <c r="C153" s="39"/>
      <c r="D153" s="192" t="s">
        <v>143</v>
      </c>
      <c r="E153" s="39"/>
      <c r="F153" s="193" t="s">
        <v>201</v>
      </c>
      <c r="G153" s="39"/>
      <c r="H153" s="39"/>
      <c r="I153" s="189"/>
      <c r="J153" s="39"/>
      <c r="K153" s="39"/>
      <c r="L153" s="40"/>
      <c r="M153" s="190"/>
      <c r="N153" s="191"/>
      <c r="O153" s="73"/>
      <c r="P153" s="73"/>
      <c r="Q153" s="73"/>
      <c r="R153" s="73"/>
      <c r="S153" s="73"/>
      <c r="T153" s="74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20" t="s">
        <v>143</v>
      </c>
      <c r="AU153" s="20" t="s">
        <v>81</v>
      </c>
    </row>
    <row r="154" s="13" customFormat="1">
      <c r="A154" s="13"/>
      <c r="B154" s="194"/>
      <c r="C154" s="13"/>
      <c r="D154" s="187" t="s">
        <v>145</v>
      </c>
      <c r="E154" s="195" t="s">
        <v>3</v>
      </c>
      <c r="F154" s="196" t="s">
        <v>202</v>
      </c>
      <c r="G154" s="13"/>
      <c r="H154" s="195" t="s">
        <v>3</v>
      </c>
      <c r="I154" s="197"/>
      <c r="J154" s="13"/>
      <c r="K154" s="13"/>
      <c r="L154" s="194"/>
      <c r="M154" s="198"/>
      <c r="N154" s="199"/>
      <c r="O154" s="199"/>
      <c r="P154" s="199"/>
      <c r="Q154" s="199"/>
      <c r="R154" s="199"/>
      <c r="S154" s="199"/>
      <c r="T154" s="20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5" t="s">
        <v>145</v>
      </c>
      <c r="AU154" s="195" t="s">
        <v>81</v>
      </c>
      <c r="AV154" s="13" t="s">
        <v>79</v>
      </c>
      <c r="AW154" s="13" t="s">
        <v>33</v>
      </c>
      <c r="AX154" s="13" t="s">
        <v>72</v>
      </c>
      <c r="AY154" s="195" t="s">
        <v>132</v>
      </c>
    </row>
    <row r="155" s="13" customFormat="1">
      <c r="A155" s="13"/>
      <c r="B155" s="194"/>
      <c r="C155" s="13"/>
      <c r="D155" s="187" t="s">
        <v>145</v>
      </c>
      <c r="E155" s="195" t="s">
        <v>3</v>
      </c>
      <c r="F155" s="196" t="s">
        <v>203</v>
      </c>
      <c r="G155" s="13"/>
      <c r="H155" s="195" t="s">
        <v>3</v>
      </c>
      <c r="I155" s="197"/>
      <c r="J155" s="13"/>
      <c r="K155" s="13"/>
      <c r="L155" s="194"/>
      <c r="M155" s="198"/>
      <c r="N155" s="199"/>
      <c r="O155" s="199"/>
      <c r="P155" s="199"/>
      <c r="Q155" s="199"/>
      <c r="R155" s="199"/>
      <c r="S155" s="199"/>
      <c r="T155" s="20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5" t="s">
        <v>145</v>
      </c>
      <c r="AU155" s="195" t="s">
        <v>81</v>
      </c>
      <c r="AV155" s="13" t="s">
        <v>79</v>
      </c>
      <c r="AW155" s="13" t="s">
        <v>33</v>
      </c>
      <c r="AX155" s="13" t="s">
        <v>72</v>
      </c>
      <c r="AY155" s="195" t="s">
        <v>132</v>
      </c>
    </row>
    <row r="156" s="14" customFormat="1">
      <c r="A156" s="14"/>
      <c r="B156" s="201"/>
      <c r="C156" s="14"/>
      <c r="D156" s="187" t="s">
        <v>145</v>
      </c>
      <c r="E156" s="202" t="s">
        <v>3</v>
      </c>
      <c r="F156" s="203" t="s">
        <v>204</v>
      </c>
      <c r="G156" s="14"/>
      <c r="H156" s="204">
        <v>2.1600000000000001</v>
      </c>
      <c r="I156" s="205"/>
      <c r="J156" s="14"/>
      <c r="K156" s="14"/>
      <c r="L156" s="201"/>
      <c r="M156" s="206"/>
      <c r="N156" s="207"/>
      <c r="O156" s="207"/>
      <c r="P156" s="207"/>
      <c r="Q156" s="207"/>
      <c r="R156" s="207"/>
      <c r="S156" s="207"/>
      <c r="T156" s="20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2" t="s">
        <v>145</v>
      </c>
      <c r="AU156" s="202" t="s">
        <v>81</v>
      </c>
      <c r="AV156" s="14" t="s">
        <v>81</v>
      </c>
      <c r="AW156" s="14" t="s">
        <v>33</v>
      </c>
      <c r="AX156" s="14" t="s">
        <v>72</v>
      </c>
      <c r="AY156" s="202" t="s">
        <v>132</v>
      </c>
    </row>
    <row r="157" s="15" customFormat="1">
      <c r="A157" s="15"/>
      <c r="B157" s="209"/>
      <c r="C157" s="15"/>
      <c r="D157" s="187" t="s">
        <v>145</v>
      </c>
      <c r="E157" s="210" t="s">
        <v>3</v>
      </c>
      <c r="F157" s="211" t="s">
        <v>149</v>
      </c>
      <c r="G157" s="15"/>
      <c r="H157" s="212">
        <v>2.1600000000000001</v>
      </c>
      <c r="I157" s="213"/>
      <c r="J157" s="15"/>
      <c r="K157" s="15"/>
      <c r="L157" s="209"/>
      <c r="M157" s="214"/>
      <c r="N157" s="215"/>
      <c r="O157" s="215"/>
      <c r="P157" s="215"/>
      <c r="Q157" s="215"/>
      <c r="R157" s="215"/>
      <c r="S157" s="215"/>
      <c r="T157" s="21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10" t="s">
        <v>145</v>
      </c>
      <c r="AU157" s="210" t="s">
        <v>81</v>
      </c>
      <c r="AV157" s="15" t="s">
        <v>139</v>
      </c>
      <c r="AW157" s="15" t="s">
        <v>33</v>
      </c>
      <c r="AX157" s="15" t="s">
        <v>79</v>
      </c>
      <c r="AY157" s="210" t="s">
        <v>132</v>
      </c>
    </row>
    <row r="158" s="12" customFormat="1" ht="22.8" customHeight="1">
      <c r="A158" s="12"/>
      <c r="B158" s="160"/>
      <c r="C158" s="12"/>
      <c r="D158" s="161" t="s">
        <v>71</v>
      </c>
      <c r="E158" s="171" t="s">
        <v>175</v>
      </c>
      <c r="F158" s="171" t="s">
        <v>205</v>
      </c>
      <c r="G158" s="12"/>
      <c r="H158" s="12"/>
      <c r="I158" s="163"/>
      <c r="J158" s="172">
        <f>BK158</f>
        <v>0</v>
      </c>
      <c r="K158" s="12"/>
      <c r="L158" s="160"/>
      <c r="M158" s="165"/>
      <c r="N158" s="166"/>
      <c r="O158" s="166"/>
      <c r="P158" s="167">
        <f>SUM(P159:P179)</f>
        <v>0</v>
      </c>
      <c r="Q158" s="166"/>
      <c r="R158" s="167">
        <f>SUM(R159:R179)</f>
        <v>0.47213250000000001</v>
      </c>
      <c r="S158" s="166"/>
      <c r="T158" s="168">
        <f>SUM(T159:T179)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61" t="s">
        <v>79</v>
      </c>
      <c r="AT158" s="169" t="s">
        <v>71</v>
      </c>
      <c r="AU158" s="169" t="s">
        <v>79</v>
      </c>
      <c r="AY158" s="161" t="s">
        <v>132</v>
      </c>
      <c r="BK158" s="170">
        <f>SUM(BK159:BK179)</f>
        <v>0</v>
      </c>
    </row>
    <row r="159" s="2" customFormat="1" ht="16.5" customHeight="1">
      <c r="A159" s="39"/>
      <c r="B159" s="173"/>
      <c r="C159" s="174" t="s">
        <v>206</v>
      </c>
      <c r="D159" s="174" t="s">
        <v>134</v>
      </c>
      <c r="E159" s="175" t="s">
        <v>207</v>
      </c>
      <c r="F159" s="176" t="s">
        <v>208</v>
      </c>
      <c r="G159" s="177" t="s">
        <v>178</v>
      </c>
      <c r="H159" s="178">
        <v>402.5</v>
      </c>
      <c r="I159" s="179"/>
      <c r="J159" s="180">
        <f>ROUND(I159*H159,2)</f>
        <v>0</v>
      </c>
      <c r="K159" s="176" t="s">
        <v>138</v>
      </c>
      <c r="L159" s="40"/>
      <c r="M159" s="181" t="s">
        <v>3</v>
      </c>
      <c r="N159" s="182" t="s">
        <v>43</v>
      </c>
      <c r="O159" s="73"/>
      <c r="P159" s="183">
        <f>O159*H159</f>
        <v>0</v>
      </c>
      <c r="Q159" s="183">
        <v>0</v>
      </c>
      <c r="R159" s="183">
        <f>Q159*H159</f>
        <v>0</v>
      </c>
      <c r="S159" s="183">
        <v>0</v>
      </c>
      <c r="T159" s="184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85" t="s">
        <v>139</v>
      </c>
      <c r="AT159" s="185" t="s">
        <v>134</v>
      </c>
      <c r="AU159" s="185" t="s">
        <v>81</v>
      </c>
      <c r="AY159" s="20" t="s">
        <v>132</v>
      </c>
      <c r="BE159" s="186">
        <f>IF(N159="základní",J159,0)</f>
        <v>0</v>
      </c>
      <c r="BF159" s="186">
        <f>IF(N159="snížená",J159,0)</f>
        <v>0</v>
      </c>
      <c r="BG159" s="186">
        <f>IF(N159="zákl. přenesená",J159,0)</f>
        <v>0</v>
      </c>
      <c r="BH159" s="186">
        <f>IF(N159="sníž. přenesená",J159,0)</f>
        <v>0</v>
      </c>
      <c r="BI159" s="186">
        <f>IF(N159="nulová",J159,0)</f>
        <v>0</v>
      </c>
      <c r="BJ159" s="20" t="s">
        <v>79</v>
      </c>
      <c r="BK159" s="186">
        <f>ROUND(I159*H159,2)</f>
        <v>0</v>
      </c>
      <c r="BL159" s="20" t="s">
        <v>139</v>
      </c>
      <c r="BM159" s="185" t="s">
        <v>209</v>
      </c>
    </row>
    <row r="160" s="2" customFormat="1">
      <c r="A160" s="39"/>
      <c r="B160" s="40"/>
      <c r="C160" s="39"/>
      <c r="D160" s="187" t="s">
        <v>141</v>
      </c>
      <c r="E160" s="39"/>
      <c r="F160" s="188" t="s">
        <v>210</v>
      </c>
      <c r="G160" s="39"/>
      <c r="H160" s="39"/>
      <c r="I160" s="189"/>
      <c r="J160" s="39"/>
      <c r="K160" s="39"/>
      <c r="L160" s="40"/>
      <c r="M160" s="190"/>
      <c r="N160" s="191"/>
      <c r="O160" s="73"/>
      <c r="P160" s="73"/>
      <c r="Q160" s="73"/>
      <c r="R160" s="73"/>
      <c r="S160" s="73"/>
      <c r="T160" s="7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0" t="s">
        <v>141</v>
      </c>
      <c r="AU160" s="20" t="s">
        <v>81</v>
      </c>
    </row>
    <row r="161" s="2" customFormat="1">
      <c r="A161" s="39"/>
      <c r="B161" s="40"/>
      <c r="C161" s="39"/>
      <c r="D161" s="192" t="s">
        <v>143</v>
      </c>
      <c r="E161" s="39"/>
      <c r="F161" s="193" t="s">
        <v>211</v>
      </c>
      <c r="G161" s="39"/>
      <c r="H161" s="39"/>
      <c r="I161" s="189"/>
      <c r="J161" s="39"/>
      <c r="K161" s="39"/>
      <c r="L161" s="40"/>
      <c r="M161" s="190"/>
      <c r="N161" s="191"/>
      <c r="O161" s="73"/>
      <c r="P161" s="73"/>
      <c r="Q161" s="73"/>
      <c r="R161" s="73"/>
      <c r="S161" s="73"/>
      <c r="T161" s="74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20" t="s">
        <v>143</v>
      </c>
      <c r="AU161" s="20" t="s">
        <v>81</v>
      </c>
    </row>
    <row r="162" s="13" customFormat="1">
      <c r="A162" s="13"/>
      <c r="B162" s="194"/>
      <c r="C162" s="13"/>
      <c r="D162" s="187" t="s">
        <v>145</v>
      </c>
      <c r="E162" s="195" t="s">
        <v>3</v>
      </c>
      <c r="F162" s="196" t="s">
        <v>212</v>
      </c>
      <c r="G162" s="13"/>
      <c r="H162" s="195" t="s">
        <v>3</v>
      </c>
      <c r="I162" s="197"/>
      <c r="J162" s="13"/>
      <c r="K162" s="13"/>
      <c r="L162" s="194"/>
      <c r="M162" s="198"/>
      <c r="N162" s="199"/>
      <c r="O162" s="199"/>
      <c r="P162" s="199"/>
      <c r="Q162" s="199"/>
      <c r="R162" s="199"/>
      <c r="S162" s="199"/>
      <c r="T162" s="20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5" t="s">
        <v>145</v>
      </c>
      <c r="AU162" s="195" t="s">
        <v>81</v>
      </c>
      <c r="AV162" s="13" t="s">
        <v>79</v>
      </c>
      <c r="AW162" s="13" t="s">
        <v>33</v>
      </c>
      <c r="AX162" s="13" t="s">
        <v>72</v>
      </c>
      <c r="AY162" s="195" t="s">
        <v>132</v>
      </c>
    </row>
    <row r="163" s="13" customFormat="1">
      <c r="A163" s="13"/>
      <c r="B163" s="194"/>
      <c r="C163" s="13"/>
      <c r="D163" s="187" t="s">
        <v>145</v>
      </c>
      <c r="E163" s="195" t="s">
        <v>3</v>
      </c>
      <c r="F163" s="196" t="s">
        <v>213</v>
      </c>
      <c r="G163" s="13"/>
      <c r="H163" s="195" t="s">
        <v>3</v>
      </c>
      <c r="I163" s="197"/>
      <c r="J163" s="13"/>
      <c r="K163" s="13"/>
      <c r="L163" s="194"/>
      <c r="M163" s="198"/>
      <c r="N163" s="199"/>
      <c r="O163" s="199"/>
      <c r="P163" s="199"/>
      <c r="Q163" s="199"/>
      <c r="R163" s="199"/>
      <c r="S163" s="199"/>
      <c r="T163" s="20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5" t="s">
        <v>145</v>
      </c>
      <c r="AU163" s="195" t="s">
        <v>81</v>
      </c>
      <c r="AV163" s="13" t="s">
        <v>79</v>
      </c>
      <c r="AW163" s="13" t="s">
        <v>33</v>
      </c>
      <c r="AX163" s="13" t="s">
        <v>72</v>
      </c>
      <c r="AY163" s="195" t="s">
        <v>132</v>
      </c>
    </row>
    <row r="164" s="14" customFormat="1">
      <c r="A164" s="14"/>
      <c r="B164" s="201"/>
      <c r="C164" s="14"/>
      <c r="D164" s="187" t="s">
        <v>145</v>
      </c>
      <c r="E164" s="202" t="s">
        <v>3</v>
      </c>
      <c r="F164" s="203" t="s">
        <v>214</v>
      </c>
      <c r="G164" s="14"/>
      <c r="H164" s="204">
        <v>297.5</v>
      </c>
      <c r="I164" s="205"/>
      <c r="J164" s="14"/>
      <c r="K164" s="14"/>
      <c r="L164" s="201"/>
      <c r="M164" s="206"/>
      <c r="N164" s="207"/>
      <c r="O164" s="207"/>
      <c r="P164" s="207"/>
      <c r="Q164" s="207"/>
      <c r="R164" s="207"/>
      <c r="S164" s="207"/>
      <c r="T164" s="208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02" t="s">
        <v>145</v>
      </c>
      <c r="AU164" s="202" t="s">
        <v>81</v>
      </c>
      <c r="AV164" s="14" t="s">
        <v>81</v>
      </c>
      <c r="AW164" s="14" t="s">
        <v>33</v>
      </c>
      <c r="AX164" s="14" t="s">
        <v>72</v>
      </c>
      <c r="AY164" s="202" t="s">
        <v>132</v>
      </c>
    </row>
    <row r="165" s="13" customFormat="1">
      <c r="A165" s="13"/>
      <c r="B165" s="194"/>
      <c r="C165" s="13"/>
      <c r="D165" s="187" t="s">
        <v>145</v>
      </c>
      <c r="E165" s="195" t="s">
        <v>3</v>
      </c>
      <c r="F165" s="196" t="s">
        <v>215</v>
      </c>
      <c r="G165" s="13"/>
      <c r="H165" s="195" t="s">
        <v>3</v>
      </c>
      <c r="I165" s="197"/>
      <c r="J165" s="13"/>
      <c r="K165" s="13"/>
      <c r="L165" s="194"/>
      <c r="M165" s="198"/>
      <c r="N165" s="199"/>
      <c r="O165" s="199"/>
      <c r="P165" s="199"/>
      <c r="Q165" s="199"/>
      <c r="R165" s="199"/>
      <c r="S165" s="199"/>
      <c r="T165" s="20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5" t="s">
        <v>145</v>
      </c>
      <c r="AU165" s="195" t="s">
        <v>81</v>
      </c>
      <c r="AV165" s="13" t="s">
        <v>79</v>
      </c>
      <c r="AW165" s="13" t="s">
        <v>33</v>
      </c>
      <c r="AX165" s="13" t="s">
        <v>72</v>
      </c>
      <c r="AY165" s="195" t="s">
        <v>132</v>
      </c>
    </row>
    <row r="166" s="14" customFormat="1">
      <c r="A166" s="14"/>
      <c r="B166" s="201"/>
      <c r="C166" s="14"/>
      <c r="D166" s="187" t="s">
        <v>145</v>
      </c>
      <c r="E166" s="202" t="s">
        <v>3</v>
      </c>
      <c r="F166" s="203" t="s">
        <v>216</v>
      </c>
      <c r="G166" s="14"/>
      <c r="H166" s="204">
        <v>105</v>
      </c>
      <c r="I166" s="205"/>
      <c r="J166" s="14"/>
      <c r="K166" s="14"/>
      <c r="L166" s="201"/>
      <c r="M166" s="206"/>
      <c r="N166" s="207"/>
      <c r="O166" s="207"/>
      <c r="P166" s="207"/>
      <c r="Q166" s="207"/>
      <c r="R166" s="207"/>
      <c r="S166" s="207"/>
      <c r="T166" s="20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2" t="s">
        <v>145</v>
      </c>
      <c r="AU166" s="202" t="s">
        <v>81</v>
      </c>
      <c r="AV166" s="14" t="s">
        <v>81</v>
      </c>
      <c r="AW166" s="14" t="s">
        <v>33</v>
      </c>
      <c r="AX166" s="14" t="s">
        <v>72</v>
      </c>
      <c r="AY166" s="202" t="s">
        <v>132</v>
      </c>
    </row>
    <row r="167" s="15" customFormat="1">
      <c r="A167" s="15"/>
      <c r="B167" s="209"/>
      <c r="C167" s="15"/>
      <c r="D167" s="187" t="s">
        <v>145</v>
      </c>
      <c r="E167" s="210" t="s">
        <v>3</v>
      </c>
      <c r="F167" s="211" t="s">
        <v>149</v>
      </c>
      <c r="G167" s="15"/>
      <c r="H167" s="212">
        <v>402.5</v>
      </c>
      <c r="I167" s="213"/>
      <c r="J167" s="15"/>
      <c r="K167" s="15"/>
      <c r="L167" s="209"/>
      <c r="M167" s="214"/>
      <c r="N167" s="215"/>
      <c r="O167" s="215"/>
      <c r="P167" s="215"/>
      <c r="Q167" s="215"/>
      <c r="R167" s="215"/>
      <c r="S167" s="215"/>
      <c r="T167" s="21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10" t="s">
        <v>145</v>
      </c>
      <c r="AU167" s="210" t="s">
        <v>81</v>
      </c>
      <c r="AV167" s="15" t="s">
        <v>139</v>
      </c>
      <c r="AW167" s="15" t="s">
        <v>33</v>
      </c>
      <c r="AX167" s="15" t="s">
        <v>79</v>
      </c>
      <c r="AY167" s="210" t="s">
        <v>132</v>
      </c>
    </row>
    <row r="168" s="2" customFormat="1" ht="21.75" customHeight="1">
      <c r="A168" s="39"/>
      <c r="B168" s="173"/>
      <c r="C168" s="174" t="s">
        <v>217</v>
      </c>
      <c r="D168" s="174" t="s">
        <v>134</v>
      </c>
      <c r="E168" s="175" t="s">
        <v>218</v>
      </c>
      <c r="F168" s="176" t="s">
        <v>219</v>
      </c>
      <c r="G168" s="177" t="s">
        <v>220</v>
      </c>
      <c r="H168" s="178">
        <v>2</v>
      </c>
      <c r="I168" s="179"/>
      <c r="J168" s="180">
        <f>ROUND(I168*H168,2)</f>
        <v>0</v>
      </c>
      <c r="K168" s="176" t="s">
        <v>3</v>
      </c>
      <c r="L168" s="40"/>
      <c r="M168" s="181" t="s">
        <v>3</v>
      </c>
      <c r="N168" s="182" t="s">
        <v>43</v>
      </c>
      <c r="O168" s="73"/>
      <c r="P168" s="183">
        <f>O168*H168</f>
        <v>0</v>
      </c>
      <c r="Q168" s="183">
        <v>0</v>
      </c>
      <c r="R168" s="183">
        <f>Q168*H168</f>
        <v>0</v>
      </c>
      <c r="S168" s="183">
        <v>0</v>
      </c>
      <c r="T168" s="184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185" t="s">
        <v>139</v>
      </c>
      <c r="AT168" s="185" t="s">
        <v>134</v>
      </c>
      <c r="AU168" s="185" t="s">
        <v>81</v>
      </c>
      <c r="AY168" s="20" t="s">
        <v>132</v>
      </c>
      <c r="BE168" s="186">
        <f>IF(N168="základní",J168,0)</f>
        <v>0</v>
      </c>
      <c r="BF168" s="186">
        <f>IF(N168="snížená",J168,0)</f>
        <v>0</v>
      </c>
      <c r="BG168" s="186">
        <f>IF(N168="zákl. přenesená",J168,0)</f>
        <v>0</v>
      </c>
      <c r="BH168" s="186">
        <f>IF(N168="sníž. přenesená",J168,0)</f>
        <v>0</v>
      </c>
      <c r="BI168" s="186">
        <f>IF(N168="nulová",J168,0)</f>
        <v>0</v>
      </c>
      <c r="BJ168" s="20" t="s">
        <v>79</v>
      </c>
      <c r="BK168" s="186">
        <f>ROUND(I168*H168,2)</f>
        <v>0</v>
      </c>
      <c r="BL168" s="20" t="s">
        <v>139</v>
      </c>
      <c r="BM168" s="185" t="s">
        <v>221</v>
      </c>
    </row>
    <row r="169" s="2" customFormat="1">
      <c r="A169" s="39"/>
      <c r="B169" s="40"/>
      <c r="C169" s="39"/>
      <c r="D169" s="187" t="s">
        <v>141</v>
      </c>
      <c r="E169" s="39"/>
      <c r="F169" s="188" t="s">
        <v>222</v>
      </c>
      <c r="G169" s="39"/>
      <c r="H169" s="39"/>
      <c r="I169" s="189"/>
      <c r="J169" s="39"/>
      <c r="K169" s="39"/>
      <c r="L169" s="40"/>
      <c r="M169" s="190"/>
      <c r="N169" s="191"/>
      <c r="O169" s="73"/>
      <c r="P169" s="73"/>
      <c r="Q169" s="73"/>
      <c r="R169" s="73"/>
      <c r="S169" s="73"/>
      <c r="T169" s="74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20" t="s">
        <v>141</v>
      </c>
      <c r="AU169" s="20" t="s">
        <v>81</v>
      </c>
    </row>
    <row r="170" s="2" customFormat="1" ht="21.75" customHeight="1">
      <c r="A170" s="39"/>
      <c r="B170" s="173"/>
      <c r="C170" s="174" t="s">
        <v>223</v>
      </c>
      <c r="D170" s="174" t="s">
        <v>134</v>
      </c>
      <c r="E170" s="175" t="s">
        <v>224</v>
      </c>
      <c r="F170" s="176" t="s">
        <v>225</v>
      </c>
      <c r="G170" s="177" t="s">
        <v>178</v>
      </c>
      <c r="H170" s="178">
        <v>402.5</v>
      </c>
      <c r="I170" s="179"/>
      <c r="J170" s="180">
        <f>ROUND(I170*H170,2)</f>
        <v>0</v>
      </c>
      <c r="K170" s="176" t="s">
        <v>3</v>
      </c>
      <c r="L170" s="40"/>
      <c r="M170" s="181" t="s">
        <v>3</v>
      </c>
      <c r="N170" s="182" t="s">
        <v>43</v>
      </c>
      <c r="O170" s="73"/>
      <c r="P170" s="183">
        <f>O170*H170</f>
        <v>0</v>
      </c>
      <c r="Q170" s="183">
        <v>0</v>
      </c>
      <c r="R170" s="183">
        <f>Q170*H170</f>
        <v>0</v>
      </c>
      <c r="S170" s="183">
        <v>0</v>
      </c>
      <c r="T170" s="184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185" t="s">
        <v>139</v>
      </c>
      <c r="AT170" s="185" t="s">
        <v>134</v>
      </c>
      <c r="AU170" s="185" t="s">
        <v>81</v>
      </c>
      <c r="AY170" s="20" t="s">
        <v>132</v>
      </c>
      <c r="BE170" s="186">
        <f>IF(N170="základní",J170,0)</f>
        <v>0</v>
      </c>
      <c r="BF170" s="186">
        <f>IF(N170="snížená",J170,0)</f>
        <v>0</v>
      </c>
      <c r="BG170" s="186">
        <f>IF(N170="zákl. přenesená",J170,0)</f>
        <v>0</v>
      </c>
      <c r="BH170" s="186">
        <f>IF(N170="sníž. přenesená",J170,0)</f>
        <v>0</v>
      </c>
      <c r="BI170" s="186">
        <f>IF(N170="nulová",J170,0)</f>
        <v>0</v>
      </c>
      <c r="BJ170" s="20" t="s">
        <v>79</v>
      </c>
      <c r="BK170" s="186">
        <f>ROUND(I170*H170,2)</f>
        <v>0</v>
      </c>
      <c r="BL170" s="20" t="s">
        <v>139</v>
      </c>
      <c r="BM170" s="185" t="s">
        <v>226</v>
      </c>
    </row>
    <row r="171" s="2" customFormat="1">
      <c r="A171" s="39"/>
      <c r="B171" s="40"/>
      <c r="C171" s="39"/>
      <c r="D171" s="187" t="s">
        <v>141</v>
      </c>
      <c r="E171" s="39"/>
      <c r="F171" s="188" t="s">
        <v>225</v>
      </c>
      <c r="G171" s="39"/>
      <c r="H171" s="39"/>
      <c r="I171" s="189"/>
      <c r="J171" s="39"/>
      <c r="K171" s="39"/>
      <c r="L171" s="40"/>
      <c r="M171" s="190"/>
      <c r="N171" s="191"/>
      <c r="O171" s="73"/>
      <c r="P171" s="73"/>
      <c r="Q171" s="73"/>
      <c r="R171" s="73"/>
      <c r="S171" s="73"/>
      <c r="T171" s="74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20" t="s">
        <v>141</v>
      </c>
      <c r="AU171" s="20" t="s">
        <v>81</v>
      </c>
    </row>
    <row r="172" s="2" customFormat="1" ht="16.5" customHeight="1">
      <c r="A172" s="39"/>
      <c r="B172" s="173"/>
      <c r="C172" s="174" t="s">
        <v>9</v>
      </c>
      <c r="D172" s="174" t="s">
        <v>134</v>
      </c>
      <c r="E172" s="175" t="s">
        <v>227</v>
      </c>
      <c r="F172" s="176" t="s">
        <v>228</v>
      </c>
      <c r="G172" s="177" t="s">
        <v>178</v>
      </c>
      <c r="H172" s="178">
        <v>462.875</v>
      </c>
      <c r="I172" s="179"/>
      <c r="J172" s="180">
        <f>ROUND(I172*H172,2)</f>
        <v>0</v>
      </c>
      <c r="K172" s="176" t="s">
        <v>138</v>
      </c>
      <c r="L172" s="40"/>
      <c r="M172" s="181" t="s">
        <v>3</v>
      </c>
      <c r="N172" s="182" t="s">
        <v>43</v>
      </c>
      <c r="O172" s="73"/>
      <c r="P172" s="183">
        <f>O172*H172</f>
        <v>0</v>
      </c>
      <c r="Q172" s="183">
        <v>0.0010200000000000001</v>
      </c>
      <c r="R172" s="183">
        <f>Q172*H172</f>
        <v>0.47213250000000001</v>
      </c>
      <c r="S172" s="183">
        <v>0</v>
      </c>
      <c r="T172" s="184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85" t="s">
        <v>139</v>
      </c>
      <c r="AT172" s="185" t="s">
        <v>134</v>
      </c>
      <c r="AU172" s="185" t="s">
        <v>81</v>
      </c>
      <c r="AY172" s="20" t="s">
        <v>132</v>
      </c>
      <c r="BE172" s="186">
        <f>IF(N172="základní",J172,0)</f>
        <v>0</v>
      </c>
      <c r="BF172" s="186">
        <f>IF(N172="snížená",J172,0)</f>
        <v>0</v>
      </c>
      <c r="BG172" s="186">
        <f>IF(N172="zákl. přenesená",J172,0)</f>
        <v>0</v>
      </c>
      <c r="BH172" s="186">
        <f>IF(N172="sníž. přenesená",J172,0)</f>
        <v>0</v>
      </c>
      <c r="BI172" s="186">
        <f>IF(N172="nulová",J172,0)</f>
        <v>0</v>
      </c>
      <c r="BJ172" s="20" t="s">
        <v>79</v>
      </c>
      <c r="BK172" s="186">
        <f>ROUND(I172*H172,2)</f>
        <v>0</v>
      </c>
      <c r="BL172" s="20" t="s">
        <v>139</v>
      </c>
      <c r="BM172" s="185" t="s">
        <v>229</v>
      </c>
    </row>
    <row r="173" s="2" customFormat="1">
      <c r="A173" s="39"/>
      <c r="B173" s="40"/>
      <c r="C173" s="39"/>
      <c r="D173" s="187" t="s">
        <v>141</v>
      </c>
      <c r="E173" s="39"/>
      <c r="F173" s="188" t="s">
        <v>230</v>
      </c>
      <c r="G173" s="39"/>
      <c r="H173" s="39"/>
      <c r="I173" s="189"/>
      <c r="J173" s="39"/>
      <c r="K173" s="39"/>
      <c r="L173" s="40"/>
      <c r="M173" s="190"/>
      <c r="N173" s="191"/>
      <c r="O173" s="73"/>
      <c r="P173" s="73"/>
      <c r="Q173" s="73"/>
      <c r="R173" s="73"/>
      <c r="S173" s="73"/>
      <c r="T173" s="74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20" t="s">
        <v>141</v>
      </c>
      <c r="AU173" s="20" t="s">
        <v>81</v>
      </c>
    </row>
    <row r="174" s="2" customFormat="1">
      <c r="A174" s="39"/>
      <c r="B174" s="40"/>
      <c r="C174" s="39"/>
      <c r="D174" s="192" t="s">
        <v>143</v>
      </c>
      <c r="E174" s="39"/>
      <c r="F174" s="193" t="s">
        <v>231</v>
      </c>
      <c r="G174" s="39"/>
      <c r="H174" s="39"/>
      <c r="I174" s="189"/>
      <c r="J174" s="39"/>
      <c r="K174" s="39"/>
      <c r="L174" s="40"/>
      <c r="M174" s="190"/>
      <c r="N174" s="191"/>
      <c r="O174" s="73"/>
      <c r="P174" s="73"/>
      <c r="Q174" s="73"/>
      <c r="R174" s="73"/>
      <c r="S174" s="73"/>
      <c r="T174" s="74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20" t="s">
        <v>143</v>
      </c>
      <c r="AU174" s="20" t="s">
        <v>81</v>
      </c>
    </row>
    <row r="175" s="13" customFormat="1">
      <c r="A175" s="13"/>
      <c r="B175" s="194"/>
      <c r="C175" s="13"/>
      <c r="D175" s="187" t="s">
        <v>145</v>
      </c>
      <c r="E175" s="195" t="s">
        <v>3</v>
      </c>
      <c r="F175" s="196" t="s">
        <v>213</v>
      </c>
      <c r="G175" s="13"/>
      <c r="H175" s="195" t="s">
        <v>3</v>
      </c>
      <c r="I175" s="197"/>
      <c r="J175" s="13"/>
      <c r="K175" s="13"/>
      <c r="L175" s="194"/>
      <c r="M175" s="198"/>
      <c r="N175" s="199"/>
      <c r="O175" s="199"/>
      <c r="P175" s="199"/>
      <c r="Q175" s="199"/>
      <c r="R175" s="199"/>
      <c r="S175" s="199"/>
      <c r="T175" s="20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5" t="s">
        <v>145</v>
      </c>
      <c r="AU175" s="195" t="s">
        <v>81</v>
      </c>
      <c r="AV175" s="13" t="s">
        <v>79</v>
      </c>
      <c r="AW175" s="13" t="s">
        <v>33</v>
      </c>
      <c r="AX175" s="13" t="s">
        <v>72</v>
      </c>
      <c r="AY175" s="195" t="s">
        <v>132</v>
      </c>
    </row>
    <row r="176" s="14" customFormat="1">
      <c r="A176" s="14"/>
      <c r="B176" s="201"/>
      <c r="C176" s="14"/>
      <c r="D176" s="187" t="s">
        <v>145</v>
      </c>
      <c r="E176" s="202" t="s">
        <v>3</v>
      </c>
      <c r="F176" s="203" t="s">
        <v>232</v>
      </c>
      <c r="G176" s="14"/>
      <c r="H176" s="204">
        <v>342.125</v>
      </c>
      <c r="I176" s="205"/>
      <c r="J176" s="14"/>
      <c r="K176" s="14"/>
      <c r="L176" s="201"/>
      <c r="M176" s="206"/>
      <c r="N176" s="207"/>
      <c r="O176" s="207"/>
      <c r="P176" s="207"/>
      <c r="Q176" s="207"/>
      <c r="R176" s="207"/>
      <c r="S176" s="207"/>
      <c r="T176" s="20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2" t="s">
        <v>145</v>
      </c>
      <c r="AU176" s="202" t="s">
        <v>81</v>
      </c>
      <c r="AV176" s="14" t="s">
        <v>81</v>
      </c>
      <c r="AW176" s="14" t="s">
        <v>33</v>
      </c>
      <c r="AX176" s="14" t="s">
        <v>72</v>
      </c>
      <c r="AY176" s="202" t="s">
        <v>132</v>
      </c>
    </row>
    <row r="177" s="13" customFormat="1">
      <c r="A177" s="13"/>
      <c r="B177" s="194"/>
      <c r="C177" s="13"/>
      <c r="D177" s="187" t="s">
        <v>145</v>
      </c>
      <c r="E177" s="195" t="s">
        <v>3</v>
      </c>
      <c r="F177" s="196" t="s">
        <v>215</v>
      </c>
      <c r="G177" s="13"/>
      <c r="H177" s="195" t="s">
        <v>3</v>
      </c>
      <c r="I177" s="197"/>
      <c r="J177" s="13"/>
      <c r="K177" s="13"/>
      <c r="L177" s="194"/>
      <c r="M177" s="198"/>
      <c r="N177" s="199"/>
      <c r="O177" s="199"/>
      <c r="P177" s="199"/>
      <c r="Q177" s="199"/>
      <c r="R177" s="199"/>
      <c r="S177" s="199"/>
      <c r="T177" s="20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5" t="s">
        <v>145</v>
      </c>
      <c r="AU177" s="195" t="s">
        <v>81</v>
      </c>
      <c r="AV177" s="13" t="s">
        <v>79</v>
      </c>
      <c r="AW177" s="13" t="s">
        <v>33</v>
      </c>
      <c r="AX177" s="13" t="s">
        <v>72</v>
      </c>
      <c r="AY177" s="195" t="s">
        <v>132</v>
      </c>
    </row>
    <row r="178" s="14" customFormat="1">
      <c r="A178" s="14"/>
      <c r="B178" s="201"/>
      <c r="C178" s="14"/>
      <c r="D178" s="187" t="s">
        <v>145</v>
      </c>
      <c r="E178" s="202" t="s">
        <v>3</v>
      </c>
      <c r="F178" s="203" t="s">
        <v>233</v>
      </c>
      <c r="G178" s="14"/>
      <c r="H178" s="204">
        <v>120.75</v>
      </c>
      <c r="I178" s="205"/>
      <c r="J178" s="14"/>
      <c r="K178" s="14"/>
      <c r="L178" s="201"/>
      <c r="M178" s="206"/>
      <c r="N178" s="207"/>
      <c r="O178" s="207"/>
      <c r="P178" s="207"/>
      <c r="Q178" s="207"/>
      <c r="R178" s="207"/>
      <c r="S178" s="207"/>
      <c r="T178" s="20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2" t="s">
        <v>145</v>
      </c>
      <c r="AU178" s="202" t="s">
        <v>81</v>
      </c>
      <c r="AV178" s="14" t="s">
        <v>81</v>
      </c>
      <c r="AW178" s="14" t="s">
        <v>33</v>
      </c>
      <c r="AX178" s="14" t="s">
        <v>72</v>
      </c>
      <c r="AY178" s="202" t="s">
        <v>132</v>
      </c>
    </row>
    <row r="179" s="15" customFormat="1">
      <c r="A179" s="15"/>
      <c r="B179" s="209"/>
      <c r="C179" s="15"/>
      <c r="D179" s="187" t="s">
        <v>145</v>
      </c>
      <c r="E179" s="210" t="s">
        <v>3</v>
      </c>
      <c r="F179" s="211" t="s">
        <v>149</v>
      </c>
      <c r="G179" s="15"/>
      <c r="H179" s="212">
        <v>462.875</v>
      </c>
      <c r="I179" s="213"/>
      <c r="J179" s="15"/>
      <c r="K179" s="15"/>
      <c r="L179" s="209"/>
      <c r="M179" s="214"/>
      <c r="N179" s="215"/>
      <c r="O179" s="215"/>
      <c r="P179" s="215"/>
      <c r="Q179" s="215"/>
      <c r="R179" s="215"/>
      <c r="S179" s="215"/>
      <c r="T179" s="216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10" t="s">
        <v>145</v>
      </c>
      <c r="AU179" s="210" t="s">
        <v>81</v>
      </c>
      <c r="AV179" s="15" t="s">
        <v>139</v>
      </c>
      <c r="AW179" s="15" t="s">
        <v>33</v>
      </c>
      <c r="AX179" s="15" t="s">
        <v>79</v>
      </c>
      <c r="AY179" s="210" t="s">
        <v>132</v>
      </c>
    </row>
    <row r="180" s="12" customFormat="1" ht="22.8" customHeight="1">
      <c r="A180" s="12"/>
      <c r="B180" s="160"/>
      <c r="C180" s="12"/>
      <c r="D180" s="161" t="s">
        <v>71</v>
      </c>
      <c r="E180" s="171" t="s">
        <v>184</v>
      </c>
      <c r="F180" s="171" t="s">
        <v>234</v>
      </c>
      <c r="G180" s="12"/>
      <c r="H180" s="12"/>
      <c r="I180" s="163"/>
      <c r="J180" s="172">
        <f>BK180</f>
        <v>0</v>
      </c>
      <c r="K180" s="12"/>
      <c r="L180" s="160"/>
      <c r="M180" s="165"/>
      <c r="N180" s="166"/>
      <c r="O180" s="166"/>
      <c r="P180" s="167">
        <f>SUM(P181:P232)</f>
        <v>0</v>
      </c>
      <c r="Q180" s="166"/>
      <c r="R180" s="167">
        <f>SUM(R181:R232)</f>
        <v>968.2508401</v>
      </c>
      <c r="S180" s="166"/>
      <c r="T180" s="168">
        <f>SUM(T181:T232)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61" t="s">
        <v>79</v>
      </c>
      <c r="AT180" s="169" t="s">
        <v>71</v>
      </c>
      <c r="AU180" s="169" t="s">
        <v>79</v>
      </c>
      <c r="AY180" s="161" t="s">
        <v>132</v>
      </c>
      <c r="BK180" s="170">
        <f>SUM(BK181:BK232)</f>
        <v>0</v>
      </c>
    </row>
    <row r="181" s="2" customFormat="1" ht="21.75" customHeight="1">
      <c r="A181" s="39"/>
      <c r="B181" s="173"/>
      <c r="C181" s="174" t="s">
        <v>235</v>
      </c>
      <c r="D181" s="174" t="s">
        <v>134</v>
      </c>
      <c r="E181" s="175" t="s">
        <v>236</v>
      </c>
      <c r="F181" s="176" t="s">
        <v>237</v>
      </c>
      <c r="G181" s="177" t="s">
        <v>137</v>
      </c>
      <c r="H181" s="178">
        <v>385.23000000000002</v>
      </c>
      <c r="I181" s="179"/>
      <c r="J181" s="180">
        <f>ROUND(I181*H181,2)</f>
        <v>0</v>
      </c>
      <c r="K181" s="176" t="s">
        <v>138</v>
      </c>
      <c r="L181" s="40"/>
      <c r="M181" s="181" t="s">
        <v>3</v>
      </c>
      <c r="N181" s="182" t="s">
        <v>43</v>
      </c>
      <c r="O181" s="73"/>
      <c r="P181" s="183">
        <f>O181*H181</f>
        <v>0</v>
      </c>
      <c r="Q181" s="183">
        <v>2.5018699999999998</v>
      </c>
      <c r="R181" s="183">
        <f>Q181*H181</f>
        <v>963.79538009999999</v>
      </c>
      <c r="S181" s="183">
        <v>0</v>
      </c>
      <c r="T181" s="184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85" t="s">
        <v>139</v>
      </c>
      <c r="AT181" s="185" t="s">
        <v>134</v>
      </c>
      <c r="AU181" s="185" t="s">
        <v>81</v>
      </c>
      <c r="AY181" s="20" t="s">
        <v>132</v>
      </c>
      <c r="BE181" s="186">
        <f>IF(N181="základní",J181,0)</f>
        <v>0</v>
      </c>
      <c r="BF181" s="186">
        <f>IF(N181="snížená",J181,0)</f>
        <v>0</v>
      </c>
      <c r="BG181" s="186">
        <f>IF(N181="zákl. přenesená",J181,0)</f>
        <v>0</v>
      </c>
      <c r="BH181" s="186">
        <f>IF(N181="sníž. přenesená",J181,0)</f>
        <v>0</v>
      </c>
      <c r="BI181" s="186">
        <f>IF(N181="nulová",J181,0)</f>
        <v>0</v>
      </c>
      <c r="BJ181" s="20" t="s">
        <v>79</v>
      </c>
      <c r="BK181" s="186">
        <f>ROUND(I181*H181,2)</f>
        <v>0</v>
      </c>
      <c r="BL181" s="20" t="s">
        <v>139</v>
      </c>
      <c r="BM181" s="185" t="s">
        <v>238</v>
      </c>
    </row>
    <row r="182" s="2" customFormat="1">
      <c r="A182" s="39"/>
      <c r="B182" s="40"/>
      <c r="C182" s="39"/>
      <c r="D182" s="187" t="s">
        <v>141</v>
      </c>
      <c r="E182" s="39"/>
      <c r="F182" s="188" t="s">
        <v>239</v>
      </c>
      <c r="G182" s="39"/>
      <c r="H182" s="39"/>
      <c r="I182" s="189"/>
      <c r="J182" s="39"/>
      <c r="K182" s="39"/>
      <c r="L182" s="40"/>
      <c r="M182" s="190"/>
      <c r="N182" s="191"/>
      <c r="O182" s="73"/>
      <c r="P182" s="73"/>
      <c r="Q182" s="73"/>
      <c r="R182" s="73"/>
      <c r="S182" s="73"/>
      <c r="T182" s="74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0" t="s">
        <v>141</v>
      </c>
      <c r="AU182" s="20" t="s">
        <v>81</v>
      </c>
    </row>
    <row r="183" s="2" customFormat="1">
      <c r="A183" s="39"/>
      <c r="B183" s="40"/>
      <c r="C183" s="39"/>
      <c r="D183" s="192" t="s">
        <v>143</v>
      </c>
      <c r="E183" s="39"/>
      <c r="F183" s="193" t="s">
        <v>240</v>
      </c>
      <c r="G183" s="39"/>
      <c r="H183" s="39"/>
      <c r="I183" s="189"/>
      <c r="J183" s="39"/>
      <c r="K183" s="39"/>
      <c r="L183" s="40"/>
      <c r="M183" s="190"/>
      <c r="N183" s="191"/>
      <c r="O183" s="73"/>
      <c r="P183" s="73"/>
      <c r="Q183" s="73"/>
      <c r="R183" s="73"/>
      <c r="S183" s="73"/>
      <c r="T183" s="74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20" t="s">
        <v>143</v>
      </c>
      <c r="AU183" s="20" t="s">
        <v>81</v>
      </c>
    </row>
    <row r="184" s="13" customFormat="1">
      <c r="A184" s="13"/>
      <c r="B184" s="194"/>
      <c r="C184" s="13"/>
      <c r="D184" s="187" t="s">
        <v>145</v>
      </c>
      <c r="E184" s="195" t="s">
        <v>3</v>
      </c>
      <c r="F184" s="196" t="s">
        <v>241</v>
      </c>
      <c r="G184" s="13"/>
      <c r="H184" s="195" t="s">
        <v>3</v>
      </c>
      <c r="I184" s="197"/>
      <c r="J184" s="13"/>
      <c r="K184" s="13"/>
      <c r="L184" s="194"/>
      <c r="M184" s="198"/>
      <c r="N184" s="199"/>
      <c r="O184" s="199"/>
      <c r="P184" s="199"/>
      <c r="Q184" s="199"/>
      <c r="R184" s="199"/>
      <c r="S184" s="199"/>
      <c r="T184" s="20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95" t="s">
        <v>145</v>
      </c>
      <c r="AU184" s="195" t="s">
        <v>81</v>
      </c>
      <c r="AV184" s="13" t="s">
        <v>79</v>
      </c>
      <c r="AW184" s="13" t="s">
        <v>33</v>
      </c>
      <c r="AX184" s="13" t="s">
        <v>72</v>
      </c>
      <c r="AY184" s="195" t="s">
        <v>132</v>
      </c>
    </row>
    <row r="185" s="13" customFormat="1">
      <c r="A185" s="13"/>
      <c r="B185" s="194"/>
      <c r="C185" s="13"/>
      <c r="D185" s="187" t="s">
        <v>145</v>
      </c>
      <c r="E185" s="195" t="s">
        <v>3</v>
      </c>
      <c r="F185" s="196" t="s">
        <v>242</v>
      </c>
      <c r="G185" s="13"/>
      <c r="H185" s="195" t="s">
        <v>3</v>
      </c>
      <c r="I185" s="197"/>
      <c r="J185" s="13"/>
      <c r="K185" s="13"/>
      <c r="L185" s="194"/>
      <c r="M185" s="198"/>
      <c r="N185" s="199"/>
      <c r="O185" s="199"/>
      <c r="P185" s="199"/>
      <c r="Q185" s="199"/>
      <c r="R185" s="199"/>
      <c r="S185" s="199"/>
      <c r="T185" s="20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5" t="s">
        <v>145</v>
      </c>
      <c r="AU185" s="195" t="s">
        <v>81</v>
      </c>
      <c r="AV185" s="13" t="s">
        <v>79</v>
      </c>
      <c r="AW185" s="13" t="s">
        <v>33</v>
      </c>
      <c r="AX185" s="13" t="s">
        <v>72</v>
      </c>
      <c r="AY185" s="195" t="s">
        <v>132</v>
      </c>
    </row>
    <row r="186" s="14" customFormat="1">
      <c r="A186" s="14"/>
      <c r="B186" s="201"/>
      <c r="C186" s="14"/>
      <c r="D186" s="187" t="s">
        <v>145</v>
      </c>
      <c r="E186" s="202" t="s">
        <v>3</v>
      </c>
      <c r="F186" s="203" t="s">
        <v>243</v>
      </c>
      <c r="G186" s="14"/>
      <c r="H186" s="204">
        <v>148.59</v>
      </c>
      <c r="I186" s="205"/>
      <c r="J186" s="14"/>
      <c r="K186" s="14"/>
      <c r="L186" s="201"/>
      <c r="M186" s="206"/>
      <c r="N186" s="207"/>
      <c r="O186" s="207"/>
      <c r="P186" s="207"/>
      <c r="Q186" s="207"/>
      <c r="R186" s="207"/>
      <c r="S186" s="207"/>
      <c r="T186" s="208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02" t="s">
        <v>145</v>
      </c>
      <c r="AU186" s="202" t="s">
        <v>81</v>
      </c>
      <c r="AV186" s="14" t="s">
        <v>81</v>
      </c>
      <c r="AW186" s="14" t="s">
        <v>33</v>
      </c>
      <c r="AX186" s="14" t="s">
        <v>72</v>
      </c>
      <c r="AY186" s="202" t="s">
        <v>132</v>
      </c>
    </row>
    <row r="187" s="14" customFormat="1">
      <c r="A187" s="14"/>
      <c r="B187" s="201"/>
      <c r="C187" s="14"/>
      <c r="D187" s="187" t="s">
        <v>145</v>
      </c>
      <c r="E187" s="202" t="s">
        <v>3</v>
      </c>
      <c r="F187" s="203" t="s">
        <v>244</v>
      </c>
      <c r="G187" s="14"/>
      <c r="H187" s="204">
        <v>236.63999999999999</v>
      </c>
      <c r="I187" s="205"/>
      <c r="J187" s="14"/>
      <c r="K187" s="14"/>
      <c r="L187" s="201"/>
      <c r="M187" s="206"/>
      <c r="N187" s="207"/>
      <c r="O187" s="207"/>
      <c r="P187" s="207"/>
      <c r="Q187" s="207"/>
      <c r="R187" s="207"/>
      <c r="S187" s="207"/>
      <c r="T187" s="20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02" t="s">
        <v>145</v>
      </c>
      <c r="AU187" s="202" t="s">
        <v>81</v>
      </c>
      <c r="AV187" s="14" t="s">
        <v>81</v>
      </c>
      <c r="AW187" s="14" t="s">
        <v>33</v>
      </c>
      <c r="AX187" s="14" t="s">
        <v>72</v>
      </c>
      <c r="AY187" s="202" t="s">
        <v>132</v>
      </c>
    </row>
    <row r="188" s="15" customFormat="1">
      <c r="A188" s="15"/>
      <c r="B188" s="209"/>
      <c r="C188" s="15"/>
      <c r="D188" s="187" t="s">
        <v>145</v>
      </c>
      <c r="E188" s="210" t="s">
        <v>3</v>
      </c>
      <c r="F188" s="211" t="s">
        <v>149</v>
      </c>
      <c r="G188" s="15"/>
      <c r="H188" s="212">
        <v>385.23000000000002</v>
      </c>
      <c r="I188" s="213"/>
      <c r="J188" s="15"/>
      <c r="K188" s="15"/>
      <c r="L188" s="209"/>
      <c r="M188" s="214"/>
      <c r="N188" s="215"/>
      <c r="O188" s="215"/>
      <c r="P188" s="215"/>
      <c r="Q188" s="215"/>
      <c r="R188" s="215"/>
      <c r="S188" s="215"/>
      <c r="T188" s="216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10" t="s">
        <v>145</v>
      </c>
      <c r="AU188" s="210" t="s">
        <v>81</v>
      </c>
      <c r="AV188" s="15" t="s">
        <v>139</v>
      </c>
      <c r="AW188" s="15" t="s">
        <v>33</v>
      </c>
      <c r="AX188" s="15" t="s">
        <v>79</v>
      </c>
      <c r="AY188" s="210" t="s">
        <v>132</v>
      </c>
    </row>
    <row r="189" s="2" customFormat="1" ht="16.5" customHeight="1">
      <c r="A189" s="39"/>
      <c r="B189" s="173"/>
      <c r="C189" s="174" t="s">
        <v>245</v>
      </c>
      <c r="D189" s="174" t="s">
        <v>134</v>
      </c>
      <c r="E189" s="175" t="s">
        <v>246</v>
      </c>
      <c r="F189" s="176" t="s">
        <v>247</v>
      </c>
      <c r="G189" s="177" t="s">
        <v>137</v>
      </c>
      <c r="H189" s="178">
        <v>385.23000000000002</v>
      </c>
      <c r="I189" s="179"/>
      <c r="J189" s="180">
        <f>ROUND(I189*H189,2)</f>
        <v>0</v>
      </c>
      <c r="K189" s="176" t="s">
        <v>138</v>
      </c>
      <c r="L189" s="40"/>
      <c r="M189" s="181" t="s">
        <v>3</v>
      </c>
      <c r="N189" s="182" t="s">
        <v>43</v>
      </c>
      <c r="O189" s="73"/>
      <c r="P189" s="183">
        <f>O189*H189</f>
        <v>0</v>
      </c>
      <c r="Q189" s="183">
        <v>0</v>
      </c>
      <c r="R189" s="183">
        <f>Q189*H189</f>
        <v>0</v>
      </c>
      <c r="S189" s="183">
        <v>0</v>
      </c>
      <c r="T189" s="184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85" t="s">
        <v>139</v>
      </c>
      <c r="AT189" s="185" t="s">
        <v>134</v>
      </c>
      <c r="AU189" s="185" t="s">
        <v>81</v>
      </c>
      <c r="AY189" s="20" t="s">
        <v>132</v>
      </c>
      <c r="BE189" s="186">
        <f>IF(N189="základní",J189,0)</f>
        <v>0</v>
      </c>
      <c r="BF189" s="186">
        <f>IF(N189="snížená",J189,0)</f>
        <v>0</v>
      </c>
      <c r="BG189" s="186">
        <f>IF(N189="zákl. přenesená",J189,0)</f>
        <v>0</v>
      </c>
      <c r="BH189" s="186">
        <f>IF(N189="sníž. přenesená",J189,0)</f>
        <v>0</v>
      </c>
      <c r="BI189" s="186">
        <f>IF(N189="nulová",J189,0)</f>
        <v>0</v>
      </c>
      <c r="BJ189" s="20" t="s">
        <v>79</v>
      </c>
      <c r="BK189" s="186">
        <f>ROUND(I189*H189,2)</f>
        <v>0</v>
      </c>
      <c r="BL189" s="20" t="s">
        <v>139</v>
      </c>
      <c r="BM189" s="185" t="s">
        <v>248</v>
      </c>
    </row>
    <row r="190" s="2" customFormat="1">
      <c r="A190" s="39"/>
      <c r="B190" s="40"/>
      <c r="C190" s="39"/>
      <c r="D190" s="187" t="s">
        <v>141</v>
      </c>
      <c r="E190" s="39"/>
      <c r="F190" s="188" t="s">
        <v>249</v>
      </c>
      <c r="G190" s="39"/>
      <c r="H190" s="39"/>
      <c r="I190" s="189"/>
      <c r="J190" s="39"/>
      <c r="K190" s="39"/>
      <c r="L190" s="40"/>
      <c r="M190" s="190"/>
      <c r="N190" s="191"/>
      <c r="O190" s="73"/>
      <c r="P190" s="73"/>
      <c r="Q190" s="73"/>
      <c r="R190" s="73"/>
      <c r="S190" s="73"/>
      <c r="T190" s="74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20" t="s">
        <v>141</v>
      </c>
      <c r="AU190" s="20" t="s">
        <v>81</v>
      </c>
    </row>
    <row r="191" s="2" customFormat="1">
      <c r="A191" s="39"/>
      <c r="B191" s="40"/>
      <c r="C191" s="39"/>
      <c r="D191" s="192" t="s">
        <v>143</v>
      </c>
      <c r="E191" s="39"/>
      <c r="F191" s="193" t="s">
        <v>250</v>
      </c>
      <c r="G191" s="39"/>
      <c r="H191" s="39"/>
      <c r="I191" s="189"/>
      <c r="J191" s="39"/>
      <c r="K191" s="39"/>
      <c r="L191" s="40"/>
      <c r="M191" s="190"/>
      <c r="N191" s="191"/>
      <c r="O191" s="73"/>
      <c r="P191" s="73"/>
      <c r="Q191" s="73"/>
      <c r="R191" s="73"/>
      <c r="S191" s="73"/>
      <c r="T191" s="74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20" t="s">
        <v>143</v>
      </c>
      <c r="AU191" s="20" t="s">
        <v>81</v>
      </c>
    </row>
    <row r="192" s="2" customFormat="1" ht="21.75" customHeight="1">
      <c r="A192" s="39"/>
      <c r="B192" s="173"/>
      <c r="C192" s="174" t="s">
        <v>251</v>
      </c>
      <c r="D192" s="174" t="s">
        <v>134</v>
      </c>
      <c r="E192" s="175" t="s">
        <v>252</v>
      </c>
      <c r="F192" s="176" t="s">
        <v>253</v>
      </c>
      <c r="G192" s="177" t="s">
        <v>137</v>
      </c>
      <c r="H192" s="178">
        <v>385.23000000000002</v>
      </c>
      <c r="I192" s="179"/>
      <c r="J192" s="180">
        <f>ROUND(I192*H192,2)</f>
        <v>0</v>
      </c>
      <c r="K192" s="176" t="s">
        <v>138</v>
      </c>
      <c r="L192" s="40"/>
      <c r="M192" s="181" t="s">
        <v>3</v>
      </c>
      <c r="N192" s="182" t="s">
        <v>43</v>
      </c>
      <c r="O192" s="73"/>
      <c r="P192" s="183">
        <f>O192*H192</f>
        <v>0</v>
      </c>
      <c r="Q192" s="183">
        <v>0</v>
      </c>
      <c r="R192" s="183">
        <f>Q192*H192</f>
        <v>0</v>
      </c>
      <c r="S192" s="183">
        <v>0</v>
      </c>
      <c r="T192" s="184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185" t="s">
        <v>139</v>
      </c>
      <c r="AT192" s="185" t="s">
        <v>134</v>
      </c>
      <c r="AU192" s="185" t="s">
        <v>81</v>
      </c>
      <c r="AY192" s="20" t="s">
        <v>132</v>
      </c>
      <c r="BE192" s="186">
        <f>IF(N192="základní",J192,0)</f>
        <v>0</v>
      </c>
      <c r="BF192" s="186">
        <f>IF(N192="snížená",J192,0)</f>
        <v>0</v>
      </c>
      <c r="BG192" s="186">
        <f>IF(N192="zákl. přenesená",J192,0)</f>
        <v>0</v>
      </c>
      <c r="BH192" s="186">
        <f>IF(N192="sníž. přenesená",J192,0)</f>
        <v>0</v>
      </c>
      <c r="BI192" s="186">
        <f>IF(N192="nulová",J192,0)</f>
        <v>0</v>
      </c>
      <c r="BJ192" s="20" t="s">
        <v>79</v>
      </c>
      <c r="BK192" s="186">
        <f>ROUND(I192*H192,2)</f>
        <v>0</v>
      </c>
      <c r="BL192" s="20" t="s">
        <v>139</v>
      </c>
      <c r="BM192" s="185" t="s">
        <v>254</v>
      </c>
    </row>
    <row r="193" s="2" customFormat="1">
      <c r="A193" s="39"/>
      <c r="B193" s="40"/>
      <c r="C193" s="39"/>
      <c r="D193" s="187" t="s">
        <v>141</v>
      </c>
      <c r="E193" s="39"/>
      <c r="F193" s="188" t="s">
        <v>255</v>
      </c>
      <c r="G193" s="39"/>
      <c r="H193" s="39"/>
      <c r="I193" s="189"/>
      <c r="J193" s="39"/>
      <c r="K193" s="39"/>
      <c r="L193" s="40"/>
      <c r="M193" s="190"/>
      <c r="N193" s="191"/>
      <c r="O193" s="73"/>
      <c r="P193" s="73"/>
      <c r="Q193" s="73"/>
      <c r="R193" s="73"/>
      <c r="S193" s="73"/>
      <c r="T193" s="74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20" t="s">
        <v>141</v>
      </c>
      <c r="AU193" s="20" t="s">
        <v>81</v>
      </c>
    </row>
    <row r="194" s="2" customFormat="1">
      <c r="A194" s="39"/>
      <c r="B194" s="40"/>
      <c r="C194" s="39"/>
      <c r="D194" s="192" t="s">
        <v>143</v>
      </c>
      <c r="E194" s="39"/>
      <c r="F194" s="193" t="s">
        <v>256</v>
      </c>
      <c r="G194" s="39"/>
      <c r="H194" s="39"/>
      <c r="I194" s="189"/>
      <c r="J194" s="39"/>
      <c r="K194" s="39"/>
      <c r="L194" s="40"/>
      <c r="M194" s="190"/>
      <c r="N194" s="191"/>
      <c r="O194" s="73"/>
      <c r="P194" s="73"/>
      <c r="Q194" s="73"/>
      <c r="R194" s="73"/>
      <c r="S194" s="73"/>
      <c r="T194" s="74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20" t="s">
        <v>143</v>
      </c>
      <c r="AU194" s="20" t="s">
        <v>81</v>
      </c>
    </row>
    <row r="195" s="2" customFormat="1" ht="16.5" customHeight="1">
      <c r="A195" s="39"/>
      <c r="B195" s="173"/>
      <c r="C195" s="174" t="s">
        <v>257</v>
      </c>
      <c r="D195" s="174" t="s">
        <v>134</v>
      </c>
      <c r="E195" s="175" t="s">
        <v>258</v>
      </c>
      <c r="F195" s="176" t="s">
        <v>259</v>
      </c>
      <c r="G195" s="177" t="s">
        <v>178</v>
      </c>
      <c r="H195" s="178">
        <v>3042</v>
      </c>
      <c r="I195" s="179"/>
      <c r="J195" s="180">
        <f>ROUND(I195*H195,2)</f>
        <v>0</v>
      </c>
      <c r="K195" s="176" t="s">
        <v>138</v>
      </c>
      <c r="L195" s="40"/>
      <c r="M195" s="181" t="s">
        <v>3</v>
      </c>
      <c r="N195" s="182" t="s">
        <v>43</v>
      </c>
      <c r="O195" s="73"/>
      <c r="P195" s="183">
        <f>O195*H195</f>
        <v>0</v>
      </c>
      <c r="Q195" s="183">
        <v>0.0014</v>
      </c>
      <c r="R195" s="183">
        <f>Q195*H195</f>
        <v>4.2587999999999999</v>
      </c>
      <c r="S195" s="183">
        <v>0</v>
      </c>
      <c r="T195" s="184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185" t="s">
        <v>139</v>
      </c>
      <c r="AT195" s="185" t="s">
        <v>134</v>
      </c>
      <c r="AU195" s="185" t="s">
        <v>81</v>
      </c>
      <c r="AY195" s="20" t="s">
        <v>132</v>
      </c>
      <c r="BE195" s="186">
        <f>IF(N195="základní",J195,0)</f>
        <v>0</v>
      </c>
      <c r="BF195" s="186">
        <f>IF(N195="snížená",J195,0)</f>
        <v>0</v>
      </c>
      <c r="BG195" s="186">
        <f>IF(N195="zákl. přenesená",J195,0)</f>
        <v>0</v>
      </c>
      <c r="BH195" s="186">
        <f>IF(N195="sníž. přenesená",J195,0)</f>
        <v>0</v>
      </c>
      <c r="BI195" s="186">
        <f>IF(N195="nulová",J195,0)</f>
        <v>0</v>
      </c>
      <c r="BJ195" s="20" t="s">
        <v>79</v>
      </c>
      <c r="BK195" s="186">
        <f>ROUND(I195*H195,2)</f>
        <v>0</v>
      </c>
      <c r="BL195" s="20" t="s">
        <v>139</v>
      </c>
      <c r="BM195" s="185" t="s">
        <v>260</v>
      </c>
    </row>
    <row r="196" s="2" customFormat="1">
      <c r="A196" s="39"/>
      <c r="B196" s="40"/>
      <c r="C196" s="39"/>
      <c r="D196" s="187" t="s">
        <v>141</v>
      </c>
      <c r="E196" s="39"/>
      <c r="F196" s="188" t="s">
        <v>261</v>
      </c>
      <c r="G196" s="39"/>
      <c r="H196" s="39"/>
      <c r="I196" s="189"/>
      <c r="J196" s="39"/>
      <c r="K196" s="39"/>
      <c r="L196" s="40"/>
      <c r="M196" s="190"/>
      <c r="N196" s="191"/>
      <c r="O196" s="73"/>
      <c r="P196" s="73"/>
      <c r="Q196" s="73"/>
      <c r="R196" s="73"/>
      <c r="S196" s="73"/>
      <c r="T196" s="74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20" t="s">
        <v>141</v>
      </c>
      <c r="AU196" s="20" t="s">
        <v>81</v>
      </c>
    </row>
    <row r="197" s="2" customFormat="1">
      <c r="A197" s="39"/>
      <c r="B197" s="40"/>
      <c r="C197" s="39"/>
      <c r="D197" s="192" t="s">
        <v>143</v>
      </c>
      <c r="E197" s="39"/>
      <c r="F197" s="193" t="s">
        <v>262</v>
      </c>
      <c r="G197" s="39"/>
      <c r="H197" s="39"/>
      <c r="I197" s="189"/>
      <c r="J197" s="39"/>
      <c r="K197" s="39"/>
      <c r="L197" s="40"/>
      <c r="M197" s="190"/>
      <c r="N197" s="191"/>
      <c r="O197" s="73"/>
      <c r="P197" s="73"/>
      <c r="Q197" s="73"/>
      <c r="R197" s="73"/>
      <c r="S197" s="73"/>
      <c r="T197" s="74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20" t="s">
        <v>143</v>
      </c>
      <c r="AU197" s="20" t="s">
        <v>81</v>
      </c>
    </row>
    <row r="198" s="13" customFormat="1">
      <c r="A198" s="13"/>
      <c r="B198" s="194"/>
      <c r="C198" s="13"/>
      <c r="D198" s="187" t="s">
        <v>145</v>
      </c>
      <c r="E198" s="195" t="s">
        <v>3</v>
      </c>
      <c r="F198" s="196" t="s">
        <v>241</v>
      </c>
      <c r="G198" s="13"/>
      <c r="H198" s="195" t="s">
        <v>3</v>
      </c>
      <c r="I198" s="197"/>
      <c r="J198" s="13"/>
      <c r="K198" s="13"/>
      <c r="L198" s="194"/>
      <c r="M198" s="198"/>
      <c r="N198" s="199"/>
      <c r="O198" s="199"/>
      <c r="P198" s="199"/>
      <c r="Q198" s="199"/>
      <c r="R198" s="199"/>
      <c r="S198" s="199"/>
      <c r="T198" s="20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95" t="s">
        <v>145</v>
      </c>
      <c r="AU198" s="195" t="s">
        <v>81</v>
      </c>
      <c r="AV198" s="13" t="s">
        <v>79</v>
      </c>
      <c r="AW198" s="13" t="s">
        <v>33</v>
      </c>
      <c r="AX198" s="13" t="s">
        <v>72</v>
      </c>
      <c r="AY198" s="195" t="s">
        <v>132</v>
      </c>
    </row>
    <row r="199" s="13" customFormat="1">
      <c r="A199" s="13"/>
      <c r="B199" s="194"/>
      <c r="C199" s="13"/>
      <c r="D199" s="187" t="s">
        <v>145</v>
      </c>
      <c r="E199" s="195" t="s">
        <v>3</v>
      </c>
      <c r="F199" s="196" t="s">
        <v>242</v>
      </c>
      <c r="G199" s="13"/>
      <c r="H199" s="195" t="s">
        <v>3</v>
      </c>
      <c r="I199" s="197"/>
      <c r="J199" s="13"/>
      <c r="K199" s="13"/>
      <c r="L199" s="194"/>
      <c r="M199" s="198"/>
      <c r="N199" s="199"/>
      <c r="O199" s="199"/>
      <c r="P199" s="199"/>
      <c r="Q199" s="199"/>
      <c r="R199" s="199"/>
      <c r="S199" s="199"/>
      <c r="T199" s="20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95" t="s">
        <v>145</v>
      </c>
      <c r="AU199" s="195" t="s">
        <v>81</v>
      </c>
      <c r="AV199" s="13" t="s">
        <v>79</v>
      </c>
      <c r="AW199" s="13" t="s">
        <v>33</v>
      </c>
      <c r="AX199" s="13" t="s">
        <v>72</v>
      </c>
      <c r="AY199" s="195" t="s">
        <v>132</v>
      </c>
    </row>
    <row r="200" s="14" customFormat="1">
      <c r="A200" s="14"/>
      <c r="B200" s="201"/>
      <c r="C200" s="14"/>
      <c r="D200" s="187" t="s">
        <v>145</v>
      </c>
      <c r="E200" s="202" t="s">
        <v>3</v>
      </c>
      <c r="F200" s="203" t="s">
        <v>263</v>
      </c>
      <c r="G200" s="14"/>
      <c r="H200" s="204">
        <v>1371.5999999999999</v>
      </c>
      <c r="I200" s="205"/>
      <c r="J200" s="14"/>
      <c r="K200" s="14"/>
      <c r="L200" s="201"/>
      <c r="M200" s="206"/>
      <c r="N200" s="207"/>
      <c r="O200" s="207"/>
      <c r="P200" s="207"/>
      <c r="Q200" s="207"/>
      <c r="R200" s="207"/>
      <c r="S200" s="207"/>
      <c r="T200" s="208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2" t="s">
        <v>145</v>
      </c>
      <c r="AU200" s="202" t="s">
        <v>81</v>
      </c>
      <c r="AV200" s="14" t="s">
        <v>81</v>
      </c>
      <c r="AW200" s="14" t="s">
        <v>33</v>
      </c>
      <c r="AX200" s="14" t="s">
        <v>72</v>
      </c>
      <c r="AY200" s="202" t="s">
        <v>132</v>
      </c>
    </row>
    <row r="201" s="14" customFormat="1">
      <c r="A201" s="14"/>
      <c r="B201" s="201"/>
      <c r="C201" s="14"/>
      <c r="D201" s="187" t="s">
        <v>145</v>
      </c>
      <c r="E201" s="202" t="s">
        <v>3</v>
      </c>
      <c r="F201" s="203" t="s">
        <v>264</v>
      </c>
      <c r="G201" s="14"/>
      <c r="H201" s="204">
        <v>1670.4000000000001</v>
      </c>
      <c r="I201" s="205"/>
      <c r="J201" s="14"/>
      <c r="K201" s="14"/>
      <c r="L201" s="201"/>
      <c r="M201" s="206"/>
      <c r="N201" s="207"/>
      <c r="O201" s="207"/>
      <c r="P201" s="207"/>
      <c r="Q201" s="207"/>
      <c r="R201" s="207"/>
      <c r="S201" s="207"/>
      <c r="T201" s="20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02" t="s">
        <v>145</v>
      </c>
      <c r="AU201" s="202" t="s">
        <v>81</v>
      </c>
      <c r="AV201" s="14" t="s">
        <v>81</v>
      </c>
      <c r="AW201" s="14" t="s">
        <v>33</v>
      </c>
      <c r="AX201" s="14" t="s">
        <v>72</v>
      </c>
      <c r="AY201" s="202" t="s">
        <v>132</v>
      </c>
    </row>
    <row r="202" s="15" customFormat="1">
      <c r="A202" s="15"/>
      <c r="B202" s="209"/>
      <c r="C202" s="15"/>
      <c r="D202" s="187" t="s">
        <v>145</v>
      </c>
      <c r="E202" s="210" t="s">
        <v>3</v>
      </c>
      <c r="F202" s="211" t="s">
        <v>149</v>
      </c>
      <c r="G202" s="15"/>
      <c r="H202" s="212">
        <v>3042</v>
      </c>
      <c r="I202" s="213"/>
      <c r="J202" s="15"/>
      <c r="K202" s="15"/>
      <c r="L202" s="209"/>
      <c r="M202" s="214"/>
      <c r="N202" s="215"/>
      <c r="O202" s="215"/>
      <c r="P202" s="215"/>
      <c r="Q202" s="215"/>
      <c r="R202" s="215"/>
      <c r="S202" s="215"/>
      <c r="T202" s="216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10" t="s">
        <v>145</v>
      </c>
      <c r="AU202" s="210" t="s">
        <v>81</v>
      </c>
      <c r="AV202" s="15" t="s">
        <v>139</v>
      </c>
      <c r="AW202" s="15" t="s">
        <v>33</v>
      </c>
      <c r="AX202" s="15" t="s">
        <v>79</v>
      </c>
      <c r="AY202" s="210" t="s">
        <v>132</v>
      </c>
    </row>
    <row r="203" s="2" customFormat="1" ht="16.5" customHeight="1">
      <c r="A203" s="39"/>
      <c r="B203" s="173"/>
      <c r="C203" s="174" t="s">
        <v>265</v>
      </c>
      <c r="D203" s="174" t="s">
        <v>134</v>
      </c>
      <c r="E203" s="175" t="s">
        <v>266</v>
      </c>
      <c r="F203" s="176" t="s">
        <v>267</v>
      </c>
      <c r="G203" s="177" t="s">
        <v>178</v>
      </c>
      <c r="H203" s="178">
        <v>2535</v>
      </c>
      <c r="I203" s="179"/>
      <c r="J203" s="180">
        <f>ROUND(I203*H203,2)</f>
        <v>0</v>
      </c>
      <c r="K203" s="176" t="s">
        <v>138</v>
      </c>
      <c r="L203" s="40"/>
      <c r="M203" s="181" t="s">
        <v>3</v>
      </c>
      <c r="N203" s="182" t="s">
        <v>43</v>
      </c>
      <c r="O203" s="73"/>
      <c r="P203" s="183">
        <f>O203*H203</f>
        <v>0</v>
      </c>
      <c r="Q203" s="183">
        <v>0</v>
      </c>
      <c r="R203" s="183">
        <f>Q203*H203</f>
        <v>0</v>
      </c>
      <c r="S203" s="183">
        <v>0</v>
      </c>
      <c r="T203" s="184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185" t="s">
        <v>139</v>
      </c>
      <c r="AT203" s="185" t="s">
        <v>134</v>
      </c>
      <c r="AU203" s="185" t="s">
        <v>81</v>
      </c>
      <c r="AY203" s="20" t="s">
        <v>132</v>
      </c>
      <c r="BE203" s="186">
        <f>IF(N203="základní",J203,0)</f>
        <v>0</v>
      </c>
      <c r="BF203" s="186">
        <f>IF(N203="snížená",J203,0)</f>
        <v>0</v>
      </c>
      <c r="BG203" s="186">
        <f>IF(N203="zákl. přenesená",J203,0)</f>
        <v>0</v>
      </c>
      <c r="BH203" s="186">
        <f>IF(N203="sníž. přenesená",J203,0)</f>
        <v>0</v>
      </c>
      <c r="BI203" s="186">
        <f>IF(N203="nulová",J203,0)</f>
        <v>0</v>
      </c>
      <c r="BJ203" s="20" t="s">
        <v>79</v>
      </c>
      <c r="BK203" s="186">
        <f>ROUND(I203*H203,2)</f>
        <v>0</v>
      </c>
      <c r="BL203" s="20" t="s">
        <v>139</v>
      </c>
      <c r="BM203" s="185" t="s">
        <v>268</v>
      </c>
    </row>
    <row r="204" s="2" customFormat="1">
      <c r="A204" s="39"/>
      <c r="B204" s="40"/>
      <c r="C204" s="39"/>
      <c r="D204" s="187" t="s">
        <v>141</v>
      </c>
      <c r="E204" s="39"/>
      <c r="F204" s="188" t="s">
        <v>269</v>
      </c>
      <c r="G204" s="39"/>
      <c r="H204" s="39"/>
      <c r="I204" s="189"/>
      <c r="J204" s="39"/>
      <c r="K204" s="39"/>
      <c r="L204" s="40"/>
      <c r="M204" s="190"/>
      <c r="N204" s="191"/>
      <c r="O204" s="73"/>
      <c r="P204" s="73"/>
      <c r="Q204" s="73"/>
      <c r="R204" s="73"/>
      <c r="S204" s="73"/>
      <c r="T204" s="74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20" t="s">
        <v>141</v>
      </c>
      <c r="AU204" s="20" t="s">
        <v>81</v>
      </c>
    </row>
    <row r="205" s="2" customFormat="1">
      <c r="A205" s="39"/>
      <c r="B205" s="40"/>
      <c r="C205" s="39"/>
      <c r="D205" s="192" t="s">
        <v>143</v>
      </c>
      <c r="E205" s="39"/>
      <c r="F205" s="193" t="s">
        <v>270</v>
      </c>
      <c r="G205" s="39"/>
      <c r="H205" s="39"/>
      <c r="I205" s="189"/>
      <c r="J205" s="39"/>
      <c r="K205" s="39"/>
      <c r="L205" s="40"/>
      <c r="M205" s="190"/>
      <c r="N205" s="191"/>
      <c r="O205" s="73"/>
      <c r="P205" s="73"/>
      <c r="Q205" s="73"/>
      <c r="R205" s="73"/>
      <c r="S205" s="73"/>
      <c r="T205" s="74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20" t="s">
        <v>143</v>
      </c>
      <c r="AU205" s="20" t="s">
        <v>81</v>
      </c>
    </row>
    <row r="206" s="13" customFormat="1">
      <c r="A206" s="13"/>
      <c r="B206" s="194"/>
      <c r="C206" s="13"/>
      <c r="D206" s="187" t="s">
        <v>145</v>
      </c>
      <c r="E206" s="195" t="s">
        <v>3</v>
      </c>
      <c r="F206" s="196" t="s">
        <v>271</v>
      </c>
      <c r="G206" s="13"/>
      <c r="H206" s="195" t="s">
        <v>3</v>
      </c>
      <c r="I206" s="197"/>
      <c r="J206" s="13"/>
      <c r="K206" s="13"/>
      <c r="L206" s="194"/>
      <c r="M206" s="198"/>
      <c r="N206" s="199"/>
      <c r="O206" s="199"/>
      <c r="P206" s="199"/>
      <c r="Q206" s="199"/>
      <c r="R206" s="199"/>
      <c r="S206" s="199"/>
      <c r="T206" s="20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95" t="s">
        <v>145</v>
      </c>
      <c r="AU206" s="195" t="s">
        <v>81</v>
      </c>
      <c r="AV206" s="13" t="s">
        <v>79</v>
      </c>
      <c r="AW206" s="13" t="s">
        <v>33</v>
      </c>
      <c r="AX206" s="13" t="s">
        <v>72</v>
      </c>
      <c r="AY206" s="195" t="s">
        <v>132</v>
      </c>
    </row>
    <row r="207" s="13" customFormat="1">
      <c r="A207" s="13"/>
      <c r="B207" s="194"/>
      <c r="C207" s="13"/>
      <c r="D207" s="187" t="s">
        <v>145</v>
      </c>
      <c r="E207" s="195" t="s">
        <v>3</v>
      </c>
      <c r="F207" s="196" t="s">
        <v>242</v>
      </c>
      <c r="G207" s="13"/>
      <c r="H207" s="195" t="s">
        <v>3</v>
      </c>
      <c r="I207" s="197"/>
      <c r="J207" s="13"/>
      <c r="K207" s="13"/>
      <c r="L207" s="194"/>
      <c r="M207" s="198"/>
      <c r="N207" s="199"/>
      <c r="O207" s="199"/>
      <c r="P207" s="199"/>
      <c r="Q207" s="199"/>
      <c r="R207" s="199"/>
      <c r="S207" s="199"/>
      <c r="T207" s="20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95" t="s">
        <v>145</v>
      </c>
      <c r="AU207" s="195" t="s">
        <v>81</v>
      </c>
      <c r="AV207" s="13" t="s">
        <v>79</v>
      </c>
      <c r="AW207" s="13" t="s">
        <v>33</v>
      </c>
      <c r="AX207" s="13" t="s">
        <v>72</v>
      </c>
      <c r="AY207" s="195" t="s">
        <v>132</v>
      </c>
    </row>
    <row r="208" s="14" customFormat="1">
      <c r="A208" s="14"/>
      <c r="B208" s="201"/>
      <c r="C208" s="14"/>
      <c r="D208" s="187" t="s">
        <v>145</v>
      </c>
      <c r="E208" s="202" t="s">
        <v>3</v>
      </c>
      <c r="F208" s="203" t="s">
        <v>272</v>
      </c>
      <c r="G208" s="14"/>
      <c r="H208" s="204">
        <v>1143</v>
      </c>
      <c r="I208" s="205"/>
      <c r="J208" s="14"/>
      <c r="K208" s="14"/>
      <c r="L208" s="201"/>
      <c r="M208" s="206"/>
      <c r="N208" s="207"/>
      <c r="O208" s="207"/>
      <c r="P208" s="207"/>
      <c r="Q208" s="207"/>
      <c r="R208" s="207"/>
      <c r="S208" s="207"/>
      <c r="T208" s="20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02" t="s">
        <v>145</v>
      </c>
      <c r="AU208" s="202" t="s">
        <v>81</v>
      </c>
      <c r="AV208" s="14" t="s">
        <v>81</v>
      </c>
      <c r="AW208" s="14" t="s">
        <v>33</v>
      </c>
      <c r="AX208" s="14" t="s">
        <v>72</v>
      </c>
      <c r="AY208" s="202" t="s">
        <v>132</v>
      </c>
    </row>
    <row r="209" s="14" customFormat="1">
      <c r="A209" s="14"/>
      <c r="B209" s="201"/>
      <c r="C209" s="14"/>
      <c r="D209" s="187" t="s">
        <v>145</v>
      </c>
      <c r="E209" s="202" t="s">
        <v>3</v>
      </c>
      <c r="F209" s="203" t="s">
        <v>273</v>
      </c>
      <c r="G209" s="14"/>
      <c r="H209" s="204">
        <v>1392</v>
      </c>
      <c r="I209" s="205"/>
      <c r="J209" s="14"/>
      <c r="K209" s="14"/>
      <c r="L209" s="201"/>
      <c r="M209" s="206"/>
      <c r="N209" s="207"/>
      <c r="O209" s="207"/>
      <c r="P209" s="207"/>
      <c r="Q209" s="207"/>
      <c r="R209" s="207"/>
      <c r="S209" s="207"/>
      <c r="T209" s="208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02" t="s">
        <v>145</v>
      </c>
      <c r="AU209" s="202" t="s">
        <v>81</v>
      </c>
      <c r="AV209" s="14" t="s">
        <v>81</v>
      </c>
      <c r="AW209" s="14" t="s">
        <v>33</v>
      </c>
      <c r="AX209" s="14" t="s">
        <v>72</v>
      </c>
      <c r="AY209" s="202" t="s">
        <v>132</v>
      </c>
    </row>
    <row r="210" s="15" customFormat="1">
      <c r="A210" s="15"/>
      <c r="B210" s="209"/>
      <c r="C210" s="15"/>
      <c r="D210" s="187" t="s">
        <v>145</v>
      </c>
      <c r="E210" s="210" t="s">
        <v>3</v>
      </c>
      <c r="F210" s="211" t="s">
        <v>149</v>
      </c>
      <c r="G210" s="15"/>
      <c r="H210" s="212">
        <v>2535</v>
      </c>
      <c r="I210" s="213"/>
      <c r="J210" s="15"/>
      <c r="K210" s="15"/>
      <c r="L210" s="209"/>
      <c r="M210" s="214"/>
      <c r="N210" s="215"/>
      <c r="O210" s="215"/>
      <c r="P210" s="215"/>
      <c r="Q210" s="215"/>
      <c r="R210" s="215"/>
      <c r="S210" s="215"/>
      <c r="T210" s="216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10" t="s">
        <v>145</v>
      </c>
      <c r="AU210" s="210" t="s">
        <v>81</v>
      </c>
      <c r="AV210" s="15" t="s">
        <v>139</v>
      </c>
      <c r="AW210" s="15" t="s">
        <v>33</v>
      </c>
      <c r="AX210" s="15" t="s">
        <v>79</v>
      </c>
      <c r="AY210" s="210" t="s">
        <v>132</v>
      </c>
    </row>
    <row r="211" s="2" customFormat="1" ht="16.5" customHeight="1">
      <c r="A211" s="39"/>
      <c r="B211" s="173"/>
      <c r="C211" s="174" t="s">
        <v>274</v>
      </c>
      <c r="D211" s="174" t="s">
        <v>134</v>
      </c>
      <c r="E211" s="175" t="s">
        <v>275</v>
      </c>
      <c r="F211" s="176" t="s">
        <v>276</v>
      </c>
      <c r="G211" s="177" t="s">
        <v>178</v>
      </c>
      <c r="H211" s="178">
        <v>2535</v>
      </c>
      <c r="I211" s="179"/>
      <c r="J211" s="180">
        <f>ROUND(I211*H211,2)</f>
        <v>0</v>
      </c>
      <c r="K211" s="176" t="s">
        <v>138</v>
      </c>
      <c r="L211" s="40"/>
      <c r="M211" s="181" t="s">
        <v>3</v>
      </c>
      <c r="N211" s="182" t="s">
        <v>43</v>
      </c>
      <c r="O211" s="73"/>
      <c r="P211" s="183">
        <f>O211*H211</f>
        <v>0</v>
      </c>
      <c r="Q211" s="183">
        <v>0</v>
      </c>
      <c r="R211" s="183">
        <f>Q211*H211</f>
        <v>0</v>
      </c>
      <c r="S211" s="183">
        <v>0</v>
      </c>
      <c r="T211" s="184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185" t="s">
        <v>139</v>
      </c>
      <c r="AT211" s="185" t="s">
        <v>134</v>
      </c>
      <c r="AU211" s="185" t="s">
        <v>81</v>
      </c>
      <c r="AY211" s="20" t="s">
        <v>132</v>
      </c>
      <c r="BE211" s="186">
        <f>IF(N211="základní",J211,0)</f>
        <v>0</v>
      </c>
      <c r="BF211" s="186">
        <f>IF(N211="snížená",J211,0)</f>
        <v>0</v>
      </c>
      <c r="BG211" s="186">
        <f>IF(N211="zákl. přenesená",J211,0)</f>
        <v>0</v>
      </c>
      <c r="BH211" s="186">
        <f>IF(N211="sníž. přenesená",J211,0)</f>
        <v>0</v>
      </c>
      <c r="BI211" s="186">
        <f>IF(N211="nulová",J211,0)</f>
        <v>0</v>
      </c>
      <c r="BJ211" s="20" t="s">
        <v>79</v>
      </c>
      <c r="BK211" s="186">
        <f>ROUND(I211*H211,2)</f>
        <v>0</v>
      </c>
      <c r="BL211" s="20" t="s">
        <v>139</v>
      </c>
      <c r="BM211" s="185" t="s">
        <v>277</v>
      </c>
    </row>
    <row r="212" s="2" customFormat="1">
      <c r="A212" s="39"/>
      <c r="B212" s="40"/>
      <c r="C212" s="39"/>
      <c r="D212" s="187" t="s">
        <v>141</v>
      </c>
      <c r="E212" s="39"/>
      <c r="F212" s="188" t="s">
        <v>278</v>
      </c>
      <c r="G212" s="39"/>
      <c r="H212" s="39"/>
      <c r="I212" s="189"/>
      <c r="J212" s="39"/>
      <c r="K212" s="39"/>
      <c r="L212" s="40"/>
      <c r="M212" s="190"/>
      <c r="N212" s="191"/>
      <c r="O212" s="73"/>
      <c r="P212" s="73"/>
      <c r="Q212" s="73"/>
      <c r="R212" s="73"/>
      <c r="S212" s="73"/>
      <c r="T212" s="74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20" t="s">
        <v>141</v>
      </c>
      <c r="AU212" s="20" t="s">
        <v>81</v>
      </c>
    </row>
    <row r="213" s="2" customFormat="1">
      <c r="A213" s="39"/>
      <c r="B213" s="40"/>
      <c r="C213" s="39"/>
      <c r="D213" s="192" t="s">
        <v>143</v>
      </c>
      <c r="E213" s="39"/>
      <c r="F213" s="193" t="s">
        <v>279</v>
      </c>
      <c r="G213" s="39"/>
      <c r="H213" s="39"/>
      <c r="I213" s="189"/>
      <c r="J213" s="39"/>
      <c r="K213" s="39"/>
      <c r="L213" s="40"/>
      <c r="M213" s="190"/>
      <c r="N213" s="191"/>
      <c r="O213" s="73"/>
      <c r="P213" s="73"/>
      <c r="Q213" s="73"/>
      <c r="R213" s="73"/>
      <c r="S213" s="73"/>
      <c r="T213" s="74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20" t="s">
        <v>143</v>
      </c>
      <c r="AU213" s="20" t="s">
        <v>81</v>
      </c>
    </row>
    <row r="214" s="2" customFormat="1" ht="16.5" customHeight="1">
      <c r="A214" s="39"/>
      <c r="B214" s="173"/>
      <c r="C214" s="174" t="s">
        <v>280</v>
      </c>
      <c r="D214" s="174" t="s">
        <v>134</v>
      </c>
      <c r="E214" s="175" t="s">
        <v>281</v>
      </c>
      <c r="F214" s="176" t="s">
        <v>282</v>
      </c>
      <c r="G214" s="177" t="s">
        <v>283</v>
      </c>
      <c r="H214" s="178">
        <v>880</v>
      </c>
      <c r="I214" s="179"/>
      <c r="J214" s="180">
        <f>ROUND(I214*H214,2)</f>
        <v>0</v>
      </c>
      <c r="K214" s="176" t="s">
        <v>138</v>
      </c>
      <c r="L214" s="40"/>
      <c r="M214" s="181" t="s">
        <v>3</v>
      </c>
      <c r="N214" s="182" t="s">
        <v>43</v>
      </c>
      <c r="O214" s="73"/>
      <c r="P214" s="183">
        <f>O214*H214</f>
        <v>0</v>
      </c>
      <c r="Q214" s="183">
        <v>0.00021000000000000001</v>
      </c>
      <c r="R214" s="183">
        <f>Q214*H214</f>
        <v>0.18480000000000002</v>
      </c>
      <c r="S214" s="183">
        <v>0</v>
      </c>
      <c r="T214" s="184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185" t="s">
        <v>139</v>
      </c>
      <c r="AT214" s="185" t="s">
        <v>134</v>
      </c>
      <c r="AU214" s="185" t="s">
        <v>81</v>
      </c>
      <c r="AY214" s="20" t="s">
        <v>132</v>
      </c>
      <c r="BE214" s="186">
        <f>IF(N214="základní",J214,0)</f>
        <v>0</v>
      </c>
      <c r="BF214" s="186">
        <f>IF(N214="snížená",J214,0)</f>
        <v>0</v>
      </c>
      <c r="BG214" s="186">
        <f>IF(N214="zákl. přenesená",J214,0)</f>
        <v>0</v>
      </c>
      <c r="BH214" s="186">
        <f>IF(N214="sníž. přenesená",J214,0)</f>
        <v>0</v>
      </c>
      <c r="BI214" s="186">
        <f>IF(N214="nulová",J214,0)</f>
        <v>0</v>
      </c>
      <c r="BJ214" s="20" t="s">
        <v>79</v>
      </c>
      <c r="BK214" s="186">
        <f>ROUND(I214*H214,2)</f>
        <v>0</v>
      </c>
      <c r="BL214" s="20" t="s">
        <v>139</v>
      </c>
      <c r="BM214" s="185" t="s">
        <v>284</v>
      </c>
    </row>
    <row r="215" s="2" customFormat="1">
      <c r="A215" s="39"/>
      <c r="B215" s="40"/>
      <c r="C215" s="39"/>
      <c r="D215" s="187" t="s">
        <v>141</v>
      </c>
      <c r="E215" s="39"/>
      <c r="F215" s="188" t="s">
        <v>285</v>
      </c>
      <c r="G215" s="39"/>
      <c r="H215" s="39"/>
      <c r="I215" s="189"/>
      <c r="J215" s="39"/>
      <c r="K215" s="39"/>
      <c r="L215" s="40"/>
      <c r="M215" s="190"/>
      <c r="N215" s="191"/>
      <c r="O215" s="73"/>
      <c r="P215" s="73"/>
      <c r="Q215" s="73"/>
      <c r="R215" s="73"/>
      <c r="S215" s="73"/>
      <c r="T215" s="74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20" t="s">
        <v>141</v>
      </c>
      <c r="AU215" s="20" t="s">
        <v>81</v>
      </c>
    </row>
    <row r="216" s="2" customFormat="1">
      <c r="A216" s="39"/>
      <c r="B216" s="40"/>
      <c r="C216" s="39"/>
      <c r="D216" s="192" t="s">
        <v>143</v>
      </c>
      <c r="E216" s="39"/>
      <c r="F216" s="193" t="s">
        <v>286</v>
      </c>
      <c r="G216" s="39"/>
      <c r="H216" s="39"/>
      <c r="I216" s="189"/>
      <c r="J216" s="39"/>
      <c r="K216" s="39"/>
      <c r="L216" s="40"/>
      <c r="M216" s="190"/>
      <c r="N216" s="191"/>
      <c r="O216" s="73"/>
      <c r="P216" s="73"/>
      <c r="Q216" s="73"/>
      <c r="R216" s="73"/>
      <c r="S216" s="73"/>
      <c r="T216" s="74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20" t="s">
        <v>143</v>
      </c>
      <c r="AU216" s="20" t="s">
        <v>81</v>
      </c>
    </row>
    <row r="217" s="13" customFormat="1">
      <c r="A217" s="13"/>
      <c r="B217" s="194"/>
      <c r="C217" s="13"/>
      <c r="D217" s="187" t="s">
        <v>145</v>
      </c>
      <c r="E217" s="195" t="s">
        <v>3</v>
      </c>
      <c r="F217" s="196" t="s">
        <v>271</v>
      </c>
      <c r="G217" s="13"/>
      <c r="H217" s="195" t="s">
        <v>3</v>
      </c>
      <c r="I217" s="197"/>
      <c r="J217" s="13"/>
      <c r="K217" s="13"/>
      <c r="L217" s="194"/>
      <c r="M217" s="198"/>
      <c r="N217" s="199"/>
      <c r="O217" s="199"/>
      <c r="P217" s="199"/>
      <c r="Q217" s="199"/>
      <c r="R217" s="199"/>
      <c r="S217" s="199"/>
      <c r="T217" s="20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95" t="s">
        <v>145</v>
      </c>
      <c r="AU217" s="195" t="s">
        <v>81</v>
      </c>
      <c r="AV217" s="13" t="s">
        <v>79</v>
      </c>
      <c r="AW217" s="13" t="s">
        <v>33</v>
      </c>
      <c r="AX217" s="13" t="s">
        <v>72</v>
      </c>
      <c r="AY217" s="195" t="s">
        <v>132</v>
      </c>
    </row>
    <row r="218" s="14" customFormat="1">
      <c r="A218" s="14"/>
      <c r="B218" s="201"/>
      <c r="C218" s="14"/>
      <c r="D218" s="187" t="s">
        <v>145</v>
      </c>
      <c r="E218" s="202" t="s">
        <v>3</v>
      </c>
      <c r="F218" s="203" t="s">
        <v>287</v>
      </c>
      <c r="G218" s="14"/>
      <c r="H218" s="204">
        <v>880</v>
      </c>
      <c r="I218" s="205"/>
      <c r="J218" s="14"/>
      <c r="K218" s="14"/>
      <c r="L218" s="201"/>
      <c r="M218" s="206"/>
      <c r="N218" s="207"/>
      <c r="O218" s="207"/>
      <c r="P218" s="207"/>
      <c r="Q218" s="207"/>
      <c r="R218" s="207"/>
      <c r="S218" s="207"/>
      <c r="T218" s="208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02" t="s">
        <v>145</v>
      </c>
      <c r="AU218" s="202" t="s">
        <v>81</v>
      </c>
      <c r="AV218" s="14" t="s">
        <v>81</v>
      </c>
      <c r="AW218" s="14" t="s">
        <v>33</v>
      </c>
      <c r="AX218" s="14" t="s">
        <v>72</v>
      </c>
      <c r="AY218" s="202" t="s">
        <v>132</v>
      </c>
    </row>
    <row r="219" s="15" customFormat="1">
      <c r="A219" s="15"/>
      <c r="B219" s="209"/>
      <c r="C219" s="15"/>
      <c r="D219" s="187" t="s">
        <v>145</v>
      </c>
      <c r="E219" s="210" t="s">
        <v>3</v>
      </c>
      <c r="F219" s="211" t="s">
        <v>149</v>
      </c>
      <c r="G219" s="15"/>
      <c r="H219" s="212">
        <v>880</v>
      </c>
      <c r="I219" s="213"/>
      <c r="J219" s="15"/>
      <c r="K219" s="15"/>
      <c r="L219" s="209"/>
      <c r="M219" s="214"/>
      <c r="N219" s="215"/>
      <c r="O219" s="215"/>
      <c r="P219" s="215"/>
      <c r="Q219" s="215"/>
      <c r="R219" s="215"/>
      <c r="S219" s="215"/>
      <c r="T219" s="216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10" t="s">
        <v>145</v>
      </c>
      <c r="AU219" s="210" t="s">
        <v>81</v>
      </c>
      <c r="AV219" s="15" t="s">
        <v>139</v>
      </c>
      <c r="AW219" s="15" t="s">
        <v>33</v>
      </c>
      <c r="AX219" s="15" t="s">
        <v>79</v>
      </c>
      <c r="AY219" s="210" t="s">
        <v>132</v>
      </c>
    </row>
    <row r="220" s="2" customFormat="1" ht="21.75" customHeight="1">
      <c r="A220" s="39"/>
      <c r="B220" s="173"/>
      <c r="C220" s="174" t="s">
        <v>288</v>
      </c>
      <c r="D220" s="174" t="s">
        <v>134</v>
      </c>
      <c r="E220" s="175" t="s">
        <v>289</v>
      </c>
      <c r="F220" s="176" t="s">
        <v>290</v>
      </c>
      <c r="G220" s="177" t="s">
        <v>283</v>
      </c>
      <c r="H220" s="178">
        <v>3.6000000000000001</v>
      </c>
      <c r="I220" s="179"/>
      <c r="J220" s="180">
        <f>ROUND(I220*H220,2)</f>
        <v>0</v>
      </c>
      <c r="K220" s="176" t="s">
        <v>138</v>
      </c>
      <c r="L220" s="40"/>
      <c r="M220" s="181" t="s">
        <v>3</v>
      </c>
      <c r="N220" s="182" t="s">
        <v>43</v>
      </c>
      <c r="O220" s="73"/>
      <c r="P220" s="183">
        <f>O220*H220</f>
        <v>0</v>
      </c>
      <c r="Q220" s="183">
        <v>0.00084999999999999995</v>
      </c>
      <c r="R220" s="183">
        <f>Q220*H220</f>
        <v>0.0030599999999999998</v>
      </c>
      <c r="S220" s="183">
        <v>0</v>
      </c>
      <c r="T220" s="184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185" t="s">
        <v>139</v>
      </c>
      <c r="AT220" s="185" t="s">
        <v>134</v>
      </c>
      <c r="AU220" s="185" t="s">
        <v>81</v>
      </c>
      <c r="AY220" s="20" t="s">
        <v>132</v>
      </c>
      <c r="BE220" s="186">
        <f>IF(N220="základní",J220,0)</f>
        <v>0</v>
      </c>
      <c r="BF220" s="186">
        <f>IF(N220="snížená",J220,0)</f>
        <v>0</v>
      </c>
      <c r="BG220" s="186">
        <f>IF(N220="zákl. přenesená",J220,0)</f>
        <v>0</v>
      </c>
      <c r="BH220" s="186">
        <f>IF(N220="sníž. přenesená",J220,0)</f>
        <v>0</v>
      </c>
      <c r="BI220" s="186">
        <f>IF(N220="nulová",J220,0)</f>
        <v>0</v>
      </c>
      <c r="BJ220" s="20" t="s">
        <v>79</v>
      </c>
      <c r="BK220" s="186">
        <f>ROUND(I220*H220,2)</f>
        <v>0</v>
      </c>
      <c r="BL220" s="20" t="s">
        <v>139</v>
      </c>
      <c r="BM220" s="185" t="s">
        <v>291</v>
      </c>
    </row>
    <row r="221" s="2" customFormat="1">
      <c r="A221" s="39"/>
      <c r="B221" s="40"/>
      <c r="C221" s="39"/>
      <c r="D221" s="187" t="s">
        <v>141</v>
      </c>
      <c r="E221" s="39"/>
      <c r="F221" s="188" t="s">
        <v>292</v>
      </c>
      <c r="G221" s="39"/>
      <c r="H221" s="39"/>
      <c r="I221" s="189"/>
      <c r="J221" s="39"/>
      <c r="K221" s="39"/>
      <c r="L221" s="40"/>
      <c r="M221" s="190"/>
      <c r="N221" s="191"/>
      <c r="O221" s="73"/>
      <c r="P221" s="73"/>
      <c r="Q221" s="73"/>
      <c r="R221" s="73"/>
      <c r="S221" s="73"/>
      <c r="T221" s="74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20" t="s">
        <v>141</v>
      </c>
      <c r="AU221" s="20" t="s">
        <v>81</v>
      </c>
    </row>
    <row r="222" s="2" customFormat="1">
      <c r="A222" s="39"/>
      <c r="B222" s="40"/>
      <c r="C222" s="39"/>
      <c r="D222" s="192" t="s">
        <v>143</v>
      </c>
      <c r="E222" s="39"/>
      <c r="F222" s="193" t="s">
        <v>293</v>
      </c>
      <c r="G222" s="39"/>
      <c r="H222" s="39"/>
      <c r="I222" s="189"/>
      <c r="J222" s="39"/>
      <c r="K222" s="39"/>
      <c r="L222" s="40"/>
      <c r="M222" s="190"/>
      <c r="N222" s="191"/>
      <c r="O222" s="73"/>
      <c r="P222" s="73"/>
      <c r="Q222" s="73"/>
      <c r="R222" s="73"/>
      <c r="S222" s="73"/>
      <c r="T222" s="74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20" t="s">
        <v>143</v>
      </c>
      <c r="AU222" s="20" t="s">
        <v>81</v>
      </c>
    </row>
    <row r="223" s="13" customFormat="1">
      <c r="A223" s="13"/>
      <c r="B223" s="194"/>
      <c r="C223" s="13"/>
      <c r="D223" s="187" t="s">
        <v>145</v>
      </c>
      <c r="E223" s="195" t="s">
        <v>3</v>
      </c>
      <c r="F223" s="196" t="s">
        <v>294</v>
      </c>
      <c r="G223" s="13"/>
      <c r="H223" s="195" t="s">
        <v>3</v>
      </c>
      <c r="I223" s="197"/>
      <c r="J223" s="13"/>
      <c r="K223" s="13"/>
      <c r="L223" s="194"/>
      <c r="M223" s="198"/>
      <c r="N223" s="199"/>
      <c r="O223" s="199"/>
      <c r="P223" s="199"/>
      <c r="Q223" s="199"/>
      <c r="R223" s="199"/>
      <c r="S223" s="199"/>
      <c r="T223" s="20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95" t="s">
        <v>145</v>
      </c>
      <c r="AU223" s="195" t="s">
        <v>81</v>
      </c>
      <c r="AV223" s="13" t="s">
        <v>79</v>
      </c>
      <c r="AW223" s="13" t="s">
        <v>33</v>
      </c>
      <c r="AX223" s="13" t="s">
        <v>72</v>
      </c>
      <c r="AY223" s="195" t="s">
        <v>132</v>
      </c>
    </row>
    <row r="224" s="13" customFormat="1">
      <c r="A224" s="13"/>
      <c r="B224" s="194"/>
      <c r="C224" s="13"/>
      <c r="D224" s="187" t="s">
        <v>145</v>
      </c>
      <c r="E224" s="195" t="s">
        <v>3</v>
      </c>
      <c r="F224" s="196" t="s">
        <v>295</v>
      </c>
      <c r="G224" s="13"/>
      <c r="H224" s="195" t="s">
        <v>3</v>
      </c>
      <c r="I224" s="197"/>
      <c r="J224" s="13"/>
      <c r="K224" s="13"/>
      <c r="L224" s="194"/>
      <c r="M224" s="198"/>
      <c r="N224" s="199"/>
      <c r="O224" s="199"/>
      <c r="P224" s="199"/>
      <c r="Q224" s="199"/>
      <c r="R224" s="199"/>
      <c r="S224" s="199"/>
      <c r="T224" s="20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95" t="s">
        <v>145</v>
      </c>
      <c r="AU224" s="195" t="s">
        <v>81</v>
      </c>
      <c r="AV224" s="13" t="s">
        <v>79</v>
      </c>
      <c r="AW224" s="13" t="s">
        <v>33</v>
      </c>
      <c r="AX224" s="13" t="s">
        <v>72</v>
      </c>
      <c r="AY224" s="195" t="s">
        <v>132</v>
      </c>
    </row>
    <row r="225" s="14" customFormat="1">
      <c r="A225" s="14"/>
      <c r="B225" s="201"/>
      <c r="C225" s="14"/>
      <c r="D225" s="187" t="s">
        <v>145</v>
      </c>
      <c r="E225" s="202" t="s">
        <v>3</v>
      </c>
      <c r="F225" s="203" t="s">
        <v>296</v>
      </c>
      <c r="G225" s="14"/>
      <c r="H225" s="204">
        <v>3.6000000000000001</v>
      </c>
      <c r="I225" s="205"/>
      <c r="J225" s="14"/>
      <c r="K225" s="14"/>
      <c r="L225" s="201"/>
      <c r="M225" s="206"/>
      <c r="N225" s="207"/>
      <c r="O225" s="207"/>
      <c r="P225" s="207"/>
      <c r="Q225" s="207"/>
      <c r="R225" s="207"/>
      <c r="S225" s="207"/>
      <c r="T225" s="208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02" t="s">
        <v>145</v>
      </c>
      <c r="AU225" s="202" t="s">
        <v>81</v>
      </c>
      <c r="AV225" s="14" t="s">
        <v>81</v>
      </c>
      <c r="AW225" s="14" t="s">
        <v>33</v>
      </c>
      <c r="AX225" s="14" t="s">
        <v>72</v>
      </c>
      <c r="AY225" s="202" t="s">
        <v>132</v>
      </c>
    </row>
    <row r="226" s="15" customFormat="1">
      <c r="A226" s="15"/>
      <c r="B226" s="209"/>
      <c r="C226" s="15"/>
      <c r="D226" s="187" t="s">
        <v>145</v>
      </c>
      <c r="E226" s="210" t="s">
        <v>3</v>
      </c>
      <c r="F226" s="211" t="s">
        <v>149</v>
      </c>
      <c r="G226" s="15"/>
      <c r="H226" s="212">
        <v>3.6000000000000001</v>
      </c>
      <c r="I226" s="213"/>
      <c r="J226" s="15"/>
      <c r="K226" s="15"/>
      <c r="L226" s="209"/>
      <c r="M226" s="214"/>
      <c r="N226" s="215"/>
      <c r="O226" s="215"/>
      <c r="P226" s="215"/>
      <c r="Q226" s="215"/>
      <c r="R226" s="215"/>
      <c r="S226" s="215"/>
      <c r="T226" s="216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10" t="s">
        <v>145</v>
      </c>
      <c r="AU226" s="210" t="s">
        <v>81</v>
      </c>
      <c r="AV226" s="15" t="s">
        <v>139</v>
      </c>
      <c r="AW226" s="15" t="s">
        <v>33</v>
      </c>
      <c r="AX226" s="15" t="s">
        <v>79</v>
      </c>
      <c r="AY226" s="210" t="s">
        <v>132</v>
      </c>
    </row>
    <row r="227" s="2" customFormat="1" ht="16.5" customHeight="1">
      <c r="A227" s="39"/>
      <c r="B227" s="173"/>
      <c r="C227" s="174" t="s">
        <v>8</v>
      </c>
      <c r="D227" s="174" t="s">
        <v>134</v>
      </c>
      <c r="E227" s="175" t="s">
        <v>297</v>
      </c>
      <c r="F227" s="176" t="s">
        <v>298</v>
      </c>
      <c r="G227" s="177" t="s">
        <v>283</v>
      </c>
      <c r="H227" s="178">
        <v>880</v>
      </c>
      <c r="I227" s="179"/>
      <c r="J227" s="180">
        <f>ROUND(I227*H227,2)</f>
        <v>0</v>
      </c>
      <c r="K227" s="176" t="s">
        <v>138</v>
      </c>
      <c r="L227" s="40"/>
      <c r="M227" s="181" t="s">
        <v>3</v>
      </c>
      <c r="N227" s="182" t="s">
        <v>43</v>
      </c>
      <c r="O227" s="73"/>
      <c r="P227" s="183">
        <f>O227*H227</f>
        <v>0</v>
      </c>
      <c r="Q227" s="183">
        <v>1.0000000000000001E-05</v>
      </c>
      <c r="R227" s="183">
        <f>Q227*H227</f>
        <v>0.0088000000000000005</v>
      </c>
      <c r="S227" s="183">
        <v>0</v>
      </c>
      <c r="T227" s="184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185" t="s">
        <v>139</v>
      </c>
      <c r="AT227" s="185" t="s">
        <v>134</v>
      </c>
      <c r="AU227" s="185" t="s">
        <v>81</v>
      </c>
      <c r="AY227" s="20" t="s">
        <v>132</v>
      </c>
      <c r="BE227" s="186">
        <f>IF(N227="základní",J227,0)</f>
        <v>0</v>
      </c>
      <c r="BF227" s="186">
        <f>IF(N227="snížená",J227,0)</f>
        <v>0</v>
      </c>
      <c r="BG227" s="186">
        <f>IF(N227="zákl. přenesená",J227,0)</f>
        <v>0</v>
      </c>
      <c r="BH227" s="186">
        <f>IF(N227="sníž. přenesená",J227,0)</f>
        <v>0</v>
      </c>
      <c r="BI227" s="186">
        <f>IF(N227="nulová",J227,0)</f>
        <v>0</v>
      </c>
      <c r="BJ227" s="20" t="s">
        <v>79</v>
      </c>
      <c r="BK227" s="186">
        <f>ROUND(I227*H227,2)</f>
        <v>0</v>
      </c>
      <c r="BL227" s="20" t="s">
        <v>139</v>
      </c>
      <c r="BM227" s="185" t="s">
        <v>299</v>
      </c>
    </row>
    <row r="228" s="2" customFormat="1">
      <c r="A228" s="39"/>
      <c r="B228" s="40"/>
      <c r="C228" s="39"/>
      <c r="D228" s="187" t="s">
        <v>141</v>
      </c>
      <c r="E228" s="39"/>
      <c r="F228" s="188" t="s">
        <v>300</v>
      </c>
      <c r="G228" s="39"/>
      <c r="H228" s="39"/>
      <c r="I228" s="189"/>
      <c r="J228" s="39"/>
      <c r="K228" s="39"/>
      <c r="L228" s="40"/>
      <c r="M228" s="190"/>
      <c r="N228" s="191"/>
      <c r="O228" s="73"/>
      <c r="P228" s="73"/>
      <c r="Q228" s="73"/>
      <c r="R228" s="73"/>
      <c r="S228" s="73"/>
      <c r="T228" s="74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20" t="s">
        <v>141</v>
      </c>
      <c r="AU228" s="20" t="s">
        <v>81</v>
      </c>
    </row>
    <row r="229" s="2" customFormat="1">
      <c r="A229" s="39"/>
      <c r="B229" s="40"/>
      <c r="C229" s="39"/>
      <c r="D229" s="192" t="s">
        <v>143</v>
      </c>
      <c r="E229" s="39"/>
      <c r="F229" s="193" t="s">
        <v>301</v>
      </c>
      <c r="G229" s="39"/>
      <c r="H229" s="39"/>
      <c r="I229" s="189"/>
      <c r="J229" s="39"/>
      <c r="K229" s="39"/>
      <c r="L229" s="40"/>
      <c r="M229" s="190"/>
      <c r="N229" s="191"/>
      <c r="O229" s="73"/>
      <c r="P229" s="73"/>
      <c r="Q229" s="73"/>
      <c r="R229" s="73"/>
      <c r="S229" s="73"/>
      <c r="T229" s="74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20" t="s">
        <v>143</v>
      </c>
      <c r="AU229" s="20" t="s">
        <v>81</v>
      </c>
    </row>
    <row r="230" s="13" customFormat="1">
      <c r="A230" s="13"/>
      <c r="B230" s="194"/>
      <c r="C230" s="13"/>
      <c r="D230" s="187" t="s">
        <v>145</v>
      </c>
      <c r="E230" s="195" t="s">
        <v>3</v>
      </c>
      <c r="F230" s="196" t="s">
        <v>271</v>
      </c>
      <c r="G230" s="13"/>
      <c r="H230" s="195" t="s">
        <v>3</v>
      </c>
      <c r="I230" s="197"/>
      <c r="J230" s="13"/>
      <c r="K230" s="13"/>
      <c r="L230" s="194"/>
      <c r="M230" s="198"/>
      <c r="N230" s="199"/>
      <c r="O230" s="199"/>
      <c r="P230" s="199"/>
      <c r="Q230" s="199"/>
      <c r="R230" s="199"/>
      <c r="S230" s="199"/>
      <c r="T230" s="20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95" t="s">
        <v>145</v>
      </c>
      <c r="AU230" s="195" t="s">
        <v>81</v>
      </c>
      <c r="AV230" s="13" t="s">
        <v>79</v>
      </c>
      <c r="AW230" s="13" t="s">
        <v>33</v>
      </c>
      <c r="AX230" s="13" t="s">
        <v>72</v>
      </c>
      <c r="AY230" s="195" t="s">
        <v>132</v>
      </c>
    </row>
    <row r="231" s="14" customFormat="1">
      <c r="A231" s="14"/>
      <c r="B231" s="201"/>
      <c r="C231" s="14"/>
      <c r="D231" s="187" t="s">
        <v>145</v>
      </c>
      <c r="E231" s="202" t="s">
        <v>3</v>
      </c>
      <c r="F231" s="203" t="s">
        <v>302</v>
      </c>
      <c r="G231" s="14"/>
      <c r="H231" s="204">
        <v>880</v>
      </c>
      <c r="I231" s="205"/>
      <c r="J231" s="14"/>
      <c r="K231" s="14"/>
      <c r="L231" s="201"/>
      <c r="M231" s="206"/>
      <c r="N231" s="207"/>
      <c r="O231" s="207"/>
      <c r="P231" s="207"/>
      <c r="Q231" s="207"/>
      <c r="R231" s="207"/>
      <c r="S231" s="207"/>
      <c r="T231" s="208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02" t="s">
        <v>145</v>
      </c>
      <c r="AU231" s="202" t="s">
        <v>81</v>
      </c>
      <c r="AV231" s="14" t="s">
        <v>81</v>
      </c>
      <c r="AW231" s="14" t="s">
        <v>33</v>
      </c>
      <c r="AX231" s="14" t="s">
        <v>72</v>
      </c>
      <c r="AY231" s="202" t="s">
        <v>132</v>
      </c>
    </row>
    <row r="232" s="15" customFormat="1">
      <c r="A232" s="15"/>
      <c r="B232" s="209"/>
      <c r="C232" s="15"/>
      <c r="D232" s="187" t="s">
        <v>145</v>
      </c>
      <c r="E232" s="210" t="s">
        <v>3</v>
      </c>
      <c r="F232" s="211" t="s">
        <v>149</v>
      </c>
      <c r="G232" s="15"/>
      <c r="H232" s="212">
        <v>880</v>
      </c>
      <c r="I232" s="213"/>
      <c r="J232" s="15"/>
      <c r="K232" s="15"/>
      <c r="L232" s="209"/>
      <c r="M232" s="214"/>
      <c r="N232" s="215"/>
      <c r="O232" s="215"/>
      <c r="P232" s="215"/>
      <c r="Q232" s="215"/>
      <c r="R232" s="215"/>
      <c r="S232" s="215"/>
      <c r="T232" s="216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10" t="s">
        <v>145</v>
      </c>
      <c r="AU232" s="210" t="s">
        <v>81</v>
      </c>
      <c r="AV232" s="15" t="s">
        <v>139</v>
      </c>
      <c r="AW232" s="15" t="s">
        <v>33</v>
      </c>
      <c r="AX232" s="15" t="s">
        <v>79</v>
      </c>
      <c r="AY232" s="210" t="s">
        <v>132</v>
      </c>
    </row>
    <row r="233" s="12" customFormat="1" ht="22.8" customHeight="1">
      <c r="A233" s="12"/>
      <c r="B233" s="160"/>
      <c r="C233" s="12"/>
      <c r="D233" s="161" t="s">
        <v>71</v>
      </c>
      <c r="E233" s="171" t="s">
        <v>206</v>
      </c>
      <c r="F233" s="171" t="s">
        <v>303</v>
      </c>
      <c r="G233" s="12"/>
      <c r="H233" s="12"/>
      <c r="I233" s="163"/>
      <c r="J233" s="172">
        <f>BK233</f>
        <v>0</v>
      </c>
      <c r="K233" s="12"/>
      <c r="L233" s="160"/>
      <c r="M233" s="165"/>
      <c r="N233" s="166"/>
      <c r="O233" s="166"/>
      <c r="P233" s="167">
        <f>SUM(P234:P289)</f>
        <v>0</v>
      </c>
      <c r="Q233" s="166"/>
      <c r="R233" s="167">
        <f>SUM(R234:R289)</f>
        <v>0.11756351999999999</v>
      </c>
      <c r="S233" s="166"/>
      <c r="T233" s="168">
        <f>SUM(T234:T289)</f>
        <v>129.608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161" t="s">
        <v>79</v>
      </c>
      <c r="AT233" s="169" t="s">
        <v>71</v>
      </c>
      <c r="AU233" s="169" t="s">
        <v>79</v>
      </c>
      <c r="AY233" s="161" t="s">
        <v>132</v>
      </c>
      <c r="BK233" s="170">
        <f>SUM(BK234:BK289)</f>
        <v>0</v>
      </c>
    </row>
    <row r="234" s="2" customFormat="1" ht="16.5" customHeight="1">
      <c r="A234" s="39"/>
      <c r="B234" s="173"/>
      <c r="C234" s="174" t="s">
        <v>304</v>
      </c>
      <c r="D234" s="174" t="s">
        <v>134</v>
      </c>
      <c r="E234" s="175" t="s">
        <v>305</v>
      </c>
      <c r="F234" s="176" t="s">
        <v>306</v>
      </c>
      <c r="G234" s="177" t="s">
        <v>220</v>
      </c>
      <c r="H234" s="178">
        <v>2</v>
      </c>
      <c r="I234" s="179"/>
      <c r="J234" s="180">
        <f>ROUND(I234*H234,2)</f>
        <v>0</v>
      </c>
      <c r="K234" s="176" t="s">
        <v>3</v>
      </c>
      <c r="L234" s="40"/>
      <c r="M234" s="181" t="s">
        <v>3</v>
      </c>
      <c r="N234" s="182" t="s">
        <v>43</v>
      </c>
      <c r="O234" s="73"/>
      <c r="P234" s="183">
        <f>O234*H234</f>
        <v>0</v>
      </c>
      <c r="Q234" s="183">
        <v>0</v>
      </c>
      <c r="R234" s="183">
        <f>Q234*H234</f>
        <v>0</v>
      </c>
      <c r="S234" s="183">
        <v>0</v>
      </c>
      <c r="T234" s="184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185" t="s">
        <v>139</v>
      </c>
      <c r="AT234" s="185" t="s">
        <v>134</v>
      </c>
      <c r="AU234" s="185" t="s">
        <v>81</v>
      </c>
      <c r="AY234" s="20" t="s">
        <v>132</v>
      </c>
      <c r="BE234" s="186">
        <f>IF(N234="základní",J234,0)</f>
        <v>0</v>
      </c>
      <c r="BF234" s="186">
        <f>IF(N234="snížená",J234,0)</f>
        <v>0</v>
      </c>
      <c r="BG234" s="186">
        <f>IF(N234="zákl. přenesená",J234,0)</f>
        <v>0</v>
      </c>
      <c r="BH234" s="186">
        <f>IF(N234="sníž. přenesená",J234,0)</f>
        <v>0</v>
      </c>
      <c r="BI234" s="186">
        <f>IF(N234="nulová",J234,0)</f>
        <v>0</v>
      </c>
      <c r="BJ234" s="20" t="s">
        <v>79</v>
      </c>
      <c r="BK234" s="186">
        <f>ROUND(I234*H234,2)</f>
        <v>0</v>
      </c>
      <c r="BL234" s="20" t="s">
        <v>139</v>
      </c>
      <c r="BM234" s="185" t="s">
        <v>307</v>
      </c>
    </row>
    <row r="235" s="2" customFormat="1">
      <c r="A235" s="39"/>
      <c r="B235" s="40"/>
      <c r="C235" s="39"/>
      <c r="D235" s="187" t="s">
        <v>141</v>
      </c>
      <c r="E235" s="39"/>
      <c r="F235" s="188" t="s">
        <v>306</v>
      </c>
      <c r="G235" s="39"/>
      <c r="H235" s="39"/>
      <c r="I235" s="189"/>
      <c r="J235" s="39"/>
      <c r="K235" s="39"/>
      <c r="L235" s="40"/>
      <c r="M235" s="190"/>
      <c r="N235" s="191"/>
      <c r="O235" s="73"/>
      <c r="P235" s="73"/>
      <c r="Q235" s="73"/>
      <c r="R235" s="73"/>
      <c r="S235" s="73"/>
      <c r="T235" s="74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20" t="s">
        <v>141</v>
      </c>
      <c r="AU235" s="20" t="s">
        <v>81</v>
      </c>
    </row>
    <row r="236" s="13" customFormat="1">
      <c r="A236" s="13"/>
      <c r="B236" s="194"/>
      <c r="C236" s="13"/>
      <c r="D236" s="187" t="s">
        <v>145</v>
      </c>
      <c r="E236" s="195" t="s">
        <v>3</v>
      </c>
      <c r="F236" s="196" t="s">
        <v>294</v>
      </c>
      <c r="G236" s="13"/>
      <c r="H236" s="195" t="s">
        <v>3</v>
      </c>
      <c r="I236" s="197"/>
      <c r="J236" s="13"/>
      <c r="K236" s="13"/>
      <c r="L236" s="194"/>
      <c r="M236" s="198"/>
      <c r="N236" s="199"/>
      <c r="O236" s="199"/>
      <c r="P236" s="199"/>
      <c r="Q236" s="199"/>
      <c r="R236" s="199"/>
      <c r="S236" s="199"/>
      <c r="T236" s="20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5" t="s">
        <v>145</v>
      </c>
      <c r="AU236" s="195" t="s">
        <v>81</v>
      </c>
      <c r="AV236" s="13" t="s">
        <v>79</v>
      </c>
      <c r="AW236" s="13" t="s">
        <v>33</v>
      </c>
      <c r="AX236" s="13" t="s">
        <v>72</v>
      </c>
      <c r="AY236" s="195" t="s">
        <v>132</v>
      </c>
    </row>
    <row r="237" s="14" customFormat="1">
      <c r="A237" s="14"/>
      <c r="B237" s="201"/>
      <c r="C237" s="14"/>
      <c r="D237" s="187" t="s">
        <v>145</v>
      </c>
      <c r="E237" s="202" t="s">
        <v>3</v>
      </c>
      <c r="F237" s="203" t="s">
        <v>81</v>
      </c>
      <c r="G237" s="14"/>
      <c r="H237" s="204">
        <v>2</v>
      </c>
      <c r="I237" s="205"/>
      <c r="J237" s="14"/>
      <c r="K237" s="14"/>
      <c r="L237" s="201"/>
      <c r="M237" s="206"/>
      <c r="N237" s="207"/>
      <c r="O237" s="207"/>
      <c r="P237" s="207"/>
      <c r="Q237" s="207"/>
      <c r="R237" s="207"/>
      <c r="S237" s="207"/>
      <c r="T237" s="208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02" t="s">
        <v>145</v>
      </c>
      <c r="AU237" s="202" t="s">
        <v>81</v>
      </c>
      <c r="AV237" s="14" t="s">
        <v>81</v>
      </c>
      <c r="AW237" s="14" t="s">
        <v>33</v>
      </c>
      <c r="AX237" s="14" t="s">
        <v>72</v>
      </c>
      <c r="AY237" s="202" t="s">
        <v>132</v>
      </c>
    </row>
    <row r="238" s="15" customFormat="1">
      <c r="A238" s="15"/>
      <c r="B238" s="209"/>
      <c r="C238" s="15"/>
      <c r="D238" s="187" t="s">
        <v>145</v>
      </c>
      <c r="E238" s="210" t="s">
        <v>3</v>
      </c>
      <c r="F238" s="211" t="s">
        <v>149</v>
      </c>
      <c r="G238" s="15"/>
      <c r="H238" s="212">
        <v>2</v>
      </c>
      <c r="I238" s="213"/>
      <c r="J238" s="15"/>
      <c r="K238" s="15"/>
      <c r="L238" s="209"/>
      <c r="M238" s="214"/>
      <c r="N238" s="215"/>
      <c r="O238" s="215"/>
      <c r="P238" s="215"/>
      <c r="Q238" s="215"/>
      <c r="R238" s="215"/>
      <c r="S238" s="215"/>
      <c r="T238" s="216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10" t="s">
        <v>145</v>
      </c>
      <c r="AU238" s="210" t="s">
        <v>81</v>
      </c>
      <c r="AV238" s="15" t="s">
        <v>139</v>
      </c>
      <c r="AW238" s="15" t="s">
        <v>33</v>
      </c>
      <c r="AX238" s="15" t="s">
        <v>79</v>
      </c>
      <c r="AY238" s="210" t="s">
        <v>132</v>
      </c>
    </row>
    <row r="239" s="2" customFormat="1" ht="16.5" customHeight="1">
      <c r="A239" s="39"/>
      <c r="B239" s="173"/>
      <c r="C239" s="174" t="s">
        <v>308</v>
      </c>
      <c r="D239" s="174" t="s">
        <v>134</v>
      </c>
      <c r="E239" s="175" t="s">
        <v>309</v>
      </c>
      <c r="F239" s="176" t="s">
        <v>310</v>
      </c>
      <c r="G239" s="177" t="s">
        <v>178</v>
      </c>
      <c r="H239" s="178">
        <v>12</v>
      </c>
      <c r="I239" s="179"/>
      <c r="J239" s="180">
        <f>ROUND(I239*H239,2)</f>
        <v>0</v>
      </c>
      <c r="K239" s="176" t="s">
        <v>3</v>
      </c>
      <c r="L239" s="40"/>
      <c r="M239" s="181" t="s">
        <v>3</v>
      </c>
      <c r="N239" s="182" t="s">
        <v>43</v>
      </c>
      <c r="O239" s="73"/>
      <c r="P239" s="183">
        <f>O239*H239</f>
        <v>0</v>
      </c>
      <c r="Q239" s="183">
        <v>0</v>
      </c>
      <c r="R239" s="183">
        <f>Q239*H239</f>
        <v>0</v>
      </c>
      <c r="S239" s="183">
        <v>0</v>
      </c>
      <c r="T239" s="184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185" t="s">
        <v>139</v>
      </c>
      <c r="AT239" s="185" t="s">
        <v>134</v>
      </c>
      <c r="AU239" s="185" t="s">
        <v>81</v>
      </c>
      <c r="AY239" s="20" t="s">
        <v>132</v>
      </c>
      <c r="BE239" s="186">
        <f>IF(N239="základní",J239,0)</f>
        <v>0</v>
      </c>
      <c r="BF239" s="186">
        <f>IF(N239="snížená",J239,0)</f>
        <v>0</v>
      </c>
      <c r="BG239" s="186">
        <f>IF(N239="zákl. přenesená",J239,0)</f>
        <v>0</v>
      </c>
      <c r="BH239" s="186">
        <f>IF(N239="sníž. přenesená",J239,0)</f>
        <v>0</v>
      </c>
      <c r="BI239" s="186">
        <f>IF(N239="nulová",J239,0)</f>
        <v>0</v>
      </c>
      <c r="BJ239" s="20" t="s">
        <v>79</v>
      </c>
      <c r="BK239" s="186">
        <f>ROUND(I239*H239,2)</f>
        <v>0</v>
      </c>
      <c r="BL239" s="20" t="s">
        <v>139</v>
      </c>
      <c r="BM239" s="185" t="s">
        <v>311</v>
      </c>
    </row>
    <row r="240" s="2" customFormat="1">
      <c r="A240" s="39"/>
      <c r="B240" s="40"/>
      <c r="C240" s="39"/>
      <c r="D240" s="187" t="s">
        <v>141</v>
      </c>
      <c r="E240" s="39"/>
      <c r="F240" s="188" t="s">
        <v>310</v>
      </c>
      <c r="G240" s="39"/>
      <c r="H240" s="39"/>
      <c r="I240" s="189"/>
      <c r="J240" s="39"/>
      <c r="K240" s="39"/>
      <c r="L240" s="40"/>
      <c r="M240" s="190"/>
      <c r="N240" s="191"/>
      <c r="O240" s="73"/>
      <c r="P240" s="73"/>
      <c r="Q240" s="73"/>
      <c r="R240" s="73"/>
      <c r="S240" s="73"/>
      <c r="T240" s="74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20" t="s">
        <v>141</v>
      </c>
      <c r="AU240" s="20" t="s">
        <v>81</v>
      </c>
    </row>
    <row r="241" s="13" customFormat="1">
      <c r="A241" s="13"/>
      <c r="B241" s="194"/>
      <c r="C241" s="13"/>
      <c r="D241" s="187" t="s">
        <v>145</v>
      </c>
      <c r="E241" s="195" t="s">
        <v>3</v>
      </c>
      <c r="F241" s="196" t="s">
        <v>312</v>
      </c>
      <c r="G241" s="13"/>
      <c r="H241" s="195" t="s">
        <v>3</v>
      </c>
      <c r="I241" s="197"/>
      <c r="J241" s="13"/>
      <c r="K241" s="13"/>
      <c r="L241" s="194"/>
      <c r="M241" s="198"/>
      <c r="N241" s="199"/>
      <c r="O241" s="199"/>
      <c r="P241" s="199"/>
      <c r="Q241" s="199"/>
      <c r="R241" s="199"/>
      <c r="S241" s="199"/>
      <c r="T241" s="20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95" t="s">
        <v>145</v>
      </c>
      <c r="AU241" s="195" t="s">
        <v>81</v>
      </c>
      <c r="AV241" s="13" t="s">
        <v>79</v>
      </c>
      <c r="AW241" s="13" t="s">
        <v>33</v>
      </c>
      <c r="AX241" s="13" t="s">
        <v>72</v>
      </c>
      <c r="AY241" s="195" t="s">
        <v>132</v>
      </c>
    </row>
    <row r="242" s="14" customFormat="1">
      <c r="A242" s="14"/>
      <c r="B242" s="201"/>
      <c r="C242" s="14"/>
      <c r="D242" s="187" t="s">
        <v>145</v>
      </c>
      <c r="E242" s="202" t="s">
        <v>3</v>
      </c>
      <c r="F242" s="203" t="s">
        <v>313</v>
      </c>
      <c r="G242" s="14"/>
      <c r="H242" s="204">
        <v>12</v>
      </c>
      <c r="I242" s="205"/>
      <c r="J242" s="14"/>
      <c r="K242" s="14"/>
      <c r="L242" s="201"/>
      <c r="M242" s="206"/>
      <c r="N242" s="207"/>
      <c r="O242" s="207"/>
      <c r="P242" s="207"/>
      <c r="Q242" s="207"/>
      <c r="R242" s="207"/>
      <c r="S242" s="207"/>
      <c r="T242" s="208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02" t="s">
        <v>145</v>
      </c>
      <c r="AU242" s="202" t="s">
        <v>81</v>
      </c>
      <c r="AV242" s="14" t="s">
        <v>81</v>
      </c>
      <c r="AW242" s="14" t="s">
        <v>33</v>
      </c>
      <c r="AX242" s="14" t="s">
        <v>72</v>
      </c>
      <c r="AY242" s="202" t="s">
        <v>132</v>
      </c>
    </row>
    <row r="243" s="15" customFormat="1">
      <c r="A243" s="15"/>
      <c r="B243" s="209"/>
      <c r="C243" s="15"/>
      <c r="D243" s="187" t="s">
        <v>145</v>
      </c>
      <c r="E243" s="210" t="s">
        <v>3</v>
      </c>
      <c r="F243" s="211" t="s">
        <v>149</v>
      </c>
      <c r="G243" s="15"/>
      <c r="H243" s="212">
        <v>12</v>
      </c>
      <c r="I243" s="213"/>
      <c r="J243" s="15"/>
      <c r="K243" s="15"/>
      <c r="L243" s="209"/>
      <c r="M243" s="214"/>
      <c r="N243" s="215"/>
      <c r="O243" s="215"/>
      <c r="P243" s="215"/>
      <c r="Q243" s="215"/>
      <c r="R243" s="215"/>
      <c r="S243" s="215"/>
      <c r="T243" s="216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10" t="s">
        <v>145</v>
      </c>
      <c r="AU243" s="210" t="s">
        <v>81</v>
      </c>
      <c r="AV243" s="15" t="s">
        <v>139</v>
      </c>
      <c r="AW243" s="15" t="s">
        <v>33</v>
      </c>
      <c r="AX243" s="15" t="s">
        <v>79</v>
      </c>
      <c r="AY243" s="210" t="s">
        <v>132</v>
      </c>
    </row>
    <row r="244" s="2" customFormat="1" ht="16.5" customHeight="1">
      <c r="A244" s="39"/>
      <c r="B244" s="173"/>
      <c r="C244" s="174" t="s">
        <v>314</v>
      </c>
      <c r="D244" s="174" t="s">
        <v>134</v>
      </c>
      <c r="E244" s="175" t="s">
        <v>315</v>
      </c>
      <c r="F244" s="176" t="s">
        <v>316</v>
      </c>
      <c r="G244" s="177" t="s">
        <v>178</v>
      </c>
      <c r="H244" s="178">
        <v>2700</v>
      </c>
      <c r="I244" s="179"/>
      <c r="J244" s="180">
        <f>ROUND(I244*H244,2)</f>
        <v>0</v>
      </c>
      <c r="K244" s="176" t="s">
        <v>138</v>
      </c>
      <c r="L244" s="40"/>
      <c r="M244" s="181" t="s">
        <v>3</v>
      </c>
      <c r="N244" s="182" t="s">
        <v>43</v>
      </c>
      <c r="O244" s="73"/>
      <c r="P244" s="183">
        <f>O244*H244</f>
        <v>0</v>
      </c>
      <c r="Q244" s="183">
        <v>3.0000000000000001E-05</v>
      </c>
      <c r="R244" s="183">
        <f>Q244*H244</f>
        <v>0.081000000000000003</v>
      </c>
      <c r="S244" s="183">
        <v>0</v>
      </c>
      <c r="T244" s="184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185" t="s">
        <v>139</v>
      </c>
      <c r="AT244" s="185" t="s">
        <v>134</v>
      </c>
      <c r="AU244" s="185" t="s">
        <v>81</v>
      </c>
      <c r="AY244" s="20" t="s">
        <v>132</v>
      </c>
      <c r="BE244" s="186">
        <f>IF(N244="základní",J244,0)</f>
        <v>0</v>
      </c>
      <c r="BF244" s="186">
        <f>IF(N244="snížená",J244,0)</f>
        <v>0</v>
      </c>
      <c r="BG244" s="186">
        <f>IF(N244="zákl. přenesená",J244,0)</f>
        <v>0</v>
      </c>
      <c r="BH244" s="186">
        <f>IF(N244="sníž. přenesená",J244,0)</f>
        <v>0</v>
      </c>
      <c r="BI244" s="186">
        <f>IF(N244="nulová",J244,0)</f>
        <v>0</v>
      </c>
      <c r="BJ244" s="20" t="s">
        <v>79</v>
      </c>
      <c r="BK244" s="186">
        <f>ROUND(I244*H244,2)</f>
        <v>0</v>
      </c>
      <c r="BL244" s="20" t="s">
        <v>139</v>
      </c>
      <c r="BM244" s="185" t="s">
        <v>317</v>
      </c>
    </row>
    <row r="245" s="2" customFormat="1">
      <c r="A245" s="39"/>
      <c r="B245" s="40"/>
      <c r="C245" s="39"/>
      <c r="D245" s="187" t="s">
        <v>141</v>
      </c>
      <c r="E245" s="39"/>
      <c r="F245" s="188" t="s">
        <v>318</v>
      </c>
      <c r="G245" s="39"/>
      <c r="H245" s="39"/>
      <c r="I245" s="189"/>
      <c r="J245" s="39"/>
      <c r="K245" s="39"/>
      <c r="L245" s="40"/>
      <c r="M245" s="190"/>
      <c r="N245" s="191"/>
      <c r="O245" s="73"/>
      <c r="P245" s="73"/>
      <c r="Q245" s="73"/>
      <c r="R245" s="73"/>
      <c r="S245" s="73"/>
      <c r="T245" s="74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20" t="s">
        <v>141</v>
      </c>
      <c r="AU245" s="20" t="s">
        <v>81</v>
      </c>
    </row>
    <row r="246" s="2" customFormat="1">
      <c r="A246" s="39"/>
      <c r="B246" s="40"/>
      <c r="C246" s="39"/>
      <c r="D246" s="192" t="s">
        <v>143</v>
      </c>
      <c r="E246" s="39"/>
      <c r="F246" s="193" t="s">
        <v>319</v>
      </c>
      <c r="G246" s="39"/>
      <c r="H246" s="39"/>
      <c r="I246" s="189"/>
      <c r="J246" s="39"/>
      <c r="K246" s="39"/>
      <c r="L246" s="40"/>
      <c r="M246" s="190"/>
      <c r="N246" s="191"/>
      <c r="O246" s="73"/>
      <c r="P246" s="73"/>
      <c r="Q246" s="73"/>
      <c r="R246" s="73"/>
      <c r="S246" s="73"/>
      <c r="T246" s="74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20" t="s">
        <v>143</v>
      </c>
      <c r="AU246" s="20" t="s">
        <v>81</v>
      </c>
    </row>
    <row r="247" s="14" customFormat="1">
      <c r="A247" s="14"/>
      <c r="B247" s="201"/>
      <c r="C247" s="14"/>
      <c r="D247" s="187" t="s">
        <v>145</v>
      </c>
      <c r="E247" s="202" t="s">
        <v>3</v>
      </c>
      <c r="F247" s="203" t="s">
        <v>320</v>
      </c>
      <c r="G247" s="14"/>
      <c r="H247" s="204">
        <v>2700</v>
      </c>
      <c r="I247" s="205"/>
      <c r="J247" s="14"/>
      <c r="K247" s="14"/>
      <c r="L247" s="201"/>
      <c r="M247" s="206"/>
      <c r="N247" s="207"/>
      <c r="O247" s="207"/>
      <c r="P247" s="207"/>
      <c r="Q247" s="207"/>
      <c r="R247" s="207"/>
      <c r="S247" s="207"/>
      <c r="T247" s="208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02" t="s">
        <v>145</v>
      </c>
      <c r="AU247" s="202" t="s">
        <v>81</v>
      </c>
      <c r="AV247" s="14" t="s">
        <v>81</v>
      </c>
      <c r="AW247" s="14" t="s">
        <v>33</v>
      </c>
      <c r="AX247" s="14" t="s">
        <v>72</v>
      </c>
      <c r="AY247" s="202" t="s">
        <v>132</v>
      </c>
    </row>
    <row r="248" s="15" customFormat="1">
      <c r="A248" s="15"/>
      <c r="B248" s="209"/>
      <c r="C248" s="15"/>
      <c r="D248" s="187" t="s">
        <v>145</v>
      </c>
      <c r="E248" s="210" t="s">
        <v>3</v>
      </c>
      <c r="F248" s="211" t="s">
        <v>149</v>
      </c>
      <c r="G248" s="15"/>
      <c r="H248" s="212">
        <v>2700</v>
      </c>
      <c r="I248" s="213"/>
      <c r="J248" s="15"/>
      <c r="K248" s="15"/>
      <c r="L248" s="209"/>
      <c r="M248" s="214"/>
      <c r="N248" s="215"/>
      <c r="O248" s="215"/>
      <c r="P248" s="215"/>
      <c r="Q248" s="215"/>
      <c r="R248" s="215"/>
      <c r="S248" s="215"/>
      <c r="T248" s="216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10" t="s">
        <v>145</v>
      </c>
      <c r="AU248" s="210" t="s">
        <v>81</v>
      </c>
      <c r="AV248" s="15" t="s">
        <v>139</v>
      </c>
      <c r="AW248" s="15" t="s">
        <v>33</v>
      </c>
      <c r="AX248" s="15" t="s">
        <v>79</v>
      </c>
      <c r="AY248" s="210" t="s">
        <v>132</v>
      </c>
    </row>
    <row r="249" s="2" customFormat="1" ht="16.5" customHeight="1">
      <c r="A249" s="39"/>
      <c r="B249" s="173"/>
      <c r="C249" s="174" t="s">
        <v>321</v>
      </c>
      <c r="D249" s="174" t="s">
        <v>134</v>
      </c>
      <c r="E249" s="175" t="s">
        <v>322</v>
      </c>
      <c r="F249" s="176" t="s">
        <v>323</v>
      </c>
      <c r="G249" s="177" t="s">
        <v>178</v>
      </c>
      <c r="H249" s="178">
        <v>5.0880000000000001</v>
      </c>
      <c r="I249" s="179"/>
      <c r="J249" s="180">
        <f>ROUND(I249*H249,2)</f>
        <v>0</v>
      </c>
      <c r="K249" s="176" t="s">
        <v>138</v>
      </c>
      <c r="L249" s="40"/>
      <c r="M249" s="181" t="s">
        <v>3</v>
      </c>
      <c r="N249" s="182" t="s">
        <v>43</v>
      </c>
      <c r="O249" s="73"/>
      <c r="P249" s="183">
        <f>O249*H249</f>
        <v>0</v>
      </c>
      <c r="Q249" s="183">
        <v>0.00029</v>
      </c>
      <c r="R249" s="183">
        <f>Q249*H249</f>
        <v>0.0014755200000000001</v>
      </c>
      <c r="S249" s="183">
        <v>0</v>
      </c>
      <c r="T249" s="184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185" t="s">
        <v>139</v>
      </c>
      <c r="AT249" s="185" t="s">
        <v>134</v>
      </c>
      <c r="AU249" s="185" t="s">
        <v>81</v>
      </c>
      <c r="AY249" s="20" t="s">
        <v>132</v>
      </c>
      <c r="BE249" s="186">
        <f>IF(N249="základní",J249,0)</f>
        <v>0</v>
      </c>
      <c r="BF249" s="186">
        <f>IF(N249="snížená",J249,0)</f>
        <v>0</v>
      </c>
      <c r="BG249" s="186">
        <f>IF(N249="zákl. přenesená",J249,0)</f>
        <v>0</v>
      </c>
      <c r="BH249" s="186">
        <f>IF(N249="sníž. přenesená",J249,0)</f>
        <v>0</v>
      </c>
      <c r="BI249" s="186">
        <f>IF(N249="nulová",J249,0)</f>
        <v>0</v>
      </c>
      <c r="BJ249" s="20" t="s">
        <v>79</v>
      </c>
      <c r="BK249" s="186">
        <f>ROUND(I249*H249,2)</f>
        <v>0</v>
      </c>
      <c r="BL249" s="20" t="s">
        <v>139</v>
      </c>
      <c r="BM249" s="185" t="s">
        <v>324</v>
      </c>
    </row>
    <row r="250" s="2" customFormat="1">
      <c r="A250" s="39"/>
      <c r="B250" s="40"/>
      <c r="C250" s="39"/>
      <c r="D250" s="187" t="s">
        <v>141</v>
      </c>
      <c r="E250" s="39"/>
      <c r="F250" s="188" t="s">
        <v>325</v>
      </c>
      <c r="G250" s="39"/>
      <c r="H250" s="39"/>
      <c r="I250" s="189"/>
      <c r="J250" s="39"/>
      <c r="K250" s="39"/>
      <c r="L250" s="40"/>
      <c r="M250" s="190"/>
      <c r="N250" s="191"/>
      <c r="O250" s="73"/>
      <c r="P250" s="73"/>
      <c r="Q250" s="73"/>
      <c r="R250" s="73"/>
      <c r="S250" s="73"/>
      <c r="T250" s="74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20" t="s">
        <v>141</v>
      </c>
      <c r="AU250" s="20" t="s">
        <v>81</v>
      </c>
    </row>
    <row r="251" s="2" customFormat="1">
      <c r="A251" s="39"/>
      <c r="B251" s="40"/>
      <c r="C251" s="39"/>
      <c r="D251" s="192" t="s">
        <v>143</v>
      </c>
      <c r="E251" s="39"/>
      <c r="F251" s="193" t="s">
        <v>326</v>
      </c>
      <c r="G251" s="39"/>
      <c r="H251" s="39"/>
      <c r="I251" s="189"/>
      <c r="J251" s="39"/>
      <c r="K251" s="39"/>
      <c r="L251" s="40"/>
      <c r="M251" s="190"/>
      <c r="N251" s="191"/>
      <c r="O251" s="73"/>
      <c r="P251" s="73"/>
      <c r="Q251" s="73"/>
      <c r="R251" s="73"/>
      <c r="S251" s="73"/>
      <c r="T251" s="74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20" t="s">
        <v>143</v>
      </c>
      <c r="AU251" s="20" t="s">
        <v>81</v>
      </c>
    </row>
    <row r="252" s="13" customFormat="1">
      <c r="A252" s="13"/>
      <c r="B252" s="194"/>
      <c r="C252" s="13"/>
      <c r="D252" s="187" t="s">
        <v>145</v>
      </c>
      <c r="E252" s="195" t="s">
        <v>3</v>
      </c>
      <c r="F252" s="196" t="s">
        <v>294</v>
      </c>
      <c r="G252" s="13"/>
      <c r="H252" s="195" t="s">
        <v>3</v>
      </c>
      <c r="I252" s="197"/>
      <c r="J252" s="13"/>
      <c r="K252" s="13"/>
      <c r="L252" s="194"/>
      <c r="M252" s="198"/>
      <c r="N252" s="199"/>
      <c r="O252" s="199"/>
      <c r="P252" s="199"/>
      <c r="Q252" s="199"/>
      <c r="R252" s="199"/>
      <c r="S252" s="199"/>
      <c r="T252" s="20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195" t="s">
        <v>145</v>
      </c>
      <c r="AU252" s="195" t="s">
        <v>81</v>
      </c>
      <c r="AV252" s="13" t="s">
        <v>79</v>
      </c>
      <c r="AW252" s="13" t="s">
        <v>33</v>
      </c>
      <c r="AX252" s="13" t="s">
        <v>72</v>
      </c>
      <c r="AY252" s="195" t="s">
        <v>132</v>
      </c>
    </row>
    <row r="253" s="13" customFormat="1">
      <c r="A253" s="13"/>
      <c r="B253" s="194"/>
      <c r="C253" s="13"/>
      <c r="D253" s="187" t="s">
        <v>145</v>
      </c>
      <c r="E253" s="195" t="s">
        <v>3</v>
      </c>
      <c r="F253" s="196" t="s">
        <v>295</v>
      </c>
      <c r="G253" s="13"/>
      <c r="H253" s="195" t="s">
        <v>3</v>
      </c>
      <c r="I253" s="197"/>
      <c r="J253" s="13"/>
      <c r="K253" s="13"/>
      <c r="L253" s="194"/>
      <c r="M253" s="198"/>
      <c r="N253" s="199"/>
      <c r="O253" s="199"/>
      <c r="P253" s="199"/>
      <c r="Q253" s="199"/>
      <c r="R253" s="199"/>
      <c r="S253" s="199"/>
      <c r="T253" s="200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95" t="s">
        <v>145</v>
      </c>
      <c r="AU253" s="195" t="s">
        <v>81</v>
      </c>
      <c r="AV253" s="13" t="s">
        <v>79</v>
      </c>
      <c r="AW253" s="13" t="s">
        <v>33</v>
      </c>
      <c r="AX253" s="13" t="s">
        <v>72</v>
      </c>
      <c r="AY253" s="195" t="s">
        <v>132</v>
      </c>
    </row>
    <row r="254" s="14" customFormat="1">
      <c r="A254" s="14"/>
      <c r="B254" s="201"/>
      <c r="C254" s="14"/>
      <c r="D254" s="187" t="s">
        <v>145</v>
      </c>
      <c r="E254" s="202" t="s">
        <v>3</v>
      </c>
      <c r="F254" s="203" t="s">
        <v>327</v>
      </c>
      <c r="G254" s="14"/>
      <c r="H254" s="204">
        <v>5.0880000000000001</v>
      </c>
      <c r="I254" s="205"/>
      <c r="J254" s="14"/>
      <c r="K254" s="14"/>
      <c r="L254" s="201"/>
      <c r="M254" s="206"/>
      <c r="N254" s="207"/>
      <c r="O254" s="207"/>
      <c r="P254" s="207"/>
      <c r="Q254" s="207"/>
      <c r="R254" s="207"/>
      <c r="S254" s="207"/>
      <c r="T254" s="208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02" t="s">
        <v>145</v>
      </c>
      <c r="AU254" s="202" t="s">
        <v>81</v>
      </c>
      <c r="AV254" s="14" t="s">
        <v>81</v>
      </c>
      <c r="AW254" s="14" t="s">
        <v>33</v>
      </c>
      <c r="AX254" s="14" t="s">
        <v>72</v>
      </c>
      <c r="AY254" s="202" t="s">
        <v>132</v>
      </c>
    </row>
    <row r="255" s="15" customFormat="1">
      <c r="A255" s="15"/>
      <c r="B255" s="209"/>
      <c r="C255" s="15"/>
      <c r="D255" s="187" t="s">
        <v>145</v>
      </c>
      <c r="E255" s="210" t="s">
        <v>3</v>
      </c>
      <c r="F255" s="211" t="s">
        <v>149</v>
      </c>
      <c r="G255" s="15"/>
      <c r="H255" s="212">
        <v>5.0880000000000001</v>
      </c>
      <c r="I255" s="213"/>
      <c r="J255" s="15"/>
      <c r="K255" s="15"/>
      <c r="L255" s="209"/>
      <c r="M255" s="214"/>
      <c r="N255" s="215"/>
      <c r="O255" s="215"/>
      <c r="P255" s="215"/>
      <c r="Q255" s="215"/>
      <c r="R255" s="215"/>
      <c r="S255" s="215"/>
      <c r="T255" s="216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10" t="s">
        <v>145</v>
      </c>
      <c r="AU255" s="210" t="s">
        <v>81</v>
      </c>
      <c r="AV255" s="15" t="s">
        <v>139</v>
      </c>
      <c r="AW255" s="15" t="s">
        <v>33</v>
      </c>
      <c r="AX255" s="15" t="s">
        <v>79</v>
      </c>
      <c r="AY255" s="210" t="s">
        <v>132</v>
      </c>
    </row>
    <row r="256" s="2" customFormat="1" ht="16.5" customHeight="1">
      <c r="A256" s="39"/>
      <c r="B256" s="173"/>
      <c r="C256" s="174" t="s">
        <v>328</v>
      </c>
      <c r="D256" s="174" t="s">
        <v>134</v>
      </c>
      <c r="E256" s="175" t="s">
        <v>329</v>
      </c>
      <c r="F256" s="176" t="s">
        <v>330</v>
      </c>
      <c r="G256" s="177" t="s">
        <v>283</v>
      </c>
      <c r="H256" s="178">
        <v>80</v>
      </c>
      <c r="I256" s="179"/>
      <c r="J256" s="180">
        <f>ROUND(I256*H256,2)</f>
        <v>0</v>
      </c>
      <c r="K256" s="176" t="s">
        <v>3</v>
      </c>
      <c r="L256" s="40"/>
      <c r="M256" s="181" t="s">
        <v>3</v>
      </c>
      <c r="N256" s="182" t="s">
        <v>43</v>
      </c>
      <c r="O256" s="73"/>
      <c r="P256" s="183">
        <f>O256*H256</f>
        <v>0</v>
      </c>
      <c r="Q256" s="183">
        <v>0</v>
      </c>
      <c r="R256" s="183">
        <f>Q256*H256</f>
        <v>0</v>
      </c>
      <c r="S256" s="183">
        <v>0.10000000000000001</v>
      </c>
      <c r="T256" s="184">
        <f>S256*H256</f>
        <v>8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185" t="s">
        <v>139</v>
      </c>
      <c r="AT256" s="185" t="s">
        <v>134</v>
      </c>
      <c r="AU256" s="185" t="s">
        <v>81</v>
      </c>
      <c r="AY256" s="20" t="s">
        <v>132</v>
      </c>
      <c r="BE256" s="186">
        <f>IF(N256="základní",J256,0)</f>
        <v>0</v>
      </c>
      <c r="BF256" s="186">
        <f>IF(N256="snížená",J256,0)</f>
        <v>0</v>
      </c>
      <c r="BG256" s="186">
        <f>IF(N256="zákl. přenesená",J256,0)</f>
        <v>0</v>
      </c>
      <c r="BH256" s="186">
        <f>IF(N256="sníž. přenesená",J256,0)</f>
        <v>0</v>
      </c>
      <c r="BI256" s="186">
        <f>IF(N256="nulová",J256,0)</f>
        <v>0</v>
      </c>
      <c r="BJ256" s="20" t="s">
        <v>79</v>
      </c>
      <c r="BK256" s="186">
        <f>ROUND(I256*H256,2)</f>
        <v>0</v>
      </c>
      <c r="BL256" s="20" t="s">
        <v>139</v>
      </c>
      <c r="BM256" s="185" t="s">
        <v>331</v>
      </c>
    </row>
    <row r="257" s="13" customFormat="1">
      <c r="A257" s="13"/>
      <c r="B257" s="194"/>
      <c r="C257" s="13"/>
      <c r="D257" s="187" t="s">
        <v>145</v>
      </c>
      <c r="E257" s="195" t="s">
        <v>3</v>
      </c>
      <c r="F257" s="196" t="s">
        <v>332</v>
      </c>
      <c r="G257" s="13"/>
      <c r="H257" s="195" t="s">
        <v>3</v>
      </c>
      <c r="I257" s="197"/>
      <c r="J257" s="13"/>
      <c r="K257" s="13"/>
      <c r="L257" s="194"/>
      <c r="M257" s="198"/>
      <c r="N257" s="199"/>
      <c r="O257" s="199"/>
      <c r="P257" s="199"/>
      <c r="Q257" s="199"/>
      <c r="R257" s="199"/>
      <c r="S257" s="199"/>
      <c r="T257" s="20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95" t="s">
        <v>145</v>
      </c>
      <c r="AU257" s="195" t="s">
        <v>81</v>
      </c>
      <c r="AV257" s="13" t="s">
        <v>79</v>
      </c>
      <c r="AW257" s="13" t="s">
        <v>33</v>
      </c>
      <c r="AX257" s="13" t="s">
        <v>72</v>
      </c>
      <c r="AY257" s="195" t="s">
        <v>132</v>
      </c>
    </row>
    <row r="258" s="14" customFormat="1">
      <c r="A258" s="14"/>
      <c r="B258" s="201"/>
      <c r="C258" s="14"/>
      <c r="D258" s="187" t="s">
        <v>145</v>
      </c>
      <c r="E258" s="202" t="s">
        <v>3</v>
      </c>
      <c r="F258" s="203" t="s">
        <v>333</v>
      </c>
      <c r="G258" s="14"/>
      <c r="H258" s="204">
        <v>80</v>
      </c>
      <c r="I258" s="205"/>
      <c r="J258" s="14"/>
      <c r="K258" s="14"/>
      <c r="L258" s="201"/>
      <c r="M258" s="206"/>
      <c r="N258" s="207"/>
      <c r="O258" s="207"/>
      <c r="P258" s="207"/>
      <c r="Q258" s="207"/>
      <c r="R258" s="207"/>
      <c r="S258" s="207"/>
      <c r="T258" s="208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02" t="s">
        <v>145</v>
      </c>
      <c r="AU258" s="202" t="s">
        <v>81</v>
      </c>
      <c r="AV258" s="14" t="s">
        <v>81</v>
      </c>
      <c r="AW258" s="14" t="s">
        <v>33</v>
      </c>
      <c r="AX258" s="14" t="s">
        <v>72</v>
      </c>
      <c r="AY258" s="202" t="s">
        <v>132</v>
      </c>
    </row>
    <row r="259" s="15" customFormat="1">
      <c r="A259" s="15"/>
      <c r="B259" s="209"/>
      <c r="C259" s="15"/>
      <c r="D259" s="187" t="s">
        <v>145</v>
      </c>
      <c r="E259" s="210" t="s">
        <v>3</v>
      </c>
      <c r="F259" s="211" t="s">
        <v>149</v>
      </c>
      <c r="G259" s="15"/>
      <c r="H259" s="212">
        <v>80</v>
      </c>
      <c r="I259" s="213"/>
      <c r="J259" s="15"/>
      <c r="K259" s="15"/>
      <c r="L259" s="209"/>
      <c r="M259" s="214"/>
      <c r="N259" s="215"/>
      <c r="O259" s="215"/>
      <c r="P259" s="215"/>
      <c r="Q259" s="215"/>
      <c r="R259" s="215"/>
      <c r="S259" s="215"/>
      <c r="T259" s="216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10" t="s">
        <v>145</v>
      </c>
      <c r="AU259" s="210" t="s">
        <v>81</v>
      </c>
      <c r="AV259" s="15" t="s">
        <v>139</v>
      </c>
      <c r="AW259" s="15" t="s">
        <v>33</v>
      </c>
      <c r="AX259" s="15" t="s">
        <v>79</v>
      </c>
      <c r="AY259" s="210" t="s">
        <v>132</v>
      </c>
    </row>
    <row r="260" s="2" customFormat="1" ht="16.5" customHeight="1">
      <c r="A260" s="39"/>
      <c r="B260" s="173"/>
      <c r="C260" s="174" t="s">
        <v>334</v>
      </c>
      <c r="D260" s="174" t="s">
        <v>134</v>
      </c>
      <c r="E260" s="175" t="s">
        <v>335</v>
      </c>
      <c r="F260" s="176" t="s">
        <v>336</v>
      </c>
      <c r="G260" s="177" t="s">
        <v>220</v>
      </c>
      <c r="H260" s="178">
        <v>48</v>
      </c>
      <c r="I260" s="179"/>
      <c r="J260" s="180">
        <f>ROUND(I260*H260,2)</f>
        <v>0</v>
      </c>
      <c r="K260" s="176" t="s">
        <v>138</v>
      </c>
      <c r="L260" s="40"/>
      <c r="M260" s="181" t="s">
        <v>3</v>
      </c>
      <c r="N260" s="182" t="s">
        <v>43</v>
      </c>
      <c r="O260" s="73"/>
      <c r="P260" s="183">
        <f>O260*H260</f>
        <v>0</v>
      </c>
      <c r="Q260" s="183">
        <v>0</v>
      </c>
      <c r="R260" s="183">
        <f>Q260*H260</f>
        <v>0</v>
      </c>
      <c r="S260" s="183">
        <v>0.073999999999999996</v>
      </c>
      <c r="T260" s="184">
        <f>S260*H260</f>
        <v>3.5519999999999996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185" t="s">
        <v>139</v>
      </c>
      <c r="AT260" s="185" t="s">
        <v>134</v>
      </c>
      <c r="AU260" s="185" t="s">
        <v>81</v>
      </c>
      <c r="AY260" s="20" t="s">
        <v>132</v>
      </c>
      <c r="BE260" s="186">
        <f>IF(N260="základní",J260,0)</f>
        <v>0</v>
      </c>
      <c r="BF260" s="186">
        <f>IF(N260="snížená",J260,0)</f>
        <v>0</v>
      </c>
      <c r="BG260" s="186">
        <f>IF(N260="zákl. přenesená",J260,0)</f>
        <v>0</v>
      </c>
      <c r="BH260" s="186">
        <f>IF(N260="sníž. přenesená",J260,0)</f>
        <v>0</v>
      </c>
      <c r="BI260" s="186">
        <f>IF(N260="nulová",J260,0)</f>
        <v>0</v>
      </c>
      <c r="BJ260" s="20" t="s">
        <v>79</v>
      </c>
      <c r="BK260" s="186">
        <f>ROUND(I260*H260,2)</f>
        <v>0</v>
      </c>
      <c r="BL260" s="20" t="s">
        <v>139</v>
      </c>
      <c r="BM260" s="185" t="s">
        <v>337</v>
      </c>
    </row>
    <row r="261" s="2" customFormat="1">
      <c r="A261" s="39"/>
      <c r="B261" s="40"/>
      <c r="C261" s="39"/>
      <c r="D261" s="187" t="s">
        <v>141</v>
      </c>
      <c r="E261" s="39"/>
      <c r="F261" s="188" t="s">
        <v>338</v>
      </c>
      <c r="G261" s="39"/>
      <c r="H261" s="39"/>
      <c r="I261" s="189"/>
      <c r="J261" s="39"/>
      <c r="K261" s="39"/>
      <c r="L261" s="40"/>
      <c r="M261" s="190"/>
      <c r="N261" s="191"/>
      <c r="O261" s="73"/>
      <c r="P261" s="73"/>
      <c r="Q261" s="73"/>
      <c r="R261" s="73"/>
      <c r="S261" s="73"/>
      <c r="T261" s="74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20" t="s">
        <v>141</v>
      </c>
      <c r="AU261" s="20" t="s">
        <v>81</v>
      </c>
    </row>
    <row r="262" s="2" customFormat="1">
      <c r="A262" s="39"/>
      <c r="B262" s="40"/>
      <c r="C262" s="39"/>
      <c r="D262" s="192" t="s">
        <v>143</v>
      </c>
      <c r="E262" s="39"/>
      <c r="F262" s="193" t="s">
        <v>339</v>
      </c>
      <c r="G262" s="39"/>
      <c r="H262" s="39"/>
      <c r="I262" s="189"/>
      <c r="J262" s="39"/>
      <c r="K262" s="39"/>
      <c r="L262" s="40"/>
      <c r="M262" s="190"/>
      <c r="N262" s="191"/>
      <c r="O262" s="73"/>
      <c r="P262" s="73"/>
      <c r="Q262" s="73"/>
      <c r="R262" s="73"/>
      <c r="S262" s="73"/>
      <c r="T262" s="74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20" t="s">
        <v>143</v>
      </c>
      <c r="AU262" s="20" t="s">
        <v>81</v>
      </c>
    </row>
    <row r="263" s="13" customFormat="1">
      <c r="A263" s="13"/>
      <c r="B263" s="194"/>
      <c r="C263" s="13"/>
      <c r="D263" s="187" t="s">
        <v>145</v>
      </c>
      <c r="E263" s="195" t="s">
        <v>3</v>
      </c>
      <c r="F263" s="196" t="s">
        <v>202</v>
      </c>
      <c r="G263" s="13"/>
      <c r="H263" s="195" t="s">
        <v>3</v>
      </c>
      <c r="I263" s="197"/>
      <c r="J263" s="13"/>
      <c r="K263" s="13"/>
      <c r="L263" s="194"/>
      <c r="M263" s="198"/>
      <c r="N263" s="199"/>
      <c r="O263" s="199"/>
      <c r="P263" s="199"/>
      <c r="Q263" s="199"/>
      <c r="R263" s="199"/>
      <c r="S263" s="199"/>
      <c r="T263" s="20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95" t="s">
        <v>145</v>
      </c>
      <c r="AU263" s="195" t="s">
        <v>81</v>
      </c>
      <c r="AV263" s="13" t="s">
        <v>79</v>
      </c>
      <c r="AW263" s="13" t="s">
        <v>33</v>
      </c>
      <c r="AX263" s="13" t="s">
        <v>72</v>
      </c>
      <c r="AY263" s="195" t="s">
        <v>132</v>
      </c>
    </row>
    <row r="264" s="13" customFormat="1">
      <c r="A264" s="13"/>
      <c r="B264" s="194"/>
      <c r="C264" s="13"/>
      <c r="D264" s="187" t="s">
        <v>145</v>
      </c>
      <c r="E264" s="195" t="s">
        <v>3</v>
      </c>
      <c r="F264" s="196" t="s">
        <v>203</v>
      </c>
      <c r="G264" s="13"/>
      <c r="H264" s="195" t="s">
        <v>3</v>
      </c>
      <c r="I264" s="197"/>
      <c r="J264" s="13"/>
      <c r="K264" s="13"/>
      <c r="L264" s="194"/>
      <c r="M264" s="198"/>
      <c r="N264" s="199"/>
      <c r="O264" s="199"/>
      <c r="P264" s="199"/>
      <c r="Q264" s="199"/>
      <c r="R264" s="199"/>
      <c r="S264" s="199"/>
      <c r="T264" s="20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95" t="s">
        <v>145</v>
      </c>
      <c r="AU264" s="195" t="s">
        <v>81</v>
      </c>
      <c r="AV264" s="13" t="s">
        <v>79</v>
      </c>
      <c r="AW264" s="13" t="s">
        <v>33</v>
      </c>
      <c r="AX264" s="13" t="s">
        <v>72</v>
      </c>
      <c r="AY264" s="195" t="s">
        <v>132</v>
      </c>
    </row>
    <row r="265" s="14" customFormat="1">
      <c r="A265" s="14"/>
      <c r="B265" s="201"/>
      <c r="C265" s="14"/>
      <c r="D265" s="187" t="s">
        <v>145</v>
      </c>
      <c r="E265" s="202" t="s">
        <v>3</v>
      </c>
      <c r="F265" s="203" t="s">
        <v>340</v>
      </c>
      <c r="G265" s="14"/>
      <c r="H265" s="204">
        <v>48</v>
      </c>
      <c r="I265" s="205"/>
      <c r="J265" s="14"/>
      <c r="K265" s="14"/>
      <c r="L265" s="201"/>
      <c r="M265" s="206"/>
      <c r="N265" s="207"/>
      <c r="O265" s="207"/>
      <c r="P265" s="207"/>
      <c r="Q265" s="207"/>
      <c r="R265" s="207"/>
      <c r="S265" s="207"/>
      <c r="T265" s="208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02" t="s">
        <v>145</v>
      </c>
      <c r="AU265" s="202" t="s">
        <v>81</v>
      </c>
      <c r="AV265" s="14" t="s">
        <v>81</v>
      </c>
      <c r="AW265" s="14" t="s">
        <v>33</v>
      </c>
      <c r="AX265" s="14" t="s">
        <v>72</v>
      </c>
      <c r="AY265" s="202" t="s">
        <v>132</v>
      </c>
    </row>
    <row r="266" s="15" customFormat="1">
      <c r="A266" s="15"/>
      <c r="B266" s="209"/>
      <c r="C266" s="15"/>
      <c r="D266" s="187" t="s">
        <v>145</v>
      </c>
      <c r="E266" s="210" t="s">
        <v>3</v>
      </c>
      <c r="F266" s="211" t="s">
        <v>149</v>
      </c>
      <c r="G266" s="15"/>
      <c r="H266" s="212">
        <v>48</v>
      </c>
      <c r="I266" s="213"/>
      <c r="J266" s="15"/>
      <c r="K266" s="15"/>
      <c r="L266" s="209"/>
      <c r="M266" s="214"/>
      <c r="N266" s="215"/>
      <c r="O266" s="215"/>
      <c r="P266" s="215"/>
      <c r="Q266" s="215"/>
      <c r="R266" s="215"/>
      <c r="S266" s="215"/>
      <c r="T266" s="216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10" t="s">
        <v>145</v>
      </c>
      <c r="AU266" s="210" t="s">
        <v>81</v>
      </c>
      <c r="AV266" s="15" t="s">
        <v>139</v>
      </c>
      <c r="AW266" s="15" t="s">
        <v>33</v>
      </c>
      <c r="AX266" s="15" t="s">
        <v>79</v>
      </c>
      <c r="AY266" s="210" t="s">
        <v>132</v>
      </c>
    </row>
    <row r="267" s="2" customFormat="1" ht="16.5" customHeight="1">
      <c r="A267" s="39"/>
      <c r="B267" s="173"/>
      <c r="C267" s="174" t="s">
        <v>341</v>
      </c>
      <c r="D267" s="174" t="s">
        <v>134</v>
      </c>
      <c r="E267" s="175" t="s">
        <v>342</v>
      </c>
      <c r="F267" s="176" t="s">
        <v>343</v>
      </c>
      <c r="G267" s="177" t="s">
        <v>220</v>
      </c>
      <c r="H267" s="178">
        <v>12</v>
      </c>
      <c r="I267" s="179"/>
      <c r="J267" s="180">
        <f>ROUND(I267*H267,2)</f>
        <v>0</v>
      </c>
      <c r="K267" s="176" t="s">
        <v>138</v>
      </c>
      <c r="L267" s="40"/>
      <c r="M267" s="181" t="s">
        <v>3</v>
      </c>
      <c r="N267" s="182" t="s">
        <v>43</v>
      </c>
      <c r="O267" s="73"/>
      <c r="P267" s="183">
        <f>O267*H267</f>
        <v>0</v>
      </c>
      <c r="Q267" s="183">
        <v>0</v>
      </c>
      <c r="R267" s="183">
        <f>Q267*H267</f>
        <v>0</v>
      </c>
      <c r="S267" s="183">
        <v>0.044999999999999998</v>
      </c>
      <c r="T267" s="184">
        <f>S267*H267</f>
        <v>0.54000000000000004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185" t="s">
        <v>139</v>
      </c>
      <c r="AT267" s="185" t="s">
        <v>134</v>
      </c>
      <c r="AU267" s="185" t="s">
        <v>81</v>
      </c>
      <c r="AY267" s="20" t="s">
        <v>132</v>
      </c>
      <c r="BE267" s="186">
        <f>IF(N267="základní",J267,0)</f>
        <v>0</v>
      </c>
      <c r="BF267" s="186">
        <f>IF(N267="snížená",J267,0)</f>
        <v>0</v>
      </c>
      <c r="BG267" s="186">
        <f>IF(N267="zákl. přenesená",J267,0)</f>
        <v>0</v>
      </c>
      <c r="BH267" s="186">
        <f>IF(N267="sníž. přenesená",J267,0)</f>
        <v>0</v>
      </c>
      <c r="BI267" s="186">
        <f>IF(N267="nulová",J267,0)</f>
        <v>0</v>
      </c>
      <c r="BJ267" s="20" t="s">
        <v>79</v>
      </c>
      <c r="BK267" s="186">
        <f>ROUND(I267*H267,2)</f>
        <v>0</v>
      </c>
      <c r="BL267" s="20" t="s">
        <v>139</v>
      </c>
      <c r="BM267" s="185" t="s">
        <v>344</v>
      </c>
    </row>
    <row r="268" s="2" customFormat="1">
      <c r="A268" s="39"/>
      <c r="B268" s="40"/>
      <c r="C268" s="39"/>
      <c r="D268" s="187" t="s">
        <v>141</v>
      </c>
      <c r="E268" s="39"/>
      <c r="F268" s="188" t="s">
        <v>345</v>
      </c>
      <c r="G268" s="39"/>
      <c r="H268" s="39"/>
      <c r="I268" s="189"/>
      <c r="J268" s="39"/>
      <c r="K268" s="39"/>
      <c r="L268" s="40"/>
      <c r="M268" s="190"/>
      <c r="N268" s="191"/>
      <c r="O268" s="73"/>
      <c r="P268" s="73"/>
      <c r="Q268" s="73"/>
      <c r="R268" s="73"/>
      <c r="S268" s="73"/>
      <c r="T268" s="74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20" t="s">
        <v>141</v>
      </c>
      <c r="AU268" s="20" t="s">
        <v>81</v>
      </c>
    </row>
    <row r="269" s="2" customFormat="1">
      <c r="A269" s="39"/>
      <c r="B269" s="40"/>
      <c r="C269" s="39"/>
      <c r="D269" s="192" t="s">
        <v>143</v>
      </c>
      <c r="E269" s="39"/>
      <c r="F269" s="193" t="s">
        <v>346</v>
      </c>
      <c r="G269" s="39"/>
      <c r="H269" s="39"/>
      <c r="I269" s="189"/>
      <c r="J269" s="39"/>
      <c r="K269" s="39"/>
      <c r="L269" s="40"/>
      <c r="M269" s="190"/>
      <c r="N269" s="191"/>
      <c r="O269" s="73"/>
      <c r="P269" s="73"/>
      <c r="Q269" s="73"/>
      <c r="R269" s="73"/>
      <c r="S269" s="73"/>
      <c r="T269" s="74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20" t="s">
        <v>143</v>
      </c>
      <c r="AU269" s="20" t="s">
        <v>81</v>
      </c>
    </row>
    <row r="270" s="13" customFormat="1">
      <c r="A270" s="13"/>
      <c r="B270" s="194"/>
      <c r="C270" s="13"/>
      <c r="D270" s="187" t="s">
        <v>145</v>
      </c>
      <c r="E270" s="195" t="s">
        <v>3</v>
      </c>
      <c r="F270" s="196" t="s">
        <v>332</v>
      </c>
      <c r="G270" s="13"/>
      <c r="H270" s="195" t="s">
        <v>3</v>
      </c>
      <c r="I270" s="197"/>
      <c r="J270" s="13"/>
      <c r="K270" s="13"/>
      <c r="L270" s="194"/>
      <c r="M270" s="198"/>
      <c r="N270" s="199"/>
      <c r="O270" s="199"/>
      <c r="P270" s="199"/>
      <c r="Q270" s="199"/>
      <c r="R270" s="199"/>
      <c r="S270" s="199"/>
      <c r="T270" s="200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95" t="s">
        <v>145</v>
      </c>
      <c r="AU270" s="195" t="s">
        <v>81</v>
      </c>
      <c r="AV270" s="13" t="s">
        <v>79</v>
      </c>
      <c r="AW270" s="13" t="s">
        <v>33</v>
      </c>
      <c r="AX270" s="13" t="s">
        <v>72</v>
      </c>
      <c r="AY270" s="195" t="s">
        <v>132</v>
      </c>
    </row>
    <row r="271" s="13" customFormat="1">
      <c r="A271" s="13"/>
      <c r="B271" s="194"/>
      <c r="C271" s="13"/>
      <c r="D271" s="187" t="s">
        <v>145</v>
      </c>
      <c r="E271" s="195" t="s">
        <v>3</v>
      </c>
      <c r="F271" s="196" t="s">
        <v>347</v>
      </c>
      <c r="G271" s="13"/>
      <c r="H271" s="195" t="s">
        <v>3</v>
      </c>
      <c r="I271" s="197"/>
      <c r="J271" s="13"/>
      <c r="K271" s="13"/>
      <c r="L271" s="194"/>
      <c r="M271" s="198"/>
      <c r="N271" s="199"/>
      <c r="O271" s="199"/>
      <c r="P271" s="199"/>
      <c r="Q271" s="199"/>
      <c r="R271" s="199"/>
      <c r="S271" s="199"/>
      <c r="T271" s="20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95" t="s">
        <v>145</v>
      </c>
      <c r="AU271" s="195" t="s">
        <v>81</v>
      </c>
      <c r="AV271" s="13" t="s">
        <v>79</v>
      </c>
      <c r="AW271" s="13" t="s">
        <v>33</v>
      </c>
      <c r="AX271" s="13" t="s">
        <v>72</v>
      </c>
      <c r="AY271" s="195" t="s">
        <v>132</v>
      </c>
    </row>
    <row r="272" s="14" customFormat="1">
      <c r="A272" s="14"/>
      <c r="B272" s="201"/>
      <c r="C272" s="14"/>
      <c r="D272" s="187" t="s">
        <v>145</v>
      </c>
      <c r="E272" s="202" t="s">
        <v>3</v>
      </c>
      <c r="F272" s="203" t="s">
        <v>9</v>
      </c>
      <c r="G272" s="14"/>
      <c r="H272" s="204">
        <v>12</v>
      </c>
      <c r="I272" s="205"/>
      <c r="J272" s="14"/>
      <c r="K272" s="14"/>
      <c r="L272" s="201"/>
      <c r="M272" s="206"/>
      <c r="N272" s="207"/>
      <c r="O272" s="207"/>
      <c r="P272" s="207"/>
      <c r="Q272" s="207"/>
      <c r="R272" s="207"/>
      <c r="S272" s="207"/>
      <c r="T272" s="208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02" t="s">
        <v>145</v>
      </c>
      <c r="AU272" s="202" t="s">
        <v>81</v>
      </c>
      <c r="AV272" s="14" t="s">
        <v>81</v>
      </c>
      <c r="AW272" s="14" t="s">
        <v>33</v>
      </c>
      <c r="AX272" s="14" t="s">
        <v>72</v>
      </c>
      <c r="AY272" s="202" t="s">
        <v>132</v>
      </c>
    </row>
    <row r="273" s="15" customFormat="1">
      <c r="A273" s="15"/>
      <c r="B273" s="209"/>
      <c r="C273" s="15"/>
      <c r="D273" s="187" t="s">
        <v>145</v>
      </c>
      <c r="E273" s="210" t="s">
        <v>3</v>
      </c>
      <c r="F273" s="211" t="s">
        <v>149</v>
      </c>
      <c r="G273" s="15"/>
      <c r="H273" s="212">
        <v>12</v>
      </c>
      <c r="I273" s="213"/>
      <c r="J273" s="15"/>
      <c r="K273" s="15"/>
      <c r="L273" s="209"/>
      <c r="M273" s="214"/>
      <c r="N273" s="215"/>
      <c r="O273" s="215"/>
      <c r="P273" s="215"/>
      <c r="Q273" s="215"/>
      <c r="R273" s="215"/>
      <c r="S273" s="215"/>
      <c r="T273" s="216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10" t="s">
        <v>145</v>
      </c>
      <c r="AU273" s="210" t="s">
        <v>81</v>
      </c>
      <c r="AV273" s="15" t="s">
        <v>139</v>
      </c>
      <c r="AW273" s="15" t="s">
        <v>33</v>
      </c>
      <c r="AX273" s="15" t="s">
        <v>79</v>
      </c>
      <c r="AY273" s="210" t="s">
        <v>132</v>
      </c>
    </row>
    <row r="274" s="2" customFormat="1" ht="16.5" customHeight="1">
      <c r="A274" s="39"/>
      <c r="B274" s="173"/>
      <c r="C274" s="174" t="s">
        <v>348</v>
      </c>
      <c r="D274" s="174" t="s">
        <v>134</v>
      </c>
      <c r="E274" s="175" t="s">
        <v>349</v>
      </c>
      <c r="F274" s="176" t="s">
        <v>350</v>
      </c>
      <c r="G274" s="177" t="s">
        <v>137</v>
      </c>
      <c r="H274" s="178">
        <v>48.965000000000003</v>
      </c>
      <c r="I274" s="179"/>
      <c r="J274" s="180">
        <f>ROUND(I274*H274,2)</f>
        <v>0</v>
      </c>
      <c r="K274" s="176" t="s">
        <v>138</v>
      </c>
      <c r="L274" s="40"/>
      <c r="M274" s="181" t="s">
        <v>3</v>
      </c>
      <c r="N274" s="182" t="s">
        <v>43</v>
      </c>
      <c r="O274" s="73"/>
      <c r="P274" s="183">
        <f>O274*H274</f>
        <v>0</v>
      </c>
      <c r="Q274" s="183">
        <v>0</v>
      </c>
      <c r="R274" s="183">
        <f>Q274*H274</f>
        <v>0</v>
      </c>
      <c r="S274" s="183">
        <v>2.3999999999999999</v>
      </c>
      <c r="T274" s="184">
        <f>S274*H274</f>
        <v>117.51600000000001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185" t="s">
        <v>139</v>
      </c>
      <c r="AT274" s="185" t="s">
        <v>134</v>
      </c>
      <c r="AU274" s="185" t="s">
        <v>81</v>
      </c>
      <c r="AY274" s="20" t="s">
        <v>132</v>
      </c>
      <c r="BE274" s="186">
        <f>IF(N274="základní",J274,0)</f>
        <v>0</v>
      </c>
      <c r="BF274" s="186">
        <f>IF(N274="snížená",J274,0)</f>
        <v>0</v>
      </c>
      <c r="BG274" s="186">
        <f>IF(N274="zákl. přenesená",J274,0)</f>
        <v>0</v>
      </c>
      <c r="BH274" s="186">
        <f>IF(N274="sníž. přenesená",J274,0)</f>
        <v>0</v>
      </c>
      <c r="BI274" s="186">
        <f>IF(N274="nulová",J274,0)</f>
        <v>0</v>
      </c>
      <c r="BJ274" s="20" t="s">
        <v>79</v>
      </c>
      <c r="BK274" s="186">
        <f>ROUND(I274*H274,2)</f>
        <v>0</v>
      </c>
      <c r="BL274" s="20" t="s">
        <v>139</v>
      </c>
      <c r="BM274" s="185" t="s">
        <v>351</v>
      </c>
    </row>
    <row r="275" s="2" customFormat="1">
      <c r="A275" s="39"/>
      <c r="B275" s="40"/>
      <c r="C275" s="39"/>
      <c r="D275" s="187" t="s">
        <v>141</v>
      </c>
      <c r="E275" s="39"/>
      <c r="F275" s="188" t="s">
        <v>352</v>
      </c>
      <c r="G275" s="39"/>
      <c r="H275" s="39"/>
      <c r="I275" s="189"/>
      <c r="J275" s="39"/>
      <c r="K275" s="39"/>
      <c r="L275" s="40"/>
      <c r="M275" s="190"/>
      <c r="N275" s="191"/>
      <c r="O275" s="73"/>
      <c r="P275" s="73"/>
      <c r="Q275" s="73"/>
      <c r="R275" s="73"/>
      <c r="S275" s="73"/>
      <c r="T275" s="74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20" t="s">
        <v>141</v>
      </c>
      <c r="AU275" s="20" t="s">
        <v>81</v>
      </c>
    </row>
    <row r="276" s="2" customFormat="1">
      <c r="A276" s="39"/>
      <c r="B276" s="40"/>
      <c r="C276" s="39"/>
      <c r="D276" s="192" t="s">
        <v>143</v>
      </c>
      <c r="E276" s="39"/>
      <c r="F276" s="193" t="s">
        <v>353</v>
      </c>
      <c r="G276" s="39"/>
      <c r="H276" s="39"/>
      <c r="I276" s="189"/>
      <c r="J276" s="39"/>
      <c r="K276" s="39"/>
      <c r="L276" s="40"/>
      <c r="M276" s="190"/>
      <c r="N276" s="191"/>
      <c r="O276" s="73"/>
      <c r="P276" s="73"/>
      <c r="Q276" s="73"/>
      <c r="R276" s="73"/>
      <c r="S276" s="73"/>
      <c r="T276" s="74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20" t="s">
        <v>143</v>
      </c>
      <c r="AU276" s="20" t="s">
        <v>81</v>
      </c>
    </row>
    <row r="277" s="13" customFormat="1">
      <c r="A277" s="13"/>
      <c r="B277" s="194"/>
      <c r="C277" s="13"/>
      <c r="D277" s="187" t="s">
        <v>145</v>
      </c>
      <c r="E277" s="195" t="s">
        <v>3</v>
      </c>
      <c r="F277" s="196" t="s">
        <v>312</v>
      </c>
      <c r="G277" s="13"/>
      <c r="H277" s="195" t="s">
        <v>3</v>
      </c>
      <c r="I277" s="197"/>
      <c r="J277" s="13"/>
      <c r="K277" s="13"/>
      <c r="L277" s="194"/>
      <c r="M277" s="198"/>
      <c r="N277" s="199"/>
      <c r="O277" s="199"/>
      <c r="P277" s="199"/>
      <c r="Q277" s="199"/>
      <c r="R277" s="199"/>
      <c r="S277" s="199"/>
      <c r="T277" s="20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95" t="s">
        <v>145</v>
      </c>
      <c r="AU277" s="195" t="s">
        <v>81</v>
      </c>
      <c r="AV277" s="13" t="s">
        <v>79</v>
      </c>
      <c r="AW277" s="13" t="s">
        <v>33</v>
      </c>
      <c r="AX277" s="13" t="s">
        <v>72</v>
      </c>
      <c r="AY277" s="195" t="s">
        <v>132</v>
      </c>
    </row>
    <row r="278" s="13" customFormat="1">
      <c r="A278" s="13"/>
      <c r="B278" s="194"/>
      <c r="C278" s="13"/>
      <c r="D278" s="187" t="s">
        <v>145</v>
      </c>
      <c r="E278" s="195" t="s">
        <v>3</v>
      </c>
      <c r="F278" s="196" t="s">
        <v>354</v>
      </c>
      <c r="G278" s="13"/>
      <c r="H278" s="195" t="s">
        <v>3</v>
      </c>
      <c r="I278" s="197"/>
      <c r="J278" s="13"/>
      <c r="K278" s="13"/>
      <c r="L278" s="194"/>
      <c r="M278" s="198"/>
      <c r="N278" s="199"/>
      <c r="O278" s="199"/>
      <c r="P278" s="199"/>
      <c r="Q278" s="199"/>
      <c r="R278" s="199"/>
      <c r="S278" s="199"/>
      <c r="T278" s="200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95" t="s">
        <v>145</v>
      </c>
      <c r="AU278" s="195" t="s">
        <v>81</v>
      </c>
      <c r="AV278" s="13" t="s">
        <v>79</v>
      </c>
      <c r="AW278" s="13" t="s">
        <v>33</v>
      </c>
      <c r="AX278" s="13" t="s">
        <v>72</v>
      </c>
      <c r="AY278" s="195" t="s">
        <v>132</v>
      </c>
    </row>
    <row r="279" s="14" customFormat="1">
      <c r="A279" s="14"/>
      <c r="B279" s="201"/>
      <c r="C279" s="14"/>
      <c r="D279" s="187" t="s">
        <v>145</v>
      </c>
      <c r="E279" s="202" t="s">
        <v>3</v>
      </c>
      <c r="F279" s="203" t="s">
        <v>355</v>
      </c>
      <c r="G279" s="14"/>
      <c r="H279" s="204">
        <v>48.965000000000003</v>
      </c>
      <c r="I279" s="205"/>
      <c r="J279" s="14"/>
      <c r="K279" s="14"/>
      <c r="L279" s="201"/>
      <c r="M279" s="206"/>
      <c r="N279" s="207"/>
      <c r="O279" s="207"/>
      <c r="P279" s="207"/>
      <c r="Q279" s="207"/>
      <c r="R279" s="207"/>
      <c r="S279" s="207"/>
      <c r="T279" s="208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02" t="s">
        <v>145</v>
      </c>
      <c r="AU279" s="202" t="s">
        <v>81</v>
      </c>
      <c r="AV279" s="14" t="s">
        <v>81</v>
      </c>
      <c r="AW279" s="14" t="s">
        <v>33</v>
      </c>
      <c r="AX279" s="14" t="s">
        <v>72</v>
      </c>
      <c r="AY279" s="202" t="s">
        <v>132</v>
      </c>
    </row>
    <row r="280" s="15" customFormat="1">
      <c r="A280" s="15"/>
      <c r="B280" s="209"/>
      <c r="C280" s="15"/>
      <c r="D280" s="187" t="s">
        <v>145</v>
      </c>
      <c r="E280" s="210" t="s">
        <v>3</v>
      </c>
      <c r="F280" s="211" t="s">
        <v>149</v>
      </c>
      <c r="G280" s="15"/>
      <c r="H280" s="212">
        <v>48.965000000000003</v>
      </c>
      <c r="I280" s="213"/>
      <c r="J280" s="15"/>
      <c r="K280" s="15"/>
      <c r="L280" s="209"/>
      <c r="M280" s="214"/>
      <c r="N280" s="215"/>
      <c r="O280" s="215"/>
      <c r="P280" s="215"/>
      <c r="Q280" s="215"/>
      <c r="R280" s="215"/>
      <c r="S280" s="215"/>
      <c r="T280" s="216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10" t="s">
        <v>145</v>
      </c>
      <c r="AU280" s="210" t="s">
        <v>81</v>
      </c>
      <c r="AV280" s="15" t="s">
        <v>139</v>
      </c>
      <c r="AW280" s="15" t="s">
        <v>33</v>
      </c>
      <c r="AX280" s="15" t="s">
        <v>79</v>
      </c>
      <c r="AY280" s="210" t="s">
        <v>132</v>
      </c>
    </row>
    <row r="281" s="2" customFormat="1" ht="16.5" customHeight="1">
      <c r="A281" s="39"/>
      <c r="B281" s="173"/>
      <c r="C281" s="174" t="s">
        <v>356</v>
      </c>
      <c r="D281" s="174" t="s">
        <v>134</v>
      </c>
      <c r="E281" s="175" t="s">
        <v>357</v>
      </c>
      <c r="F281" s="176" t="s">
        <v>358</v>
      </c>
      <c r="G281" s="177" t="s">
        <v>283</v>
      </c>
      <c r="H281" s="178">
        <v>81.599999999999994</v>
      </c>
      <c r="I281" s="179"/>
      <c r="J281" s="180">
        <f>ROUND(I281*H281,2)</f>
        <v>0</v>
      </c>
      <c r="K281" s="176" t="s">
        <v>138</v>
      </c>
      <c r="L281" s="40"/>
      <c r="M281" s="181" t="s">
        <v>3</v>
      </c>
      <c r="N281" s="182" t="s">
        <v>43</v>
      </c>
      <c r="O281" s="73"/>
      <c r="P281" s="183">
        <f>O281*H281</f>
        <v>0</v>
      </c>
      <c r="Q281" s="183">
        <v>0.00042999999999999999</v>
      </c>
      <c r="R281" s="183">
        <f>Q281*H281</f>
        <v>0.035087999999999994</v>
      </c>
      <c r="S281" s="183">
        <v>0</v>
      </c>
      <c r="T281" s="184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185" t="s">
        <v>139</v>
      </c>
      <c r="AT281" s="185" t="s">
        <v>134</v>
      </c>
      <c r="AU281" s="185" t="s">
        <v>81</v>
      </c>
      <c r="AY281" s="20" t="s">
        <v>132</v>
      </c>
      <c r="BE281" s="186">
        <f>IF(N281="základní",J281,0)</f>
        <v>0</v>
      </c>
      <c r="BF281" s="186">
        <f>IF(N281="snížená",J281,0)</f>
        <v>0</v>
      </c>
      <c r="BG281" s="186">
        <f>IF(N281="zákl. přenesená",J281,0)</f>
        <v>0</v>
      </c>
      <c r="BH281" s="186">
        <f>IF(N281="sníž. přenesená",J281,0)</f>
        <v>0</v>
      </c>
      <c r="BI281" s="186">
        <f>IF(N281="nulová",J281,0)</f>
        <v>0</v>
      </c>
      <c r="BJ281" s="20" t="s">
        <v>79</v>
      </c>
      <c r="BK281" s="186">
        <f>ROUND(I281*H281,2)</f>
        <v>0</v>
      </c>
      <c r="BL281" s="20" t="s">
        <v>139</v>
      </c>
      <c r="BM281" s="185" t="s">
        <v>359</v>
      </c>
    </row>
    <row r="282" s="2" customFormat="1">
      <c r="A282" s="39"/>
      <c r="B282" s="40"/>
      <c r="C282" s="39"/>
      <c r="D282" s="187" t="s">
        <v>141</v>
      </c>
      <c r="E282" s="39"/>
      <c r="F282" s="188" t="s">
        <v>360</v>
      </c>
      <c r="G282" s="39"/>
      <c r="H282" s="39"/>
      <c r="I282" s="189"/>
      <c r="J282" s="39"/>
      <c r="K282" s="39"/>
      <c r="L282" s="40"/>
      <c r="M282" s="190"/>
      <c r="N282" s="191"/>
      <c r="O282" s="73"/>
      <c r="P282" s="73"/>
      <c r="Q282" s="73"/>
      <c r="R282" s="73"/>
      <c r="S282" s="73"/>
      <c r="T282" s="74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20" t="s">
        <v>141</v>
      </c>
      <c r="AU282" s="20" t="s">
        <v>81</v>
      </c>
    </row>
    <row r="283" s="2" customFormat="1">
      <c r="A283" s="39"/>
      <c r="B283" s="40"/>
      <c r="C283" s="39"/>
      <c r="D283" s="192" t="s">
        <v>143</v>
      </c>
      <c r="E283" s="39"/>
      <c r="F283" s="193" t="s">
        <v>361</v>
      </c>
      <c r="G283" s="39"/>
      <c r="H283" s="39"/>
      <c r="I283" s="189"/>
      <c r="J283" s="39"/>
      <c r="K283" s="39"/>
      <c r="L283" s="40"/>
      <c r="M283" s="190"/>
      <c r="N283" s="191"/>
      <c r="O283" s="73"/>
      <c r="P283" s="73"/>
      <c r="Q283" s="73"/>
      <c r="R283" s="73"/>
      <c r="S283" s="73"/>
      <c r="T283" s="74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20" t="s">
        <v>143</v>
      </c>
      <c r="AU283" s="20" t="s">
        <v>81</v>
      </c>
    </row>
    <row r="284" s="13" customFormat="1">
      <c r="A284" s="13"/>
      <c r="B284" s="194"/>
      <c r="C284" s="13"/>
      <c r="D284" s="187" t="s">
        <v>145</v>
      </c>
      <c r="E284" s="195" t="s">
        <v>3</v>
      </c>
      <c r="F284" s="196" t="s">
        <v>170</v>
      </c>
      <c r="G284" s="13"/>
      <c r="H284" s="195" t="s">
        <v>3</v>
      </c>
      <c r="I284" s="197"/>
      <c r="J284" s="13"/>
      <c r="K284" s="13"/>
      <c r="L284" s="194"/>
      <c r="M284" s="198"/>
      <c r="N284" s="199"/>
      <c r="O284" s="199"/>
      <c r="P284" s="199"/>
      <c r="Q284" s="199"/>
      <c r="R284" s="199"/>
      <c r="S284" s="199"/>
      <c r="T284" s="200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95" t="s">
        <v>145</v>
      </c>
      <c r="AU284" s="195" t="s">
        <v>81</v>
      </c>
      <c r="AV284" s="13" t="s">
        <v>79</v>
      </c>
      <c r="AW284" s="13" t="s">
        <v>33</v>
      </c>
      <c r="AX284" s="13" t="s">
        <v>72</v>
      </c>
      <c r="AY284" s="195" t="s">
        <v>132</v>
      </c>
    </row>
    <row r="285" s="14" customFormat="1">
      <c r="A285" s="14"/>
      <c r="B285" s="201"/>
      <c r="C285" s="14"/>
      <c r="D285" s="187" t="s">
        <v>145</v>
      </c>
      <c r="E285" s="202" t="s">
        <v>3</v>
      </c>
      <c r="F285" s="203" t="s">
        <v>362</v>
      </c>
      <c r="G285" s="14"/>
      <c r="H285" s="204">
        <v>81.599999999999994</v>
      </c>
      <c r="I285" s="205"/>
      <c r="J285" s="14"/>
      <c r="K285" s="14"/>
      <c r="L285" s="201"/>
      <c r="M285" s="206"/>
      <c r="N285" s="207"/>
      <c r="O285" s="207"/>
      <c r="P285" s="207"/>
      <c r="Q285" s="207"/>
      <c r="R285" s="207"/>
      <c r="S285" s="207"/>
      <c r="T285" s="208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02" t="s">
        <v>145</v>
      </c>
      <c r="AU285" s="202" t="s">
        <v>81</v>
      </c>
      <c r="AV285" s="14" t="s">
        <v>81</v>
      </c>
      <c r="AW285" s="14" t="s">
        <v>33</v>
      </c>
      <c r="AX285" s="14" t="s">
        <v>72</v>
      </c>
      <c r="AY285" s="202" t="s">
        <v>132</v>
      </c>
    </row>
    <row r="286" s="15" customFormat="1">
      <c r="A286" s="15"/>
      <c r="B286" s="209"/>
      <c r="C286" s="15"/>
      <c r="D286" s="187" t="s">
        <v>145</v>
      </c>
      <c r="E286" s="210" t="s">
        <v>3</v>
      </c>
      <c r="F286" s="211" t="s">
        <v>149</v>
      </c>
      <c r="G286" s="15"/>
      <c r="H286" s="212">
        <v>81.599999999999994</v>
      </c>
      <c r="I286" s="213"/>
      <c r="J286" s="15"/>
      <c r="K286" s="15"/>
      <c r="L286" s="209"/>
      <c r="M286" s="214"/>
      <c r="N286" s="215"/>
      <c r="O286" s="215"/>
      <c r="P286" s="215"/>
      <c r="Q286" s="215"/>
      <c r="R286" s="215"/>
      <c r="S286" s="215"/>
      <c r="T286" s="216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10" t="s">
        <v>145</v>
      </c>
      <c r="AU286" s="210" t="s">
        <v>81</v>
      </c>
      <c r="AV286" s="15" t="s">
        <v>139</v>
      </c>
      <c r="AW286" s="15" t="s">
        <v>33</v>
      </c>
      <c r="AX286" s="15" t="s">
        <v>79</v>
      </c>
      <c r="AY286" s="210" t="s">
        <v>132</v>
      </c>
    </row>
    <row r="287" s="2" customFormat="1" ht="16.5" customHeight="1">
      <c r="A287" s="39"/>
      <c r="B287" s="173"/>
      <c r="C287" s="174" t="s">
        <v>363</v>
      </c>
      <c r="D287" s="174" t="s">
        <v>134</v>
      </c>
      <c r="E287" s="175" t="s">
        <v>364</v>
      </c>
      <c r="F287" s="176" t="s">
        <v>365</v>
      </c>
      <c r="G287" s="177" t="s">
        <v>283</v>
      </c>
      <c r="H287" s="178">
        <v>81.599999999999994</v>
      </c>
      <c r="I287" s="179"/>
      <c r="J287" s="180">
        <f>ROUND(I287*H287,2)</f>
        <v>0</v>
      </c>
      <c r="K287" s="176" t="s">
        <v>138</v>
      </c>
      <c r="L287" s="40"/>
      <c r="M287" s="181" t="s">
        <v>3</v>
      </c>
      <c r="N287" s="182" t="s">
        <v>43</v>
      </c>
      <c r="O287" s="73"/>
      <c r="P287" s="183">
        <f>O287*H287</f>
        <v>0</v>
      </c>
      <c r="Q287" s="183">
        <v>0</v>
      </c>
      <c r="R287" s="183">
        <f>Q287*H287</f>
        <v>0</v>
      </c>
      <c r="S287" s="183">
        <v>0</v>
      </c>
      <c r="T287" s="184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185" t="s">
        <v>139</v>
      </c>
      <c r="AT287" s="185" t="s">
        <v>134</v>
      </c>
      <c r="AU287" s="185" t="s">
        <v>81</v>
      </c>
      <c r="AY287" s="20" t="s">
        <v>132</v>
      </c>
      <c r="BE287" s="186">
        <f>IF(N287="základní",J287,0)</f>
        <v>0</v>
      </c>
      <c r="BF287" s="186">
        <f>IF(N287="snížená",J287,0)</f>
        <v>0</v>
      </c>
      <c r="BG287" s="186">
        <f>IF(N287="zákl. přenesená",J287,0)</f>
        <v>0</v>
      </c>
      <c r="BH287" s="186">
        <f>IF(N287="sníž. přenesená",J287,0)</f>
        <v>0</v>
      </c>
      <c r="BI287" s="186">
        <f>IF(N287="nulová",J287,0)</f>
        <v>0</v>
      </c>
      <c r="BJ287" s="20" t="s">
        <v>79</v>
      </c>
      <c r="BK287" s="186">
        <f>ROUND(I287*H287,2)</f>
        <v>0</v>
      </c>
      <c r="BL287" s="20" t="s">
        <v>139</v>
      </c>
      <c r="BM287" s="185" t="s">
        <v>366</v>
      </c>
    </row>
    <row r="288" s="2" customFormat="1">
      <c r="A288" s="39"/>
      <c r="B288" s="40"/>
      <c r="C288" s="39"/>
      <c r="D288" s="187" t="s">
        <v>141</v>
      </c>
      <c r="E288" s="39"/>
      <c r="F288" s="188" t="s">
        <v>367</v>
      </c>
      <c r="G288" s="39"/>
      <c r="H288" s="39"/>
      <c r="I288" s="189"/>
      <c r="J288" s="39"/>
      <c r="K288" s="39"/>
      <c r="L288" s="40"/>
      <c r="M288" s="190"/>
      <c r="N288" s="191"/>
      <c r="O288" s="73"/>
      <c r="P288" s="73"/>
      <c r="Q288" s="73"/>
      <c r="R288" s="73"/>
      <c r="S288" s="73"/>
      <c r="T288" s="74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20" t="s">
        <v>141</v>
      </c>
      <c r="AU288" s="20" t="s">
        <v>81</v>
      </c>
    </row>
    <row r="289" s="2" customFormat="1">
      <c r="A289" s="39"/>
      <c r="B289" s="40"/>
      <c r="C289" s="39"/>
      <c r="D289" s="192" t="s">
        <v>143</v>
      </c>
      <c r="E289" s="39"/>
      <c r="F289" s="193" t="s">
        <v>368</v>
      </c>
      <c r="G289" s="39"/>
      <c r="H289" s="39"/>
      <c r="I289" s="189"/>
      <c r="J289" s="39"/>
      <c r="K289" s="39"/>
      <c r="L289" s="40"/>
      <c r="M289" s="190"/>
      <c r="N289" s="191"/>
      <c r="O289" s="73"/>
      <c r="P289" s="73"/>
      <c r="Q289" s="73"/>
      <c r="R289" s="73"/>
      <c r="S289" s="73"/>
      <c r="T289" s="74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20" t="s">
        <v>143</v>
      </c>
      <c r="AU289" s="20" t="s">
        <v>81</v>
      </c>
    </row>
    <row r="290" s="12" customFormat="1" ht="22.8" customHeight="1">
      <c r="A290" s="12"/>
      <c r="B290" s="160"/>
      <c r="C290" s="12"/>
      <c r="D290" s="161" t="s">
        <v>71</v>
      </c>
      <c r="E290" s="171" t="s">
        <v>369</v>
      </c>
      <c r="F290" s="171" t="s">
        <v>370</v>
      </c>
      <c r="G290" s="12"/>
      <c r="H290" s="12"/>
      <c r="I290" s="163"/>
      <c r="J290" s="172">
        <f>BK290</f>
        <v>0</v>
      </c>
      <c r="K290" s="12"/>
      <c r="L290" s="160"/>
      <c r="M290" s="165"/>
      <c r="N290" s="166"/>
      <c r="O290" s="166"/>
      <c r="P290" s="167">
        <f>SUM(P291:P312)</f>
        <v>0</v>
      </c>
      <c r="Q290" s="166"/>
      <c r="R290" s="167">
        <f>SUM(R291:R312)</f>
        <v>0</v>
      </c>
      <c r="S290" s="166"/>
      <c r="T290" s="168">
        <f>SUM(T291:T312)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161" t="s">
        <v>79</v>
      </c>
      <c r="AT290" s="169" t="s">
        <v>71</v>
      </c>
      <c r="AU290" s="169" t="s">
        <v>79</v>
      </c>
      <c r="AY290" s="161" t="s">
        <v>132</v>
      </c>
      <c r="BK290" s="170">
        <f>SUM(BK291:BK312)</f>
        <v>0</v>
      </c>
    </row>
    <row r="291" s="2" customFormat="1" ht="16.5" customHeight="1">
      <c r="A291" s="39"/>
      <c r="B291" s="173"/>
      <c r="C291" s="174" t="s">
        <v>371</v>
      </c>
      <c r="D291" s="174" t="s">
        <v>134</v>
      </c>
      <c r="E291" s="175" t="s">
        <v>372</v>
      </c>
      <c r="F291" s="176" t="s">
        <v>373</v>
      </c>
      <c r="G291" s="177" t="s">
        <v>153</v>
      </c>
      <c r="H291" s="178">
        <v>253.68000000000001</v>
      </c>
      <c r="I291" s="179"/>
      <c r="J291" s="180">
        <f>ROUND(I291*H291,2)</f>
        <v>0</v>
      </c>
      <c r="K291" s="176" t="s">
        <v>138</v>
      </c>
      <c r="L291" s="40"/>
      <c r="M291" s="181" t="s">
        <v>3</v>
      </c>
      <c r="N291" s="182" t="s">
        <v>43</v>
      </c>
      <c r="O291" s="73"/>
      <c r="P291" s="183">
        <f>O291*H291</f>
        <v>0</v>
      </c>
      <c r="Q291" s="183">
        <v>0</v>
      </c>
      <c r="R291" s="183">
        <f>Q291*H291</f>
        <v>0</v>
      </c>
      <c r="S291" s="183">
        <v>0</v>
      </c>
      <c r="T291" s="184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185" t="s">
        <v>139</v>
      </c>
      <c r="AT291" s="185" t="s">
        <v>134</v>
      </c>
      <c r="AU291" s="185" t="s">
        <v>81</v>
      </c>
      <c r="AY291" s="20" t="s">
        <v>132</v>
      </c>
      <c r="BE291" s="186">
        <f>IF(N291="základní",J291,0)</f>
        <v>0</v>
      </c>
      <c r="BF291" s="186">
        <f>IF(N291="snížená",J291,0)</f>
        <v>0</v>
      </c>
      <c r="BG291" s="186">
        <f>IF(N291="zákl. přenesená",J291,0)</f>
        <v>0</v>
      </c>
      <c r="BH291" s="186">
        <f>IF(N291="sníž. přenesená",J291,0)</f>
        <v>0</v>
      </c>
      <c r="BI291" s="186">
        <f>IF(N291="nulová",J291,0)</f>
        <v>0</v>
      </c>
      <c r="BJ291" s="20" t="s">
        <v>79</v>
      </c>
      <c r="BK291" s="186">
        <f>ROUND(I291*H291,2)</f>
        <v>0</v>
      </c>
      <c r="BL291" s="20" t="s">
        <v>139</v>
      </c>
      <c r="BM291" s="185" t="s">
        <v>374</v>
      </c>
    </row>
    <row r="292" s="2" customFormat="1">
      <c r="A292" s="39"/>
      <c r="B292" s="40"/>
      <c r="C292" s="39"/>
      <c r="D292" s="187" t="s">
        <v>141</v>
      </c>
      <c r="E292" s="39"/>
      <c r="F292" s="188" t="s">
        <v>375</v>
      </c>
      <c r="G292" s="39"/>
      <c r="H292" s="39"/>
      <c r="I292" s="189"/>
      <c r="J292" s="39"/>
      <c r="K292" s="39"/>
      <c r="L292" s="40"/>
      <c r="M292" s="190"/>
      <c r="N292" s="191"/>
      <c r="O292" s="73"/>
      <c r="P292" s="73"/>
      <c r="Q292" s="73"/>
      <c r="R292" s="73"/>
      <c r="S292" s="73"/>
      <c r="T292" s="74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20" t="s">
        <v>141</v>
      </c>
      <c r="AU292" s="20" t="s">
        <v>81</v>
      </c>
    </row>
    <row r="293" s="2" customFormat="1">
      <c r="A293" s="39"/>
      <c r="B293" s="40"/>
      <c r="C293" s="39"/>
      <c r="D293" s="192" t="s">
        <v>143</v>
      </c>
      <c r="E293" s="39"/>
      <c r="F293" s="193" t="s">
        <v>376</v>
      </c>
      <c r="G293" s="39"/>
      <c r="H293" s="39"/>
      <c r="I293" s="189"/>
      <c r="J293" s="39"/>
      <c r="K293" s="39"/>
      <c r="L293" s="40"/>
      <c r="M293" s="190"/>
      <c r="N293" s="191"/>
      <c r="O293" s="73"/>
      <c r="P293" s="73"/>
      <c r="Q293" s="73"/>
      <c r="R293" s="73"/>
      <c r="S293" s="73"/>
      <c r="T293" s="74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20" t="s">
        <v>143</v>
      </c>
      <c r="AU293" s="20" t="s">
        <v>81</v>
      </c>
    </row>
    <row r="294" s="2" customFormat="1" ht="16.5" customHeight="1">
      <c r="A294" s="39"/>
      <c r="B294" s="173"/>
      <c r="C294" s="174" t="s">
        <v>377</v>
      </c>
      <c r="D294" s="174" t="s">
        <v>134</v>
      </c>
      <c r="E294" s="175" t="s">
        <v>378</v>
      </c>
      <c r="F294" s="176" t="s">
        <v>379</v>
      </c>
      <c r="G294" s="177" t="s">
        <v>153</v>
      </c>
      <c r="H294" s="178">
        <v>4819.9200000000001</v>
      </c>
      <c r="I294" s="179"/>
      <c r="J294" s="180">
        <f>ROUND(I294*H294,2)</f>
        <v>0</v>
      </c>
      <c r="K294" s="176" t="s">
        <v>138</v>
      </c>
      <c r="L294" s="40"/>
      <c r="M294" s="181" t="s">
        <v>3</v>
      </c>
      <c r="N294" s="182" t="s">
        <v>43</v>
      </c>
      <c r="O294" s="73"/>
      <c r="P294" s="183">
        <f>O294*H294</f>
        <v>0</v>
      </c>
      <c r="Q294" s="183">
        <v>0</v>
      </c>
      <c r="R294" s="183">
        <f>Q294*H294</f>
        <v>0</v>
      </c>
      <c r="S294" s="183">
        <v>0</v>
      </c>
      <c r="T294" s="184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185" t="s">
        <v>139</v>
      </c>
      <c r="AT294" s="185" t="s">
        <v>134</v>
      </c>
      <c r="AU294" s="185" t="s">
        <v>81</v>
      </c>
      <c r="AY294" s="20" t="s">
        <v>132</v>
      </c>
      <c r="BE294" s="186">
        <f>IF(N294="základní",J294,0)</f>
        <v>0</v>
      </c>
      <c r="BF294" s="186">
        <f>IF(N294="snížená",J294,0)</f>
        <v>0</v>
      </c>
      <c r="BG294" s="186">
        <f>IF(N294="zákl. přenesená",J294,0)</f>
        <v>0</v>
      </c>
      <c r="BH294" s="186">
        <f>IF(N294="sníž. přenesená",J294,0)</f>
        <v>0</v>
      </c>
      <c r="BI294" s="186">
        <f>IF(N294="nulová",J294,0)</f>
        <v>0</v>
      </c>
      <c r="BJ294" s="20" t="s">
        <v>79</v>
      </c>
      <c r="BK294" s="186">
        <f>ROUND(I294*H294,2)</f>
        <v>0</v>
      </c>
      <c r="BL294" s="20" t="s">
        <v>139</v>
      </c>
      <c r="BM294" s="185" t="s">
        <v>380</v>
      </c>
    </row>
    <row r="295" s="2" customFormat="1">
      <c r="A295" s="39"/>
      <c r="B295" s="40"/>
      <c r="C295" s="39"/>
      <c r="D295" s="187" t="s">
        <v>141</v>
      </c>
      <c r="E295" s="39"/>
      <c r="F295" s="188" t="s">
        <v>381</v>
      </c>
      <c r="G295" s="39"/>
      <c r="H295" s="39"/>
      <c r="I295" s="189"/>
      <c r="J295" s="39"/>
      <c r="K295" s="39"/>
      <c r="L295" s="40"/>
      <c r="M295" s="190"/>
      <c r="N295" s="191"/>
      <c r="O295" s="73"/>
      <c r="P295" s="73"/>
      <c r="Q295" s="73"/>
      <c r="R295" s="73"/>
      <c r="S295" s="73"/>
      <c r="T295" s="74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20" t="s">
        <v>141</v>
      </c>
      <c r="AU295" s="20" t="s">
        <v>81</v>
      </c>
    </row>
    <row r="296" s="2" customFormat="1">
      <c r="A296" s="39"/>
      <c r="B296" s="40"/>
      <c r="C296" s="39"/>
      <c r="D296" s="192" t="s">
        <v>143</v>
      </c>
      <c r="E296" s="39"/>
      <c r="F296" s="193" t="s">
        <v>382</v>
      </c>
      <c r="G296" s="39"/>
      <c r="H296" s="39"/>
      <c r="I296" s="189"/>
      <c r="J296" s="39"/>
      <c r="K296" s="39"/>
      <c r="L296" s="40"/>
      <c r="M296" s="190"/>
      <c r="N296" s="191"/>
      <c r="O296" s="73"/>
      <c r="P296" s="73"/>
      <c r="Q296" s="73"/>
      <c r="R296" s="73"/>
      <c r="S296" s="73"/>
      <c r="T296" s="74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20" t="s">
        <v>143</v>
      </c>
      <c r="AU296" s="20" t="s">
        <v>81</v>
      </c>
    </row>
    <row r="297" s="14" customFormat="1">
      <c r="A297" s="14"/>
      <c r="B297" s="201"/>
      <c r="C297" s="14"/>
      <c r="D297" s="187" t="s">
        <v>145</v>
      </c>
      <c r="E297" s="14"/>
      <c r="F297" s="203" t="s">
        <v>383</v>
      </c>
      <c r="G297" s="14"/>
      <c r="H297" s="204">
        <v>4819.9200000000001</v>
      </c>
      <c r="I297" s="205"/>
      <c r="J297" s="14"/>
      <c r="K297" s="14"/>
      <c r="L297" s="201"/>
      <c r="M297" s="206"/>
      <c r="N297" s="207"/>
      <c r="O297" s="207"/>
      <c r="P297" s="207"/>
      <c r="Q297" s="207"/>
      <c r="R297" s="207"/>
      <c r="S297" s="207"/>
      <c r="T297" s="208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02" t="s">
        <v>145</v>
      </c>
      <c r="AU297" s="202" t="s">
        <v>81</v>
      </c>
      <c r="AV297" s="14" t="s">
        <v>81</v>
      </c>
      <c r="AW297" s="14" t="s">
        <v>4</v>
      </c>
      <c r="AX297" s="14" t="s">
        <v>79</v>
      </c>
      <c r="AY297" s="202" t="s">
        <v>132</v>
      </c>
    </row>
    <row r="298" s="2" customFormat="1" ht="21.75" customHeight="1">
      <c r="A298" s="39"/>
      <c r="B298" s="173"/>
      <c r="C298" s="174" t="s">
        <v>384</v>
      </c>
      <c r="D298" s="174" t="s">
        <v>134</v>
      </c>
      <c r="E298" s="175" t="s">
        <v>385</v>
      </c>
      <c r="F298" s="176" t="s">
        <v>386</v>
      </c>
      <c r="G298" s="177" t="s">
        <v>153</v>
      </c>
      <c r="H298" s="178">
        <v>117.51600000000001</v>
      </c>
      <c r="I298" s="179"/>
      <c r="J298" s="180">
        <f>ROUND(I298*H298,2)</f>
        <v>0</v>
      </c>
      <c r="K298" s="176" t="s">
        <v>138</v>
      </c>
      <c r="L298" s="40"/>
      <c r="M298" s="181" t="s">
        <v>3</v>
      </c>
      <c r="N298" s="182" t="s">
        <v>43</v>
      </c>
      <c r="O298" s="73"/>
      <c r="P298" s="183">
        <f>O298*H298</f>
        <v>0</v>
      </c>
      <c r="Q298" s="183">
        <v>0</v>
      </c>
      <c r="R298" s="183">
        <f>Q298*H298</f>
        <v>0</v>
      </c>
      <c r="S298" s="183">
        <v>0</v>
      </c>
      <c r="T298" s="184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185" t="s">
        <v>139</v>
      </c>
      <c r="AT298" s="185" t="s">
        <v>134</v>
      </c>
      <c r="AU298" s="185" t="s">
        <v>81</v>
      </c>
      <c r="AY298" s="20" t="s">
        <v>132</v>
      </c>
      <c r="BE298" s="186">
        <f>IF(N298="základní",J298,0)</f>
        <v>0</v>
      </c>
      <c r="BF298" s="186">
        <f>IF(N298="snížená",J298,0)</f>
        <v>0</v>
      </c>
      <c r="BG298" s="186">
        <f>IF(N298="zákl. přenesená",J298,0)</f>
        <v>0</v>
      </c>
      <c r="BH298" s="186">
        <f>IF(N298="sníž. přenesená",J298,0)</f>
        <v>0</v>
      </c>
      <c r="BI298" s="186">
        <f>IF(N298="nulová",J298,0)</f>
        <v>0</v>
      </c>
      <c r="BJ298" s="20" t="s">
        <v>79</v>
      </c>
      <c r="BK298" s="186">
        <f>ROUND(I298*H298,2)</f>
        <v>0</v>
      </c>
      <c r="BL298" s="20" t="s">
        <v>139</v>
      </c>
      <c r="BM298" s="185" t="s">
        <v>387</v>
      </c>
    </row>
    <row r="299" s="2" customFormat="1">
      <c r="A299" s="39"/>
      <c r="B299" s="40"/>
      <c r="C299" s="39"/>
      <c r="D299" s="187" t="s">
        <v>141</v>
      </c>
      <c r="E299" s="39"/>
      <c r="F299" s="188" t="s">
        <v>388</v>
      </c>
      <c r="G299" s="39"/>
      <c r="H299" s="39"/>
      <c r="I299" s="189"/>
      <c r="J299" s="39"/>
      <c r="K299" s="39"/>
      <c r="L299" s="40"/>
      <c r="M299" s="190"/>
      <c r="N299" s="191"/>
      <c r="O299" s="73"/>
      <c r="P299" s="73"/>
      <c r="Q299" s="73"/>
      <c r="R299" s="73"/>
      <c r="S299" s="73"/>
      <c r="T299" s="74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20" t="s">
        <v>141</v>
      </c>
      <c r="AU299" s="20" t="s">
        <v>81</v>
      </c>
    </row>
    <row r="300" s="2" customFormat="1">
      <c r="A300" s="39"/>
      <c r="B300" s="40"/>
      <c r="C300" s="39"/>
      <c r="D300" s="192" t="s">
        <v>143</v>
      </c>
      <c r="E300" s="39"/>
      <c r="F300" s="193" t="s">
        <v>389</v>
      </c>
      <c r="G300" s="39"/>
      <c r="H300" s="39"/>
      <c r="I300" s="189"/>
      <c r="J300" s="39"/>
      <c r="K300" s="39"/>
      <c r="L300" s="40"/>
      <c r="M300" s="190"/>
      <c r="N300" s="191"/>
      <c r="O300" s="73"/>
      <c r="P300" s="73"/>
      <c r="Q300" s="73"/>
      <c r="R300" s="73"/>
      <c r="S300" s="73"/>
      <c r="T300" s="74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20" t="s">
        <v>143</v>
      </c>
      <c r="AU300" s="20" t="s">
        <v>81</v>
      </c>
    </row>
    <row r="301" s="14" customFormat="1">
      <c r="A301" s="14"/>
      <c r="B301" s="201"/>
      <c r="C301" s="14"/>
      <c r="D301" s="187" t="s">
        <v>145</v>
      </c>
      <c r="E301" s="202" t="s">
        <v>3</v>
      </c>
      <c r="F301" s="203" t="s">
        <v>390</v>
      </c>
      <c r="G301" s="14"/>
      <c r="H301" s="204">
        <v>117.51600000000001</v>
      </c>
      <c r="I301" s="205"/>
      <c r="J301" s="14"/>
      <c r="K301" s="14"/>
      <c r="L301" s="201"/>
      <c r="M301" s="206"/>
      <c r="N301" s="207"/>
      <c r="O301" s="207"/>
      <c r="P301" s="207"/>
      <c r="Q301" s="207"/>
      <c r="R301" s="207"/>
      <c r="S301" s="207"/>
      <c r="T301" s="208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02" t="s">
        <v>145</v>
      </c>
      <c r="AU301" s="202" t="s">
        <v>81</v>
      </c>
      <c r="AV301" s="14" t="s">
        <v>81</v>
      </c>
      <c r="AW301" s="14" t="s">
        <v>33</v>
      </c>
      <c r="AX301" s="14" t="s">
        <v>72</v>
      </c>
      <c r="AY301" s="202" t="s">
        <v>132</v>
      </c>
    </row>
    <row r="302" s="15" customFormat="1">
      <c r="A302" s="15"/>
      <c r="B302" s="209"/>
      <c r="C302" s="15"/>
      <c r="D302" s="187" t="s">
        <v>145</v>
      </c>
      <c r="E302" s="210" t="s">
        <v>3</v>
      </c>
      <c r="F302" s="211" t="s">
        <v>149</v>
      </c>
      <c r="G302" s="15"/>
      <c r="H302" s="212">
        <v>117.51600000000001</v>
      </c>
      <c r="I302" s="213"/>
      <c r="J302" s="15"/>
      <c r="K302" s="15"/>
      <c r="L302" s="209"/>
      <c r="M302" s="214"/>
      <c r="N302" s="215"/>
      <c r="O302" s="215"/>
      <c r="P302" s="215"/>
      <c r="Q302" s="215"/>
      <c r="R302" s="215"/>
      <c r="S302" s="215"/>
      <c r="T302" s="216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10" t="s">
        <v>145</v>
      </c>
      <c r="AU302" s="210" t="s">
        <v>81</v>
      </c>
      <c r="AV302" s="15" t="s">
        <v>139</v>
      </c>
      <c r="AW302" s="15" t="s">
        <v>33</v>
      </c>
      <c r="AX302" s="15" t="s">
        <v>79</v>
      </c>
      <c r="AY302" s="210" t="s">
        <v>132</v>
      </c>
    </row>
    <row r="303" s="2" customFormat="1" ht="21.75" customHeight="1">
      <c r="A303" s="39"/>
      <c r="B303" s="173"/>
      <c r="C303" s="174" t="s">
        <v>391</v>
      </c>
      <c r="D303" s="174" t="s">
        <v>134</v>
      </c>
      <c r="E303" s="175" t="s">
        <v>392</v>
      </c>
      <c r="F303" s="176" t="s">
        <v>393</v>
      </c>
      <c r="G303" s="177" t="s">
        <v>153</v>
      </c>
      <c r="H303" s="178">
        <v>103.092</v>
      </c>
      <c r="I303" s="179"/>
      <c r="J303" s="180">
        <f>ROUND(I303*H303,2)</f>
        <v>0</v>
      </c>
      <c r="K303" s="176" t="s">
        <v>138</v>
      </c>
      <c r="L303" s="40"/>
      <c r="M303" s="181" t="s">
        <v>3</v>
      </c>
      <c r="N303" s="182" t="s">
        <v>43</v>
      </c>
      <c r="O303" s="73"/>
      <c r="P303" s="183">
        <f>O303*H303</f>
        <v>0</v>
      </c>
      <c r="Q303" s="183">
        <v>0</v>
      </c>
      <c r="R303" s="183">
        <f>Q303*H303</f>
        <v>0</v>
      </c>
      <c r="S303" s="183">
        <v>0</v>
      </c>
      <c r="T303" s="184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185" t="s">
        <v>139</v>
      </c>
      <c r="AT303" s="185" t="s">
        <v>134</v>
      </c>
      <c r="AU303" s="185" t="s">
        <v>81</v>
      </c>
      <c r="AY303" s="20" t="s">
        <v>132</v>
      </c>
      <c r="BE303" s="186">
        <f>IF(N303="základní",J303,0)</f>
        <v>0</v>
      </c>
      <c r="BF303" s="186">
        <f>IF(N303="snížená",J303,0)</f>
        <v>0</v>
      </c>
      <c r="BG303" s="186">
        <f>IF(N303="zákl. přenesená",J303,0)</f>
        <v>0</v>
      </c>
      <c r="BH303" s="186">
        <f>IF(N303="sníž. přenesená",J303,0)</f>
        <v>0</v>
      </c>
      <c r="BI303" s="186">
        <f>IF(N303="nulová",J303,0)</f>
        <v>0</v>
      </c>
      <c r="BJ303" s="20" t="s">
        <v>79</v>
      </c>
      <c r="BK303" s="186">
        <f>ROUND(I303*H303,2)</f>
        <v>0</v>
      </c>
      <c r="BL303" s="20" t="s">
        <v>139</v>
      </c>
      <c r="BM303" s="185" t="s">
        <v>394</v>
      </c>
    </row>
    <row r="304" s="2" customFormat="1">
      <c r="A304" s="39"/>
      <c r="B304" s="40"/>
      <c r="C304" s="39"/>
      <c r="D304" s="187" t="s">
        <v>141</v>
      </c>
      <c r="E304" s="39"/>
      <c r="F304" s="188" t="s">
        <v>395</v>
      </c>
      <c r="G304" s="39"/>
      <c r="H304" s="39"/>
      <c r="I304" s="189"/>
      <c r="J304" s="39"/>
      <c r="K304" s="39"/>
      <c r="L304" s="40"/>
      <c r="M304" s="190"/>
      <c r="N304" s="191"/>
      <c r="O304" s="73"/>
      <c r="P304" s="73"/>
      <c r="Q304" s="73"/>
      <c r="R304" s="73"/>
      <c r="S304" s="73"/>
      <c r="T304" s="74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20" t="s">
        <v>141</v>
      </c>
      <c r="AU304" s="20" t="s">
        <v>81</v>
      </c>
    </row>
    <row r="305" s="2" customFormat="1">
      <c r="A305" s="39"/>
      <c r="B305" s="40"/>
      <c r="C305" s="39"/>
      <c r="D305" s="192" t="s">
        <v>143</v>
      </c>
      <c r="E305" s="39"/>
      <c r="F305" s="193" t="s">
        <v>396</v>
      </c>
      <c r="G305" s="39"/>
      <c r="H305" s="39"/>
      <c r="I305" s="189"/>
      <c r="J305" s="39"/>
      <c r="K305" s="39"/>
      <c r="L305" s="40"/>
      <c r="M305" s="190"/>
      <c r="N305" s="191"/>
      <c r="O305" s="73"/>
      <c r="P305" s="73"/>
      <c r="Q305" s="73"/>
      <c r="R305" s="73"/>
      <c r="S305" s="73"/>
      <c r="T305" s="74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20" t="s">
        <v>143</v>
      </c>
      <c r="AU305" s="20" t="s">
        <v>81</v>
      </c>
    </row>
    <row r="306" s="14" customFormat="1">
      <c r="A306" s="14"/>
      <c r="B306" s="201"/>
      <c r="C306" s="14"/>
      <c r="D306" s="187" t="s">
        <v>145</v>
      </c>
      <c r="E306" s="202" t="s">
        <v>3</v>
      </c>
      <c r="F306" s="203" t="s">
        <v>397</v>
      </c>
      <c r="G306" s="14"/>
      <c r="H306" s="204">
        <v>103.092</v>
      </c>
      <c r="I306" s="205"/>
      <c r="J306" s="14"/>
      <c r="K306" s="14"/>
      <c r="L306" s="201"/>
      <c r="M306" s="206"/>
      <c r="N306" s="207"/>
      <c r="O306" s="207"/>
      <c r="P306" s="207"/>
      <c r="Q306" s="207"/>
      <c r="R306" s="207"/>
      <c r="S306" s="207"/>
      <c r="T306" s="208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02" t="s">
        <v>145</v>
      </c>
      <c r="AU306" s="202" t="s">
        <v>81</v>
      </c>
      <c r="AV306" s="14" t="s">
        <v>81</v>
      </c>
      <c r="AW306" s="14" t="s">
        <v>33</v>
      </c>
      <c r="AX306" s="14" t="s">
        <v>72</v>
      </c>
      <c r="AY306" s="202" t="s">
        <v>132</v>
      </c>
    </row>
    <row r="307" s="15" customFormat="1">
      <c r="A307" s="15"/>
      <c r="B307" s="209"/>
      <c r="C307" s="15"/>
      <c r="D307" s="187" t="s">
        <v>145</v>
      </c>
      <c r="E307" s="210" t="s">
        <v>3</v>
      </c>
      <c r="F307" s="211" t="s">
        <v>149</v>
      </c>
      <c r="G307" s="15"/>
      <c r="H307" s="212">
        <v>103.092</v>
      </c>
      <c r="I307" s="213"/>
      <c r="J307" s="15"/>
      <c r="K307" s="15"/>
      <c r="L307" s="209"/>
      <c r="M307" s="214"/>
      <c r="N307" s="215"/>
      <c r="O307" s="215"/>
      <c r="P307" s="215"/>
      <c r="Q307" s="215"/>
      <c r="R307" s="215"/>
      <c r="S307" s="215"/>
      <c r="T307" s="216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10" t="s">
        <v>145</v>
      </c>
      <c r="AU307" s="210" t="s">
        <v>81</v>
      </c>
      <c r="AV307" s="15" t="s">
        <v>139</v>
      </c>
      <c r="AW307" s="15" t="s">
        <v>33</v>
      </c>
      <c r="AX307" s="15" t="s">
        <v>79</v>
      </c>
      <c r="AY307" s="210" t="s">
        <v>132</v>
      </c>
    </row>
    <row r="308" s="2" customFormat="1" ht="21.75" customHeight="1">
      <c r="A308" s="39"/>
      <c r="B308" s="173"/>
      <c r="C308" s="174" t="s">
        <v>398</v>
      </c>
      <c r="D308" s="174" t="s">
        <v>134</v>
      </c>
      <c r="E308" s="175" t="s">
        <v>399</v>
      </c>
      <c r="F308" s="176" t="s">
        <v>400</v>
      </c>
      <c r="G308" s="177" t="s">
        <v>153</v>
      </c>
      <c r="H308" s="178">
        <v>33.072000000000003</v>
      </c>
      <c r="I308" s="179"/>
      <c r="J308" s="180">
        <f>ROUND(I308*H308,2)</f>
        <v>0</v>
      </c>
      <c r="K308" s="176" t="s">
        <v>138</v>
      </c>
      <c r="L308" s="40"/>
      <c r="M308" s="181" t="s">
        <v>3</v>
      </c>
      <c r="N308" s="182" t="s">
        <v>43</v>
      </c>
      <c r="O308" s="73"/>
      <c r="P308" s="183">
        <f>O308*H308</f>
        <v>0</v>
      </c>
      <c r="Q308" s="183">
        <v>0</v>
      </c>
      <c r="R308" s="183">
        <f>Q308*H308</f>
        <v>0</v>
      </c>
      <c r="S308" s="183">
        <v>0</v>
      </c>
      <c r="T308" s="184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185" t="s">
        <v>139</v>
      </c>
      <c r="AT308" s="185" t="s">
        <v>134</v>
      </c>
      <c r="AU308" s="185" t="s">
        <v>81</v>
      </c>
      <c r="AY308" s="20" t="s">
        <v>132</v>
      </c>
      <c r="BE308" s="186">
        <f>IF(N308="základní",J308,0)</f>
        <v>0</v>
      </c>
      <c r="BF308" s="186">
        <f>IF(N308="snížená",J308,0)</f>
        <v>0</v>
      </c>
      <c r="BG308" s="186">
        <f>IF(N308="zákl. přenesená",J308,0)</f>
        <v>0</v>
      </c>
      <c r="BH308" s="186">
        <f>IF(N308="sníž. přenesená",J308,0)</f>
        <v>0</v>
      </c>
      <c r="BI308" s="186">
        <f>IF(N308="nulová",J308,0)</f>
        <v>0</v>
      </c>
      <c r="BJ308" s="20" t="s">
        <v>79</v>
      </c>
      <c r="BK308" s="186">
        <f>ROUND(I308*H308,2)</f>
        <v>0</v>
      </c>
      <c r="BL308" s="20" t="s">
        <v>139</v>
      </c>
      <c r="BM308" s="185" t="s">
        <v>401</v>
      </c>
    </row>
    <row r="309" s="2" customFormat="1">
      <c r="A309" s="39"/>
      <c r="B309" s="40"/>
      <c r="C309" s="39"/>
      <c r="D309" s="187" t="s">
        <v>141</v>
      </c>
      <c r="E309" s="39"/>
      <c r="F309" s="188" t="s">
        <v>402</v>
      </c>
      <c r="G309" s="39"/>
      <c r="H309" s="39"/>
      <c r="I309" s="189"/>
      <c r="J309" s="39"/>
      <c r="K309" s="39"/>
      <c r="L309" s="40"/>
      <c r="M309" s="190"/>
      <c r="N309" s="191"/>
      <c r="O309" s="73"/>
      <c r="P309" s="73"/>
      <c r="Q309" s="73"/>
      <c r="R309" s="73"/>
      <c r="S309" s="73"/>
      <c r="T309" s="74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20" t="s">
        <v>141</v>
      </c>
      <c r="AU309" s="20" t="s">
        <v>81</v>
      </c>
    </row>
    <row r="310" s="2" customFormat="1">
      <c r="A310" s="39"/>
      <c r="B310" s="40"/>
      <c r="C310" s="39"/>
      <c r="D310" s="192" t="s">
        <v>143</v>
      </c>
      <c r="E310" s="39"/>
      <c r="F310" s="193" t="s">
        <v>403</v>
      </c>
      <c r="G310" s="39"/>
      <c r="H310" s="39"/>
      <c r="I310" s="189"/>
      <c r="J310" s="39"/>
      <c r="K310" s="39"/>
      <c r="L310" s="40"/>
      <c r="M310" s="190"/>
      <c r="N310" s="191"/>
      <c r="O310" s="73"/>
      <c r="P310" s="73"/>
      <c r="Q310" s="73"/>
      <c r="R310" s="73"/>
      <c r="S310" s="73"/>
      <c r="T310" s="74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20" t="s">
        <v>143</v>
      </c>
      <c r="AU310" s="20" t="s">
        <v>81</v>
      </c>
    </row>
    <row r="311" s="14" customFormat="1">
      <c r="A311" s="14"/>
      <c r="B311" s="201"/>
      <c r="C311" s="14"/>
      <c r="D311" s="187" t="s">
        <v>145</v>
      </c>
      <c r="E311" s="202" t="s">
        <v>3</v>
      </c>
      <c r="F311" s="203" t="s">
        <v>404</v>
      </c>
      <c r="G311" s="14"/>
      <c r="H311" s="204">
        <v>33.072000000000003</v>
      </c>
      <c r="I311" s="205"/>
      <c r="J311" s="14"/>
      <c r="K311" s="14"/>
      <c r="L311" s="201"/>
      <c r="M311" s="206"/>
      <c r="N311" s="207"/>
      <c r="O311" s="207"/>
      <c r="P311" s="207"/>
      <c r="Q311" s="207"/>
      <c r="R311" s="207"/>
      <c r="S311" s="207"/>
      <c r="T311" s="208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02" t="s">
        <v>145</v>
      </c>
      <c r="AU311" s="202" t="s">
        <v>81</v>
      </c>
      <c r="AV311" s="14" t="s">
        <v>81</v>
      </c>
      <c r="AW311" s="14" t="s">
        <v>33</v>
      </c>
      <c r="AX311" s="14" t="s">
        <v>72</v>
      </c>
      <c r="AY311" s="202" t="s">
        <v>132</v>
      </c>
    </row>
    <row r="312" s="15" customFormat="1">
      <c r="A312" s="15"/>
      <c r="B312" s="209"/>
      <c r="C312" s="15"/>
      <c r="D312" s="187" t="s">
        <v>145</v>
      </c>
      <c r="E312" s="210" t="s">
        <v>3</v>
      </c>
      <c r="F312" s="211" t="s">
        <v>149</v>
      </c>
      <c r="G312" s="15"/>
      <c r="H312" s="212">
        <v>33.072000000000003</v>
      </c>
      <c r="I312" s="213"/>
      <c r="J312" s="15"/>
      <c r="K312" s="15"/>
      <c r="L312" s="209"/>
      <c r="M312" s="214"/>
      <c r="N312" s="215"/>
      <c r="O312" s="215"/>
      <c r="P312" s="215"/>
      <c r="Q312" s="215"/>
      <c r="R312" s="215"/>
      <c r="S312" s="215"/>
      <c r="T312" s="216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10" t="s">
        <v>145</v>
      </c>
      <c r="AU312" s="210" t="s">
        <v>81</v>
      </c>
      <c r="AV312" s="15" t="s">
        <v>139</v>
      </c>
      <c r="AW312" s="15" t="s">
        <v>33</v>
      </c>
      <c r="AX312" s="15" t="s">
        <v>79</v>
      </c>
      <c r="AY312" s="210" t="s">
        <v>132</v>
      </c>
    </row>
    <row r="313" s="12" customFormat="1" ht="22.8" customHeight="1">
      <c r="A313" s="12"/>
      <c r="B313" s="160"/>
      <c r="C313" s="12"/>
      <c r="D313" s="161" t="s">
        <v>71</v>
      </c>
      <c r="E313" s="171" t="s">
        <v>405</v>
      </c>
      <c r="F313" s="171" t="s">
        <v>406</v>
      </c>
      <c r="G313" s="12"/>
      <c r="H313" s="12"/>
      <c r="I313" s="163"/>
      <c r="J313" s="172">
        <f>BK313</f>
        <v>0</v>
      </c>
      <c r="K313" s="12"/>
      <c r="L313" s="160"/>
      <c r="M313" s="165"/>
      <c r="N313" s="166"/>
      <c r="O313" s="166"/>
      <c r="P313" s="167">
        <f>SUM(P314:P316)</f>
        <v>0</v>
      </c>
      <c r="Q313" s="166"/>
      <c r="R313" s="167">
        <f>SUM(R314:R316)</f>
        <v>0</v>
      </c>
      <c r="S313" s="166"/>
      <c r="T313" s="168">
        <f>SUM(T314:T316)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161" t="s">
        <v>79</v>
      </c>
      <c r="AT313" s="169" t="s">
        <v>71</v>
      </c>
      <c r="AU313" s="169" t="s">
        <v>79</v>
      </c>
      <c r="AY313" s="161" t="s">
        <v>132</v>
      </c>
      <c r="BK313" s="170">
        <f>SUM(BK314:BK316)</f>
        <v>0</v>
      </c>
    </row>
    <row r="314" s="2" customFormat="1" ht="16.5" customHeight="1">
      <c r="A314" s="39"/>
      <c r="B314" s="173"/>
      <c r="C314" s="174" t="s">
        <v>407</v>
      </c>
      <c r="D314" s="174" t="s">
        <v>134</v>
      </c>
      <c r="E314" s="175" t="s">
        <v>408</v>
      </c>
      <c r="F314" s="176" t="s">
        <v>409</v>
      </c>
      <c r="G314" s="177" t="s">
        <v>153</v>
      </c>
      <c r="H314" s="178">
        <v>6177.2039999999997</v>
      </c>
      <c r="I314" s="179"/>
      <c r="J314" s="180">
        <f>ROUND(I314*H314,2)</f>
        <v>0</v>
      </c>
      <c r="K314" s="176" t="s">
        <v>138</v>
      </c>
      <c r="L314" s="40"/>
      <c r="M314" s="181" t="s">
        <v>3</v>
      </c>
      <c r="N314" s="182" t="s">
        <v>43</v>
      </c>
      <c r="O314" s="73"/>
      <c r="P314" s="183">
        <f>O314*H314</f>
        <v>0</v>
      </c>
      <c r="Q314" s="183">
        <v>0</v>
      </c>
      <c r="R314" s="183">
        <f>Q314*H314</f>
        <v>0</v>
      </c>
      <c r="S314" s="183">
        <v>0</v>
      </c>
      <c r="T314" s="184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185" t="s">
        <v>139</v>
      </c>
      <c r="AT314" s="185" t="s">
        <v>134</v>
      </c>
      <c r="AU314" s="185" t="s">
        <v>81</v>
      </c>
      <c r="AY314" s="20" t="s">
        <v>132</v>
      </c>
      <c r="BE314" s="186">
        <f>IF(N314="základní",J314,0)</f>
        <v>0</v>
      </c>
      <c r="BF314" s="186">
        <f>IF(N314="snížená",J314,0)</f>
        <v>0</v>
      </c>
      <c r="BG314" s="186">
        <f>IF(N314="zákl. přenesená",J314,0)</f>
        <v>0</v>
      </c>
      <c r="BH314" s="186">
        <f>IF(N314="sníž. přenesená",J314,0)</f>
        <v>0</v>
      </c>
      <c r="BI314" s="186">
        <f>IF(N314="nulová",J314,0)</f>
        <v>0</v>
      </c>
      <c r="BJ314" s="20" t="s">
        <v>79</v>
      </c>
      <c r="BK314" s="186">
        <f>ROUND(I314*H314,2)</f>
        <v>0</v>
      </c>
      <c r="BL314" s="20" t="s">
        <v>139</v>
      </c>
      <c r="BM314" s="185" t="s">
        <v>410</v>
      </c>
    </row>
    <row r="315" s="2" customFormat="1">
      <c r="A315" s="39"/>
      <c r="B315" s="40"/>
      <c r="C315" s="39"/>
      <c r="D315" s="187" t="s">
        <v>141</v>
      </c>
      <c r="E315" s="39"/>
      <c r="F315" s="188" t="s">
        <v>411</v>
      </c>
      <c r="G315" s="39"/>
      <c r="H315" s="39"/>
      <c r="I315" s="189"/>
      <c r="J315" s="39"/>
      <c r="K315" s="39"/>
      <c r="L315" s="40"/>
      <c r="M315" s="190"/>
      <c r="N315" s="191"/>
      <c r="O315" s="73"/>
      <c r="P315" s="73"/>
      <c r="Q315" s="73"/>
      <c r="R315" s="73"/>
      <c r="S315" s="73"/>
      <c r="T315" s="74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20" t="s">
        <v>141</v>
      </c>
      <c r="AU315" s="20" t="s">
        <v>81</v>
      </c>
    </row>
    <row r="316" s="2" customFormat="1">
      <c r="A316" s="39"/>
      <c r="B316" s="40"/>
      <c r="C316" s="39"/>
      <c r="D316" s="192" t="s">
        <v>143</v>
      </c>
      <c r="E316" s="39"/>
      <c r="F316" s="193" t="s">
        <v>412</v>
      </c>
      <c r="G316" s="39"/>
      <c r="H316" s="39"/>
      <c r="I316" s="189"/>
      <c r="J316" s="39"/>
      <c r="K316" s="39"/>
      <c r="L316" s="40"/>
      <c r="M316" s="190"/>
      <c r="N316" s="191"/>
      <c r="O316" s="73"/>
      <c r="P316" s="73"/>
      <c r="Q316" s="73"/>
      <c r="R316" s="73"/>
      <c r="S316" s="73"/>
      <c r="T316" s="74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20" t="s">
        <v>143</v>
      </c>
      <c r="AU316" s="20" t="s">
        <v>81</v>
      </c>
    </row>
    <row r="317" s="12" customFormat="1" ht="25.92" customHeight="1">
      <c r="A317" s="12"/>
      <c r="B317" s="160"/>
      <c r="C317" s="12"/>
      <c r="D317" s="161" t="s">
        <v>71</v>
      </c>
      <c r="E317" s="162" t="s">
        <v>413</v>
      </c>
      <c r="F317" s="162" t="s">
        <v>414</v>
      </c>
      <c r="G317" s="12"/>
      <c r="H317" s="12"/>
      <c r="I317" s="163"/>
      <c r="J317" s="164">
        <f>BK317</f>
        <v>0</v>
      </c>
      <c r="K317" s="12"/>
      <c r="L317" s="160"/>
      <c r="M317" s="165"/>
      <c r="N317" s="166"/>
      <c r="O317" s="166"/>
      <c r="P317" s="167">
        <f>P318+P328</f>
        <v>0</v>
      </c>
      <c r="Q317" s="166"/>
      <c r="R317" s="167">
        <f>R318+R328</f>
        <v>0.50880000000000003</v>
      </c>
      <c r="S317" s="166"/>
      <c r="T317" s="168">
        <f>T318+T328</f>
        <v>124.072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161" t="s">
        <v>81</v>
      </c>
      <c r="AT317" s="169" t="s">
        <v>71</v>
      </c>
      <c r="AU317" s="169" t="s">
        <v>72</v>
      </c>
      <c r="AY317" s="161" t="s">
        <v>132</v>
      </c>
      <c r="BK317" s="170">
        <f>BK318+BK328</f>
        <v>0</v>
      </c>
    </row>
    <row r="318" s="12" customFormat="1" ht="22.8" customHeight="1">
      <c r="A318" s="12"/>
      <c r="B318" s="160"/>
      <c r="C318" s="12"/>
      <c r="D318" s="161" t="s">
        <v>71</v>
      </c>
      <c r="E318" s="171" t="s">
        <v>415</v>
      </c>
      <c r="F318" s="171" t="s">
        <v>416</v>
      </c>
      <c r="G318" s="12"/>
      <c r="H318" s="12"/>
      <c r="I318" s="163"/>
      <c r="J318" s="172">
        <f>BK318</f>
        <v>0</v>
      </c>
      <c r="K318" s="12"/>
      <c r="L318" s="160"/>
      <c r="M318" s="165"/>
      <c r="N318" s="166"/>
      <c r="O318" s="166"/>
      <c r="P318" s="167">
        <f>SUM(P319:P327)</f>
        <v>0</v>
      </c>
      <c r="Q318" s="166"/>
      <c r="R318" s="167">
        <f>SUM(R319:R327)</f>
        <v>0</v>
      </c>
      <c r="S318" s="166"/>
      <c r="T318" s="168">
        <f>SUM(T319:T327)</f>
        <v>33.072000000000003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161" t="s">
        <v>81</v>
      </c>
      <c r="AT318" s="169" t="s">
        <v>71</v>
      </c>
      <c r="AU318" s="169" t="s">
        <v>79</v>
      </c>
      <c r="AY318" s="161" t="s">
        <v>132</v>
      </c>
      <c r="BK318" s="170">
        <f>SUM(BK319:BK327)</f>
        <v>0</v>
      </c>
    </row>
    <row r="319" s="2" customFormat="1" ht="16.5" customHeight="1">
      <c r="A319" s="39"/>
      <c r="B319" s="173"/>
      <c r="C319" s="174" t="s">
        <v>417</v>
      </c>
      <c r="D319" s="174" t="s">
        <v>134</v>
      </c>
      <c r="E319" s="175" t="s">
        <v>418</v>
      </c>
      <c r="F319" s="176" t="s">
        <v>419</v>
      </c>
      <c r="G319" s="177" t="s">
        <v>178</v>
      </c>
      <c r="H319" s="178">
        <v>1378</v>
      </c>
      <c r="I319" s="179"/>
      <c r="J319" s="180">
        <f>ROUND(I319*H319,2)</f>
        <v>0</v>
      </c>
      <c r="K319" s="176" t="s">
        <v>138</v>
      </c>
      <c r="L319" s="40"/>
      <c r="M319" s="181" t="s">
        <v>3</v>
      </c>
      <c r="N319" s="182" t="s">
        <v>43</v>
      </c>
      <c r="O319" s="73"/>
      <c r="P319" s="183">
        <f>O319*H319</f>
        <v>0</v>
      </c>
      <c r="Q319" s="183">
        <v>0</v>
      </c>
      <c r="R319" s="183">
        <f>Q319*H319</f>
        <v>0</v>
      </c>
      <c r="S319" s="183">
        <v>0.024</v>
      </c>
      <c r="T319" s="184">
        <f>S319*H319</f>
        <v>33.072000000000003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185" t="s">
        <v>257</v>
      </c>
      <c r="AT319" s="185" t="s">
        <v>134</v>
      </c>
      <c r="AU319" s="185" t="s">
        <v>81</v>
      </c>
      <c r="AY319" s="20" t="s">
        <v>132</v>
      </c>
      <c r="BE319" s="186">
        <f>IF(N319="základní",J319,0)</f>
        <v>0</v>
      </c>
      <c r="BF319" s="186">
        <f>IF(N319="snížená",J319,0)</f>
        <v>0</v>
      </c>
      <c r="BG319" s="186">
        <f>IF(N319="zákl. přenesená",J319,0)</f>
        <v>0</v>
      </c>
      <c r="BH319" s="186">
        <f>IF(N319="sníž. přenesená",J319,0)</f>
        <v>0</v>
      </c>
      <c r="BI319" s="186">
        <f>IF(N319="nulová",J319,0)</f>
        <v>0</v>
      </c>
      <c r="BJ319" s="20" t="s">
        <v>79</v>
      </c>
      <c r="BK319" s="186">
        <f>ROUND(I319*H319,2)</f>
        <v>0</v>
      </c>
      <c r="BL319" s="20" t="s">
        <v>257</v>
      </c>
      <c r="BM319" s="185" t="s">
        <v>420</v>
      </c>
    </row>
    <row r="320" s="2" customFormat="1">
      <c r="A320" s="39"/>
      <c r="B320" s="40"/>
      <c r="C320" s="39"/>
      <c r="D320" s="187" t="s">
        <v>141</v>
      </c>
      <c r="E320" s="39"/>
      <c r="F320" s="188" t="s">
        <v>421</v>
      </c>
      <c r="G320" s="39"/>
      <c r="H320" s="39"/>
      <c r="I320" s="189"/>
      <c r="J320" s="39"/>
      <c r="K320" s="39"/>
      <c r="L320" s="40"/>
      <c r="M320" s="190"/>
      <c r="N320" s="191"/>
      <c r="O320" s="73"/>
      <c r="P320" s="73"/>
      <c r="Q320" s="73"/>
      <c r="R320" s="73"/>
      <c r="S320" s="73"/>
      <c r="T320" s="74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20" t="s">
        <v>141</v>
      </c>
      <c r="AU320" s="20" t="s">
        <v>81</v>
      </c>
    </row>
    <row r="321" s="2" customFormat="1">
      <c r="A321" s="39"/>
      <c r="B321" s="40"/>
      <c r="C321" s="39"/>
      <c r="D321" s="192" t="s">
        <v>143</v>
      </c>
      <c r="E321" s="39"/>
      <c r="F321" s="193" t="s">
        <v>422</v>
      </c>
      <c r="G321" s="39"/>
      <c r="H321" s="39"/>
      <c r="I321" s="189"/>
      <c r="J321" s="39"/>
      <c r="K321" s="39"/>
      <c r="L321" s="40"/>
      <c r="M321" s="190"/>
      <c r="N321" s="191"/>
      <c r="O321" s="73"/>
      <c r="P321" s="73"/>
      <c r="Q321" s="73"/>
      <c r="R321" s="73"/>
      <c r="S321" s="73"/>
      <c r="T321" s="74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20" t="s">
        <v>143</v>
      </c>
      <c r="AU321" s="20" t="s">
        <v>81</v>
      </c>
    </row>
    <row r="322" s="13" customFormat="1">
      <c r="A322" s="13"/>
      <c r="B322" s="194"/>
      <c r="C322" s="13"/>
      <c r="D322" s="187" t="s">
        <v>145</v>
      </c>
      <c r="E322" s="195" t="s">
        <v>3</v>
      </c>
      <c r="F322" s="196" t="s">
        <v>423</v>
      </c>
      <c r="G322" s="13"/>
      <c r="H322" s="195" t="s">
        <v>3</v>
      </c>
      <c r="I322" s="197"/>
      <c r="J322" s="13"/>
      <c r="K322" s="13"/>
      <c r="L322" s="194"/>
      <c r="M322" s="198"/>
      <c r="N322" s="199"/>
      <c r="O322" s="199"/>
      <c r="P322" s="199"/>
      <c r="Q322" s="199"/>
      <c r="R322" s="199"/>
      <c r="S322" s="199"/>
      <c r="T322" s="200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95" t="s">
        <v>145</v>
      </c>
      <c r="AU322" s="195" t="s">
        <v>81</v>
      </c>
      <c r="AV322" s="13" t="s">
        <v>79</v>
      </c>
      <c r="AW322" s="13" t="s">
        <v>33</v>
      </c>
      <c r="AX322" s="13" t="s">
        <v>72</v>
      </c>
      <c r="AY322" s="195" t="s">
        <v>132</v>
      </c>
    </row>
    <row r="323" s="13" customFormat="1">
      <c r="A323" s="13"/>
      <c r="B323" s="194"/>
      <c r="C323" s="13"/>
      <c r="D323" s="187" t="s">
        <v>145</v>
      </c>
      <c r="E323" s="195" t="s">
        <v>3</v>
      </c>
      <c r="F323" s="196" t="s">
        <v>424</v>
      </c>
      <c r="G323" s="13"/>
      <c r="H323" s="195" t="s">
        <v>3</v>
      </c>
      <c r="I323" s="197"/>
      <c r="J323" s="13"/>
      <c r="K323" s="13"/>
      <c r="L323" s="194"/>
      <c r="M323" s="198"/>
      <c r="N323" s="199"/>
      <c r="O323" s="199"/>
      <c r="P323" s="199"/>
      <c r="Q323" s="199"/>
      <c r="R323" s="199"/>
      <c r="S323" s="199"/>
      <c r="T323" s="200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195" t="s">
        <v>145</v>
      </c>
      <c r="AU323" s="195" t="s">
        <v>81</v>
      </c>
      <c r="AV323" s="13" t="s">
        <v>79</v>
      </c>
      <c r="AW323" s="13" t="s">
        <v>33</v>
      </c>
      <c r="AX323" s="13" t="s">
        <v>72</v>
      </c>
      <c r="AY323" s="195" t="s">
        <v>132</v>
      </c>
    </row>
    <row r="324" s="14" customFormat="1">
      <c r="A324" s="14"/>
      <c r="B324" s="201"/>
      <c r="C324" s="14"/>
      <c r="D324" s="187" t="s">
        <v>145</v>
      </c>
      <c r="E324" s="202" t="s">
        <v>3</v>
      </c>
      <c r="F324" s="203" t="s">
        <v>425</v>
      </c>
      <c r="G324" s="14"/>
      <c r="H324" s="204">
        <v>1300</v>
      </c>
      <c r="I324" s="205"/>
      <c r="J324" s="14"/>
      <c r="K324" s="14"/>
      <c r="L324" s="201"/>
      <c r="M324" s="206"/>
      <c r="N324" s="207"/>
      <c r="O324" s="207"/>
      <c r="P324" s="207"/>
      <c r="Q324" s="207"/>
      <c r="R324" s="207"/>
      <c r="S324" s="207"/>
      <c r="T324" s="208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02" t="s">
        <v>145</v>
      </c>
      <c r="AU324" s="202" t="s">
        <v>81</v>
      </c>
      <c r="AV324" s="14" t="s">
        <v>81</v>
      </c>
      <c r="AW324" s="14" t="s">
        <v>33</v>
      </c>
      <c r="AX324" s="14" t="s">
        <v>72</v>
      </c>
      <c r="AY324" s="202" t="s">
        <v>132</v>
      </c>
    </row>
    <row r="325" s="13" customFormat="1">
      <c r="A325" s="13"/>
      <c r="B325" s="194"/>
      <c r="C325" s="13"/>
      <c r="D325" s="187" t="s">
        <v>145</v>
      </c>
      <c r="E325" s="195" t="s">
        <v>3</v>
      </c>
      <c r="F325" s="196" t="s">
        <v>426</v>
      </c>
      <c r="G325" s="13"/>
      <c r="H325" s="195" t="s">
        <v>3</v>
      </c>
      <c r="I325" s="197"/>
      <c r="J325" s="13"/>
      <c r="K325" s="13"/>
      <c r="L325" s="194"/>
      <c r="M325" s="198"/>
      <c r="N325" s="199"/>
      <c r="O325" s="199"/>
      <c r="P325" s="199"/>
      <c r="Q325" s="199"/>
      <c r="R325" s="199"/>
      <c r="S325" s="199"/>
      <c r="T325" s="200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195" t="s">
        <v>145</v>
      </c>
      <c r="AU325" s="195" t="s">
        <v>81</v>
      </c>
      <c r="AV325" s="13" t="s">
        <v>79</v>
      </c>
      <c r="AW325" s="13" t="s">
        <v>33</v>
      </c>
      <c r="AX325" s="13" t="s">
        <v>72</v>
      </c>
      <c r="AY325" s="195" t="s">
        <v>132</v>
      </c>
    </row>
    <row r="326" s="14" customFormat="1">
      <c r="A326" s="14"/>
      <c r="B326" s="201"/>
      <c r="C326" s="14"/>
      <c r="D326" s="187" t="s">
        <v>145</v>
      </c>
      <c r="E326" s="202" t="s">
        <v>3</v>
      </c>
      <c r="F326" s="203" t="s">
        <v>427</v>
      </c>
      <c r="G326" s="14"/>
      <c r="H326" s="204">
        <v>78</v>
      </c>
      <c r="I326" s="205"/>
      <c r="J326" s="14"/>
      <c r="K326" s="14"/>
      <c r="L326" s="201"/>
      <c r="M326" s="206"/>
      <c r="N326" s="207"/>
      <c r="O326" s="207"/>
      <c r="P326" s="207"/>
      <c r="Q326" s="207"/>
      <c r="R326" s="207"/>
      <c r="S326" s="207"/>
      <c r="T326" s="208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02" t="s">
        <v>145</v>
      </c>
      <c r="AU326" s="202" t="s">
        <v>81</v>
      </c>
      <c r="AV326" s="14" t="s">
        <v>81</v>
      </c>
      <c r="AW326" s="14" t="s">
        <v>33</v>
      </c>
      <c r="AX326" s="14" t="s">
        <v>72</v>
      </c>
      <c r="AY326" s="202" t="s">
        <v>132</v>
      </c>
    </row>
    <row r="327" s="15" customFormat="1">
      <c r="A327" s="15"/>
      <c r="B327" s="209"/>
      <c r="C327" s="15"/>
      <c r="D327" s="187" t="s">
        <v>145</v>
      </c>
      <c r="E327" s="210" t="s">
        <v>3</v>
      </c>
      <c r="F327" s="211" t="s">
        <v>149</v>
      </c>
      <c r="G327" s="15"/>
      <c r="H327" s="212">
        <v>1378</v>
      </c>
      <c r="I327" s="213"/>
      <c r="J327" s="15"/>
      <c r="K327" s="15"/>
      <c r="L327" s="209"/>
      <c r="M327" s="214"/>
      <c r="N327" s="215"/>
      <c r="O327" s="215"/>
      <c r="P327" s="215"/>
      <c r="Q327" s="215"/>
      <c r="R327" s="215"/>
      <c r="S327" s="215"/>
      <c r="T327" s="216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10" t="s">
        <v>145</v>
      </c>
      <c r="AU327" s="210" t="s">
        <v>81</v>
      </c>
      <c r="AV327" s="15" t="s">
        <v>139</v>
      </c>
      <c r="AW327" s="15" t="s">
        <v>33</v>
      </c>
      <c r="AX327" s="15" t="s">
        <v>79</v>
      </c>
      <c r="AY327" s="210" t="s">
        <v>132</v>
      </c>
    </row>
    <row r="328" s="12" customFormat="1" ht="22.8" customHeight="1">
      <c r="A328" s="12"/>
      <c r="B328" s="160"/>
      <c r="C328" s="12"/>
      <c r="D328" s="161" t="s">
        <v>71</v>
      </c>
      <c r="E328" s="171" t="s">
        <v>428</v>
      </c>
      <c r="F328" s="171" t="s">
        <v>429</v>
      </c>
      <c r="G328" s="12"/>
      <c r="H328" s="12"/>
      <c r="I328" s="163"/>
      <c r="J328" s="172">
        <f>BK328</f>
        <v>0</v>
      </c>
      <c r="K328" s="12"/>
      <c r="L328" s="160"/>
      <c r="M328" s="165"/>
      <c r="N328" s="166"/>
      <c r="O328" s="166"/>
      <c r="P328" s="167">
        <f>SUM(P329:P349)</f>
        <v>0</v>
      </c>
      <c r="Q328" s="166"/>
      <c r="R328" s="167">
        <f>SUM(R329:R349)</f>
        <v>0.50880000000000003</v>
      </c>
      <c r="S328" s="166"/>
      <c r="T328" s="168">
        <f>SUM(T329:T349)</f>
        <v>91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161" t="s">
        <v>81</v>
      </c>
      <c r="AT328" s="169" t="s">
        <v>71</v>
      </c>
      <c r="AU328" s="169" t="s">
        <v>79</v>
      </c>
      <c r="AY328" s="161" t="s">
        <v>132</v>
      </c>
      <c r="BK328" s="170">
        <f>SUM(BK329:BK349)</f>
        <v>0</v>
      </c>
    </row>
    <row r="329" s="2" customFormat="1" ht="16.5" customHeight="1">
      <c r="A329" s="39"/>
      <c r="B329" s="173"/>
      <c r="C329" s="174" t="s">
        <v>430</v>
      </c>
      <c r="D329" s="174" t="s">
        <v>134</v>
      </c>
      <c r="E329" s="175" t="s">
        <v>431</v>
      </c>
      <c r="F329" s="176" t="s">
        <v>432</v>
      </c>
      <c r="G329" s="177" t="s">
        <v>433</v>
      </c>
      <c r="H329" s="178">
        <v>480</v>
      </c>
      <c r="I329" s="179"/>
      <c r="J329" s="180">
        <f>ROUND(I329*H329,2)</f>
        <v>0</v>
      </c>
      <c r="K329" s="176" t="s">
        <v>138</v>
      </c>
      <c r="L329" s="40"/>
      <c r="M329" s="181" t="s">
        <v>3</v>
      </c>
      <c r="N329" s="182" t="s">
        <v>43</v>
      </c>
      <c r="O329" s="73"/>
      <c r="P329" s="183">
        <f>O329*H329</f>
        <v>0</v>
      </c>
      <c r="Q329" s="183">
        <v>6.0000000000000002E-05</v>
      </c>
      <c r="R329" s="183">
        <f>Q329*H329</f>
        <v>0.028799999999999999</v>
      </c>
      <c r="S329" s="183">
        <v>0</v>
      </c>
      <c r="T329" s="184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185" t="s">
        <v>257</v>
      </c>
      <c r="AT329" s="185" t="s">
        <v>134</v>
      </c>
      <c r="AU329" s="185" t="s">
        <v>81</v>
      </c>
      <c r="AY329" s="20" t="s">
        <v>132</v>
      </c>
      <c r="BE329" s="186">
        <f>IF(N329="základní",J329,0)</f>
        <v>0</v>
      </c>
      <c r="BF329" s="186">
        <f>IF(N329="snížená",J329,0)</f>
        <v>0</v>
      </c>
      <c r="BG329" s="186">
        <f>IF(N329="zákl. přenesená",J329,0)</f>
        <v>0</v>
      </c>
      <c r="BH329" s="186">
        <f>IF(N329="sníž. přenesená",J329,0)</f>
        <v>0</v>
      </c>
      <c r="BI329" s="186">
        <f>IF(N329="nulová",J329,0)</f>
        <v>0</v>
      </c>
      <c r="BJ329" s="20" t="s">
        <v>79</v>
      </c>
      <c r="BK329" s="186">
        <f>ROUND(I329*H329,2)</f>
        <v>0</v>
      </c>
      <c r="BL329" s="20" t="s">
        <v>257</v>
      </c>
      <c r="BM329" s="185" t="s">
        <v>434</v>
      </c>
    </row>
    <row r="330" s="2" customFormat="1">
      <c r="A330" s="39"/>
      <c r="B330" s="40"/>
      <c r="C330" s="39"/>
      <c r="D330" s="187" t="s">
        <v>141</v>
      </c>
      <c r="E330" s="39"/>
      <c r="F330" s="188" t="s">
        <v>435</v>
      </c>
      <c r="G330" s="39"/>
      <c r="H330" s="39"/>
      <c r="I330" s="189"/>
      <c r="J330" s="39"/>
      <c r="K330" s="39"/>
      <c r="L330" s="40"/>
      <c r="M330" s="190"/>
      <c r="N330" s="191"/>
      <c r="O330" s="73"/>
      <c r="P330" s="73"/>
      <c r="Q330" s="73"/>
      <c r="R330" s="73"/>
      <c r="S330" s="73"/>
      <c r="T330" s="74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20" t="s">
        <v>141</v>
      </c>
      <c r="AU330" s="20" t="s">
        <v>81</v>
      </c>
    </row>
    <row r="331" s="2" customFormat="1">
      <c r="A331" s="39"/>
      <c r="B331" s="40"/>
      <c r="C331" s="39"/>
      <c r="D331" s="192" t="s">
        <v>143</v>
      </c>
      <c r="E331" s="39"/>
      <c r="F331" s="193" t="s">
        <v>436</v>
      </c>
      <c r="G331" s="39"/>
      <c r="H331" s="39"/>
      <c r="I331" s="189"/>
      <c r="J331" s="39"/>
      <c r="K331" s="39"/>
      <c r="L331" s="40"/>
      <c r="M331" s="190"/>
      <c r="N331" s="191"/>
      <c r="O331" s="73"/>
      <c r="P331" s="73"/>
      <c r="Q331" s="73"/>
      <c r="R331" s="73"/>
      <c r="S331" s="73"/>
      <c r="T331" s="74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20" t="s">
        <v>143</v>
      </c>
      <c r="AU331" s="20" t="s">
        <v>81</v>
      </c>
    </row>
    <row r="332" s="13" customFormat="1">
      <c r="A332" s="13"/>
      <c r="B332" s="194"/>
      <c r="C332" s="13"/>
      <c r="D332" s="187" t="s">
        <v>145</v>
      </c>
      <c r="E332" s="195" t="s">
        <v>3</v>
      </c>
      <c r="F332" s="196" t="s">
        <v>202</v>
      </c>
      <c r="G332" s="13"/>
      <c r="H332" s="195" t="s">
        <v>3</v>
      </c>
      <c r="I332" s="197"/>
      <c r="J332" s="13"/>
      <c r="K332" s="13"/>
      <c r="L332" s="194"/>
      <c r="M332" s="198"/>
      <c r="N332" s="199"/>
      <c r="O332" s="199"/>
      <c r="P332" s="199"/>
      <c r="Q332" s="199"/>
      <c r="R332" s="199"/>
      <c r="S332" s="199"/>
      <c r="T332" s="200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195" t="s">
        <v>145</v>
      </c>
      <c r="AU332" s="195" t="s">
        <v>81</v>
      </c>
      <c r="AV332" s="13" t="s">
        <v>79</v>
      </c>
      <c r="AW332" s="13" t="s">
        <v>33</v>
      </c>
      <c r="AX332" s="13" t="s">
        <v>72</v>
      </c>
      <c r="AY332" s="195" t="s">
        <v>132</v>
      </c>
    </row>
    <row r="333" s="13" customFormat="1">
      <c r="A333" s="13"/>
      <c r="B333" s="194"/>
      <c r="C333" s="13"/>
      <c r="D333" s="187" t="s">
        <v>145</v>
      </c>
      <c r="E333" s="195" t="s">
        <v>3</v>
      </c>
      <c r="F333" s="196" t="s">
        <v>203</v>
      </c>
      <c r="G333" s="13"/>
      <c r="H333" s="195" t="s">
        <v>3</v>
      </c>
      <c r="I333" s="197"/>
      <c r="J333" s="13"/>
      <c r="K333" s="13"/>
      <c r="L333" s="194"/>
      <c r="M333" s="198"/>
      <c r="N333" s="199"/>
      <c r="O333" s="199"/>
      <c r="P333" s="199"/>
      <c r="Q333" s="199"/>
      <c r="R333" s="199"/>
      <c r="S333" s="199"/>
      <c r="T333" s="200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195" t="s">
        <v>145</v>
      </c>
      <c r="AU333" s="195" t="s">
        <v>81</v>
      </c>
      <c r="AV333" s="13" t="s">
        <v>79</v>
      </c>
      <c r="AW333" s="13" t="s">
        <v>33</v>
      </c>
      <c r="AX333" s="13" t="s">
        <v>72</v>
      </c>
      <c r="AY333" s="195" t="s">
        <v>132</v>
      </c>
    </row>
    <row r="334" s="14" customFormat="1">
      <c r="A334" s="14"/>
      <c r="B334" s="201"/>
      <c r="C334" s="14"/>
      <c r="D334" s="187" t="s">
        <v>145</v>
      </c>
      <c r="E334" s="202" t="s">
        <v>3</v>
      </c>
      <c r="F334" s="203" t="s">
        <v>437</v>
      </c>
      <c r="G334" s="14"/>
      <c r="H334" s="204">
        <v>480</v>
      </c>
      <c r="I334" s="205"/>
      <c r="J334" s="14"/>
      <c r="K334" s="14"/>
      <c r="L334" s="201"/>
      <c r="M334" s="206"/>
      <c r="N334" s="207"/>
      <c r="O334" s="207"/>
      <c r="P334" s="207"/>
      <c r="Q334" s="207"/>
      <c r="R334" s="207"/>
      <c r="S334" s="207"/>
      <c r="T334" s="208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02" t="s">
        <v>145</v>
      </c>
      <c r="AU334" s="202" t="s">
        <v>81</v>
      </c>
      <c r="AV334" s="14" t="s">
        <v>81</v>
      </c>
      <c r="AW334" s="14" t="s">
        <v>33</v>
      </c>
      <c r="AX334" s="14" t="s">
        <v>72</v>
      </c>
      <c r="AY334" s="202" t="s">
        <v>132</v>
      </c>
    </row>
    <row r="335" s="15" customFormat="1">
      <c r="A335" s="15"/>
      <c r="B335" s="209"/>
      <c r="C335" s="15"/>
      <c r="D335" s="187" t="s">
        <v>145</v>
      </c>
      <c r="E335" s="210" t="s">
        <v>3</v>
      </c>
      <c r="F335" s="211" t="s">
        <v>149</v>
      </c>
      <c r="G335" s="15"/>
      <c r="H335" s="212">
        <v>480</v>
      </c>
      <c r="I335" s="213"/>
      <c r="J335" s="15"/>
      <c r="K335" s="15"/>
      <c r="L335" s="209"/>
      <c r="M335" s="214"/>
      <c r="N335" s="215"/>
      <c r="O335" s="215"/>
      <c r="P335" s="215"/>
      <c r="Q335" s="215"/>
      <c r="R335" s="215"/>
      <c r="S335" s="215"/>
      <c r="T335" s="216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10" t="s">
        <v>145</v>
      </c>
      <c r="AU335" s="210" t="s">
        <v>81</v>
      </c>
      <c r="AV335" s="15" t="s">
        <v>139</v>
      </c>
      <c r="AW335" s="15" t="s">
        <v>33</v>
      </c>
      <c r="AX335" s="15" t="s">
        <v>79</v>
      </c>
      <c r="AY335" s="210" t="s">
        <v>132</v>
      </c>
    </row>
    <row r="336" s="2" customFormat="1" ht="16.5" customHeight="1">
      <c r="A336" s="39"/>
      <c r="B336" s="173"/>
      <c r="C336" s="217" t="s">
        <v>438</v>
      </c>
      <c r="D336" s="217" t="s">
        <v>150</v>
      </c>
      <c r="E336" s="218" t="s">
        <v>439</v>
      </c>
      <c r="F336" s="219" t="s">
        <v>440</v>
      </c>
      <c r="G336" s="220" t="s">
        <v>433</v>
      </c>
      <c r="H336" s="221">
        <v>480</v>
      </c>
      <c r="I336" s="222"/>
      <c r="J336" s="223">
        <f>ROUND(I336*H336,2)</f>
        <v>0</v>
      </c>
      <c r="K336" s="219" t="s">
        <v>3</v>
      </c>
      <c r="L336" s="224"/>
      <c r="M336" s="225" t="s">
        <v>3</v>
      </c>
      <c r="N336" s="226" t="s">
        <v>43</v>
      </c>
      <c r="O336" s="73"/>
      <c r="P336" s="183">
        <f>O336*H336</f>
        <v>0</v>
      </c>
      <c r="Q336" s="183">
        <v>0.001</v>
      </c>
      <c r="R336" s="183">
        <f>Q336*H336</f>
        <v>0.47999999999999998</v>
      </c>
      <c r="S336" s="183">
        <v>0</v>
      </c>
      <c r="T336" s="184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185" t="s">
        <v>371</v>
      </c>
      <c r="AT336" s="185" t="s">
        <v>150</v>
      </c>
      <c r="AU336" s="185" t="s">
        <v>81</v>
      </c>
      <c r="AY336" s="20" t="s">
        <v>132</v>
      </c>
      <c r="BE336" s="186">
        <f>IF(N336="základní",J336,0)</f>
        <v>0</v>
      </c>
      <c r="BF336" s="186">
        <f>IF(N336="snížená",J336,0)</f>
        <v>0</v>
      </c>
      <c r="BG336" s="186">
        <f>IF(N336="zákl. přenesená",J336,0)</f>
        <v>0</v>
      </c>
      <c r="BH336" s="186">
        <f>IF(N336="sníž. přenesená",J336,0)</f>
        <v>0</v>
      </c>
      <c r="BI336" s="186">
        <f>IF(N336="nulová",J336,0)</f>
        <v>0</v>
      </c>
      <c r="BJ336" s="20" t="s">
        <v>79</v>
      </c>
      <c r="BK336" s="186">
        <f>ROUND(I336*H336,2)</f>
        <v>0</v>
      </c>
      <c r="BL336" s="20" t="s">
        <v>257</v>
      </c>
      <c r="BM336" s="185" t="s">
        <v>441</v>
      </c>
    </row>
    <row r="337" s="2" customFormat="1">
      <c r="A337" s="39"/>
      <c r="B337" s="40"/>
      <c r="C337" s="39"/>
      <c r="D337" s="187" t="s">
        <v>141</v>
      </c>
      <c r="E337" s="39"/>
      <c r="F337" s="188" t="s">
        <v>440</v>
      </c>
      <c r="G337" s="39"/>
      <c r="H337" s="39"/>
      <c r="I337" s="189"/>
      <c r="J337" s="39"/>
      <c r="K337" s="39"/>
      <c r="L337" s="40"/>
      <c r="M337" s="190"/>
      <c r="N337" s="191"/>
      <c r="O337" s="73"/>
      <c r="P337" s="73"/>
      <c r="Q337" s="73"/>
      <c r="R337" s="73"/>
      <c r="S337" s="73"/>
      <c r="T337" s="74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20" t="s">
        <v>141</v>
      </c>
      <c r="AU337" s="20" t="s">
        <v>81</v>
      </c>
    </row>
    <row r="338" s="2" customFormat="1" ht="21.75" customHeight="1">
      <c r="A338" s="39"/>
      <c r="B338" s="173"/>
      <c r="C338" s="174" t="s">
        <v>442</v>
      </c>
      <c r="D338" s="174" t="s">
        <v>134</v>
      </c>
      <c r="E338" s="175" t="s">
        <v>443</v>
      </c>
      <c r="F338" s="176" t="s">
        <v>444</v>
      </c>
      <c r="G338" s="177" t="s">
        <v>433</v>
      </c>
      <c r="H338" s="178">
        <v>91000</v>
      </c>
      <c r="I338" s="179"/>
      <c r="J338" s="180">
        <f>ROUND(I338*H338,2)</f>
        <v>0</v>
      </c>
      <c r="K338" s="176" t="s">
        <v>138</v>
      </c>
      <c r="L338" s="40"/>
      <c r="M338" s="181" t="s">
        <v>3</v>
      </c>
      <c r="N338" s="182" t="s">
        <v>43</v>
      </c>
      <c r="O338" s="73"/>
      <c r="P338" s="183">
        <f>O338*H338</f>
        <v>0</v>
      </c>
      <c r="Q338" s="183">
        <v>0</v>
      </c>
      <c r="R338" s="183">
        <f>Q338*H338</f>
        <v>0</v>
      </c>
      <c r="S338" s="183">
        <v>0.001</v>
      </c>
      <c r="T338" s="184">
        <f>S338*H338</f>
        <v>91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185" t="s">
        <v>257</v>
      </c>
      <c r="AT338" s="185" t="s">
        <v>134</v>
      </c>
      <c r="AU338" s="185" t="s">
        <v>81</v>
      </c>
      <c r="AY338" s="20" t="s">
        <v>132</v>
      </c>
      <c r="BE338" s="186">
        <f>IF(N338="základní",J338,0)</f>
        <v>0</v>
      </c>
      <c r="BF338" s="186">
        <f>IF(N338="snížená",J338,0)</f>
        <v>0</v>
      </c>
      <c r="BG338" s="186">
        <f>IF(N338="zákl. přenesená",J338,0)</f>
        <v>0</v>
      </c>
      <c r="BH338" s="186">
        <f>IF(N338="sníž. přenesená",J338,0)</f>
        <v>0</v>
      </c>
      <c r="BI338" s="186">
        <f>IF(N338="nulová",J338,0)</f>
        <v>0</v>
      </c>
      <c r="BJ338" s="20" t="s">
        <v>79</v>
      </c>
      <c r="BK338" s="186">
        <f>ROUND(I338*H338,2)</f>
        <v>0</v>
      </c>
      <c r="BL338" s="20" t="s">
        <v>257</v>
      </c>
      <c r="BM338" s="185" t="s">
        <v>445</v>
      </c>
    </row>
    <row r="339" s="2" customFormat="1">
      <c r="A339" s="39"/>
      <c r="B339" s="40"/>
      <c r="C339" s="39"/>
      <c r="D339" s="187" t="s">
        <v>141</v>
      </c>
      <c r="E339" s="39"/>
      <c r="F339" s="188" t="s">
        <v>446</v>
      </c>
      <c r="G339" s="39"/>
      <c r="H339" s="39"/>
      <c r="I339" s="189"/>
      <c r="J339" s="39"/>
      <c r="K339" s="39"/>
      <c r="L339" s="40"/>
      <c r="M339" s="190"/>
      <c r="N339" s="191"/>
      <c r="O339" s="73"/>
      <c r="P339" s="73"/>
      <c r="Q339" s="73"/>
      <c r="R339" s="73"/>
      <c r="S339" s="73"/>
      <c r="T339" s="74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20" t="s">
        <v>141</v>
      </c>
      <c r="AU339" s="20" t="s">
        <v>81</v>
      </c>
    </row>
    <row r="340" s="2" customFormat="1">
      <c r="A340" s="39"/>
      <c r="B340" s="40"/>
      <c r="C340" s="39"/>
      <c r="D340" s="192" t="s">
        <v>143</v>
      </c>
      <c r="E340" s="39"/>
      <c r="F340" s="193" t="s">
        <v>447</v>
      </c>
      <c r="G340" s="39"/>
      <c r="H340" s="39"/>
      <c r="I340" s="189"/>
      <c r="J340" s="39"/>
      <c r="K340" s="39"/>
      <c r="L340" s="40"/>
      <c r="M340" s="190"/>
      <c r="N340" s="191"/>
      <c r="O340" s="73"/>
      <c r="P340" s="73"/>
      <c r="Q340" s="73"/>
      <c r="R340" s="73"/>
      <c r="S340" s="73"/>
      <c r="T340" s="74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20" t="s">
        <v>143</v>
      </c>
      <c r="AU340" s="20" t="s">
        <v>81</v>
      </c>
    </row>
    <row r="341" s="13" customFormat="1">
      <c r="A341" s="13"/>
      <c r="B341" s="194"/>
      <c r="C341" s="13"/>
      <c r="D341" s="187" t="s">
        <v>145</v>
      </c>
      <c r="E341" s="195" t="s">
        <v>3</v>
      </c>
      <c r="F341" s="196" t="s">
        <v>423</v>
      </c>
      <c r="G341" s="13"/>
      <c r="H341" s="195" t="s">
        <v>3</v>
      </c>
      <c r="I341" s="197"/>
      <c r="J341" s="13"/>
      <c r="K341" s="13"/>
      <c r="L341" s="194"/>
      <c r="M341" s="198"/>
      <c r="N341" s="199"/>
      <c r="O341" s="199"/>
      <c r="P341" s="199"/>
      <c r="Q341" s="199"/>
      <c r="R341" s="199"/>
      <c r="S341" s="199"/>
      <c r="T341" s="200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195" t="s">
        <v>145</v>
      </c>
      <c r="AU341" s="195" t="s">
        <v>81</v>
      </c>
      <c r="AV341" s="13" t="s">
        <v>79</v>
      </c>
      <c r="AW341" s="13" t="s">
        <v>33</v>
      </c>
      <c r="AX341" s="13" t="s">
        <v>72</v>
      </c>
      <c r="AY341" s="195" t="s">
        <v>132</v>
      </c>
    </row>
    <row r="342" s="13" customFormat="1">
      <c r="A342" s="13"/>
      <c r="B342" s="194"/>
      <c r="C342" s="13"/>
      <c r="D342" s="187" t="s">
        <v>145</v>
      </c>
      <c r="E342" s="195" t="s">
        <v>3</v>
      </c>
      <c r="F342" s="196" t="s">
        <v>448</v>
      </c>
      <c r="G342" s="13"/>
      <c r="H342" s="195" t="s">
        <v>3</v>
      </c>
      <c r="I342" s="197"/>
      <c r="J342" s="13"/>
      <c r="K342" s="13"/>
      <c r="L342" s="194"/>
      <c r="M342" s="198"/>
      <c r="N342" s="199"/>
      <c r="O342" s="199"/>
      <c r="P342" s="199"/>
      <c r="Q342" s="199"/>
      <c r="R342" s="199"/>
      <c r="S342" s="199"/>
      <c r="T342" s="200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95" t="s">
        <v>145</v>
      </c>
      <c r="AU342" s="195" t="s">
        <v>81</v>
      </c>
      <c r="AV342" s="13" t="s">
        <v>79</v>
      </c>
      <c r="AW342" s="13" t="s">
        <v>33</v>
      </c>
      <c r="AX342" s="13" t="s">
        <v>72</v>
      </c>
      <c r="AY342" s="195" t="s">
        <v>132</v>
      </c>
    </row>
    <row r="343" s="14" customFormat="1">
      <c r="A343" s="14"/>
      <c r="B343" s="201"/>
      <c r="C343" s="14"/>
      <c r="D343" s="187" t="s">
        <v>145</v>
      </c>
      <c r="E343" s="202" t="s">
        <v>3</v>
      </c>
      <c r="F343" s="203" t="s">
        <v>449</v>
      </c>
      <c r="G343" s="14"/>
      <c r="H343" s="204">
        <v>76000</v>
      </c>
      <c r="I343" s="205"/>
      <c r="J343" s="14"/>
      <c r="K343" s="14"/>
      <c r="L343" s="201"/>
      <c r="M343" s="206"/>
      <c r="N343" s="207"/>
      <c r="O343" s="207"/>
      <c r="P343" s="207"/>
      <c r="Q343" s="207"/>
      <c r="R343" s="207"/>
      <c r="S343" s="207"/>
      <c r="T343" s="208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02" t="s">
        <v>145</v>
      </c>
      <c r="AU343" s="202" t="s">
        <v>81</v>
      </c>
      <c r="AV343" s="14" t="s">
        <v>81</v>
      </c>
      <c r="AW343" s="14" t="s">
        <v>33</v>
      </c>
      <c r="AX343" s="14" t="s">
        <v>72</v>
      </c>
      <c r="AY343" s="202" t="s">
        <v>132</v>
      </c>
    </row>
    <row r="344" s="13" customFormat="1">
      <c r="A344" s="13"/>
      <c r="B344" s="194"/>
      <c r="C344" s="13"/>
      <c r="D344" s="187" t="s">
        <v>145</v>
      </c>
      <c r="E344" s="195" t="s">
        <v>3</v>
      </c>
      <c r="F344" s="196" t="s">
        <v>450</v>
      </c>
      <c r="G344" s="13"/>
      <c r="H344" s="195" t="s">
        <v>3</v>
      </c>
      <c r="I344" s="197"/>
      <c r="J344" s="13"/>
      <c r="K344" s="13"/>
      <c r="L344" s="194"/>
      <c r="M344" s="198"/>
      <c r="N344" s="199"/>
      <c r="O344" s="199"/>
      <c r="P344" s="199"/>
      <c r="Q344" s="199"/>
      <c r="R344" s="199"/>
      <c r="S344" s="199"/>
      <c r="T344" s="200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95" t="s">
        <v>145</v>
      </c>
      <c r="AU344" s="195" t="s">
        <v>81</v>
      </c>
      <c r="AV344" s="13" t="s">
        <v>79</v>
      </c>
      <c r="AW344" s="13" t="s">
        <v>33</v>
      </c>
      <c r="AX344" s="13" t="s">
        <v>72</v>
      </c>
      <c r="AY344" s="195" t="s">
        <v>132</v>
      </c>
    </row>
    <row r="345" s="14" customFormat="1">
      <c r="A345" s="14"/>
      <c r="B345" s="201"/>
      <c r="C345" s="14"/>
      <c r="D345" s="187" t="s">
        <v>145</v>
      </c>
      <c r="E345" s="202" t="s">
        <v>3</v>
      </c>
      <c r="F345" s="203" t="s">
        <v>451</v>
      </c>
      <c r="G345" s="14"/>
      <c r="H345" s="204">
        <v>15000</v>
      </c>
      <c r="I345" s="205"/>
      <c r="J345" s="14"/>
      <c r="K345" s="14"/>
      <c r="L345" s="201"/>
      <c r="M345" s="206"/>
      <c r="N345" s="207"/>
      <c r="O345" s="207"/>
      <c r="P345" s="207"/>
      <c r="Q345" s="207"/>
      <c r="R345" s="207"/>
      <c r="S345" s="207"/>
      <c r="T345" s="208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02" t="s">
        <v>145</v>
      </c>
      <c r="AU345" s="202" t="s">
        <v>81</v>
      </c>
      <c r="AV345" s="14" t="s">
        <v>81</v>
      </c>
      <c r="AW345" s="14" t="s">
        <v>33</v>
      </c>
      <c r="AX345" s="14" t="s">
        <v>72</v>
      </c>
      <c r="AY345" s="202" t="s">
        <v>132</v>
      </c>
    </row>
    <row r="346" s="15" customFormat="1">
      <c r="A346" s="15"/>
      <c r="B346" s="209"/>
      <c r="C346" s="15"/>
      <c r="D346" s="187" t="s">
        <v>145</v>
      </c>
      <c r="E346" s="210" t="s">
        <v>3</v>
      </c>
      <c r="F346" s="211" t="s">
        <v>149</v>
      </c>
      <c r="G346" s="15"/>
      <c r="H346" s="212">
        <v>91000</v>
      </c>
      <c r="I346" s="213"/>
      <c r="J346" s="15"/>
      <c r="K346" s="15"/>
      <c r="L346" s="209"/>
      <c r="M346" s="214"/>
      <c r="N346" s="215"/>
      <c r="O346" s="215"/>
      <c r="P346" s="215"/>
      <c r="Q346" s="215"/>
      <c r="R346" s="215"/>
      <c r="S346" s="215"/>
      <c r="T346" s="216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10" t="s">
        <v>145</v>
      </c>
      <c r="AU346" s="210" t="s">
        <v>81</v>
      </c>
      <c r="AV346" s="15" t="s">
        <v>139</v>
      </c>
      <c r="AW346" s="15" t="s">
        <v>33</v>
      </c>
      <c r="AX346" s="15" t="s">
        <v>79</v>
      </c>
      <c r="AY346" s="210" t="s">
        <v>132</v>
      </c>
    </row>
    <row r="347" s="2" customFormat="1" ht="16.5" customHeight="1">
      <c r="A347" s="39"/>
      <c r="B347" s="173"/>
      <c r="C347" s="174" t="s">
        <v>452</v>
      </c>
      <c r="D347" s="174" t="s">
        <v>134</v>
      </c>
      <c r="E347" s="175" t="s">
        <v>453</v>
      </c>
      <c r="F347" s="176" t="s">
        <v>454</v>
      </c>
      <c r="G347" s="177" t="s">
        <v>153</v>
      </c>
      <c r="H347" s="178">
        <v>0.50900000000000001</v>
      </c>
      <c r="I347" s="179"/>
      <c r="J347" s="180">
        <f>ROUND(I347*H347,2)</f>
        <v>0</v>
      </c>
      <c r="K347" s="176" t="s">
        <v>138</v>
      </c>
      <c r="L347" s="40"/>
      <c r="M347" s="181" t="s">
        <v>3</v>
      </c>
      <c r="N347" s="182" t="s">
        <v>43</v>
      </c>
      <c r="O347" s="73"/>
      <c r="P347" s="183">
        <f>O347*H347</f>
        <v>0</v>
      </c>
      <c r="Q347" s="183">
        <v>0</v>
      </c>
      <c r="R347" s="183">
        <f>Q347*H347</f>
        <v>0</v>
      </c>
      <c r="S347" s="183">
        <v>0</v>
      </c>
      <c r="T347" s="184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185" t="s">
        <v>257</v>
      </c>
      <c r="AT347" s="185" t="s">
        <v>134</v>
      </c>
      <c r="AU347" s="185" t="s">
        <v>81</v>
      </c>
      <c r="AY347" s="20" t="s">
        <v>132</v>
      </c>
      <c r="BE347" s="186">
        <f>IF(N347="základní",J347,0)</f>
        <v>0</v>
      </c>
      <c r="BF347" s="186">
        <f>IF(N347="snížená",J347,0)</f>
        <v>0</v>
      </c>
      <c r="BG347" s="186">
        <f>IF(N347="zákl. přenesená",J347,0)</f>
        <v>0</v>
      </c>
      <c r="BH347" s="186">
        <f>IF(N347="sníž. přenesená",J347,0)</f>
        <v>0</v>
      </c>
      <c r="BI347" s="186">
        <f>IF(N347="nulová",J347,0)</f>
        <v>0</v>
      </c>
      <c r="BJ347" s="20" t="s">
        <v>79</v>
      </c>
      <c r="BK347" s="186">
        <f>ROUND(I347*H347,2)</f>
        <v>0</v>
      </c>
      <c r="BL347" s="20" t="s">
        <v>257</v>
      </c>
      <c r="BM347" s="185" t="s">
        <v>455</v>
      </c>
    </row>
    <row r="348" s="2" customFormat="1">
      <c r="A348" s="39"/>
      <c r="B348" s="40"/>
      <c r="C348" s="39"/>
      <c r="D348" s="187" t="s">
        <v>141</v>
      </c>
      <c r="E348" s="39"/>
      <c r="F348" s="188" t="s">
        <v>456</v>
      </c>
      <c r="G348" s="39"/>
      <c r="H348" s="39"/>
      <c r="I348" s="189"/>
      <c r="J348" s="39"/>
      <c r="K348" s="39"/>
      <c r="L348" s="40"/>
      <c r="M348" s="190"/>
      <c r="N348" s="191"/>
      <c r="O348" s="73"/>
      <c r="P348" s="73"/>
      <c r="Q348" s="73"/>
      <c r="R348" s="73"/>
      <c r="S348" s="73"/>
      <c r="T348" s="74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20" t="s">
        <v>141</v>
      </c>
      <c r="AU348" s="20" t="s">
        <v>81</v>
      </c>
    </row>
    <row r="349" s="2" customFormat="1">
      <c r="A349" s="39"/>
      <c r="B349" s="40"/>
      <c r="C349" s="39"/>
      <c r="D349" s="192" t="s">
        <v>143</v>
      </c>
      <c r="E349" s="39"/>
      <c r="F349" s="193" t="s">
        <v>457</v>
      </c>
      <c r="G349" s="39"/>
      <c r="H349" s="39"/>
      <c r="I349" s="189"/>
      <c r="J349" s="39"/>
      <c r="K349" s="39"/>
      <c r="L349" s="40"/>
      <c r="M349" s="190"/>
      <c r="N349" s="191"/>
      <c r="O349" s="73"/>
      <c r="P349" s="73"/>
      <c r="Q349" s="73"/>
      <c r="R349" s="73"/>
      <c r="S349" s="73"/>
      <c r="T349" s="74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20" t="s">
        <v>143</v>
      </c>
      <c r="AU349" s="20" t="s">
        <v>81</v>
      </c>
    </row>
    <row r="350" s="12" customFormat="1" ht="25.92" customHeight="1">
      <c r="A350" s="12"/>
      <c r="B350" s="160"/>
      <c r="C350" s="12"/>
      <c r="D350" s="161" t="s">
        <v>71</v>
      </c>
      <c r="E350" s="162" t="s">
        <v>458</v>
      </c>
      <c r="F350" s="162" t="s">
        <v>459</v>
      </c>
      <c r="G350" s="12"/>
      <c r="H350" s="12"/>
      <c r="I350" s="163"/>
      <c r="J350" s="164">
        <f>BK350</f>
        <v>0</v>
      </c>
      <c r="K350" s="12"/>
      <c r="L350" s="160"/>
      <c r="M350" s="165"/>
      <c r="N350" s="166"/>
      <c r="O350" s="166"/>
      <c r="P350" s="167">
        <f>P351+P362+P368+P378+P384</f>
        <v>0</v>
      </c>
      <c r="Q350" s="166"/>
      <c r="R350" s="167">
        <f>R351+R362+R368+R378+R384</f>
        <v>0</v>
      </c>
      <c r="S350" s="166"/>
      <c r="T350" s="168">
        <f>T351+T362+T368+T378+T384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161" t="s">
        <v>175</v>
      </c>
      <c r="AT350" s="169" t="s">
        <v>71</v>
      </c>
      <c r="AU350" s="169" t="s">
        <v>72</v>
      </c>
      <c r="AY350" s="161" t="s">
        <v>132</v>
      </c>
      <c r="BK350" s="170">
        <f>BK351+BK362+BK368+BK378+BK384</f>
        <v>0</v>
      </c>
    </row>
    <row r="351" s="12" customFormat="1" ht="22.8" customHeight="1">
      <c r="A351" s="12"/>
      <c r="B351" s="160"/>
      <c r="C351" s="12"/>
      <c r="D351" s="161" t="s">
        <v>71</v>
      </c>
      <c r="E351" s="171" t="s">
        <v>460</v>
      </c>
      <c r="F351" s="171" t="s">
        <v>461</v>
      </c>
      <c r="G351" s="12"/>
      <c r="H351" s="12"/>
      <c r="I351" s="163"/>
      <c r="J351" s="172">
        <f>BK351</f>
        <v>0</v>
      </c>
      <c r="K351" s="12"/>
      <c r="L351" s="160"/>
      <c r="M351" s="165"/>
      <c r="N351" s="166"/>
      <c r="O351" s="166"/>
      <c r="P351" s="167">
        <f>SUM(P352:P361)</f>
        <v>0</v>
      </c>
      <c r="Q351" s="166"/>
      <c r="R351" s="167">
        <f>SUM(R352:R361)</f>
        <v>0</v>
      </c>
      <c r="S351" s="166"/>
      <c r="T351" s="168">
        <f>SUM(T352:T361)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161" t="s">
        <v>175</v>
      </c>
      <c r="AT351" s="169" t="s">
        <v>71</v>
      </c>
      <c r="AU351" s="169" t="s">
        <v>79</v>
      </c>
      <c r="AY351" s="161" t="s">
        <v>132</v>
      </c>
      <c r="BK351" s="170">
        <f>SUM(BK352:BK361)</f>
        <v>0</v>
      </c>
    </row>
    <row r="352" s="2" customFormat="1" ht="16.5" customHeight="1">
      <c r="A352" s="39"/>
      <c r="B352" s="173"/>
      <c r="C352" s="174" t="s">
        <v>462</v>
      </c>
      <c r="D352" s="174" t="s">
        <v>134</v>
      </c>
      <c r="E352" s="175" t="s">
        <v>463</v>
      </c>
      <c r="F352" s="176" t="s">
        <v>464</v>
      </c>
      <c r="G352" s="177" t="s">
        <v>465</v>
      </c>
      <c r="H352" s="178">
        <v>1</v>
      </c>
      <c r="I352" s="179"/>
      <c r="J352" s="180">
        <f>ROUND(I352*H352,2)</f>
        <v>0</v>
      </c>
      <c r="K352" s="176" t="s">
        <v>3</v>
      </c>
      <c r="L352" s="40"/>
      <c r="M352" s="181" t="s">
        <v>3</v>
      </c>
      <c r="N352" s="182" t="s">
        <v>43</v>
      </c>
      <c r="O352" s="73"/>
      <c r="P352" s="183">
        <f>O352*H352</f>
        <v>0</v>
      </c>
      <c r="Q352" s="183">
        <v>0</v>
      </c>
      <c r="R352" s="183">
        <f>Q352*H352</f>
        <v>0</v>
      </c>
      <c r="S352" s="183">
        <v>0</v>
      </c>
      <c r="T352" s="184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185" t="s">
        <v>139</v>
      </c>
      <c r="AT352" s="185" t="s">
        <v>134</v>
      </c>
      <c r="AU352" s="185" t="s">
        <v>81</v>
      </c>
      <c r="AY352" s="20" t="s">
        <v>132</v>
      </c>
      <c r="BE352" s="186">
        <f>IF(N352="základní",J352,0)</f>
        <v>0</v>
      </c>
      <c r="BF352" s="186">
        <f>IF(N352="snížená",J352,0)</f>
        <v>0</v>
      </c>
      <c r="BG352" s="186">
        <f>IF(N352="zákl. přenesená",J352,0)</f>
        <v>0</v>
      </c>
      <c r="BH352" s="186">
        <f>IF(N352="sníž. přenesená",J352,0)</f>
        <v>0</v>
      </c>
      <c r="BI352" s="186">
        <f>IF(N352="nulová",J352,0)</f>
        <v>0</v>
      </c>
      <c r="BJ352" s="20" t="s">
        <v>79</v>
      </c>
      <c r="BK352" s="186">
        <f>ROUND(I352*H352,2)</f>
        <v>0</v>
      </c>
      <c r="BL352" s="20" t="s">
        <v>139</v>
      </c>
      <c r="BM352" s="185" t="s">
        <v>466</v>
      </c>
    </row>
    <row r="353" s="2" customFormat="1">
      <c r="A353" s="39"/>
      <c r="B353" s="40"/>
      <c r="C353" s="39"/>
      <c r="D353" s="187" t="s">
        <v>141</v>
      </c>
      <c r="E353" s="39"/>
      <c r="F353" s="188" t="s">
        <v>464</v>
      </c>
      <c r="G353" s="39"/>
      <c r="H353" s="39"/>
      <c r="I353" s="189"/>
      <c r="J353" s="39"/>
      <c r="K353" s="39"/>
      <c r="L353" s="40"/>
      <c r="M353" s="190"/>
      <c r="N353" s="191"/>
      <c r="O353" s="73"/>
      <c r="P353" s="73"/>
      <c r="Q353" s="73"/>
      <c r="R353" s="73"/>
      <c r="S353" s="73"/>
      <c r="T353" s="74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20" t="s">
        <v>141</v>
      </c>
      <c r="AU353" s="20" t="s">
        <v>81</v>
      </c>
    </row>
    <row r="354" s="13" customFormat="1">
      <c r="A354" s="13"/>
      <c r="B354" s="194"/>
      <c r="C354" s="13"/>
      <c r="D354" s="187" t="s">
        <v>145</v>
      </c>
      <c r="E354" s="195" t="s">
        <v>3</v>
      </c>
      <c r="F354" s="196" t="s">
        <v>467</v>
      </c>
      <c r="G354" s="13"/>
      <c r="H354" s="195" t="s">
        <v>3</v>
      </c>
      <c r="I354" s="197"/>
      <c r="J354" s="13"/>
      <c r="K354" s="13"/>
      <c r="L354" s="194"/>
      <c r="M354" s="198"/>
      <c r="N354" s="199"/>
      <c r="O354" s="199"/>
      <c r="P354" s="199"/>
      <c r="Q354" s="199"/>
      <c r="R354" s="199"/>
      <c r="S354" s="199"/>
      <c r="T354" s="200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95" t="s">
        <v>145</v>
      </c>
      <c r="AU354" s="195" t="s">
        <v>81</v>
      </c>
      <c r="AV354" s="13" t="s">
        <v>79</v>
      </c>
      <c r="AW354" s="13" t="s">
        <v>33</v>
      </c>
      <c r="AX354" s="13" t="s">
        <v>72</v>
      </c>
      <c r="AY354" s="195" t="s">
        <v>132</v>
      </c>
    </row>
    <row r="355" s="14" customFormat="1">
      <c r="A355" s="14"/>
      <c r="B355" s="201"/>
      <c r="C355" s="14"/>
      <c r="D355" s="187" t="s">
        <v>145</v>
      </c>
      <c r="E355" s="202" t="s">
        <v>3</v>
      </c>
      <c r="F355" s="203" t="s">
        <v>79</v>
      </c>
      <c r="G355" s="14"/>
      <c r="H355" s="204">
        <v>1</v>
      </c>
      <c r="I355" s="205"/>
      <c r="J355" s="14"/>
      <c r="K355" s="14"/>
      <c r="L355" s="201"/>
      <c r="M355" s="206"/>
      <c r="N355" s="207"/>
      <c r="O355" s="207"/>
      <c r="P355" s="207"/>
      <c r="Q355" s="207"/>
      <c r="R355" s="207"/>
      <c r="S355" s="207"/>
      <c r="T355" s="208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02" t="s">
        <v>145</v>
      </c>
      <c r="AU355" s="202" t="s">
        <v>81</v>
      </c>
      <c r="AV355" s="14" t="s">
        <v>81</v>
      </c>
      <c r="AW355" s="14" t="s">
        <v>33</v>
      </c>
      <c r="AX355" s="14" t="s">
        <v>72</v>
      </c>
      <c r="AY355" s="202" t="s">
        <v>132</v>
      </c>
    </row>
    <row r="356" s="15" customFormat="1">
      <c r="A356" s="15"/>
      <c r="B356" s="209"/>
      <c r="C356" s="15"/>
      <c r="D356" s="187" t="s">
        <v>145</v>
      </c>
      <c r="E356" s="210" t="s">
        <v>3</v>
      </c>
      <c r="F356" s="211" t="s">
        <v>149</v>
      </c>
      <c r="G356" s="15"/>
      <c r="H356" s="212">
        <v>1</v>
      </c>
      <c r="I356" s="213"/>
      <c r="J356" s="15"/>
      <c r="K356" s="15"/>
      <c r="L356" s="209"/>
      <c r="M356" s="214"/>
      <c r="N356" s="215"/>
      <c r="O356" s="215"/>
      <c r="P356" s="215"/>
      <c r="Q356" s="215"/>
      <c r="R356" s="215"/>
      <c r="S356" s="215"/>
      <c r="T356" s="216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10" t="s">
        <v>145</v>
      </c>
      <c r="AU356" s="210" t="s">
        <v>81</v>
      </c>
      <c r="AV356" s="15" t="s">
        <v>139</v>
      </c>
      <c r="AW356" s="15" t="s">
        <v>33</v>
      </c>
      <c r="AX356" s="15" t="s">
        <v>79</v>
      </c>
      <c r="AY356" s="210" t="s">
        <v>132</v>
      </c>
    </row>
    <row r="357" s="2" customFormat="1" ht="16.5" customHeight="1">
      <c r="A357" s="39"/>
      <c r="B357" s="173"/>
      <c r="C357" s="174" t="s">
        <v>468</v>
      </c>
      <c r="D357" s="174" t="s">
        <v>134</v>
      </c>
      <c r="E357" s="175" t="s">
        <v>469</v>
      </c>
      <c r="F357" s="176" t="s">
        <v>470</v>
      </c>
      <c r="G357" s="177" t="s">
        <v>465</v>
      </c>
      <c r="H357" s="178">
        <v>1</v>
      </c>
      <c r="I357" s="179"/>
      <c r="J357" s="180">
        <f>ROUND(I357*H357,2)</f>
        <v>0</v>
      </c>
      <c r="K357" s="176" t="s">
        <v>3</v>
      </c>
      <c r="L357" s="40"/>
      <c r="M357" s="181" t="s">
        <v>3</v>
      </c>
      <c r="N357" s="182" t="s">
        <v>43</v>
      </c>
      <c r="O357" s="73"/>
      <c r="P357" s="183">
        <f>O357*H357</f>
        <v>0</v>
      </c>
      <c r="Q357" s="183">
        <v>0</v>
      </c>
      <c r="R357" s="183">
        <f>Q357*H357</f>
        <v>0</v>
      </c>
      <c r="S357" s="183">
        <v>0</v>
      </c>
      <c r="T357" s="184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185" t="s">
        <v>139</v>
      </c>
      <c r="AT357" s="185" t="s">
        <v>134</v>
      </c>
      <c r="AU357" s="185" t="s">
        <v>81</v>
      </c>
      <c r="AY357" s="20" t="s">
        <v>132</v>
      </c>
      <c r="BE357" s="186">
        <f>IF(N357="základní",J357,0)</f>
        <v>0</v>
      </c>
      <c r="BF357" s="186">
        <f>IF(N357="snížená",J357,0)</f>
        <v>0</v>
      </c>
      <c r="BG357" s="186">
        <f>IF(N357="zákl. přenesená",J357,0)</f>
        <v>0</v>
      </c>
      <c r="BH357" s="186">
        <f>IF(N357="sníž. přenesená",J357,0)</f>
        <v>0</v>
      </c>
      <c r="BI357" s="186">
        <f>IF(N357="nulová",J357,0)</f>
        <v>0</v>
      </c>
      <c r="BJ357" s="20" t="s">
        <v>79</v>
      </c>
      <c r="BK357" s="186">
        <f>ROUND(I357*H357,2)</f>
        <v>0</v>
      </c>
      <c r="BL357" s="20" t="s">
        <v>139</v>
      </c>
      <c r="BM357" s="185" t="s">
        <v>471</v>
      </c>
    </row>
    <row r="358" s="2" customFormat="1">
      <c r="A358" s="39"/>
      <c r="B358" s="40"/>
      <c r="C358" s="39"/>
      <c r="D358" s="187" t="s">
        <v>141</v>
      </c>
      <c r="E358" s="39"/>
      <c r="F358" s="188" t="s">
        <v>470</v>
      </c>
      <c r="G358" s="39"/>
      <c r="H358" s="39"/>
      <c r="I358" s="189"/>
      <c r="J358" s="39"/>
      <c r="K358" s="39"/>
      <c r="L358" s="40"/>
      <c r="M358" s="190"/>
      <c r="N358" s="191"/>
      <c r="O358" s="73"/>
      <c r="P358" s="73"/>
      <c r="Q358" s="73"/>
      <c r="R358" s="73"/>
      <c r="S358" s="73"/>
      <c r="T358" s="74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20" t="s">
        <v>141</v>
      </c>
      <c r="AU358" s="20" t="s">
        <v>81</v>
      </c>
    </row>
    <row r="359" s="13" customFormat="1">
      <c r="A359" s="13"/>
      <c r="B359" s="194"/>
      <c r="C359" s="13"/>
      <c r="D359" s="187" t="s">
        <v>145</v>
      </c>
      <c r="E359" s="195" t="s">
        <v>3</v>
      </c>
      <c r="F359" s="196" t="s">
        <v>472</v>
      </c>
      <c r="G359" s="13"/>
      <c r="H359" s="195" t="s">
        <v>3</v>
      </c>
      <c r="I359" s="197"/>
      <c r="J359" s="13"/>
      <c r="K359" s="13"/>
      <c r="L359" s="194"/>
      <c r="M359" s="198"/>
      <c r="N359" s="199"/>
      <c r="O359" s="199"/>
      <c r="P359" s="199"/>
      <c r="Q359" s="199"/>
      <c r="R359" s="199"/>
      <c r="S359" s="199"/>
      <c r="T359" s="200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195" t="s">
        <v>145</v>
      </c>
      <c r="AU359" s="195" t="s">
        <v>81</v>
      </c>
      <c r="AV359" s="13" t="s">
        <v>79</v>
      </c>
      <c r="AW359" s="13" t="s">
        <v>33</v>
      </c>
      <c r="AX359" s="13" t="s">
        <v>72</v>
      </c>
      <c r="AY359" s="195" t="s">
        <v>132</v>
      </c>
    </row>
    <row r="360" s="14" customFormat="1">
      <c r="A360" s="14"/>
      <c r="B360" s="201"/>
      <c r="C360" s="14"/>
      <c r="D360" s="187" t="s">
        <v>145</v>
      </c>
      <c r="E360" s="202" t="s">
        <v>3</v>
      </c>
      <c r="F360" s="203" t="s">
        <v>79</v>
      </c>
      <c r="G360" s="14"/>
      <c r="H360" s="204">
        <v>1</v>
      </c>
      <c r="I360" s="205"/>
      <c r="J360" s="14"/>
      <c r="K360" s="14"/>
      <c r="L360" s="201"/>
      <c r="M360" s="206"/>
      <c r="N360" s="207"/>
      <c r="O360" s="207"/>
      <c r="P360" s="207"/>
      <c r="Q360" s="207"/>
      <c r="R360" s="207"/>
      <c r="S360" s="207"/>
      <c r="T360" s="208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02" t="s">
        <v>145</v>
      </c>
      <c r="AU360" s="202" t="s">
        <v>81</v>
      </c>
      <c r="AV360" s="14" t="s">
        <v>81</v>
      </c>
      <c r="AW360" s="14" t="s">
        <v>33</v>
      </c>
      <c r="AX360" s="14" t="s">
        <v>72</v>
      </c>
      <c r="AY360" s="202" t="s">
        <v>132</v>
      </c>
    </row>
    <row r="361" s="15" customFormat="1">
      <c r="A361" s="15"/>
      <c r="B361" s="209"/>
      <c r="C361" s="15"/>
      <c r="D361" s="187" t="s">
        <v>145</v>
      </c>
      <c r="E361" s="210" t="s">
        <v>3</v>
      </c>
      <c r="F361" s="211" t="s">
        <v>149</v>
      </c>
      <c r="G361" s="15"/>
      <c r="H361" s="212">
        <v>1</v>
      </c>
      <c r="I361" s="213"/>
      <c r="J361" s="15"/>
      <c r="K361" s="15"/>
      <c r="L361" s="209"/>
      <c r="M361" s="214"/>
      <c r="N361" s="215"/>
      <c r="O361" s="215"/>
      <c r="P361" s="215"/>
      <c r="Q361" s="215"/>
      <c r="R361" s="215"/>
      <c r="S361" s="215"/>
      <c r="T361" s="216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10" t="s">
        <v>145</v>
      </c>
      <c r="AU361" s="210" t="s">
        <v>81</v>
      </c>
      <c r="AV361" s="15" t="s">
        <v>139</v>
      </c>
      <c r="AW361" s="15" t="s">
        <v>33</v>
      </c>
      <c r="AX361" s="15" t="s">
        <v>79</v>
      </c>
      <c r="AY361" s="210" t="s">
        <v>132</v>
      </c>
    </row>
    <row r="362" s="12" customFormat="1" ht="22.8" customHeight="1">
      <c r="A362" s="12"/>
      <c r="B362" s="160"/>
      <c r="C362" s="12"/>
      <c r="D362" s="161" t="s">
        <v>71</v>
      </c>
      <c r="E362" s="171" t="s">
        <v>473</v>
      </c>
      <c r="F362" s="171" t="s">
        <v>474</v>
      </c>
      <c r="G362" s="12"/>
      <c r="H362" s="12"/>
      <c r="I362" s="163"/>
      <c r="J362" s="172">
        <f>BK362</f>
        <v>0</v>
      </c>
      <c r="K362" s="12"/>
      <c r="L362" s="160"/>
      <c r="M362" s="165"/>
      <c r="N362" s="166"/>
      <c r="O362" s="166"/>
      <c r="P362" s="167">
        <f>SUM(P363:P367)</f>
        <v>0</v>
      </c>
      <c r="Q362" s="166"/>
      <c r="R362" s="167">
        <f>SUM(R363:R367)</f>
        <v>0</v>
      </c>
      <c r="S362" s="166"/>
      <c r="T362" s="168">
        <f>SUM(T363:T367)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161" t="s">
        <v>175</v>
      </c>
      <c r="AT362" s="169" t="s">
        <v>71</v>
      </c>
      <c r="AU362" s="169" t="s">
        <v>79</v>
      </c>
      <c r="AY362" s="161" t="s">
        <v>132</v>
      </c>
      <c r="BK362" s="170">
        <f>SUM(BK363:BK367)</f>
        <v>0</v>
      </c>
    </row>
    <row r="363" s="2" customFormat="1" ht="16.5" customHeight="1">
      <c r="A363" s="39"/>
      <c r="B363" s="173"/>
      <c r="C363" s="174" t="s">
        <v>475</v>
      </c>
      <c r="D363" s="174" t="s">
        <v>134</v>
      </c>
      <c r="E363" s="175" t="s">
        <v>476</v>
      </c>
      <c r="F363" s="176" t="s">
        <v>474</v>
      </c>
      <c r="G363" s="177" t="s">
        <v>465</v>
      </c>
      <c r="H363" s="178">
        <v>1</v>
      </c>
      <c r="I363" s="179"/>
      <c r="J363" s="180">
        <f>ROUND(I363*H363,2)</f>
        <v>0</v>
      </c>
      <c r="K363" s="176" t="s">
        <v>3</v>
      </c>
      <c r="L363" s="40"/>
      <c r="M363" s="181" t="s">
        <v>3</v>
      </c>
      <c r="N363" s="182" t="s">
        <v>43</v>
      </c>
      <c r="O363" s="73"/>
      <c r="P363" s="183">
        <f>O363*H363</f>
        <v>0</v>
      </c>
      <c r="Q363" s="183">
        <v>0</v>
      </c>
      <c r="R363" s="183">
        <f>Q363*H363</f>
        <v>0</v>
      </c>
      <c r="S363" s="183">
        <v>0</v>
      </c>
      <c r="T363" s="184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185" t="s">
        <v>139</v>
      </c>
      <c r="AT363" s="185" t="s">
        <v>134</v>
      </c>
      <c r="AU363" s="185" t="s">
        <v>81</v>
      </c>
      <c r="AY363" s="20" t="s">
        <v>132</v>
      </c>
      <c r="BE363" s="186">
        <f>IF(N363="základní",J363,0)</f>
        <v>0</v>
      </c>
      <c r="BF363" s="186">
        <f>IF(N363="snížená",J363,0)</f>
        <v>0</v>
      </c>
      <c r="BG363" s="186">
        <f>IF(N363="zákl. přenesená",J363,0)</f>
        <v>0</v>
      </c>
      <c r="BH363" s="186">
        <f>IF(N363="sníž. přenesená",J363,0)</f>
        <v>0</v>
      </c>
      <c r="BI363" s="186">
        <f>IF(N363="nulová",J363,0)</f>
        <v>0</v>
      </c>
      <c r="BJ363" s="20" t="s">
        <v>79</v>
      </c>
      <c r="BK363" s="186">
        <f>ROUND(I363*H363,2)</f>
        <v>0</v>
      </c>
      <c r="BL363" s="20" t="s">
        <v>139</v>
      </c>
      <c r="BM363" s="185" t="s">
        <v>477</v>
      </c>
    </row>
    <row r="364" s="2" customFormat="1">
      <c r="A364" s="39"/>
      <c r="B364" s="40"/>
      <c r="C364" s="39"/>
      <c r="D364" s="187" t="s">
        <v>141</v>
      </c>
      <c r="E364" s="39"/>
      <c r="F364" s="188" t="s">
        <v>474</v>
      </c>
      <c r="G364" s="39"/>
      <c r="H364" s="39"/>
      <c r="I364" s="189"/>
      <c r="J364" s="39"/>
      <c r="K364" s="39"/>
      <c r="L364" s="40"/>
      <c r="M364" s="190"/>
      <c r="N364" s="191"/>
      <c r="O364" s="73"/>
      <c r="P364" s="73"/>
      <c r="Q364" s="73"/>
      <c r="R364" s="73"/>
      <c r="S364" s="73"/>
      <c r="T364" s="74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20" t="s">
        <v>141</v>
      </c>
      <c r="AU364" s="20" t="s">
        <v>81</v>
      </c>
    </row>
    <row r="365" s="13" customFormat="1">
      <c r="A365" s="13"/>
      <c r="B365" s="194"/>
      <c r="C365" s="13"/>
      <c r="D365" s="187" t="s">
        <v>145</v>
      </c>
      <c r="E365" s="195" t="s">
        <v>3</v>
      </c>
      <c r="F365" s="196" t="s">
        <v>478</v>
      </c>
      <c r="G365" s="13"/>
      <c r="H365" s="195" t="s">
        <v>3</v>
      </c>
      <c r="I365" s="197"/>
      <c r="J365" s="13"/>
      <c r="K365" s="13"/>
      <c r="L365" s="194"/>
      <c r="M365" s="198"/>
      <c r="N365" s="199"/>
      <c r="O365" s="199"/>
      <c r="P365" s="199"/>
      <c r="Q365" s="199"/>
      <c r="R365" s="199"/>
      <c r="S365" s="199"/>
      <c r="T365" s="200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195" t="s">
        <v>145</v>
      </c>
      <c r="AU365" s="195" t="s">
        <v>81</v>
      </c>
      <c r="AV365" s="13" t="s">
        <v>79</v>
      </c>
      <c r="AW365" s="13" t="s">
        <v>33</v>
      </c>
      <c r="AX365" s="13" t="s">
        <v>72</v>
      </c>
      <c r="AY365" s="195" t="s">
        <v>132</v>
      </c>
    </row>
    <row r="366" s="14" customFormat="1">
      <c r="A366" s="14"/>
      <c r="B366" s="201"/>
      <c r="C366" s="14"/>
      <c r="D366" s="187" t="s">
        <v>145</v>
      </c>
      <c r="E366" s="202" t="s">
        <v>3</v>
      </c>
      <c r="F366" s="203" t="s">
        <v>79</v>
      </c>
      <c r="G366" s="14"/>
      <c r="H366" s="204">
        <v>1</v>
      </c>
      <c r="I366" s="205"/>
      <c r="J366" s="14"/>
      <c r="K366" s="14"/>
      <c r="L366" s="201"/>
      <c r="M366" s="206"/>
      <c r="N366" s="207"/>
      <c r="O366" s="207"/>
      <c r="P366" s="207"/>
      <c r="Q366" s="207"/>
      <c r="R366" s="207"/>
      <c r="S366" s="207"/>
      <c r="T366" s="208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02" t="s">
        <v>145</v>
      </c>
      <c r="AU366" s="202" t="s">
        <v>81</v>
      </c>
      <c r="AV366" s="14" t="s">
        <v>81</v>
      </c>
      <c r="AW366" s="14" t="s">
        <v>33</v>
      </c>
      <c r="AX366" s="14" t="s">
        <v>72</v>
      </c>
      <c r="AY366" s="202" t="s">
        <v>132</v>
      </c>
    </row>
    <row r="367" s="15" customFormat="1">
      <c r="A367" s="15"/>
      <c r="B367" s="209"/>
      <c r="C367" s="15"/>
      <c r="D367" s="187" t="s">
        <v>145</v>
      </c>
      <c r="E367" s="210" t="s">
        <v>3</v>
      </c>
      <c r="F367" s="211" t="s">
        <v>149</v>
      </c>
      <c r="G367" s="15"/>
      <c r="H367" s="212">
        <v>1</v>
      </c>
      <c r="I367" s="213"/>
      <c r="J367" s="15"/>
      <c r="K367" s="15"/>
      <c r="L367" s="209"/>
      <c r="M367" s="214"/>
      <c r="N367" s="215"/>
      <c r="O367" s="215"/>
      <c r="P367" s="215"/>
      <c r="Q367" s="215"/>
      <c r="R367" s="215"/>
      <c r="S367" s="215"/>
      <c r="T367" s="216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10" t="s">
        <v>145</v>
      </c>
      <c r="AU367" s="210" t="s">
        <v>81</v>
      </c>
      <c r="AV367" s="15" t="s">
        <v>139</v>
      </c>
      <c r="AW367" s="15" t="s">
        <v>33</v>
      </c>
      <c r="AX367" s="15" t="s">
        <v>79</v>
      </c>
      <c r="AY367" s="210" t="s">
        <v>132</v>
      </c>
    </row>
    <row r="368" s="12" customFormat="1" ht="22.8" customHeight="1">
      <c r="A368" s="12"/>
      <c r="B368" s="160"/>
      <c r="C368" s="12"/>
      <c r="D368" s="161" t="s">
        <v>71</v>
      </c>
      <c r="E368" s="171" t="s">
        <v>479</v>
      </c>
      <c r="F368" s="171" t="s">
        <v>480</v>
      </c>
      <c r="G368" s="12"/>
      <c r="H368" s="12"/>
      <c r="I368" s="163"/>
      <c r="J368" s="172">
        <f>BK368</f>
        <v>0</v>
      </c>
      <c r="K368" s="12"/>
      <c r="L368" s="160"/>
      <c r="M368" s="165"/>
      <c r="N368" s="166"/>
      <c r="O368" s="166"/>
      <c r="P368" s="167">
        <f>SUM(P369:P377)</f>
        <v>0</v>
      </c>
      <c r="Q368" s="166"/>
      <c r="R368" s="167">
        <f>SUM(R369:R377)</f>
        <v>0</v>
      </c>
      <c r="S368" s="166"/>
      <c r="T368" s="168">
        <f>SUM(T369:T377)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161" t="s">
        <v>175</v>
      </c>
      <c r="AT368" s="169" t="s">
        <v>71</v>
      </c>
      <c r="AU368" s="169" t="s">
        <v>79</v>
      </c>
      <c r="AY368" s="161" t="s">
        <v>132</v>
      </c>
      <c r="BK368" s="170">
        <f>SUM(BK369:BK377)</f>
        <v>0</v>
      </c>
    </row>
    <row r="369" s="2" customFormat="1" ht="16.5" customHeight="1">
      <c r="A369" s="39"/>
      <c r="B369" s="173"/>
      <c r="C369" s="174" t="s">
        <v>481</v>
      </c>
      <c r="D369" s="174" t="s">
        <v>134</v>
      </c>
      <c r="E369" s="175" t="s">
        <v>482</v>
      </c>
      <c r="F369" s="176" t="s">
        <v>483</v>
      </c>
      <c r="G369" s="177" t="s">
        <v>465</v>
      </c>
      <c r="H369" s="178">
        <v>1</v>
      </c>
      <c r="I369" s="179"/>
      <c r="J369" s="180">
        <f>ROUND(I369*H369,2)</f>
        <v>0</v>
      </c>
      <c r="K369" s="176" t="s">
        <v>138</v>
      </c>
      <c r="L369" s="40"/>
      <c r="M369" s="181" t="s">
        <v>3</v>
      </c>
      <c r="N369" s="182" t="s">
        <v>43</v>
      </c>
      <c r="O369" s="73"/>
      <c r="P369" s="183">
        <f>O369*H369</f>
        <v>0</v>
      </c>
      <c r="Q369" s="183">
        <v>0</v>
      </c>
      <c r="R369" s="183">
        <f>Q369*H369</f>
        <v>0</v>
      </c>
      <c r="S369" s="183">
        <v>0</v>
      </c>
      <c r="T369" s="184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185" t="s">
        <v>484</v>
      </c>
      <c r="AT369" s="185" t="s">
        <v>134</v>
      </c>
      <c r="AU369" s="185" t="s">
        <v>81</v>
      </c>
      <c r="AY369" s="20" t="s">
        <v>132</v>
      </c>
      <c r="BE369" s="186">
        <f>IF(N369="základní",J369,0)</f>
        <v>0</v>
      </c>
      <c r="BF369" s="186">
        <f>IF(N369="snížená",J369,0)</f>
        <v>0</v>
      </c>
      <c r="BG369" s="186">
        <f>IF(N369="zákl. přenesená",J369,0)</f>
        <v>0</v>
      </c>
      <c r="BH369" s="186">
        <f>IF(N369="sníž. přenesená",J369,0)</f>
        <v>0</v>
      </c>
      <c r="BI369" s="186">
        <f>IF(N369="nulová",J369,0)</f>
        <v>0</v>
      </c>
      <c r="BJ369" s="20" t="s">
        <v>79</v>
      </c>
      <c r="BK369" s="186">
        <f>ROUND(I369*H369,2)</f>
        <v>0</v>
      </c>
      <c r="BL369" s="20" t="s">
        <v>484</v>
      </c>
      <c r="BM369" s="185" t="s">
        <v>485</v>
      </c>
    </row>
    <row r="370" s="2" customFormat="1">
      <c r="A370" s="39"/>
      <c r="B370" s="40"/>
      <c r="C370" s="39"/>
      <c r="D370" s="187" t="s">
        <v>141</v>
      </c>
      <c r="E370" s="39"/>
      <c r="F370" s="188" t="s">
        <v>483</v>
      </c>
      <c r="G370" s="39"/>
      <c r="H370" s="39"/>
      <c r="I370" s="189"/>
      <c r="J370" s="39"/>
      <c r="K370" s="39"/>
      <c r="L370" s="40"/>
      <c r="M370" s="190"/>
      <c r="N370" s="191"/>
      <c r="O370" s="73"/>
      <c r="P370" s="73"/>
      <c r="Q370" s="73"/>
      <c r="R370" s="73"/>
      <c r="S370" s="73"/>
      <c r="T370" s="74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20" t="s">
        <v>141</v>
      </c>
      <c r="AU370" s="20" t="s">
        <v>81</v>
      </c>
    </row>
    <row r="371" s="2" customFormat="1">
      <c r="A371" s="39"/>
      <c r="B371" s="40"/>
      <c r="C371" s="39"/>
      <c r="D371" s="192" t="s">
        <v>143</v>
      </c>
      <c r="E371" s="39"/>
      <c r="F371" s="193" t="s">
        <v>486</v>
      </c>
      <c r="G371" s="39"/>
      <c r="H371" s="39"/>
      <c r="I371" s="189"/>
      <c r="J371" s="39"/>
      <c r="K371" s="39"/>
      <c r="L371" s="40"/>
      <c r="M371" s="190"/>
      <c r="N371" s="191"/>
      <c r="O371" s="73"/>
      <c r="P371" s="73"/>
      <c r="Q371" s="73"/>
      <c r="R371" s="73"/>
      <c r="S371" s="73"/>
      <c r="T371" s="74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20" t="s">
        <v>143</v>
      </c>
      <c r="AU371" s="20" t="s">
        <v>81</v>
      </c>
    </row>
    <row r="372" s="2" customFormat="1" ht="16.5" customHeight="1">
      <c r="A372" s="39"/>
      <c r="B372" s="173"/>
      <c r="C372" s="174" t="s">
        <v>487</v>
      </c>
      <c r="D372" s="174" t="s">
        <v>134</v>
      </c>
      <c r="E372" s="175" t="s">
        <v>488</v>
      </c>
      <c r="F372" s="176" t="s">
        <v>489</v>
      </c>
      <c r="G372" s="177" t="s">
        <v>465</v>
      </c>
      <c r="H372" s="178">
        <v>1</v>
      </c>
      <c r="I372" s="179"/>
      <c r="J372" s="180">
        <f>ROUND(I372*H372,2)</f>
        <v>0</v>
      </c>
      <c r="K372" s="176" t="s">
        <v>138</v>
      </c>
      <c r="L372" s="40"/>
      <c r="M372" s="181" t="s">
        <v>3</v>
      </c>
      <c r="N372" s="182" t="s">
        <v>43</v>
      </c>
      <c r="O372" s="73"/>
      <c r="P372" s="183">
        <f>O372*H372</f>
        <v>0</v>
      </c>
      <c r="Q372" s="183">
        <v>0</v>
      </c>
      <c r="R372" s="183">
        <f>Q372*H372</f>
        <v>0</v>
      </c>
      <c r="S372" s="183">
        <v>0</v>
      </c>
      <c r="T372" s="184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185" t="s">
        <v>484</v>
      </c>
      <c r="AT372" s="185" t="s">
        <v>134</v>
      </c>
      <c r="AU372" s="185" t="s">
        <v>81</v>
      </c>
      <c r="AY372" s="20" t="s">
        <v>132</v>
      </c>
      <c r="BE372" s="186">
        <f>IF(N372="základní",J372,0)</f>
        <v>0</v>
      </c>
      <c r="BF372" s="186">
        <f>IF(N372="snížená",J372,0)</f>
        <v>0</v>
      </c>
      <c r="BG372" s="186">
        <f>IF(N372="zákl. přenesená",J372,0)</f>
        <v>0</v>
      </c>
      <c r="BH372" s="186">
        <f>IF(N372="sníž. přenesená",J372,0)</f>
        <v>0</v>
      </c>
      <c r="BI372" s="186">
        <f>IF(N372="nulová",J372,0)</f>
        <v>0</v>
      </c>
      <c r="BJ372" s="20" t="s">
        <v>79</v>
      </c>
      <c r="BK372" s="186">
        <f>ROUND(I372*H372,2)</f>
        <v>0</v>
      </c>
      <c r="BL372" s="20" t="s">
        <v>484</v>
      </c>
      <c r="BM372" s="185" t="s">
        <v>490</v>
      </c>
    </row>
    <row r="373" s="2" customFormat="1">
      <c r="A373" s="39"/>
      <c r="B373" s="40"/>
      <c r="C373" s="39"/>
      <c r="D373" s="187" t="s">
        <v>141</v>
      </c>
      <c r="E373" s="39"/>
      <c r="F373" s="188" t="s">
        <v>489</v>
      </c>
      <c r="G373" s="39"/>
      <c r="H373" s="39"/>
      <c r="I373" s="189"/>
      <c r="J373" s="39"/>
      <c r="K373" s="39"/>
      <c r="L373" s="40"/>
      <c r="M373" s="190"/>
      <c r="N373" s="191"/>
      <c r="O373" s="73"/>
      <c r="P373" s="73"/>
      <c r="Q373" s="73"/>
      <c r="R373" s="73"/>
      <c r="S373" s="73"/>
      <c r="T373" s="74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20" t="s">
        <v>141</v>
      </c>
      <c r="AU373" s="20" t="s">
        <v>81</v>
      </c>
    </row>
    <row r="374" s="2" customFormat="1">
      <c r="A374" s="39"/>
      <c r="B374" s="40"/>
      <c r="C374" s="39"/>
      <c r="D374" s="192" t="s">
        <v>143</v>
      </c>
      <c r="E374" s="39"/>
      <c r="F374" s="193" t="s">
        <v>491</v>
      </c>
      <c r="G374" s="39"/>
      <c r="H374" s="39"/>
      <c r="I374" s="189"/>
      <c r="J374" s="39"/>
      <c r="K374" s="39"/>
      <c r="L374" s="40"/>
      <c r="M374" s="190"/>
      <c r="N374" s="191"/>
      <c r="O374" s="73"/>
      <c r="P374" s="73"/>
      <c r="Q374" s="73"/>
      <c r="R374" s="73"/>
      <c r="S374" s="73"/>
      <c r="T374" s="74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20" t="s">
        <v>143</v>
      </c>
      <c r="AU374" s="20" t="s">
        <v>81</v>
      </c>
    </row>
    <row r="375" s="13" customFormat="1">
      <c r="A375" s="13"/>
      <c r="B375" s="194"/>
      <c r="C375" s="13"/>
      <c r="D375" s="187" t="s">
        <v>145</v>
      </c>
      <c r="E375" s="195" t="s">
        <v>3</v>
      </c>
      <c r="F375" s="196" t="s">
        <v>492</v>
      </c>
      <c r="G375" s="13"/>
      <c r="H375" s="195" t="s">
        <v>3</v>
      </c>
      <c r="I375" s="197"/>
      <c r="J375" s="13"/>
      <c r="K375" s="13"/>
      <c r="L375" s="194"/>
      <c r="M375" s="198"/>
      <c r="N375" s="199"/>
      <c r="O375" s="199"/>
      <c r="P375" s="199"/>
      <c r="Q375" s="199"/>
      <c r="R375" s="199"/>
      <c r="S375" s="199"/>
      <c r="T375" s="200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195" t="s">
        <v>145</v>
      </c>
      <c r="AU375" s="195" t="s">
        <v>81</v>
      </c>
      <c r="AV375" s="13" t="s">
        <v>79</v>
      </c>
      <c r="AW375" s="13" t="s">
        <v>33</v>
      </c>
      <c r="AX375" s="13" t="s">
        <v>72</v>
      </c>
      <c r="AY375" s="195" t="s">
        <v>132</v>
      </c>
    </row>
    <row r="376" s="14" customFormat="1">
      <c r="A376" s="14"/>
      <c r="B376" s="201"/>
      <c r="C376" s="14"/>
      <c r="D376" s="187" t="s">
        <v>145</v>
      </c>
      <c r="E376" s="202" t="s">
        <v>3</v>
      </c>
      <c r="F376" s="203" t="s">
        <v>79</v>
      </c>
      <c r="G376" s="14"/>
      <c r="H376" s="204">
        <v>1</v>
      </c>
      <c r="I376" s="205"/>
      <c r="J376" s="14"/>
      <c r="K376" s="14"/>
      <c r="L376" s="201"/>
      <c r="M376" s="206"/>
      <c r="N376" s="207"/>
      <c r="O376" s="207"/>
      <c r="P376" s="207"/>
      <c r="Q376" s="207"/>
      <c r="R376" s="207"/>
      <c r="S376" s="207"/>
      <c r="T376" s="208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02" t="s">
        <v>145</v>
      </c>
      <c r="AU376" s="202" t="s">
        <v>81</v>
      </c>
      <c r="AV376" s="14" t="s">
        <v>81</v>
      </c>
      <c r="AW376" s="14" t="s">
        <v>33</v>
      </c>
      <c r="AX376" s="14" t="s">
        <v>72</v>
      </c>
      <c r="AY376" s="202" t="s">
        <v>132</v>
      </c>
    </row>
    <row r="377" s="15" customFormat="1">
      <c r="A377" s="15"/>
      <c r="B377" s="209"/>
      <c r="C377" s="15"/>
      <c r="D377" s="187" t="s">
        <v>145</v>
      </c>
      <c r="E377" s="210" t="s">
        <v>3</v>
      </c>
      <c r="F377" s="211" t="s">
        <v>149</v>
      </c>
      <c r="G377" s="15"/>
      <c r="H377" s="212">
        <v>1</v>
      </c>
      <c r="I377" s="213"/>
      <c r="J377" s="15"/>
      <c r="K377" s="15"/>
      <c r="L377" s="209"/>
      <c r="M377" s="214"/>
      <c r="N377" s="215"/>
      <c r="O377" s="215"/>
      <c r="P377" s="215"/>
      <c r="Q377" s="215"/>
      <c r="R377" s="215"/>
      <c r="S377" s="215"/>
      <c r="T377" s="216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10" t="s">
        <v>145</v>
      </c>
      <c r="AU377" s="210" t="s">
        <v>81</v>
      </c>
      <c r="AV377" s="15" t="s">
        <v>139</v>
      </c>
      <c r="AW377" s="15" t="s">
        <v>33</v>
      </c>
      <c r="AX377" s="15" t="s">
        <v>79</v>
      </c>
      <c r="AY377" s="210" t="s">
        <v>132</v>
      </c>
    </row>
    <row r="378" s="12" customFormat="1" ht="22.8" customHeight="1">
      <c r="A378" s="12"/>
      <c r="B378" s="160"/>
      <c r="C378" s="12"/>
      <c r="D378" s="161" t="s">
        <v>71</v>
      </c>
      <c r="E378" s="171" t="s">
        <v>493</v>
      </c>
      <c r="F378" s="171" t="s">
        <v>494</v>
      </c>
      <c r="G378" s="12"/>
      <c r="H378" s="12"/>
      <c r="I378" s="163"/>
      <c r="J378" s="172">
        <f>BK378</f>
        <v>0</v>
      </c>
      <c r="K378" s="12"/>
      <c r="L378" s="160"/>
      <c r="M378" s="165"/>
      <c r="N378" s="166"/>
      <c r="O378" s="166"/>
      <c r="P378" s="167">
        <f>SUM(P379:P383)</f>
        <v>0</v>
      </c>
      <c r="Q378" s="166"/>
      <c r="R378" s="167">
        <f>SUM(R379:R383)</f>
        <v>0</v>
      </c>
      <c r="S378" s="166"/>
      <c r="T378" s="168">
        <f>SUM(T379:T383)</f>
        <v>0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161" t="s">
        <v>175</v>
      </c>
      <c r="AT378" s="169" t="s">
        <v>71</v>
      </c>
      <c r="AU378" s="169" t="s">
        <v>79</v>
      </c>
      <c r="AY378" s="161" t="s">
        <v>132</v>
      </c>
      <c r="BK378" s="170">
        <f>SUM(BK379:BK383)</f>
        <v>0</v>
      </c>
    </row>
    <row r="379" s="2" customFormat="1" ht="16.5" customHeight="1">
      <c r="A379" s="39"/>
      <c r="B379" s="173"/>
      <c r="C379" s="174" t="s">
        <v>340</v>
      </c>
      <c r="D379" s="174" t="s">
        <v>134</v>
      </c>
      <c r="E379" s="175" t="s">
        <v>495</v>
      </c>
      <c r="F379" s="176" t="s">
        <v>496</v>
      </c>
      <c r="G379" s="177" t="s">
        <v>465</v>
      </c>
      <c r="H379" s="178">
        <v>1</v>
      </c>
      <c r="I379" s="179"/>
      <c r="J379" s="180">
        <f>ROUND(I379*H379,2)</f>
        <v>0</v>
      </c>
      <c r="K379" s="176" t="s">
        <v>3</v>
      </c>
      <c r="L379" s="40"/>
      <c r="M379" s="181" t="s">
        <v>3</v>
      </c>
      <c r="N379" s="182" t="s">
        <v>43</v>
      </c>
      <c r="O379" s="73"/>
      <c r="P379" s="183">
        <f>O379*H379</f>
        <v>0</v>
      </c>
      <c r="Q379" s="183">
        <v>0</v>
      </c>
      <c r="R379" s="183">
        <f>Q379*H379</f>
        <v>0</v>
      </c>
      <c r="S379" s="183">
        <v>0</v>
      </c>
      <c r="T379" s="184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185" t="s">
        <v>139</v>
      </c>
      <c r="AT379" s="185" t="s">
        <v>134</v>
      </c>
      <c r="AU379" s="185" t="s">
        <v>81</v>
      </c>
      <c r="AY379" s="20" t="s">
        <v>132</v>
      </c>
      <c r="BE379" s="186">
        <f>IF(N379="základní",J379,0)</f>
        <v>0</v>
      </c>
      <c r="BF379" s="186">
        <f>IF(N379="snížená",J379,0)</f>
        <v>0</v>
      </c>
      <c r="BG379" s="186">
        <f>IF(N379="zákl. přenesená",J379,0)</f>
        <v>0</v>
      </c>
      <c r="BH379" s="186">
        <f>IF(N379="sníž. přenesená",J379,0)</f>
        <v>0</v>
      </c>
      <c r="BI379" s="186">
        <f>IF(N379="nulová",J379,0)</f>
        <v>0</v>
      </c>
      <c r="BJ379" s="20" t="s">
        <v>79</v>
      </c>
      <c r="BK379" s="186">
        <f>ROUND(I379*H379,2)</f>
        <v>0</v>
      </c>
      <c r="BL379" s="20" t="s">
        <v>139</v>
      </c>
      <c r="BM379" s="185" t="s">
        <v>497</v>
      </c>
    </row>
    <row r="380" s="2" customFormat="1">
      <c r="A380" s="39"/>
      <c r="B380" s="40"/>
      <c r="C380" s="39"/>
      <c r="D380" s="187" t="s">
        <v>141</v>
      </c>
      <c r="E380" s="39"/>
      <c r="F380" s="188" t="s">
        <v>496</v>
      </c>
      <c r="G380" s="39"/>
      <c r="H380" s="39"/>
      <c r="I380" s="189"/>
      <c r="J380" s="39"/>
      <c r="K380" s="39"/>
      <c r="L380" s="40"/>
      <c r="M380" s="190"/>
      <c r="N380" s="191"/>
      <c r="O380" s="73"/>
      <c r="P380" s="73"/>
      <c r="Q380" s="73"/>
      <c r="R380" s="73"/>
      <c r="S380" s="73"/>
      <c r="T380" s="74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20" t="s">
        <v>141</v>
      </c>
      <c r="AU380" s="20" t="s">
        <v>81</v>
      </c>
    </row>
    <row r="381" s="13" customFormat="1">
      <c r="A381" s="13"/>
      <c r="B381" s="194"/>
      <c r="C381" s="13"/>
      <c r="D381" s="187" t="s">
        <v>145</v>
      </c>
      <c r="E381" s="195" t="s">
        <v>3</v>
      </c>
      <c r="F381" s="196" t="s">
        <v>498</v>
      </c>
      <c r="G381" s="13"/>
      <c r="H381" s="195" t="s">
        <v>3</v>
      </c>
      <c r="I381" s="197"/>
      <c r="J381" s="13"/>
      <c r="K381" s="13"/>
      <c r="L381" s="194"/>
      <c r="M381" s="198"/>
      <c r="N381" s="199"/>
      <c r="O381" s="199"/>
      <c r="P381" s="199"/>
      <c r="Q381" s="199"/>
      <c r="R381" s="199"/>
      <c r="S381" s="199"/>
      <c r="T381" s="200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195" t="s">
        <v>145</v>
      </c>
      <c r="AU381" s="195" t="s">
        <v>81</v>
      </c>
      <c r="AV381" s="13" t="s">
        <v>79</v>
      </c>
      <c r="AW381" s="13" t="s">
        <v>33</v>
      </c>
      <c r="AX381" s="13" t="s">
        <v>72</v>
      </c>
      <c r="AY381" s="195" t="s">
        <v>132</v>
      </c>
    </row>
    <row r="382" s="14" customFormat="1">
      <c r="A382" s="14"/>
      <c r="B382" s="201"/>
      <c r="C382" s="14"/>
      <c r="D382" s="187" t="s">
        <v>145</v>
      </c>
      <c r="E382" s="202" t="s">
        <v>3</v>
      </c>
      <c r="F382" s="203" t="s">
        <v>79</v>
      </c>
      <c r="G382" s="14"/>
      <c r="H382" s="204">
        <v>1</v>
      </c>
      <c r="I382" s="205"/>
      <c r="J382" s="14"/>
      <c r="K382" s="14"/>
      <c r="L382" s="201"/>
      <c r="M382" s="206"/>
      <c r="N382" s="207"/>
      <c r="O382" s="207"/>
      <c r="P382" s="207"/>
      <c r="Q382" s="207"/>
      <c r="R382" s="207"/>
      <c r="S382" s="207"/>
      <c r="T382" s="208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02" t="s">
        <v>145</v>
      </c>
      <c r="AU382" s="202" t="s">
        <v>81</v>
      </c>
      <c r="AV382" s="14" t="s">
        <v>81</v>
      </c>
      <c r="AW382" s="14" t="s">
        <v>33</v>
      </c>
      <c r="AX382" s="14" t="s">
        <v>72</v>
      </c>
      <c r="AY382" s="202" t="s">
        <v>132</v>
      </c>
    </row>
    <row r="383" s="15" customFormat="1">
      <c r="A383" s="15"/>
      <c r="B383" s="209"/>
      <c r="C383" s="15"/>
      <c r="D383" s="187" t="s">
        <v>145</v>
      </c>
      <c r="E383" s="210" t="s">
        <v>3</v>
      </c>
      <c r="F383" s="211" t="s">
        <v>149</v>
      </c>
      <c r="G383" s="15"/>
      <c r="H383" s="212">
        <v>1</v>
      </c>
      <c r="I383" s="213"/>
      <c r="J383" s="15"/>
      <c r="K383" s="15"/>
      <c r="L383" s="209"/>
      <c r="M383" s="214"/>
      <c r="N383" s="215"/>
      <c r="O383" s="215"/>
      <c r="P383" s="215"/>
      <c r="Q383" s="215"/>
      <c r="R383" s="215"/>
      <c r="S383" s="215"/>
      <c r="T383" s="216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10" t="s">
        <v>145</v>
      </c>
      <c r="AU383" s="210" t="s">
        <v>81</v>
      </c>
      <c r="AV383" s="15" t="s">
        <v>139</v>
      </c>
      <c r="AW383" s="15" t="s">
        <v>33</v>
      </c>
      <c r="AX383" s="15" t="s">
        <v>79</v>
      </c>
      <c r="AY383" s="210" t="s">
        <v>132</v>
      </c>
    </row>
    <row r="384" s="12" customFormat="1" ht="22.8" customHeight="1">
      <c r="A384" s="12"/>
      <c r="B384" s="160"/>
      <c r="C384" s="12"/>
      <c r="D384" s="161" t="s">
        <v>71</v>
      </c>
      <c r="E384" s="171" t="s">
        <v>499</v>
      </c>
      <c r="F384" s="171" t="s">
        <v>500</v>
      </c>
      <c r="G384" s="12"/>
      <c r="H384" s="12"/>
      <c r="I384" s="163"/>
      <c r="J384" s="172">
        <f>BK384</f>
        <v>0</v>
      </c>
      <c r="K384" s="12"/>
      <c r="L384" s="160"/>
      <c r="M384" s="165"/>
      <c r="N384" s="166"/>
      <c r="O384" s="166"/>
      <c r="P384" s="167">
        <f>SUM(P385:P389)</f>
        <v>0</v>
      </c>
      <c r="Q384" s="166"/>
      <c r="R384" s="167">
        <f>SUM(R385:R389)</f>
        <v>0</v>
      </c>
      <c r="S384" s="166"/>
      <c r="T384" s="168">
        <f>SUM(T385:T389)</f>
        <v>0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161" t="s">
        <v>175</v>
      </c>
      <c r="AT384" s="169" t="s">
        <v>71</v>
      </c>
      <c r="AU384" s="169" t="s">
        <v>79</v>
      </c>
      <c r="AY384" s="161" t="s">
        <v>132</v>
      </c>
      <c r="BK384" s="170">
        <f>SUM(BK385:BK389)</f>
        <v>0</v>
      </c>
    </row>
    <row r="385" s="2" customFormat="1" ht="16.5" customHeight="1">
      <c r="A385" s="39"/>
      <c r="B385" s="173"/>
      <c r="C385" s="174" t="s">
        <v>501</v>
      </c>
      <c r="D385" s="174" t="s">
        <v>134</v>
      </c>
      <c r="E385" s="175" t="s">
        <v>502</v>
      </c>
      <c r="F385" s="176" t="s">
        <v>500</v>
      </c>
      <c r="G385" s="177" t="s">
        <v>465</v>
      </c>
      <c r="H385" s="178">
        <v>1</v>
      </c>
      <c r="I385" s="179"/>
      <c r="J385" s="180">
        <f>ROUND(I385*H385,2)</f>
        <v>0</v>
      </c>
      <c r="K385" s="176" t="s">
        <v>3</v>
      </c>
      <c r="L385" s="40"/>
      <c r="M385" s="181" t="s">
        <v>3</v>
      </c>
      <c r="N385" s="182" t="s">
        <v>43</v>
      </c>
      <c r="O385" s="73"/>
      <c r="P385" s="183">
        <f>O385*H385</f>
        <v>0</v>
      </c>
      <c r="Q385" s="183">
        <v>0</v>
      </c>
      <c r="R385" s="183">
        <f>Q385*H385</f>
        <v>0</v>
      </c>
      <c r="S385" s="183">
        <v>0</v>
      </c>
      <c r="T385" s="184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185" t="s">
        <v>139</v>
      </c>
      <c r="AT385" s="185" t="s">
        <v>134</v>
      </c>
      <c r="AU385" s="185" t="s">
        <v>81</v>
      </c>
      <c r="AY385" s="20" t="s">
        <v>132</v>
      </c>
      <c r="BE385" s="186">
        <f>IF(N385="základní",J385,0)</f>
        <v>0</v>
      </c>
      <c r="BF385" s="186">
        <f>IF(N385="snížená",J385,0)</f>
        <v>0</v>
      </c>
      <c r="BG385" s="186">
        <f>IF(N385="zákl. přenesená",J385,0)</f>
        <v>0</v>
      </c>
      <c r="BH385" s="186">
        <f>IF(N385="sníž. přenesená",J385,0)</f>
        <v>0</v>
      </c>
      <c r="BI385" s="186">
        <f>IF(N385="nulová",J385,0)</f>
        <v>0</v>
      </c>
      <c r="BJ385" s="20" t="s">
        <v>79</v>
      </c>
      <c r="BK385" s="186">
        <f>ROUND(I385*H385,2)</f>
        <v>0</v>
      </c>
      <c r="BL385" s="20" t="s">
        <v>139</v>
      </c>
      <c r="BM385" s="185" t="s">
        <v>503</v>
      </c>
    </row>
    <row r="386" s="2" customFormat="1">
      <c r="A386" s="39"/>
      <c r="B386" s="40"/>
      <c r="C386" s="39"/>
      <c r="D386" s="187" t="s">
        <v>141</v>
      </c>
      <c r="E386" s="39"/>
      <c r="F386" s="188" t="s">
        <v>500</v>
      </c>
      <c r="G386" s="39"/>
      <c r="H386" s="39"/>
      <c r="I386" s="189"/>
      <c r="J386" s="39"/>
      <c r="K386" s="39"/>
      <c r="L386" s="40"/>
      <c r="M386" s="190"/>
      <c r="N386" s="191"/>
      <c r="O386" s="73"/>
      <c r="P386" s="73"/>
      <c r="Q386" s="73"/>
      <c r="R386" s="73"/>
      <c r="S386" s="73"/>
      <c r="T386" s="74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20" t="s">
        <v>141</v>
      </c>
      <c r="AU386" s="20" t="s">
        <v>81</v>
      </c>
    </row>
    <row r="387" s="13" customFormat="1">
      <c r="A387" s="13"/>
      <c r="B387" s="194"/>
      <c r="C387" s="13"/>
      <c r="D387" s="187" t="s">
        <v>145</v>
      </c>
      <c r="E387" s="195" t="s">
        <v>3</v>
      </c>
      <c r="F387" s="196" t="s">
        <v>504</v>
      </c>
      <c r="G387" s="13"/>
      <c r="H387" s="195" t="s">
        <v>3</v>
      </c>
      <c r="I387" s="197"/>
      <c r="J387" s="13"/>
      <c r="K387" s="13"/>
      <c r="L387" s="194"/>
      <c r="M387" s="198"/>
      <c r="N387" s="199"/>
      <c r="O387" s="199"/>
      <c r="P387" s="199"/>
      <c r="Q387" s="199"/>
      <c r="R387" s="199"/>
      <c r="S387" s="199"/>
      <c r="T387" s="200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195" t="s">
        <v>145</v>
      </c>
      <c r="AU387" s="195" t="s">
        <v>81</v>
      </c>
      <c r="AV387" s="13" t="s">
        <v>79</v>
      </c>
      <c r="AW387" s="13" t="s">
        <v>33</v>
      </c>
      <c r="AX387" s="13" t="s">
        <v>72</v>
      </c>
      <c r="AY387" s="195" t="s">
        <v>132</v>
      </c>
    </row>
    <row r="388" s="14" customFormat="1">
      <c r="A388" s="14"/>
      <c r="B388" s="201"/>
      <c r="C388" s="14"/>
      <c r="D388" s="187" t="s">
        <v>145</v>
      </c>
      <c r="E388" s="202" t="s">
        <v>3</v>
      </c>
      <c r="F388" s="203" t="s">
        <v>79</v>
      </c>
      <c r="G388" s="14"/>
      <c r="H388" s="204">
        <v>1</v>
      </c>
      <c r="I388" s="205"/>
      <c r="J388" s="14"/>
      <c r="K388" s="14"/>
      <c r="L388" s="201"/>
      <c r="M388" s="206"/>
      <c r="N388" s="207"/>
      <c r="O388" s="207"/>
      <c r="P388" s="207"/>
      <c r="Q388" s="207"/>
      <c r="R388" s="207"/>
      <c r="S388" s="207"/>
      <c r="T388" s="208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02" t="s">
        <v>145</v>
      </c>
      <c r="AU388" s="202" t="s">
        <v>81</v>
      </c>
      <c r="AV388" s="14" t="s">
        <v>81</v>
      </c>
      <c r="AW388" s="14" t="s">
        <v>33</v>
      </c>
      <c r="AX388" s="14" t="s">
        <v>72</v>
      </c>
      <c r="AY388" s="202" t="s">
        <v>132</v>
      </c>
    </row>
    <row r="389" s="15" customFormat="1">
      <c r="A389" s="15"/>
      <c r="B389" s="209"/>
      <c r="C389" s="15"/>
      <c r="D389" s="187" t="s">
        <v>145</v>
      </c>
      <c r="E389" s="210" t="s">
        <v>3</v>
      </c>
      <c r="F389" s="211" t="s">
        <v>149</v>
      </c>
      <c r="G389" s="15"/>
      <c r="H389" s="212">
        <v>1</v>
      </c>
      <c r="I389" s="213"/>
      <c r="J389" s="15"/>
      <c r="K389" s="15"/>
      <c r="L389" s="209"/>
      <c r="M389" s="227"/>
      <c r="N389" s="228"/>
      <c r="O389" s="228"/>
      <c r="P389" s="228"/>
      <c r="Q389" s="228"/>
      <c r="R389" s="228"/>
      <c r="S389" s="228"/>
      <c r="T389" s="229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10" t="s">
        <v>145</v>
      </c>
      <c r="AU389" s="210" t="s">
        <v>81</v>
      </c>
      <c r="AV389" s="15" t="s">
        <v>139</v>
      </c>
      <c r="AW389" s="15" t="s">
        <v>33</v>
      </c>
      <c r="AX389" s="15" t="s">
        <v>79</v>
      </c>
      <c r="AY389" s="210" t="s">
        <v>132</v>
      </c>
    </row>
    <row r="390" s="2" customFormat="1" ht="6.96" customHeight="1">
      <c r="A390" s="39"/>
      <c r="B390" s="56"/>
      <c r="C390" s="57"/>
      <c r="D390" s="57"/>
      <c r="E390" s="57"/>
      <c r="F390" s="57"/>
      <c r="G390" s="57"/>
      <c r="H390" s="57"/>
      <c r="I390" s="57"/>
      <c r="J390" s="57"/>
      <c r="K390" s="57"/>
      <c r="L390" s="40"/>
      <c r="M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</row>
  </sheetData>
  <autoFilter ref="C101:K38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0:H90"/>
    <mergeCell ref="E92:H92"/>
    <mergeCell ref="E94:H94"/>
    <mergeCell ref="L2:V2"/>
  </mergeCells>
  <hyperlinks>
    <hyperlink ref="F107" r:id="rId1" display="https://podminky.urs.cz/item/CS_URS_2026_01/174151102"/>
    <hyperlink ref="F119" r:id="rId2" display="https://podminky.urs.cz/item/CS_URS_2026_01/274313511"/>
    <hyperlink ref="F126" r:id="rId3" display="https://podminky.urs.cz/item/CS_URS_2026_01/274321511"/>
    <hyperlink ref="F135" r:id="rId4" display="https://podminky.urs.cz/item/CS_URS_2026_01/274351121"/>
    <hyperlink ref="F144" r:id="rId5" display="https://podminky.urs.cz/item/CS_URS_2026_01/274351122"/>
    <hyperlink ref="F147" r:id="rId6" display="https://podminky.urs.cz/item/CS_URS_2026_01/274361821"/>
    <hyperlink ref="F153" r:id="rId7" display="https://podminky.urs.cz/item/CS_URS_2026_01/278311052"/>
    <hyperlink ref="F161" r:id="rId8" display="https://podminky.urs.cz/item/CS_URS_2026_01/564851111"/>
    <hyperlink ref="F174" r:id="rId9" display="https://podminky.urs.cz/item/CS_URS_2026_01/919726124"/>
    <hyperlink ref="F183" r:id="rId10" display="https://podminky.urs.cz/item/CS_URS_2026_01/631311234"/>
    <hyperlink ref="F191" r:id="rId11" display="https://podminky.urs.cz/item/CS_URS_2026_01/631319013"/>
    <hyperlink ref="F194" r:id="rId12" display="https://podminky.urs.cz/item/CS_URS_2026_01/631319175"/>
    <hyperlink ref="F197" r:id="rId13" display="https://podminky.urs.cz/item/CS_URS_2026_01/631362024"/>
    <hyperlink ref="F205" r:id="rId14" display="https://podminky.urs.cz/item/CS_URS_2026_01/633811111"/>
    <hyperlink ref="F213" r:id="rId15" display="https://podminky.urs.cz/item/CS_URS_2026_01/633831115"/>
    <hyperlink ref="F216" r:id="rId16" display="https://podminky.urs.cz/item/CS_URS_2026_01/634661111"/>
    <hyperlink ref="F222" r:id="rId17" display="https://podminky.urs.cz/item/CS_URS_2026_01/634663113"/>
    <hyperlink ref="F229" r:id="rId18" display="https://podminky.urs.cz/item/CS_URS_2026_01/634911114"/>
    <hyperlink ref="F246" r:id="rId19" display="https://podminky.urs.cz/item/CS_URS_2026_01/952901221"/>
    <hyperlink ref="F251" r:id="rId20" display="https://podminky.urs.cz/item/CS_URS_2026_01/953312112"/>
    <hyperlink ref="F262" r:id="rId21" display="https://podminky.urs.cz/item/CS_URS_2026_01/973042351"/>
    <hyperlink ref="F269" r:id="rId22" display="https://podminky.urs.cz/item/CS_URS_2026_01/976085311"/>
    <hyperlink ref="F276" r:id="rId23" display="https://podminky.urs.cz/item/CS_URS_2026_01/962052211"/>
    <hyperlink ref="F283" r:id="rId24" display="https://podminky.urs.cz/item/CS_URS_2026_01/985331213"/>
    <hyperlink ref="F289" r:id="rId25" display="https://podminky.urs.cz/item/CS_URS_2026_01/985331912"/>
    <hyperlink ref="F293" r:id="rId26" display="https://podminky.urs.cz/item/CS_URS_2026_01/997013501"/>
    <hyperlink ref="F296" r:id="rId27" display="https://podminky.urs.cz/item/CS_URS_2026_01/997013509"/>
    <hyperlink ref="F300" r:id="rId28" display="https://podminky.urs.cz/item/CS_URS_2026_01/997013602"/>
    <hyperlink ref="F305" r:id="rId29" display="https://podminky.urs.cz/item/CS_URS_2026_01/997013631"/>
    <hyperlink ref="F310" r:id="rId30" display="https://podminky.urs.cz/item/CS_URS_2026_01/997013811"/>
    <hyperlink ref="F316" r:id="rId31" display="https://podminky.urs.cz/item/CS_URS_2026_01/998021021"/>
    <hyperlink ref="F321" r:id="rId32" display="https://podminky.urs.cz/item/CS_URS_2026_01/762521812"/>
    <hyperlink ref="F331" r:id="rId33" display="https://podminky.urs.cz/item/CS_URS_2026_01/767995112"/>
    <hyperlink ref="F340" r:id="rId34" display="https://podminky.urs.cz/item/CS_URS_2026_01/767996804"/>
    <hyperlink ref="F349" r:id="rId35" display="https://podminky.urs.cz/item/CS_URS_2026_01/998767101"/>
    <hyperlink ref="F371" r:id="rId36" display="https://podminky.urs.cz/item/CS_URS_2026_01/041903000"/>
    <hyperlink ref="F374" r:id="rId37" display="https://podminky.urs.cz/item/CS_URS_2026_01/0431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90</v>
      </c>
      <c r="L4" s="23"/>
      <c r="M4" s="123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24" t="str">
        <f>'Rekapitulace stavby'!K6</f>
        <v>MONTÁŽNÍ KANÁLY V AREÁLECH DPO III, AREÁL TRAMVAJE PORUBA</v>
      </c>
      <c r="F7" s="33"/>
      <c r="G7" s="33"/>
      <c r="H7" s="33"/>
      <c r="L7" s="23"/>
    </row>
    <row r="8" s="1" customFormat="1" ht="12" customHeight="1">
      <c r="B8" s="23"/>
      <c r="D8" s="33" t="s">
        <v>91</v>
      </c>
      <c r="L8" s="23"/>
    </row>
    <row r="9" s="2" customFormat="1" ht="16.5" customHeight="1">
      <c r="A9" s="39"/>
      <c r="B9" s="40"/>
      <c r="C9" s="39"/>
      <c r="D9" s="39"/>
      <c r="E9" s="124" t="s">
        <v>92</v>
      </c>
      <c r="F9" s="39"/>
      <c r="G9" s="39"/>
      <c r="H9" s="39"/>
      <c r="I9" s="39"/>
      <c r="J9" s="39"/>
      <c r="K9" s="39"/>
      <c r="L9" s="12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0"/>
      <c r="C10" s="39"/>
      <c r="D10" s="33" t="s">
        <v>93</v>
      </c>
      <c r="E10" s="39"/>
      <c r="F10" s="39"/>
      <c r="G10" s="39"/>
      <c r="H10" s="39"/>
      <c r="I10" s="39"/>
      <c r="J10" s="39"/>
      <c r="K10" s="39"/>
      <c r="L10" s="12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0"/>
      <c r="C11" s="39"/>
      <c r="D11" s="39"/>
      <c r="E11" s="63" t="s">
        <v>505</v>
      </c>
      <c r="F11" s="39"/>
      <c r="G11" s="39"/>
      <c r="H11" s="39"/>
      <c r="I11" s="39"/>
      <c r="J11" s="39"/>
      <c r="K11" s="39"/>
      <c r="L11" s="12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0"/>
      <c r="C12" s="39"/>
      <c r="D12" s="39"/>
      <c r="E12" s="39"/>
      <c r="F12" s="39"/>
      <c r="G12" s="39"/>
      <c r="H12" s="39"/>
      <c r="I12" s="39"/>
      <c r="J12" s="39"/>
      <c r="K12" s="39"/>
      <c r="L12" s="12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0"/>
      <c r="C13" s="39"/>
      <c r="D13" s="33" t="s">
        <v>19</v>
      </c>
      <c r="E13" s="39"/>
      <c r="F13" s="28" t="s">
        <v>3</v>
      </c>
      <c r="G13" s="39"/>
      <c r="H13" s="39"/>
      <c r="I13" s="33" t="s">
        <v>20</v>
      </c>
      <c r="J13" s="28" t="s">
        <v>3</v>
      </c>
      <c r="K13" s="39"/>
      <c r="L13" s="12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21</v>
      </c>
      <c r="E14" s="39"/>
      <c r="F14" s="28" t="s">
        <v>22</v>
      </c>
      <c r="G14" s="39"/>
      <c r="H14" s="39"/>
      <c r="I14" s="33" t="s">
        <v>23</v>
      </c>
      <c r="J14" s="65" t="str">
        <f>'Rekapitulace stavby'!AN8</f>
        <v>28. 1. 2026</v>
      </c>
      <c r="K14" s="39"/>
      <c r="L14" s="12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12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0"/>
      <c r="C16" s="39"/>
      <c r="D16" s="33" t="s">
        <v>25</v>
      </c>
      <c r="E16" s="39"/>
      <c r="F16" s="39"/>
      <c r="G16" s="39"/>
      <c r="H16" s="39"/>
      <c r="I16" s="33" t="s">
        <v>26</v>
      </c>
      <c r="J16" s="28" t="s">
        <v>3</v>
      </c>
      <c r="K16" s="39"/>
      <c r="L16" s="12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0"/>
      <c r="C17" s="39"/>
      <c r="D17" s="39"/>
      <c r="E17" s="28" t="s">
        <v>27</v>
      </c>
      <c r="F17" s="39"/>
      <c r="G17" s="39"/>
      <c r="H17" s="39"/>
      <c r="I17" s="33" t="s">
        <v>28</v>
      </c>
      <c r="J17" s="28" t="s">
        <v>3</v>
      </c>
      <c r="K17" s="39"/>
      <c r="L17" s="12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0"/>
      <c r="C18" s="39"/>
      <c r="D18" s="39"/>
      <c r="E18" s="39"/>
      <c r="F18" s="39"/>
      <c r="G18" s="39"/>
      <c r="H18" s="39"/>
      <c r="I18" s="39"/>
      <c r="J18" s="39"/>
      <c r="K18" s="39"/>
      <c r="L18" s="12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0"/>
      <c r="C19" s="39"/>
      <c r="D19" s="33" t="s">
        <v>29</v>
      </c>
      <c r="E19" s="39"/>
      <c r="F19" s="39"/>
      <c r="G19" s="39"/>
      <c r="H19" s="39"/>
      <c r="I19" s="33" t="s">
        <v>26</v>
      </c>
      <c r="J19" s="34" t="str">
        <f>'Rekapitulace stavby'!AN13</f>
        <v>Vyplň údaj</v>
      </c>
      <c r="K19" s="39"/>
      <c r="L19" s="12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0"/>
      <c r="C20" s="39"/>
      <c r="D20" s="39"/>
      <c r="E20" s="34" t="str">
        <f>'Rekapitulace stavby'!E14</f>
        <v>Vyplň údaj</v>
      </c>
      <c r="F20" s="28"/>
      <c r="G20" s="28"/>
      <c r="H20" s="28"/>
      <c r="I20" s="33" t="s">
        <v>28</v>
      </c>
      <c r="J20" s="34" t="str">
        <f>'Rekapitulace stavby'!AN14</f>
        <v>Vyplň údaj</v>
      </c>
      <c r="K20" s="39"/>
      <c r="L20" s="12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0"/>
      <c r="C21" s="39"/>
      <c r="D21" s="39"/>
      <c r="E21" s="39"/>
      <c r="F21" s="39"/>
      <c r="G21" s="39"/>
      <c r="H21" s="39"/>
      <c r="I21" s="39"/>
      <c r="J21" s="39"/>
      <c r="K21" s="39"/>
      <c r="L21" s="12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0"/>
      <c r="C22" s="39"/>
      <c r="D22" s="33" t="s">
        <v>31</v>
      </c>
      <c r="E22" s="39"/>
      <c r="F22" s="39"/>
      <c r="G22" s="39"/>
      <c r="H22" s="39"/>
      <c r="I22" s="33" t="s">
        <v>26</v>
      </c>
      <c r="J22" s="28" t="s">
        <v>3</v>
      </c>
      <c r="K22" s="39"/>
      <c r="L22" s="12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0"/>
      <c r="C23" s="39"/>
      <c r="D23" s="39"/>
      <c r="E23" s="28" t="s">
        <v>32</v>
      </c>
      <c r="F23" s="39"/>
      <c r="G23" s="39"/>
      <c r="H23" s="39"/>
      <c r="I23" s="33" t="s">
        <v>28</v>
      </c>
      <c r="J23" s="28" t="s">
        <v>3</v>
      </c>
      <c r="K23" s="39"/>
      <c r="L23" s="12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0"/>
      <c r="C24" s="39"/>
      <c r="D24" s="39"/>
      <c r="E24" s="39"/>
      <c r="F24" s="39"/>
      <c r="G24" s="39"/>
      <c r="H24" s="39"/>
      <c r="I24" s="39"/>
      <c r="J24" s="39"/>
      <c r="K24" s="39"/>
      <c r="L24" s="12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0"/>
      <c r="C25" s="39"/>
      <c r="D25" s="33" t="s">
        <v>34</v>
      </c>
      <c r="E25" s="39"/>
      <c r="F25" s="39"/>
      <c r="G25" s="39"/>
      <c r="H25" s="39"/>
      <c r="I25" s="33" t="s">
        <v>26</v>
      </c>
      <c r="J25" s="28" t="s">
        <v>3</v>
      </c>
      <c r="K25" s="39"/>
      <c r="L25" s="12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0"/>
      <c r="C26" s="39"/>
      <c r="D26" s="39"/>
      <c r="E26" s="28" t="s">
        <v>35</v>
      </c>
      <c r="F26" s="39"/>
      <c r="G26" s="39"/>
      <c r="H26" s="39"/>
      <c r="I26" s="33" t="s">
        <v>28</v>
      </c>
      <c r="J26" s="28" t="s">
        <v>3</v>
      </c>
      <c r="K26" s="39"/>
      <c r="L26" s="12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12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0"/>
      <c r="C28" s="39"/>
      <c r="D28" s="33" t="s">
        <v>36</v>
      </c>
      <c r="E28" s="39"/>
      <c r="F28" s="39"/>
      <c r="G28" s="39"/>
      <c r="H28" s="39"/>
      <c r="I28" s="39"/>
      <c r="J28" s="39"/>
      <c r="K28" s="39"/>
      <c r="L28" s="12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26"/>
      <c r="B29" s="127"/>
      <c r="C29" s="126"/>
      <c r="D29" s="126"/>
      <c r="E29" s="37" t="s">
        <v>3</v>
      </c>
      <c r="F29" s="37"/>
      <c r="G29" s="37"/>
      <c r="H29" s="37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9"/>
      <c r="B30" s="40"/>
      <c r="C30" s="39"/>
      <c r="D30" s="39"/>
      <c r="E30" s="39"/>
      <c r="F30" s="39"/>
      <c r="G30" s="39"/>
      <c r="H30" s="39"/>
      <c r="I30" s="39"/>
      <c r="J30" s="39"/>
      <c r="K30" s="39"/>
      <c r="L30" s="12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2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0"/>
      <c r="C32" s="39"/>
      <c r="D32" s="129" t="s">
        <v>38</v>
      </c>
      <c r="E32" s="39"/>
      <c r="F32" s="39"/>
      <c r="G32" s="39"/>
      <c r="H32" s="39"/>
      <c r="I32" s="39"/>
      <c r="J32" s="91">
        <f>ROUND(J101, 2)</f>
        <v>0</v>
      </c>
      <c r="K32" s="39"/>
      <c r="L32" s="12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0"/>
      <c r="C33" s="39"/>
      <c r="D33" s="85"/>
      <c r="E33" s="85"/>
      <c r="F33" s="85"/>
      <c r="G33" s="85"/>
      <c r="H33" s="85"/>
      <c r="I33" s="85"/>
      <c r="J33" s="85"/>
      <c r="K33" s="85"/>
      <c r="L33" s="12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9"/>
      <c r="F34" s="44" t="s">
        <v>40</v>
      </c>
      <c r="G34" s="39"/>
      <c r="H34" s="39"/>
      <c r="I34" s="44" t="s">
        <v>39</v>
      </c>
      <c r="J34" s="44" t="s">
        <v>41</v>
      </c>
      <c r="K34" s="39"/>
      <c r="L34" s="12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0"/>
      <c r="C35" s="39"/>
      <c r="D35" s="130" t="s">
        <v>42</v>
      </c>
      <c r="E35" s="33" t="s">
        <v>43</v>
      </c>
      <c r="F35" s="131">
        <f>ROUND((SUM(BE101:BE369)),  2)</f>
        <v>0</v>
      </c>
      <c r="G35" s="39"/>
      <c r="H35" s="39"/>
      <c r="I35" s="132">
        <v>0.20999999999999999</v>
      </c>
      <c r="J35" s="131">
        <f>ROUND(((SUM(BE101:BE369))*I35),  2)</f>
        <v>0</v>
      </c>
      <c r="K35" s="39"/>
      <c r="L35" s="12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0"/>
      <c r="C36" s="39"/>
      <c r="D36" s="39"/>
      <c r="E36" s="33" t="s">
        <v>44</v>
      </c>
      <c r="F36" s="131">
        <f>ROUND((SUM(BF101:BF369)),  2)</f>
        <v>0</v>
      </c>
      <c r="G36" s="39"/>
      <c r="H36" s="39"/>
      <c r="I36" s="132">
        <v>0.12</v>
      </c>
      <c r="J36" s="131">
        <f>ROUND(((SUM(BF101:BF369))*I36),  2)</f>
        <v>0</v>
      </c>
      <c r="K36" s="39"/>
      <c r="L36" s="12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45</v>
      </c>
      <c r="F37" s="131">
        <f>ROUND((SUM(BG101:BG369)),  2)</f>
        <v>0</v>
      </c>
      <c r="G37" s="39"/>
      <c r="H37" s="39"/>
      <c r="I37" s="132">
        <v>0.20999999999999999</v>
      </c>
      <c r="J37" s="131">
        <f>0</f>
        <v>0</v>
      </c>
      <c r="K37" s="39"/>
      <c r="L37" s="12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0"/>
      <c r="C38" s="39"/>
      <c r="D38" s="39"/>
      <c r="E38" s="33" t="s">
        <v>46</v>
      </c>
      <c r="F38" s="131">
        <f>ROUND((SUM(BH101:BH369)),  2)</f>
        <v>0</v>
      </c>
      <c r="G38" s="39"/>
      <c r="H38" s="39"/>
      <c r="I38" s="132">
        <v>0.12</v>
      </c>
      <c r="J38" s="131">
        <f>0</f>
        <v>0</v>
      </c>
      <c r="K38" s="39"/>
      <c r="L38" s="12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0"/>
      <c r="C39" s="39"/>
      <c r="D39" s="39"/>
      <c r="E39" s="33" t="s">
        <v>47</v>
      </c>
      <c r="F39" s="131">
        <f>ROUND((SUM(BI101:BI369)),  2)</f>
        <v>0</v>
      </c>
      <c r="G39" s="39"/>
      <c r="H39" s="39"/>
      <c r="I39" s="132">
        <v>0</v>
      </c>
      <c r="J39" s="131">
        <f>0</f>
        <v>0</v>
      </c>
      <c r="K39" s="39"/>
      <c r="L39" s="12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12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0"/>
      <c r="C41" s="133"/>
      <c r="D41" s="134" t="s">
        <v>48</v>
      </c>
      <c r="E41" s="77"/>
      <c r="F41" s="77"/>
      <c r="G41" s="135" t="s">
        <v>49</v>
      </c>
      <c r="H41" s="136" t="s">
        <v>50</v>
      </c>
      <c r="I41" s="77"/>
      <c r="J41" s="137">
        <f>SUM(J32:J39)</f>
        <v>0</v>
      </c>
      <c r="K41" s="138"/>
      <c r="L41" s="12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56"/>
      <c r="C42" s="57"/>
      <c r="D42" s="57"/>
      <c r="E42" s="57"/>
      <c r="F42" s="57"/>
      <c r="G42" s="57"/>
      <c r="H42" s="57"/>
      <c r="I42" s="57"/>
      <c r="J42" s="57"/>
      <c r="K42" s="57"/>
      <c r="L42" s="12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12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96</v>
      </c>
      <c r="D47" s="39"/>
      <c r="E47" s="39"/>
      <c r="F47" s="39"/>
      <c r="G47" s="39"/>
      <c r="H47" s="39"/>
      <c r="I47" s="39"/>
      <c r="J47" s="39"/>
      <c r="K47" s="39"/>
      <c r="L47" s="12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12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17</v>
      </c>
      <c r="D49" s="39"/>
      <c r="E49" s="39"/>
      <c r="F49" s="39"/>
      <c r="G49" s="39"/>
      <c r="H49" s="39"/>
      <c r="I49" s="39"/>
      <c r="J49" s="39"/>
      <c r="K49" s="39"/>
      <c r="L49" s="12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124" t="str">
        <f>E7</f>
        <v>MONTÁŽNÍ KANÁLY V AREÁLECH DPO III, AREÁL TRAMVAJE PORUBA</v>
      </c>
      <c r="F50" s="33"/>
      <c r="G50" s="33"/>
      <c r="H50" s="33"/>
      <c r="I50" s="39"/>
      <c r="J50" s="39"/>
      <c r="K50" s="39"/>
      <c r="L50" s="12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3"/>
      <c r="C51" s="33" t="s">
        <v>91</v>
      </c>
      <c r="L51" s="23"/>
    </row>
    <row r="52" s="2" customFormat="1" ht="16.5" customHeight="1">
      <c r="A52" s="39"/>
      <c r="B52" s="40"/>
      <c r="C52" s="39"/>
      <c r="D52" s="39"/>
      <c r="E52" s="124" t="s">
        <v>92</v>
      </c>
      <c r="F52" s="39"/>
      <c r="G52" s="39"/>
      <c r="H52" s="39"/>
      <c r="I52" s="39"/>
      <c r="J52" s="39"/>
      <c r="K52" s="39"/>
      <c r="L52" s="12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93</v>
      </c>
      <c r="D53" s="39"/>
      <c r="E53" s="39"/>
      <c r="F53" s="39"/>
      <c r="G53" s="39"/>
      <c r="H53" s="39"/>
      <c r="I53" s="39"/>
      <c r="J53" s="39"/>
      <c r="K53" s="39"/>
      <c r="L53" s="12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39"/>
      <c r="D54" s="39"/>
      <c r="E54" s="63" t="str">
        <f>E11</f>
        <v>SO 20-2 - Tramvajový svršek</v>
      </c>
      <c r="F54" s="39"/>
      <c r="G54" s="39"/>
      <c r="H54" s="39"/>
      <c r="I54" s="39"/>
      <c r="J54" s="39"/>
      <c r="K54" s="39"/>
      <c r="L54" s="12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39"/>
      <c r="D55" s="39"/>
      <c r="E55" s="39"/>
      <c r="F55" s="39"/>
      <c r="G55" s="39"/>
      <c r="H55" s="39"/>
      <c r="I55" s="39"/>
      <c r="J55" s="39"/>
      <c r="K55" s="39"/>
      <c r="L55" s="12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39"/>
      <c r="E56" s="39"/>
      <c r="F56" s="28" t="str">
        <f>F14</f>
        <v xml:space="preserve"> </v>
      </c>
      <c r="G56" s="39"/>
      <c r="H56" s="39"/>
      <c r="I56" s="33" t="s">
        <v>23</v>
      </c>
      <c r="J56" s="65" t="str">
        <f>IF(J14="","",J14)</f>
        <v>28. 1. 2026</v>
      </c>
      <c r="K56" s="39"/>
      <c r="L56" s="12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12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39"/>
      <c r="E58" s="39"/>
      <c r="F58" s="28" t="str">
        <f>E17</f>
        <v>Dopravní podnik Ostrava a.s.</v>
      </c>
      <c r="G58" s="39"/>
      <c r="H58" s="39"/>
      <c r="I58" s="33" t="s">
        <v>31</v>
      </c>
      <c r="J58" s="37" t="str">
        <f>E23</f>
        <v>Ing.Vlastimil Šmiřák</v>
      </c>
      <c r="K58" s="39"/>
      <c r="L58" s="12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39"/>
      <c r="E59" s="39"/>
      <c r="F59" s="28" t="str">
        <f>IF(E20="","",E20)</f>
        <v>Vyplň údaj</v>
      </c>
      <c r="G59" s="39"/>
      <c r="H59" s="39"/>
      <c r="I59" s="33" t="s">
        <v>34</v>
      </c>
      <c r="J59" s="37" t="str">
        <f>E26</f>
        <v>Jindřich Jansa</v>
      </c>
      <c r="K59" s="39"/>
      <c r="L59" s="12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12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39" t="s">
        <v>97</v>
      </c>
      <c r="D61" s="133"/>
      <c r="E61" s="133"/>
      <c r="F61" s="133"/>
      <c r="G61" s="133"/>
      <c r="H61" s="133"/>
      <c r="I61" s="133"/>
      <c r="J61" s="140" t="s">
        <v>98</v>
      </c>
      <c r="K61" s="133"/>
      <c r="L61" s="12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12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41" t="s">
        <v>70</v>
      </c>
      <c r="D63" s="39"/>
      <c r="E63" s="39"/>
      <c r="F63" s="39"/>
      <c r="G63" s="39"/>
      <c r="H63" s="39"/>
      <c r="I63" s="39"/>
      <c r="J63" s="91">
        <f>J101</f>
        <v>0</v>
      </c>
      <c r="K63" s="39"/>
      <c r="L63" s="12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20" t="s">
        <v>99</v>
      </c>
    </row>
    <row r="64" s="9" customFormat="1" ht="24.96" customHeight="1">
      <c r="A64" s="9"/>
      <c r="B64" s="142"/>
      <c r="C64" s="9"/>
      <c r="D64" s="143" t="s">
        <v>100</v>
      </c>
      <c r="E64" s="144"/>
      <c r="F64" s="144"/>
      <c r="G64" s="144"/>
      <c r="H64" s="144"/>
      <c r="I64" s="144"/>
      <c r="J64" s="145">
        <f>J102</f>
        <v>0</v>
      </c>
      <c r="K64" s="9"/>
      <c r="L64" s="14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6"/>
      <c r="C65" s="10"/>
      <c r="D65" s="147" t="s">
        <v>101</v>
      </c>
      <c r="E65" s="148"/>
      <c r="F65" s="148"/>
      <c r="G65" s="148"/>
      <c r="H65" s="148"/>
      <c r="I65" s="148"/>
      <c r="J65" s="149">
        <f>J103</f>
        <v>0</v>
      </c>
      <c r="K65" s="10"/>
      <c r="L65" s="14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6"/>
      <c r="C66" s="10"/>
      <c r="D66" s="147" t="s">
        <v>102</v>
      </c>
      <c r="E66" s="148"/>
      <c r="F66" s="148"/>
      <c r="G66" s="148"/>
      <c r="H66" s="148"/>
      <c r="I66" s="148"/>
      <c r="J66" s="149">
        <f>J110</f>
        <v>0</v>
      </c>
      <c r="K66" s="10"/>
      <c r="L66" s="14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6"/>
      <c r="C67" s="10"/>
      <c r="D67" s="147" t="s">
        <v>103</v>
      </c>
      <c r="E67" s="148"/>
      <c r="F67" s="148"/>
      <c r="G67" s="148"/>
      <c r="H67" s="148"/>
      <c r="I67" s="148"/>
      <c r="J67" s="149">
        <f>J143</f>
        <v>0</v>
      </c>
      <c r="K67" s="10"/>
      <c r="L67" s="14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6"/>
      <c r="C68" s="10"/>
      <c r="D68" s="147" t="s">
        <v>104</v>
      </c>
      <c r="E68" s="148"/>
      <c r="F68" s="148"/>
      <c r="G68" s="148"/>
      <c r="H68" s="148"/>
      <c r="I68" s="148"/>
      <c r="J68" s="149">
        <f>J244</f>
        <v>0</v>
      </c>
      <c r="K68" s="10"/>
      <c r="L68" s="14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6"/>
      <c r="C69" s="10"/>
      <c r="D69" s="147" t="s">
        <v>506</v>
      </c>
      <c r="E69" s="148"/>
      <c r="F69" s="148"/>
      <c r="G69" s="148"/>
      <c r="H69" s="148"/>
      <c r="I69" s="148"/>
      <c r="J69" s="149">
        <f>J254</f>
        <v>0</v>
      </c>
      <c r="K69" s="10"/>
      <c r="L69" s="14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6"/>
      <c r="C70" s="10"/>
      <c r="D70" s="147" t="s">
        <v>105</v>
      </c>
      <c r="E70" s="148"/>
      <c r="F70" s="148"/>
      <c r="G70" s="148"/>
      <c r="H70" s="148"/>
      <c r="I70" s="148"/>
      <c r="J70" s="149">
        <f>J265</f>
        <v>0</v>
      </c>
      <c r="K70" s="10"/>
      <c r="L70" s="14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46"/>
      <c r="C71" s="10"/>
      <c r="D71" s="147" t="s">
        <v>106</v>
      </c>
      <c r="E71" s="148"/>
      <c r="F71" s="148"/>
      <c r="G71" s="148"/>
      <c r="H71" s="148"/>
      <c r="I71" s="148"/>
      <c r="J71" s="149">
        <f>J305</f>
        <v>0</v>
      </c>
      <c r="K71" s="10"/>
      <c r="L71" s="14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46"/>
      <c r="C72" s="10"/>
      <c r="D72" s="147" t="s">
        <v>107</v>
      </c>
      <c r="E72" s="148"/>
      <c r="F72" s="148"/>
      <c r="G72" s="148"/>
      <c r="H72" s="148"/>
      <c r="I72" s="148"/>
      <c r="J72" s="149">
        <f>J321</f>
        <v>0</v>
      </c>
      <c r="K72" s="10"/>
      <c r="L72" s="14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42"/>
      <c r="C73" s="9"/>
      <c r="D73" s="143" t="s">
        <v>108</v>
      </c>
      <c r="E73" s="144"/>
      <c r="F73" s="144"/>
      <c r="G73" s="144"/>
      <c r="H73" s="144"/>
      <c r="I73" s="144"/>
      <c r="J73" s="145">
        <f>J325</f>
        <v>0</v>
      </c>
      <c r="K73" s="9"/>
      <c r="L73" s="142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46"/>
      <c r="C74" s="10"/>
      <c r="D74" s="147" t="s">
        <v>110</v>
      </c>
      <c r="E74" s="148"/>
      <c r="F74" s="148"/>
      <c r="G74" s="148"/>
      <c r="H74" s="148"/>
      <c r="I74" s="148"/>
      <c r="J74" s="149">
        <f>J326</f>
        <v>0</v>
      </c>
      <c r="K74" s="10"/>
      <c r="L74" s="14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42"/>
      <c r="C75" s="9"/>
      <c r="D75" s="143" t="s">
        <v>111</v>
      </c>
      <c r="E75" s="144"/>
      <c r="F75" s="144"/>
      <c r="G75" s="144"/>
      <c r="H75" s="144"/>
      <c r="I75" s="144"/>
      <c r="J75" s="145">
        <f>J335</f>
        <v>0</v>
      </c>
      <c r="K75" s="9"/>
      <c r="L75" s="142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46"/>
      <c r="C76" s="10"/>
      <c r="D76" s="147" t="s">
        <v>112</v>
      </c>
      <c r="E76" s="148"/>
      <c r="F76" s="148"/>
      <c r="G76" s="148"/>
      <c r="H76" s="148"/>
      <c r="I76" s="148"/>
      <c r="J76" s="149">
        <f>J336</f>
        <v>0</v>
      </c>
      <c r="K76" s="10"/>
      <c r="L76" s="14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46"/>
      <c r="C77" s="10"/>
      <c r="D77" s="147" t="s">
        <v>113</v>
      </c>
      <c r="E77" s="148"/>
      <c r="F77" s="148"/>
      <c r="G77" s="148"/>
      <c r="H77" s="148"/>
      <c r="I77" s="148"/>
      <c r="J77" s="149">
        <f>J349</f>
        <v>0</v>
      </c>
      <c r="K77" s="10"/>
      <c r="L77" s="14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46"/>
      <c r="C78" s="10"/>
      <c r="D78" s="147" t="s">
        <v>115</v>
      </c>
      <c r="E78" s="148"/>
      <c r="F78" s="148"/>
      <c r="G78" s="148"/>
      <c r="H78" s="148"/>
      <c r="I78" s="148"/>
      <c r="J78" s="149">
        <f>J356</f>
        <v>0</v>
      </c>
      <c r="K78" s="10"/>
      <c r="L78" s="14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46"/>
      <c r="C79" s="10"/>
      <c r="D79" s="147" t="s">
        <v>116</v>
      </c>
      <c r="E79" s="148"/>
      <c r="F79" s="148"/>
      <c r="G79" s="148"/>
      <c r="H79" s="148"/>
      <c r="I79" s="148"/>
      <c r="J79" s="149">
        <f>J363</f>
        <v>0</v>
      </c>
      <c r="K79" s="10"/>
      <c r="L79" s="14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2" customFormat="1" ht="21.84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2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12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5" s="2" customFormat="1" ht="6.96" customHeight="1">
      <c r="A85" s="39"/>
      <c r="B85" s="58"/>
      <c r="C85" s="59"/>
      <c r="D85" s="59"/>
      <c r="E85" s="59"/>
      <c r="F85" s="59"/>
      <c r="G85" s="59"/>
      <c r="H85" s="59"/>
      <c r="I85" s="59"/>
      <c r="J85" s="59"/>
      <c r="K85" s="59"/>
      <c r="L85" s="12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24.96" customHeight="1">
      <c r="A86" s="39"/>
      <c r="B86" s="40"/>
      <c r="C86" s="24" t="s">
        <v>117</v>
      </c>
      <c r="D86" s="39"/>
      <c r="E86" s="39"/>
      <c r="F86" s="39"/>
      <c r="G86" s="39"/>
      <c r="H86" s="39"/>
      <c r="I86" s="39"/>
      <c r="J86" s="39"/>
      <c r="K86" s="39"/>
      <c r="L86" s="12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39"/>
      <c r="D87" s="39"/>
      <c r="E87" s="39"/>
      <c r="F87" s="39"/>
      <c r="G87" s="39"/>
      <c r="H87" s="39"/>
      <c r="I87" s="39"/>
      <c r="J87" s="39"/>
      <c r="K87" s="39"/>
      <c r="L87" s="12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17</v>
      </c>
      <c r="D88" s="39"/>
      <c r="E88" s="39"/>
      <c r="F88" s="39"/>
      <c r="G88" s="39"/>
      <c r="H88" s="39"/>
      <c r="I88" s="39"/>
      <c r="J88" s="39"/>
      <c r="K88" s="39"/>
      <c r="L88" s="12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39"/>
      <c r="D89" s="39"/>
      <c r="E89" s="124" t="str">
        <f>E7</f>
        <v>MONTÁŽNÍ KANÁLY V AREÁLECH DPO III, AREÁL TRAMVAJE PORUBA</v>
      </c>
      <c r="F89" s="33"/>
      <c r="G89" s="33"/>
      <c r="H89" s="33"/>
      <c r="I89" s="39"/>
      <c r="J89" s="39"/>
      <c r="K89" s="39"/>
      <c r="L89" s="12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" customFormat="1" ht="12" customHeight="1">
      <c r="B90" s="23"/>
      <c r="C90" s="33" t="s">
        <v>91</v>
      </c>
      <c r="L90" s="23"/>
    </row>
    <row r="91" s="2" customFormat="1" ht="16.5" customHeight="1">
      <c r="A91" s="39"/>
      <c r="B91" s="40"/>
      <c r="C91" s="39"/>
      <c r="D91" s="39"/>
      <c r="E91" s="124" t="s">
        <v>92</v>
      </c>
      <c r="F91" s="39"/>
      <c r="G91" s="39"/>
      <c r="H91" s="39"/>
      <c r="I91" s="39"/>
      <c r="J91" s="39"/>
      <c r="K91" s="39"/>
      <c r="L91" s="12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2" customHeight="1">
      <c r="A92" s="39"/>
      <c r="B92" s="40"/>
      <c r="C92" s="33" t="s">
        <v>93</v>
      </c>
      <c r="D92" s="39"/>
      <c r="E92" s="39"/>
      <c r="F92" s="39"/>
      <c r="G92" s="39"/>
      <c r="H92" s="39"/>
      <c r="I92" s="39"/>
      <c r="J92" s="39"/>
      <c r="K92" s="39"/>
      <c r="L92" s="12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6.5" customHeight="1">
      <c r="A93" s="39"/>
      <c r="B93" s="40"/>
      <c r="C93" s="39"/>
      <c r="D93" s="39"/>
      <c r="E93" s="63" t="str">
        <f>E11</f>
        <v>SO 20-2 - Tramvajový svršek</v>
      </c>
      <c r="F93" s="39"/>
      <c r="G93" s="39"/>
      <c r="H93" s="39"/>
      <c r="I93" s="39"/>
      <c r="J93" s="39"/>
      <c r="K93" s="39"/>
      <c r="L93" s="12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39"/>
      <c r="D94" s="39"/>
      <c r="E94" s="39"/>
      <c r="F94" s="39"/>
      <c r="G94" s="39"/>
      <c r="H94" s="39"/>
      <c r="I94" s="39"/>
      <c r="J94" s="39"/>
      <c r="K94" s="39"/>
      <c r="L94" s="12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2" customHeight="1">
      <c r="A95" s="39"/>
      <c r="B95" s="40"/>
      <c r="C95" s="33" t="s">
        <v>21</v>
      </c>
      <c r="D95" s="39"/>
      <c r="E95" s="39"/>
      <c r="F95" s="28" t="str">
        <f>F14</f>
        <v xml:space="preserve"> </v>
      </c>
      <c r="G95" s="39"/>
      <c r="H95" s="39"/>
      <c r="I95" s="33" t="s">
        <v>23</v>
      </c>
      <c r="J95" s="65" t="str">
        <f>IF(J14="","",J14)</f>
        <v>28. 1. 2026</v>
      </c>
      <c r="K95" s="39"/>
      <c r="L95" s="12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6.96" customHeight="1">
      <c r="A96" s="39"/>
      <c r="B96" s="40"/>
      <c r="C96" s="39"/>
      <c r="D96" s="39"/>
      <c r="E96" s="39"/>
      <c r="F96" s="39"/>
      <c r="G96" s="39"/>
      <c r="H96" s="39"/>
      <c r="I96" s="39"/>
      <c r="J96" s="39"/>
      <c r="K96" s="39"/>
      <c r="L96" s="12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5.15" customHeight="1">
      <c r="A97" s="39"/>
      <c r="B97" s="40"/>
      <c r="C97" s="33" t="s">
        <v>25</v>
      </c>
      <c r="D97" s="39"/>
      <c r="E97" s="39"/>
      <c r="F97" s="28" t="str">
        <f>E17</f>
        <v>Dopravní podnik Ostrava a.s.</v>
      </c>
      <c r="G97" s="39"/>
      <c r="H97" s="39"/>
      <c r="I97" s="33" t="s">
        <v>31</v>
      </c>
      <c r="J97" s="37" t="str">
        <f>E23</f>
        <v>Ing.Vlastimil Šmiřák</v>
      </c>
      <c r="K97" s="39"/>
      <c r="L97" s="12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5.15" customHeight="1">
      <c r="A98" s="39"/>
      <c r="B98" s="40"/>
      <c r="C98" s="33" t="s">
        <v>29</v>
      </c>
      <c r="D98" s="39"/>
      <c r="E98" s="39"/>
      <c r="F98" s="28" t="str">
        <f>IF(E20="","",E20)</f>
        <v>Vyplň údaj</v>
      </c>
      <c r="G98" s="39"/>
      <c r="H98" s="39"/>
      <c r="I98" s="33" t="s">
        <v>34</v>
      </c>
      <c r="J98" s="37" t="str">
        <f>E26</f>
        <v>Jindřich Jansa</v>
      </c>
      <c r="K98" s="39"/>
      <c r="L98" s="12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39"/>
      <c r="D99" s="39"/>
      <c r="E99" s="39"/>
      <c r="F99" s="39"/>
      <c r="G99" s="39"/>
      <c r="H99" s="39"/>
      <c r="I99" s="39"/>
      <c r="J99" s="39"/>
      <c r="K99" s="39"/>
      <c r="L99" s="12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11" customFormat="1" ht="29.28" customHeight="1">
      <c r="A100" s="150"/>
      <c r="B100" s="151"/>
      <c r="C100" s="152" t="s">
        <v>118</v>
      </c>
      <c r="D100" s="153" t="s">
        <v>57</v>
      </c>
      <c r="E100" s="153" t="s">
        <v>53</v>
      </c>
      <c r="F100" s="153" t="s">
        <v>54</v>
      </c>
      <c r="G100" s="153" t="s">
        <v>119</v>
      </c>
      <c r="H100" s="153" t="s">
        <v>120</v>
      </c>
      <c r="I100" s="153" t="s">
        <v>121</v>
      </c>
      <c r="J100" s="153" t="s">
        <v>98</v>
      </c>
      <c r="K100" s="154" t="s">
        <v>122</v>
      </c>
      <c r="L100" s="155"/>
      <c r="M100" s="81" t="s">
        <v>3</v>
      </c>
      <c r="N100" s="82" t="s">
        <v>42</v>
      </c>
      <c r="O100" s="82" t="s">
        <v>123</v>
      </c>
      <c r="P100" s="82" t="s">
        <v>124</v>
      </c>
      <c r="Q100" s="82" t="s">
        <v>125</v>
      </c>
      <c r="R100" s="82" t="s">
        <v>126</v>
      </c>
      <c r="S100" s="82" t="s">
        <v>127</v>
      </c>
      <c r="T100" s="83" t="s">
        <v>128</v>
      </c>
      <c r="U100" s="150"/>
      <c r="V100" s="150"/>
      <c r="W100" s="150"/>
      <c r="X100" s="150"/>
      <c r="Y100" s="150"/>
      <c r="Z100" s="150"/>
      <c r="AA100" s="150"/>
      <c r="AB100" s="150"/>
      <c r="AC100" s="150"/>
      <c r="AD100" s="150"/>
      <c r="AE100" s="150"/>
    </row>
    <row r="101" s="2" customFormat="1" ht="22.8" customHeight="1">
      <c r="A101" s="39"/>
      <c r="B101" s="40"/>
      <c r="C101" s="88" t="s">
        <v>129</v>
      </c>
      <c r="D101" s="39"/>
      <c r="E101" s="39"/>
      <c r="F101" s="39"/>
      <c r="G101" s="39"/>
      <c r="H101" s="39"/>
      <c r="I101" s="39"/>
      <c r="J101" s="156">
        <f>BK101</f>
        <v>0</v>
      </c>
      <c r="K101" s="39"/>
      <c r="L101" s="40"/>
      <c r="M101" s="84"/>
      <c r="N101" s="69"/>
      <c r="O101" s="85"/>
      <c r="P101" s="157">
        <f>P102+P325+P335</f>
        <v>0</v>
      </c>
      <c r="Q101" s="85"/>
      <c r="R101" s="157">
        <f>R102+R325+R335</f>
        <v>417.15868667999996</v>
      </c>
      <c r="S101" s="85"/>
      <c r="T101" s="158">
        <f>T102+T325+T335</f>
        <v>352.64766999999995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0" t="s">
        <v>71</v>
      </c>
      <c r="AU101" s="20" t="s">
        <v>99</v>
      </c>
      <c r="BK101" s="159">
        <f>BK102+BK325+BK335</f>
        <v>0</v>
      </c>
    </row>
    <row r="102" s="12" customFormat="1" ht="25.92" customHeight="1">
      <c r="A102" s="12"/>
      <c r="B102" s="160"/>
      <c r="C102" s="12"/>
      <c r="D102" s="161" t="s">
        <v>71</v>
      </c>
      <c r="E102" s="162" t="s">
        <v>130</v>
      </c>
      <c r="F102" s="162" t="s">
        <v>131</v>
      </c>
      <c r="G102" s="12"/>
      <c r="H102" s="12"/>
      <c r="I102" s="163"/>
      <c r="J102" s="164">
        <f>BK102</f>
        <v>0</v>
      </c>
      <c r="K102" s="12"/>
      <c r="L102" s="160"/>
      <c r="M102" s="165"/>
      <c r="N102" s="166"/>
      <c r="O102" s="166"/>
      <c r="P102" s="167">
        <f>P103+P110+P143+P244+P254+P265+P305+P321</f>
        <v>0</v>
      </c>
      <c r="Q102" s="166"/>
      <c r="R102" s="167">
        <f>R103+R110+R143+R244+R254+R265+R305+R321</f>
        <v>417.15868667999996</v>
      </c>
      <c r="S102" s="166"/>
      <c r="T102" s="168">
        <f>T103+T110+T143+T244+T254+T265+T305+T321</f>
        <v>352.64766999999995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161" t="s">
        <v>79</v>
      </c>
      <c r="AT102" s="169" t="s">
        <v>71</v>
      </c>
      <c r="AU102" s="169" t="s">
        <v>72</v>
      </c>
      <c r="AY102" s="161" t="s">
        <v>132</v>
      </c>
      <c r="BK102" s="170">
        <f>BK103+BK110+BK143+BK244+BK254+BK265+BK305+BK321</f>
        <v>0</v>
      </c>
    </row>
    <row r="103" s="12" customFormat="1" ht="22.8" customHeight="1">
      <c r="A103" s="12"/>
      <c r="B103" s="160"/>
      <c r="C103" s="12"/>
      <c r="D103" s="161" t="s">
        <v>71</v>
      </c>
      <c r="E103" s="171" t="s">
        <v>79</v>
      </c>
      <c r="F103" s="171" t="s">
        <v>133</v>
      </c>
      <c r="G103" s="12"/>
      <c r="H103" s="12"/>
      <c r="I103" s="163"/>
      <c r="J103" s="172">
        <f>BK103</f>
        <v>0</v>
      </c>
      <c r="K103" s="12"/>
      <c r="L103" s="160"/>
      <c r="M103" s="165"/>
      <c r="N103" s="166"/>
      <c r="O103" s="166"/>
      <c r="P103" s="167">
        <f>SUM(P104:P109)</f>
        <v>0</v>
      </c>
      <c r="Q103" s="166"/>
      <c r="R103" s="167">
        <f>SUM(R104:R109)</f>
        <v>0</v>
      </c>
      <c r="S103" s="166"/>
      <c r="T103" s="168">
        <f>SUM(T104:T109)</f>
        <v>19.125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61" t="s">
        <v>79</v>
      </c>
      <c r="AT103" s="169" t="s">
        <v>71</v>
      </c>
      <c r="AU103" s="169" t="s">
        <v>79</v>
      </c>
      <c r="AY103" s="161" t="s">
        <v>132</v>
      </c>
      <c r="BK103" s="170">
        <f>SUM(BK104:BK109)</f>
        <v>0</v>
      </c>
    </row>
    <row r="104" s="2" customFormat="1" ht="21.75" customHeight="1">
      <c r="A104" s="39"/>
      <c r="B104" s="173"/>
      <c r="C104" s="174" t="s">
        <v>79</v>
      </c>
      <c r="D104" s="174" t="s">
        <v>134</v>
      </c>
      <c r="E104" s="175" t="s">
        <v>507</v>
      </c>
      <c r="F104" s="176" t="s">
        <v>508</v>
      </c>
      <c r="G104" s="177" t="s">
        <v>178</v>
      </c>
      <c r="H104" s="178">
        <v>45</v>
      </c>
      <c r="I104" s="179"/>
      <c r="J104" s="180">
        <f>ROUND(I104*H104,2)</f>
        <v>0</v>
      </c>
      <c r="K104" s="176" t="s">
        <v>138</v>
      </c>
      <c r="L104" s="40"/>
      <c r="M104" s="181" t="s">
        <v>3</v>
      </c>
      <c r="N104" s="182" t="s">
        <v>43</v>
      </c>
      <c r="O104" s="73"/>
      <c r="P104" s="183">
        <f>O104*H104</f>
        <v>0</v>
      </c>
      <c r="Q104" s="183">
        <v>0</v>
      </c>
      <c r="R104" s="183">
        <f>Q104*H104</f>
        <v>0</v>
      </c>
      <c r="S104" s="183">
        <v>0.42499999999999999</v>
      </c>
      <c r="T104" s="184">
        <f>S104*H104</f>
        <v>19.125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85" t="s">
        <v>139</v>
      </c>
      <c r="AT104" s="185" t="s">
        <v>134</v>
      </c>
      <c r="AU104" s="185" t="s">
        <v>81</v>
      </c>
      <c r="AY104" s="20" t="s">
        <v>132</v>
      </c>
      <c r="BE104" s="186">
        <f>IF(N104="základní",J104,0)</f>
        <v>0</v>
      </c>
      <c r="BF104" s="186">
        <f>IF(N104="snížená",J104,0)</f>
        <v>0</v>
      </c>
      <c r="BG104" s="186">
        <f>IF(N104="zákl. přenesená",J104,0)</f>
        <v>0</v>
      </c>
      <c r="BH104" s="186">
        <f>IF(N104="sníž. přenesená",J104,0)</f>
        <v>0</v>
      </c>
      <c r="BI104" s="186">
        <f>IF(N104="nulová",J104,0)</f>
        <v>0</v>
      </c>
      <c r="BJ104" s="20" t="s">
        <v>79</v>
      </c>
      <c r="BK104" s="186">
        <f>ROUND(I104*H104,2)</f>
        <v>0</v>
      </c>
      <c r="BL104" s="20" t="s">
        <v>139</v>
      </c>
      <c r="BM104" s="185" t="s">
        <v>509</v>
      </c>
    </row>
    <row r="105" s="2" customFormat="1">
      <c r="A105" s="39"/>
      <c r="B105" s="40"/>
      <c r="C105" s="39"/>
      <c r="D105" s="187" t="s">
        <v>141</v>
      </c>
      <c r="E105" s="39"/>
      <c r="F105" s="188" t="s">
        <v>510</v>
      </c>
      <c r="G105" s="39"/>
      <c r="H105" s="39"/>
      <c r="I105" s="189"/>
      <c r="J105" s="39"/>
      <c r="K105" s="39"/>
      <c r="L105" s="40"/>
      <c r="M105" s="190"/>
      <c r="N105" s="191"/>
      <c r="O105" s="73"/>
      <c r="P105" s="73"/>
      <c r="Q105" s="73"/>
      <c r="R105" s="73"/>
      <c r="S105" s="73"/>
      <c r="T105" s="74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20" t="s">
        <v>141</v>
      </c>
      <c r="AU105" s="20" t="s">
        <v>81</v>
      </c>
    </row>
    <row r="106" s="2" customFormat="1">
      <c r="A106" s="39"/>
      <c r="B106" s="40"/>
      <c r="C106" s="39"/>
      <c r="D106" s="192" t="s">
        <v>143</v>
      </c>
      <c r="E106" s="39"/>
      <c r="F106" s="193" t="s">
        <v>511</v>
      </c>
      <c r="G106" s="39"/>
      <c r="H106" s="39"/>
      <c r="I106" s="189"/>
      <c r="J106" s="39"/>
      <c r="K106" s="39"/>
      <c r="L106" s="40"/>
      <c r="M106" s="190"/>
      <c r="N106" s="191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143</v>
      </c>
      <c r="AU106" s="20" t="s">
        <v>81</v>
      </c>
    </row>
    <row r="107" s="13" customFormat="1">
      <c r="A107" s="13"/>
      <c r="B107" s="194"/>
      <c r="C107" s="13"/>
      <c r="D107" s="187" t="s">
        <v>145</v>
      </c>
      <c r="E107" s="195" t="s">
        <v>3</v>
      </c>
      <c r="F107" s="196" t="s">
        <v>512</v>
      </c>
      <c r="G107" s="13"/>
      <c r="H107" s="195" t="s">
        <v>3</v>
      </c>
      <c r="I107" s="197"/>
      <c r="J107" s="13"/>
      <c r="K107" s="13"/>
      <c r="L107" s="194"/>
      <c r="M107" s="198"/>
      <c r="N107" s="199"/>
      <c r="O107" s="199"/>
      <c r="P107" s="199"/>
      <c r="Q107" s="199"/>
      <c r="R107" s="199"/>
      <c r="S107" s="199"/>
      <c r="T107" s="20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195" t="s">
        <v>145</v>
      </c>
      <c r="AU107" s="195" t="s">
        <v>81</v>
      </c>
      <c r="AV107" s="13" t="s">
        <v>79</v>
      </c>
      <c r="AW107" s="13" t="s">
        <v>33</v>
      </c>
      <c r="AX107" s="13" t="s">
        <v>72</v>
      </c>
      <c r="AY107" s="195" t="s">
        <v>132</v>
      </c>
    </row>
    <row r="108" s="14" customFormat="1">
      <c r="A108" s="14"/>
      <c r="B108" s="201"/>
      <c r="C108" s="14"/>
      <c r="D108" s="187" t="s">
        <v>145</v>
      </c>
      <c r="E108" s="202" t="s">
        <v>3</v>
      </c>
      <c r="F108" s="203" t="s">
        <v>513</v>
      </c>
      <c r="G108" s="14"/>
      <c r="H108" s="204">
        <v>45</v>
      </c>
      <c r="I108" s="205"/>
      <c r="J108" s="14"/>
      <c r="K108" s="14"/>
      <c r="L108" s="201"/>
      <c r="M108" s="206"/>
      <c r="N108" s="207"/>
      <c r="O108" s="207"/>
      <c r="P108" s="207"/>
      <c r="Q108" s="207"/>
      <c r="R108" s="207"/>
      <c r="S108" s="207"/>
      <c r="T108" s="208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02" t="s">
        <v>145</v>
      </c>
      <c r="AU108" s="202" t="s">
        <v>81</v>
      </c>
      <c r="AV108" s="14" t="s">
        <v>81</v>
      </c>
      <c r="AW108" s="14" t="s">
        <v>33</v>
      </c>
      <c r="AX108" s="14" t="s">
        <v>72</v>
      </c>
      <c r="AY108" s="202" t="s">
        <v>132</v>
      </c>
    </row>
    <row r="109" s="15" customFormat="1">
      <c r="A109" s="15"/>
      <c r="B109" s="209"/>
      <c r="C109" s="15"/>
      <c r="D109" s="187" t="s">
        <v>145</v>
      </c>
      <c r="E109" s="210" t="s">
        <v>3</v>
      </c>
      <c r="F109" s="211" t="s">
        <v>149</v>
      </c>
      <c r="G109" s="15"/>
      <c r="H109" s="212">
        <v>45</v>
      </c>
      <c r="I109" s="213"/>
      <c r="J109" s="15"/>
      <c r="K109" s="15"/>
      <c r="L109" s="209"/>
      <c r="M109" s="214"/>
      <c r="N109" s="215"/>
      <c r="O109" s="215"/>
      <c r="P109" s="215"/>
      <c r="Q109" s="215"/>
      <c r="R109" s="215"/>
      <c r="S109" s="215"/>
      <c r="T109" s="21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10" t="s">
        <v>145</v>
      </c>
      <c r="AU109" s="210" t="s">
        <v>81</v>
      </c>
      <c r="AV109" s="15" t="s">
        <v>139</v>
      </c>
      <c r="AW109" s="15" t="s">
        <v>33</v>
      </c>
      <c r="AX109" s="15" t="s">
        <v>79</v>
      </c>
      <c r="AY109" s="210" t="s">
        <v>132</v>
      </c>
    </row>
    <row r="110" s="12" customFormat="1" ht="22.8" customHeight="1">
      <c r="A110" s="12"/>
      <c r="B110" s="160"/>
      <c r="C110" s="12"/>
      <c r="D110" s="161" t="s">
        <v>71</v>
      </c>
      <c r="E110" s="171" t="s">
        <v>81</v>
      </c>
      <c r="F110" s="171" t="s">
        <v>157</v>
      </c>
      <c r="G110" s="12"/>
      <c r="H110" s="12"/>
      <c r="I110" s="163"/>
      <c r="J110" s="172">
        <f>BK110</f>
        <v>0</v>
      </c>
      <c r="K110" s="12"/>
      <c r="L110" s="160"/>
      <c r="M110" s="165"/>
      <c r="N110" s="166"/>
      <c r="O110" s="166"/>
      <c r="P110" s="167">
        <f>SUM(P111:P142)</f>
        <v>0</v>
      </c>
      <c r="Q110" s="166"/>
      <c r="R110" s="167">
        <f>SUM(R111:R142)</f>
        <v>29.017024079999999</v>
      </c>
      <c r="S110" s="166"/>
      <c r="T110" s="168">
        <f>SUM(T111:T142)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161" t="s">
        <v>79</v>
      </c>
      <c r="AT110" s="169" t="s">
        <v>71</v>
      </c>
      <c r="AU110" s="169" t="s">
        <v>79</v>
      </c>
      <c r="AY110" s="161" t="s">
        <v>132</v>
      </c>
      <c r="BK110" s="170">
        <f>SUM(BK111:BK142)</f>
        <v>0</v>
      </c>
    </row>
    <row r="111" s="2" customFormat="1" ht="16.5" customHeight="1">
      <c r="A111" s="39"/>
      <c r="B111" s="173"/>
      <c r="C111" s="174" t="s">
        <v>81</v>
      </c>
      <c r="D111" s="174" t="s">
        <v>134</v>
      </c>
      <c r="E111" s="175" t="s">
        <v>514</v>
      </c>
      <c r="F111" s="176" t="s">
        <v>515</v>
      </c>
      <c r="G111" s="177" t="s">
        <v>178</v>
      </c>
      <c r="H111" s="178">
        <v>60</v>
      </c>
      <c r="I111" s="179"/>
      <c r="J111" s="180">
        <f>ROUND(I111*H111,2)</f>
        <v>0</v>
      </c>
      <c r="K111" s="176" t="s">
        <v>138</v>
      </c>
      <c r="L111" s="40"/>
      <c r="M111" s="181" t="s">
        <v>3</v>
      </c>
      <c r="N111" s="182" t="s">
        <v>43</v>
      </c>
      <c r="O111" s="73"/>
      <c r="P111" s="183">
        <f>O111*H111</f>
        <v>0</v>
      </c>
      <c r="Q111" s="183">
        <v>0.00031</v>
      </c>
      <c r="R111" s="183">
        <f>Q111*H111</f>
        <v>0.018599999999999998</v>
      </c>
      <c r="S111" s="183">
        <v>0</v>
      </c>
      <c r="T111" s="184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85" t="s">
        <v>139</v>
      </c>
      <c r="AT111" s="185" t="s">
        <v>134</v>
      </c>
      <c r="AU111" s="185" t="s">
        <v>81</v>
      </c>
      <c r="AY111" s="20" t="s">
        <v>132</v>
      </c>
      <c r="BE111" s="186">
        <f>IF(N111="základní",J111,0)</f>
        <v>0</v>
      </c>
      <c r="BF111" s="186">
        <f>IF(N111="snížená",J111,0)</f>
        <v>0</v>
      </c>
      <c r="BG111" s="186">
        <f>IF(N111="zákl. přenesená",J111,0)</f>
        <v>0</v>
      </c>
      <c r="BH111" s="186">
        <f>IF(N111="sníž. přenesená",J111,0)</f>
        <v>0</v>
      </c>
      <c r="BI111" s="186">
        <f>IF(N111="nulová",J111,0)</f>
        <v>0</v>
      </c>
      <c r="BJ111" s="20" t="s">
        <v>79</v>
      </c>
      <c r="BK111" s="186">
        <f>ROUND(I111*H111,2)</f>
        <v>0</v>
      </c>
      <c r="BL111" s="20" t="s">
        <v>139</v>
      </c>
      <c r="BM111" s="185" t="s">
        <v>516</v>
      </c>
    </row>
    <row r="112" s="2" customFormat="1">
      <c r="A112" s="39"/>
      <c r="B112" s="40"/>
      <c r="C112" s="39"/>
      <c r="D112" s="187" t="s">
        <v>141</v>
      </c>
      <c r="E112" s="39"/>
      <c r="F112" s="188" t="s">
        <v>517</v>
      </c>
      <c r="G112" s="39"/>
      <c r="H112" s="39"/>
      <c r="I112" s="189"/>
      <c r="J112" s="39"/>
      <c r="K112" s="39"/>
      <c r="L112" s="40"/>
      <c r="M112" s="190"/>
      <c r="N112" s="191"/>
      <c r="O112" s="73"/>
      <c r="P112" s="73"/>
      <c r="Q112" s="73"/>
      <c r="R112" s="73"/>
      <c r="S112" s="73"/>
      <c r="T112" s="74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0" t="s">
        <v>141</v>
      </c>
      <c r="AU112" s="20" t="s">
        <v>81</v>
      </c>
    </row>
    <row r="113" s="2" customFormat="1">
      <c r="A113" s="39"/>
      <c r="B113" s="40"/>
      <c r="C113" s="39"/>
      <c r="D113" s="192" t="s">
        <v>143</v>
      </c>
      <c r="E113" s="39"/>
      <c r="F113" s="193" t="s">
        <v>518</v>
      </c>
      <c r="G113" s="39"/>
      <c r="H113" s="39"/>
      <c r="I113" s="189"/>
      <c r="J113" s="39"/>
      <c r="K113" s="39"/>
      <c r="L113" s="40"/>
      <c r="M113" s="190"/>
      <c r="N113" s="191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143</v>
      </c>
      <c r="AU113" s="20" t="s">
        <v>81</v>
      </c>
    </row>
    <row r="114" s="13" customFormat="1">
      <c r="A114" s="13"/>
      <c r="B114" s="194"/>
      <c r="C114" s="13"/>
      <c r="D114" s="187" t="s">
        <v>145</v>
      </c>
      <c r="E114" s="195" t="s">
        <v>3</v>
      </c>
      <c r="F114" s="196" t="s">
        <v>519</v>
      </c>
      <c r="G114" s="13"/>
      <c r="H114" s="195" t="s">
        <v>3</v>
      </c>
      <c r="I114" s="197"/>
      <c r="J114" s="13"/>
      <c r="K114" s="13"/>
      <c r="L114" s="194"/>
      <c r="M114" s="198"/>
      <c r="N114" s="199"/>
      <c r="O114" s="199"/>
      <c r="P114" s="199"/>
      <c r="Q114" s="199"/>
      <c r="R114" s="199"/>
      <c r="S114" s="199"/>
      <c r="T114" s="200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195" t="s">
        <v>145</v>
      </c>
      <c r="AU114" s="195" t="s">
        <v>81</v>
      </c>
      <c r="AV114" s="13" t="s">
        <v>79</v>
      </c>
      <c r="AW114" s="13" t="s">
        <v>33</v>
      </c>
      <c r="AX114" s="13" t="s">
        <v>72</v>
      </c>
      <c r="AY114" s="195" t="s">
        <v>132</v>
      </c>
    </row>
    <row r="115" s="13" customFormat="1">
      <c r="A115" s="13"/>
      <c r="B115" s="194"/>
      <c r="C115" s="13"/>
      <c r="D115" s="187" t="s">
        <v>145</v>
      </c>
      <c r="E115" s="195" t="s">
        <v>3</v>
      </c>
      <c r="F115" s="196" t="s">
        <v>520</v>
      </c>
      <c r="G115" s="13"/>
      <c r="H115" s="195" t="s">
        <v>3</v>
      </c>
      <c r="I115" s="197"/>
      <c r="J115" s="13"/>
      <c r="K115" s="13"/>
      <c r="L115" s="194"/>
      <c r="M115" s="198"/>
      <c r="N115" s="199"/>
      <c r="O115" s="199"/>
      <c r="P115" s="199"/>
      <c r="Q115" s="199"/>
      <c r="R115" s="199"/>
      <c r="S115" s="199"/>
      <c r="T115" s="200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195" t="s">
        <v>145</v>
      </c>
      <c r="AU115" s="195" t="s">
        <v>81</v>
      </c>
      <c r="AV115" s="13" t="s">
        <v>79</v>
      </c>
      <c r="AW115" s="13" t="s">
        <v>33</v>
      </c>
      <c r="AX115" s="13" t="s">
        <v>72</v>
      </c>
      <c r="AY115" s="195" t="s">
        <v>132</v>
      </c>
    </row>
    <row r="116" s="14" customFormat="1">
      <c r="A116" s="14"/>
      <c r="B116" s="201"/>
      <c r="C116" s="14"/>
      <c r="D116" s="187" t="s">
        <v>145</v>
      </c>
      <c r="E116" s="202" t="s">
        <v>3</v>
      </c>
      <c r="F116" s="203" t="s">
        <v>521</v>
      </c>
      <c r="G116" s="14"/>
      <c r="H116" s="204">
        <v>60</v>
      </c>
      <c r="I116" s="205"/>
      <c r="J116" s="14"/>
      <c r="K116" s="14"/>
      <c r="L116" s="201"/>
      <c r="M116" s="206"/>
      <c r="N116" s="207"/>
      <c r="O116" s="207"/>
      <c r="P116" s="207"/>
      <c r="Q116" s="207"/>
      <c r="R116" s="207"/>
      <c r="S116" s="207"/>
      <c r="T116" s="208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02" t="s">
        <v>145</v>
      </c>
      <c r="AU116" s="202" t="s">
        <v>81</v>
      </c>
      <c r="AV116" s="14" t="s">
        <v>81</v>
      </c>
      <c r="AW116" s="14" t="s">
        <v>33</v>
      </c>
      <c r="AX116" s="14" t="s">
        <v>72</v>
      </c>
      <c r="AY116" s="202" t="s">
        <v>132</v>
      </c>
    </row>
    <row r="117" s="15" customFormat="1">
      <c r="A117" s="15"/>
      <c r="B117" s="209"/>
      <c r="C117" s="15"/>
      <c r="D117" s="187" t="s">
        <v>145</v>
      </c>
      <c r="E117" s="210" t="s">
        <v>3</v>
      </c>
      <c r="F117" s="211" t="s">
        <v>149</v>
      </c>
      <c r="G117" s="15"/>
      <c r="H117" s="212">
        <v>60</v>
      </c>
      <c r="I117" s="213"/>
      <c r="J117" s="15"/>
      <c r="K117" s="15"/>
      <c r="L117" s="209"/>
      <c r="M117" s="214"/>
      <c r="N117" s="215"/>
      <c r="O117" s="215"/>
      <c r="P117" s="215"/>
      <c r="Q117" s="215"/>
      <c r="R117" s="215"/>
      <c r="S117" s="215"/>
      <c r="T117" s="216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10" t="s">
        <v>145</v>
      </c>
      <c r="AU117" s="210" t="s">
        <v>81</v>
      </c>
      <c r="AV117" s="15" t="s">
        <v>139</v>
      </c>
      <c r="AW117" s="15" t="s">
        <v>33</v>
      </c>
      <c r="AX117" s="15" t="s">
        <v>79</v>
      </c>
      <c r="AY117" s="210" t="s">
        <v>132</v>
      </c>
    </row>
    <row r="118" s="2" customFormat="1" ht="16.5" customHeight="1">
      <c r="A118" s="39"/>
      <c r="B118" s="173"/>
      <c r="C118" s="217" t="s">
        <v>158</v>
      </c>
      <c r="D118" s="217" t="s">
        <v>150</v>
      </c>
      <c r="E118" s="218" t="s">
        <v>522</v>
      </c>
      <c r="F118" s="219" t="s">
        <v>523</v>
      </c>
      <c r="G118" s="220" t="s">
        <v>178</v>
      </c>
      <c r="H118" s="221">
        <v>72</v>
      </c>
      <c r="I118" s="222"/>
      <c r="J118" s="223">
        <f>ROUND(I118*H118,2)</f>
        <v>0</v>
      </c>
      <c r="K118" s="219" t="s">
        <v>138</v>
      </c>
      <c r="L118" s="224"/>
      <c r="M118" s="225" t="s">
        <v>3</v>
      </c>
      <c r="N118" s="226" t="s">
        <v>43</v>
      </c>
      <c r="O118" s="73"/>
      <c r="P118" s="183">
        <f>O118*H118</f>
        <v>0</v>
      </c>
      <c r="Q118" s="183">
        <v>0.00020000000000000001</v>
      </c>
      <c r="R118" s="183">
        <f>Q118*H118</f>
        <v>0.014400000000000001</v>
      </c>
      <c r="S118" s="183">
        <v>0</v>
      </c>
      <c r="T118" s="184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85" t="s">
        <v>154</v>
      </c>
      <c r="AT118" s="185" t="s">
        <v>150</v>
      </c>
      <c r="AU118" s="185" t="s">
        <v>81</v>
      </c>
      <c r="AY118" s="20" t="s">
        <v>132</v>
      </c>
      <c r="BE118" s="186">
        <f>IF(N118="základní",J118,0)</f>
        <v>0</v>
      </c>
      <c r="BF118" s="186">
        <f>IF(N118="snížená",J118,0)</f>
        <v>0</v>
      </c>
      <c r="BG118" s="186">
        <f>IF(N118="zákl. přenesená",J118,0)</f>
        <v>0</v>
      </c>
      <c r="BH118" s="186">
        <f>IF(N118="sníž. přenesená",J118,0)</f>
        <v>0</v>
      </c>
      <c r="BI118" s="186">
        <f>IF(N118="nulová",J118,0)</f>
        <v>0</v>
      </c>
      <c r="BJ118" s="20" t="s">
        <v>79</v>
      </c>
      <c r="BK118" s="186">
        <f>ROUND(I118*H118,2)</f>
        <v>0</v>
      </c>
      <c r="BL118" s="20" t="s">
        <v>139</v>
      </c>
      <c r="BM118" s="185" t="s">
        <v>524</v>
      </c>
    </row>
    <row r="119" s="2" customFormat="1">
      <c r="A119" s="39"/>
      <c r="B119" s="40"/>
      <c r="C119" s="39"/>
      <c r="D119" s="187" t="s">
        <v>141</v>
      </c>
      <c r="E119" s="39"/>
      <c r="F119" s="188" t="s">
        <v>523</v>
      </c>
      <c r="G119" s="39"/>
      <c r="H119" s="39"/>
      <c r="I119" s="189"/>
      <c r="J119" s="39"/>
      <c r="K119" s="39"/>
      <c r="L119" s="40"/>
      <c r="M119" s="190"/>
      <c r="N119" s="191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141</v>
      </c>
      <c r="AU119" s="20" t="s">
        <v>81</v>
      </c>
    </row>
    <row r="120" s="14" customFormat="1">
      <c r="A120" s="14"/>
      <c r="B120" s="201"/>
      <c r="C120" s="14"/>
      <c r="D120" s="187" t="s">
        <v>145</v>
      </c>
      <c r="E120" s="202" t="s">
        <v>3</v>
      </c>
      <c r="F120" s="203" t="s">
        <v>525</v>
      </c>
      <c r="G120" s="14"/>
      <c r="H120" s="204">
        <v>72</v>
      </c>
      <c r="I120" s="205"/>
      <c r="J120" s="14"/>
      <c r="K120" s="14"/>
      <c r="L120" s="201"/>
      <c r="M120" s="206"/>
      <c r="N120" s="207"/>
      <c r="O120" s="207"/>
      <c r="P120" s="207"/>
      <c r="Q120" s="207"/>
      <c r="R120" s="207"/>
      <c r="S120" s="207"/>
      <c r="T120" s="208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02" t="s">
        <v>145</v>
      </c>
      <c r="AU120" s="202" t="s">
        <v>81</v>
      </c>
      <c r="AV120" s="14" t="s">
        <v>81</v>
      </c>
      <c r="AW120" s="14" t="s">
        <v>33</v>
      </c>
      <c r="AX120" s="14" t="s">
        <v>72</v>
      </c>
      <c r="AY120" s="202" t="s">
        <v>132</v>
      </c>
    </row>
    <row r="121" s="15" customFormat="1">
      <c r="A121" s="15"/>
      <c r="B121" s="209"/>
      <c r="C121" s="15"/>
      <c r="D121" s="187" t="s">
        <v>145</v>
      </c>
      <c r="E121" s="210" t="s">
        <v>3</v>
      </c>
      <c r="F121" s="211" t="s">
        <v>149</v>
      </c>
      <c r="G121" s="15"/>
      <c r="H121" s="212">
        <v>72</v>
      </c>
      <c r="I121" s="213"/>
      <c r="J121" s="15"/>
      <c r="K121" s="15"/>
      <c r="L121" s="209"/>
      <c r="M121" s="214"/>
      <c r="N121" s="215"/>
      <c r="O121" s="215"/>
      <c r="P121" s="215"/>
      <c r="Q121" s="215"/>
      <c r="R121" s="215"/>
      <c r="S121" s="215"/>
      <c r="T121" s="216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10" t="s">
        <v>145</v>
      </c>
      <c r="AU121" s="210" t="s">
        <v>81</v>
      </c>
      <c r="AV121" s="15" t="s">
        <v>139</v>
      </c>
      <c r="AW121" s="15" t="s">
        <v>33</v>
      </c>
      <c r="AX121" s="15" t="s">
        <v>79</v>
      </c>
      <c r="AY121" s="210" t="s">
        <v>132</v>
      </c>
    </row>
    <row r="122" s="2" customFormat="1" ht="24.15" customHeight="1">
      <c r="A122" s="39"/>
      <c r="B122" s="173"/>
      <c r="C122" s="174" t="s">
        <v>139</v>
      </c>
      <c r="D122" s="174" t="s">
        <v>134</v>
      </c>
      <c r="E122" s="175" t="s">
        <v>526</v>
      </c>
      <c r="F122" s="176" t="s">
        <v>527</v>
      </c>
      <c r="G122" s="177" t="s">
        <v>283</v>
      </c>
      <c r="H122" s="178">
        <v>100</v>
      </c>
      <c r="I122" s="179"/>
      <c r="J122" s="180">
        <f>ROUND(I122*H122,2)</f>
        <v>0</v>
      </c>
      <c r="K122" s="176" t="s">
        <v>138</v>
      </c>
      <c r="L122" s="40"/>
      <c r="M122" s="181" t="s">
        <v>3</v>
      </c>
      <c r="N122" s="182" t="s">
        <v>43</v>
      </c>
      <c r="O122" s="73"/>
      <c r="P122" s="183">
        <f>O122*H122</f>
        <v>0</v>
      </c>
      <c r="Q122" s="183">
        <v>0.27388000000000001</v>
      </c>
      <c r="R122" s="183">
        <f>Q122*H122</f>
        <v>27.388000000000002</v>
      </c>
      <c r="S122" s="183">
        <v>0</v>
      </c>
      <c r="T122" s="184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85" t="s">
        <v>139</v>
      </c>
      <c r="AT122" s="185" t="s">
        <v>134</v>
      </c>
      <c r="AU122" s="185" t="s">
        <v>81</v>
      </c>
      <c r="AY122" s="20" t="s">
        <v>132</v>
      </c>
      <c r="BE122" s="186">
        <f>IF(N122="základní",J122,0)</f>
        <v>0</v>
      </c>
      <c r="BF122" s="186">
        <f>IF(N122="snížená",J122,0)</f>
        <v>0</v>
      </c>
      <c r="BG122" s="186">
        <f>IF(N122="zákl. přenesená",J122,0)</f>
        <v>0</v>
      </c>
      <c r="BH122" s="186">
        <f>IF(N122="sníž. přenesená",J122,0)</f>
        <v>0</v>
      </c>
      <c r="BI122" s="186">
        <f>IF(N122="nulová",J122,0)</f>
        <v>0</v>
      </c>
      <c r="BJ122" s="20" t="s">
        <v>79</v>
      </c>
      <c r="BK122" s="186">
        <f>ROUND(I122*H122,2)</f>
        <v>0</v>
      </c>
      <c r="BL122" s="20" t="s">
        <v>139</v>
      </c>
      <c r="BM122" s="185" t="s">
        <v>528</v>
      </c>
    </row>
    <row r="123" s="2" customFormat="1">
      <c r="A123" s="39"/>
      <c r="B123" s="40"/>
      <c r="C123" s="39"/>
      <c r="D123" s="187" t="s">
        <v>141</v>
      </c>
      <c r="E123" s="39"/>
      <c r="F123" s="188" t="s">
        <v>529</v>
      </c>
      <c r="G123" s="39"/>
      <c r="H123" s="39"/>
      <c r="I123" s="189"/>
      <c r="J123" s="39"/>
      <c r="K123" s="39"/>
      <c r="L123" s="40"/>
      <c r="M123" s="190"/>
      <c r="N123" s="191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141</v>
      </c>
      <c r="AU123" s="20" t="s">
        <v>81</v>
      </c>
    </row>
    <row r="124" s="2" customFormat="1">
      <c r="A124" s="39"/>
      <c r="B124" s="40"/>
      <c r="C124" s="39"/>
      <c r="D124" s="192" t="s">
        <v>143</v>
      </c>
      <c r="E124" s="39"/>
      <c r="F124" s="193" t="s">
        <v>530</v>
      </c>
      <c r="G124" s="39"/>
      <c r="H124" s="39"/>
      <c r="I124" s="189"/>
      <c r="J124" s="39"/>
      <c r="K124" s="39"/>
      <c r="L124" s="40"/>
      <c r="M124" s="190"/>
      <c r="N124" s="191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143</v>
      </c>
      <c r="AU124" s="20" t="s">
        <v>81</v>
      </c>
    </row>
    <row r="125" s="14" customFormat="1">
      <c r="A125" s="14"/>
      <c r="B125" s="201"/>
      <c r="C125" s="14"/>
      <c r="D125" s="187" t="s">
        <v>145</v>
      </c>
      <c r="E125" s="202" t="s">
        <v>3</v>
      </c>
      <c r="F125" s="203" t="s">
        <v>531</v>
      </c>
      <c r="G125" s="14"/>
      <c r="H125" s="204">
        <v>100</v>
      </c>
      <c r="I125" s="205"/>
      <c r="J125" s="14"/>
      <c r="K125" s="14"/>
      <c r="L125" s="201"/>
      <c r="M125" s="206"/>
      <c r="N125" s="207"/>
      <c r="O125" s="207"/>
      <c r="P125" s="207"/>
      <c r="Q125" s="207"/>
      <c r="R125" s="207"/>
      <c r="S125" s="207"/>
      <c r="T125" s="208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02" t="s">
        <v>145</v>
      </c>
      <c r="AU125" s="202" t="s">
        <v>81</v>
      </c>
      <c r="AV125" s="14" t="s">
        <v>81</v>
      </c>
      <c r="AW125" s="14" t="s">
        <v>33</v>
      </c>
      <c r="AX125" s="14" t="s">
        <v>72</v>
      </c>
      <c r="AY125" s="202" t="s">
        <v>132</v>
      </c>
    </row>
    <row r="126" s="15" customFormat="1">
      <c r="A126" s="15"/>
      <c r="B126" s="209"/>
      <c r="C126" s="15"/>
      <c r="D126" s="187" t="s">
        <v>145</v>
      </c>
      <c r="E126" s="210" t="s">
        <v>3</v>
      </c>
      <c r="F126" s="211" t="s">
        <v>149</v>
      </c>
      <c r="G126" s="15"/>
      <c r="H126" s="212">
        <v>100</v>
      </c>
      <c r="I126" s="213"/>
      <c r="J126" s="15"/>
      <c r="K126" s="15"/>
      <c r="L126" s="209"/>
      <c r="M126" s="214"/>
      <c r="N126" s="215"/>
      <c r="O126" s="215"/>
      <c r="P126" s="215"/>
      <c r="Q126" s="215"/>
      <c r="R126" s="215"/>
      <c r="S126" s="215"/>
      <c r="T126" s="216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10" t="s">
        <v>145</v>
      </c>
      <c r="AU126" s="210" t="s">
        <v>81</v>
      </c>
      <c r="AV126" s="15" t="s">
        <v>139</v>
      </c>
      <c r="AW126" s="15" t="s">
        <v>33</v>
      </c>
      <c r="AX126" s="15" t="s">
        <v>79</v>
      </c>
      <c r="AY126" s="210" t="s">
        <v>132</v>
      </c>
    </row>
    <row r="127" s="2" customFormat="1" ht="16.5" customHeight="1">
      <c r="A127" s="39"/>
      <c r="B127" s="173"/>
      <c r="C127" s="174" t="s">
        <v>175</v>
      </c>
      <c r="D127" s="174" t="s">
        <v>134</v>
      </c>
      <c r="E127" s="175" t="s">
        <v>532</v>
      </c>
      <c r="F127" s="176" t="s">
        <v>533</v>
      </c>
      <c r="G127" s="177" t="s">
        <v>178</v>
      </c>
      <c r="H127" s="178">
        <v>2028</v>
      </c>
      <c r="I127" s="179"/>
      <c r="J127" s="180">
        <f>ROUND(I127*H127,2)</f>
        <v>0</v>
      </c>
      <c r="K127" s="176" t="s">
        <v>138</v>
      </c>
      <c r="L127" s="40"/>
      <c r="M127" s="181" t="s">
        <v>3</v>
      </c>
      <c r="N127" s="182" t="s">
        <v>43</v>
      </c>
      <c r="O127" s="73"/>
      <c r="P127" s="183">
        <f>O127*H127</f>
        <v>0</v>
      </c>
      <c r="Q127" s="183">
        <v>0.00010000000000000001</v>
      </c>
      <c r="R127" s="183">
        <f>Q127*H127</f>
        <v>0.20280000000000001</v>
      </c>
      <c r="S127" s="183">
        <v>0</v>
      </c>
      <c r="T127" s="184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185" t="s">
        <v>139</v>
      </c>
      <c r="AT127" s="185" t="s">
        <v>134</v>
      </c>
      <c r="AU127" s="185" t="s">
        <v>81</v>
      </c>
      <c r="AY127" s="20" t="s">
        <v>132</v>
      </c>
      <c r="BE127" s="186">
        <f>IF(N127="základní",J127,0)</f>
        <v>0</v>
      </c>
      <c r="BF127" s="186">
        <f>IF(N127="snížená",J127,0)</f>
        <v>0</v>
      </c>
      <c r="BG127" s="186">
        <f>IF(N127="zákl. přenesená",J127,0)</f>
        <v>0</v>
      </c>
      <c r="BH127" s="186">
        <f>IF(N127="sníž. přenesená",J127,0)</f>
        <v>0</v>
      </c>
      <c r="BI127" s="186">
        <f>IF(N127="nulová",J127,0)</f>
        <v>0</v>
      </c>
      <c r="BJ127" s="20" t="s">
        <v>79</v>
      </c>
      <c r="BK127" s="186">
        <f>ROUND(I127*H127,2)</f>
        <v>0</v>
      </c>
      <c r="BL127" s="20" t="s">
        <v>139</v>
      </c>
      <c r="BM127" s="185" t="s">
        <v>534</v>
      </c>
    </row>
    <row r="128" s="2" customFormat="1">
      <c r="A128" s="39"/>
      <c r="B128" s="40"/>
      <c r="C128" s="39"/>
      <c r="D128" s="187" t="s">
        <v>141</v>
      </c>
      <c r="E128" s="39"/>
      <c r="F128" s="188" t="s">
        <v>535</v>
      </c>
      <c r="G128" s="39"/>
      <c r="H128" s="39"/>
      <c r="I128" s="189"/>
      <c r="J128" s="39"/>
      <c r="K128" s="39"/>
      <c r="L128" s="40"/>
      <c r="M128" s="190"/>
      <c r="N128" s="191"/>
      <c r="O128" s="73"/>
      <c r="P128" s="73"/>
      <c r="Q128" s="73"/>
      <c r="R128" s="73"/>
      <c r="S128" s="73"/>
      <c r="T128" s="74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20" t="s">
        <v>141</v>
      </c>
      <c r="AU128" s="20" t="s">
        <v>81</v>
      </c>
    </row>
    <row r="129" s="2" customFormat="1">
      <c r="A129" s="39"/>
      <c r="B129" s="40"/>
      <c r="C129" s="39"/>
      <c r="D129" s="192" t="s">
        <v>143</v>
      </c>
      <c r="E129" s="39"/>
      <c r="F129" s="193" t="s">
        <v>536</v>
      </c>
      <c r="G129" s="39"/>
      <c r="H129" s="39"/>
      <c r="I129" s="189"/>
      <c r="J129" s="39"/>
      <c r="K129" s="39"/>
      <c r="L129" s="40"/>
      <c r="M129" s="190"/>
      <c r="N129" s="191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143</v>
      </c>
      <c r="AU129" s="20" t="s">
        <v>81</v>
      </c>
    </row>
    <row r="130" s="13" customFormat="1">
      <c r="A130" s="13"/>
      <c r="B130" s="194"/>
      <c r="C130" s="13"/>
      <c r="D130" s="187" t="s">
        <v>145</v>
      </c>
      <c r="E130" s="195" t="s">
        <v>3</v>
      </c>
      <c r="F130" s="196" t="s">
        <v>519</v>
      </c>
      <c r="G130" s="13"/>
      <c r="H130" s="195" t="s">
        <v>3</v>
      </c>
      <c r="I130" s="197"/>
      <c r="J130" s="13"/>
      <c r="K130" s="13"/>
      <c r="L130" s="194"/>
      <c r="M130" s="198"/>
      <c r="N130" s="199"/>
      <c r="O130" s="199"/>
      <c r="P130" s="199"/>
      <c r="Q130" s="199"/>
      <c r="R130" s="199"/>
      <c r="S130" s="199"/>
      <c r="T130" s="20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5" t="s">
        <v>145</v>
      </c>
      <c r="AU130" s="195" t="s">
        <v>81</v>
      </c>
      <c r="AV130" s="13" t="s">
        <v>79</v>
      </c>
      <c r="AW130" s="13" t="s">
        <v>33</v>
      </c>
      <c r="AX130" s="13" t="s">
        <v>72</v>
      </c>
      <c r="AY130" s="195" t="s">
        <v>132</v>
      </c>
    </row>
    <row r="131" s="14" customFormat="1">
      <c r="A131" s="14"/>
      <c r="B131" s="201"/>
      <c r="C131" s="14"/>
      <c r="D131" s="187" t="s">
        <v>145</v>
      </c>
      <c r="E131" s="202" t="s">
        <v>3</v>
      </c>
      <c r="F131" s="203" t="s">
        <v>537</v>
      </c>
      <c r="G131" s="14"/>
      <c r="H131" s="204">
        <v>2028</v>
      </c>
      <c r="I131" s="205"/>
      <c r="J131" s="14"/>
      <c r="K131" s="14"/>
      <c r="L131" s="201"/>
      <c r="M131" s="206"/>
      <c r="N131" s="207"/>
      <c r="O131" s="207"/>
      <c r="P131" s="207"/>
      <c r="Q131" s="207"/>
      <c r="R131" s="207"/>
      <c r="S131" s="207"/>
      <c r="T131" s="20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2" t="s">
        <v>145</v>
      </c>
      <c r="AU131" s="202" t="s">
        <v>81</v>
      </c>
      <c r="AV131" s="14" t="s">
        <v>81</v>
      </c>
      <c r="AW131" s="14" t="s">
        <v>33</v>
      </c>
      <c r="AX131" s="14" t="s">
        <v>72</v>
      </c>
      <c r="AY131" s="202" t="s">
        <v>132</v>
      </c>
    </row>
    <row r="132" s="15" customFormat="1">
      <c r="A132" s="15"/>
      <c r="B132" s="209"/>
      <c r="C132" s="15"/>
      <c r="D132" s="187" t="s">
        <v>145</v>
      </c>
      <c r="E132" s="210" t="s">
        <v>3</v>
      </c>
      <c r="F132" s="211" t="s">
        <v>149</v>
      </c>
      <c r="G132" s="15"/>
      <c r="H132" s="212">
        <v>2028</v>
      </c>
      <c r="I132" s="213"/>
      <c r="J132" s="15"/>
      <c r="K132" s="15"/>
      <c r="L132" s="209"/>
      <c r="M132" s="214"/>
      <c r="N132" s="215"/>
      <c r="O132" s="215"/>
      <c r="P132" s="215"/>
      <c r="Q132" s="215"/>
      <c r="R132" s="215"/>
      <c r="S132" s="215"/>
      <c r="T132" s="216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10" t="s">
        <v>145</v>
      </c>
      <c r="AU132" s="210" t="s">
        <v>81</v>
      </c>
      <c r="AV132" s="15" t="s">
        <v>139</v>
      </c>
      <c r="AW132" s="15" t="s">
        <v>33</v>
      </c>
      <c r="AX132" s="15" t="s">
        <v>79</v>
      </c>
      <c r="AY132" s="210" t="s">
        <v>132</v>
      </c>
    </row>
    <row r="133" s="2" customFormat="1" ht="16.5" customHeight="1">
      <c r="A133" s="39"/>
      <c r="B133" s="173"/>
      <c r="C133" s="217" t="s">
        <v>184</v>
      </c>
      <c r="D133" s="217" t="s">
        <v>150</v>
      </c>
      <c r="E133" s="218" t="s">
        <v>538</v>
      </c>
      <c r="F133" s="219" t="s">
        <v>539</v>
      </c>
      <c r="G133" s="220" t="s">
        <v>178</v>
      </c>
      <c r="H133" s="221">
        <v>2332.1999999999998</v>
      </c>
      <c r="I133" s="222"/>
      <c r="J133" s="223">
        <f>ROUND(I133*H133,2)</f>
        <v>0</v>
      </c>
      <c r="K133" s="219" t="s">
        <v>138</v>
      </c>
      <c r="L133" s="224"/>
      <c r="M133" s="225" t="s">
        <v>3</v>
      </c>
      <c r="N133" s="226" t="s">
        <v>43</v>
      </c>
      <c r="O133" s="73"/>
      <c r="P133" s="183">
        <f>O133*H133</f>
        <v>0</v>
      </c>
      <c r="Q133" s="183">
        <v>0.00040000000000000002</v>
      </c>
      <c r="R133" s="183">
        <f>Q133*H133</f>
        <v>0.93287999999999993</v>
      </c>
      <c r="S133" s="183">
        <v>0</v>
      </c>
      <c r="T133" s="184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185" t="s">
        <v>154</v>
      </c>
      <c r="AT133" s="185" t="s">
        <v>150</v>
      </c>
      <c r="AU133" s="185" t="s">
        <v>81</v>
      </c>
      <c r="AY133" s="20" t="s">
        <v>132</v>
      </c>
      <c r="BE133" s="186">
        <f>IF(N133="základní",J133,0)</f>
        <v>0</v>
      </c>
      <c r="BF133" s="186">
        <f>IF(N133="snížená",J133,0)</f>
        <v>0</v>
      </c>
      <c r="BG133" s="186">
        <f>IF(N133="zákl. přenesená",J133,0)</f>
        <v>0</v>
      </c>
      <c r="BH133" s="186">
        <f>IF(N133="sníž. přenesená",J133,0)</f>
        <v>0</v>
      </c>
      <c r="BI133" s="186">
        <f>IF(N133="nulová",J133,0)</f>
        <v>0</v>
      </c>
      <c r="BJ133" s="20" t="s">
        <v>79</v>
      </c>
      <c r="BK133" s="186">
        <f>ROUND(I133*H133,2)</f>
        <v>0</v>
      </c>
      <c r="BL133" s="20" t="s">
        <v>139</v>
      </c>
      <c r="BM133" s="185" t="s">
        <v>540</v>
      </c>
    </row>
    <row r="134" s="2" customFormat="1">
      <c r="A134" s="39"/>
      <c r="B134" s="40"/>
      <c r="C134" s="39"/>
      <c r="D134" s="187" t="s">
        <v>141</v>
      </c>
      <c r="E134" s="39"/>
      <c r="F134" s="188" t="s">
        <v>539</v>
      </c>
      <c r="G134" s="39"/>
      <c r="H134" s="39"/>
      <c r="I134" s="189"/>
      <c r="J134" s="39"/>
      <c r="K134" s="39"/>
      <c r="L134" s="40"/>
      <c r="M134" s="190"/>
      <c r="N134" s="191"/>
      <c r="O134" s="73"/>
      <c r="P134" s="73"/>
      <c r="Q134" s="73"/>
      <c r="R134" s="73"/>
      <c r="S134" s="73"/>
      <c r="T134" s="74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20" t="s">
        <v>141</v>
      </c>
      <c r="AU134" s="20" t="s">
        <v>81</v>
      </c>
    </row>
    <row r="135" s="14" customFormat="1">
      <c r="A135" s="14"/>
      <c r="B135" s="201"/>
      <c r="C135" s="14"/>
      <c r="D135" s="187" t="s">
        <v>145</v>
      </c>
      <c r="E135" s="202" t="s">
        <v>3</v>
      </c>
      <c r="F135" s="203" t="s">
        <v>541</v>
      </c>
      <c r="G135" s="14"/>
      <c r="H135" s="204">
        <v>2332.1999999999998</v>
      </c>
      <c r="I135" s="205"/>
      <c r="J135" s="14"/>
      <c r="K135" s="14"/>
      <c r="L135" s="201"/>
      <c r="M135" s="206"/>
      <c r="N135" s="207"/>
      <c r="O135" s="207"/>
      <c r="P135" s="207"/>
      <c r="Q135" s="207"/>
      <c r="R135" s="207"/>
      <c r="S135" s="207"/>
      <c r="T135" s="20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2" t="s">
        <v>145</v>
      </c>
      <c r="AU135" s="202" t="s">
        <v>81</v>
      </c>
      <c r="AV135" s="14" t="s">
        <v>81</v>
      </c>
      <c r="AW135" s="14" t="s">
        <v>33</v>
      </c>
      <c r="AX135" s="14" t="s">
        <v>72</v>
      </c>
      <c r="AY135" s="202" t="s">
        <v>132</v>
      </c>
    </row>
    <row r="136" s="15" customFormat="1">
      <c r="A136" s="15"/>
      <c r="B136" s="209"/>
      <c r="C136" s="15"/>
      <c r="D136" s="187" t="s">
        <v>145</v>
      </c>
      <c r="E136" s="210" t="s">
        <v>3</v>
      </c>
      <c r="F136" s="211" t="s">
        <v>149</v>
      </c>
      <c r="G136" s="15"/>
      <c r="H136" s="212">
        <v>2332.1999999999998</v>
      </c>
      <c r="I136" s="213"/>
      <c r="J136" s="15"/>
      <c r="K136" s="15"/>
      <c r="L136" s="209"/>
      <c r="M136" s="214"/>
      <c r="N136" s="215"/>
      <c r="O136" s="215"/>
      <c r="P136" s="215"/>
      <c r="Q136" s="215"/>
      <c r="R136" s="215"/>
      <c r="S136" s="215"/>
      <c r="T136" s="21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10" t="s">
        <v>145</v>
      </c>
      <c r="AU136" s="210" t="s">
        <v>81</v>
      </c>
      <c r="AV136" s="15" t="s">
        <v>139</v>
      </c>
      <c r="AW136" s="15" t="s">
        <v>33</v>
      </c>
      <c r="AX136" s="15" t="s">
        <v>79</v>
      </c>
      <c r="AY136" s="210" t="s">
        <v>132</v>
      </c>
    </row>
    <row r="137" s="2" customFormat="1" ht="16.5" customHeight="1">
      <c r="A137" s="39"/>
      <c r="B137" s="173"/>
      <c r="C137" s="174" t="s">
        <v>190</v>
      </c>
      <c r="D137" s="174" t="s">
        <v>134</v>
      </c>
      <c r="E137" s="175" t="s">
        <v>542</v>
      </c>
      <c r="F137" s="176" t="s">
        <v>543</v>
      </c>
      <c r="G137" s="177" t="s">
        <v>137</v>
      </c>
      <c r="H137" s="178">
        <v>0.184</v>
      </c>
      <c r="I137" s="179"/>
      <c r="J137" s="180">
        <f>ROUND(I137*H137,2)</f>
        <v>0</v>
      </c>
      <c r="K137" s="176" t="s">
        <v>138</v>
      </c>
      <c r="L137" s="40"/>
      <c r="M137" s="181" t="s">
        <v>3</v>
      </c>
      <c r="N137" s="182" t="s">
        <v>43</v>
      </c>
      <c r="O137" s="73"/>
      <c r="P137" s="183">
        <f>O137*H137</f>
        <v>0</v>
      </c>
      <c r="Q137" s="183">
        <v>2.5018699999999998</v>
      </c>
      <c r="R137" s="183">
        <f>Q137*H137</f>
        <v>0.46034407999999993</v>
      </c>
      <c r="S137" s="183">
        <v>0</v>
      </c>
      <c r="T137" s="184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185" t="s">
        <v>139</v>
      </c>
      <c r="AT137" s="185" t="s">
        <v>134</v>
      </c>
      <c r="AU137" s="185" t="s">
        <v>81</v>
      </c>
      <c r="AY137" s="20" t="s">
        <v>132</v>
      </c>
      <c r="BE137" s="186">
        <f>IF(N137="základní",J137,0)</f>
        <v>0</v>
      </c>
      <c r="BF137" s="186">
        <f>IF(N137="snížená",J137,0)</f>
        <v>0</v>
      </c>
      <c r="BG137" s="186">
        <f>IF(N137="zákl. přenesená",J137,0)</f>
        <v>0</v>
      </c>
      <c r="BH137" s="186">
        <f>IF(N137="sníž. přenesená",J137,0)</f>
        <v>0</v>
      </c>
      <c r="BI137" s="186">
        <f>IF(N137="nulová",J137,0)</f>
        <v>0</v>
      </c>
      <c r="BJ137" s="20" t="s">
        <v>79</v>
      </c>
      <c r="BK137" s="186">
        <f>ROUND(I137*H137,2)</f>
        <v>0</v>
      </c>
      <c r="BL137" s="20" t="s">
        <v>139</v>
      </c>
      <c r="BM137" s="185" t="s">
        <v>544</v>
      </c>
    </row>
    <row r="138" s="2" customFormat="1">
      <c r="A138" s="39"/>
      <c r="B138" s="40"/>
      <c r="C138" s="39"/>
      <c r="D138" s="187" t="s">
        <v>141</v>
      </c>
      <c r="E138" s="39"/>
      <c r="F138" s="188" t="s">
        <v>545</v>
      </c>
      <c r="G138" s="39"/>
      <c r="H138" s="39"/>
      <c r="I138" s="189"/>
      <c r="J138" s="39"/>
      <c r="K138" s="39"/>
      <c r="L138" s="40"/>
      <c r="M138" s="190"/>
      <c r="N138" s="191"/>
      <c r="O138" s="73"/>
      <c r="P138" s="73"/>
      <c r="Q138" s="73"/>
      <c r="R138" s="73"/>
      <c r="S138" s="73"/>
      <c r="T138" s="74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20" t="s">
        <v>141</v>
      </c>
      <c r="AU138" s="20" t="s">
        <v>81</v>
      </c>
    </row>
    <row r="139" s="2" customFormat="1">
      <c r="A139" s="39"/>
      <c r="B139" s="40"/>
      <c r="C139" s="39"/>
      <c r="D139" s="192" t="s">
        <v>143</v>
      </c>
      <c r="E139" s="39"/>
      <c r="F139" s="193" t="s">
        <v>546</v>
      </c>
      <c r="G139" s="39"/>
      <c r="H139" s="39"/>
      <c r="I139" s="189"/>
      <c r="J139" s="39"/>
      <c r="K139" s="39"/>
      <c r="L139" s="40"/>
      <c r="M139" s="190"/>
      <c r="N139" s="191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143</v>
      </c>
      <c r="AU139" s="20" t="s">
        <v>81</v>
      </c>
    </row>
    <row r="140" s="13" customFormat="1">
      <c r="A140" s="13"/>
      <c r="B140" s="194"/>
      <c r="C140" s="13"/>
      <c r="D140" s="187" t="s">
        <v>145</v>
      </c>
      <c r="E140" s="195" t="s">
        <v>3</v>
      </c>
      <c r="F140" s="196" t="s">
        <v>547</v>
      </c>
      <c r="G140" s="13"/>
      <c r="H140" s="195" t="s">
        <v>3</v>
      </c>
      <c r="I140" s="197"/>
      <c r="J140" s="13"/>
      <c r="K140" s="13"/>
      <c r="L140" s="194"/>
      <c r="M140" s="198"/>
      <c r="N140" s="199"/>
      <c r="O140" s="199"/>
      <c r="P140" s="199"/>
      <c r="Q140" s="199"/>
      <c r="R140" s="199"/>
      <c r="S140" s="199"/>
      <c r="T140" s="20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5" t="s">
        <v>145</v>
      </c>
      <c r="AU140" s="195" t="s">
        <v>81</v>
      </c>
      <c r="AV140" s="13" t="s">
        <v>79</v>
      </c>
      <c r="AW140" s="13" t="s">
        <v>33</v>
      </c>
      <c r="AX140" s="13" t="s">
        <v>72</v>
      </c>
      <c r="AY140" s="195" t="s">
        <v>132</v>
      </c>
    </row>
    <row r="141" s="14" customFormat="1">
      <c r="A141" s="14"/>
      <c r="B141" s="201"/>
      <c r="C141" s="14"/>
      <c r="D141" s="187" t="s">
        <v>145</v>
      </c>
      <c r="E141" s="202" t="s">
        <v>3</v>
      </c>
      <c r="F141" s="203" t="s">
        <v>548</v>
      </c>
      <c r="G141" s="14"/>
      <c r="H141" s="204">
        <v>0.184</v>
      </c>
      <c r="I141" s="205"/>
      <c r="J141" s="14"/>
      <c r="K141" s="14"/>
      <c r="L141" s="201"/>
      <c r="M141" s="206"/>
      <c r="N141" s="207"/>
      <c r="O141" s="207"/>
      <c r="P141" s="207"/>
      <c r="Q141" s="207"/>
      <c r="R141" s="207"/>
      <c r="S141" s="207"/>
      <c r="T141" s="20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2" t="s">
        <v>145</v>
      </c>
      <c r="AU141" s="202" t="s">
        <v>81</v>
      </c>
      <c r="AV141" s="14" t="s">
        <v>81</v>
      </c>
      <c r="AW141" s="14" t="s">
        <v>33</v>
      </c>
      <c r="AX141" s="14" t="s">
        <v>72</v>
      </c>
      <c r="AY141" s="202" t="s">
        <v>132</v>
      </c>
    </row>
    <row r="142" s="15" customFormat="1">
      <c r="A142" s="15"/>
      <c r="B142" s="209"/>
      <c r="C142" s="15"/>
      <c r="D142" s="187" t="s">
        <v>145</v>
      </c>
      <c r="E142" s="210" t="s">
        <v>3</v>
      </c>
      <c r="F142" s="211" t="s">
        <v>149</v>
      </c>
      <c r="G142" s="15"/>
      <c r="H142" s="212">
        <v>0.184</v>
      </c>
      <c r="I142" s="213"/>
      <c r="J142" s="15"/>
      <c r="K142" s="15"/>
      <c r="L142" s="209"/>
      <c r="M142" s="214"/>
      <c r="N142" s="215"/>
      <c r="O142" s="215"/>
      <c r="P142" s="215"/>
      <c r="Q142" s="215"/>
      <c r="R142" s="215"/>
      <c r="S142" s="215"/>
      <c r="T142" s="21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10" t="s">
        <v>145</v>
      </c>
      <c r="AU142" s="210" t="s">
        <v>81</v>
      </c>
      <c r="AV142" s="15" t="s">
        <v>139</v>
      </c>
      <c r="AW142" s="15" t="s">
        <v>33</v>
      </c>
      <c r="AX142" s="15" t="s">
        <v>79</v>
      </c>
      <c r="AY142" s="210" t="s">
        <v>132</v>
      </c>
    </row>
    <row r="143" s="12" customFormat="1" ht="22.8" customHeight="1">
      <c r="A143" s="12"/>
      <c r="B143" s="160"/>
      <c r="C143" s="12"/>
      <c r="D143" s="161" t="s">
        <v>71</v>
      </c>
      <c r="E143" s="171" t="s">
        <v>175</v>
      </c>
      <c r="F143" s="171" t="s">
        <v>205</v>
      </c>
      <c r="G143" s="12"/>
      <c r="H143" s="12"/>
      <c r="I143" s="163"/>
      <c r="J143" s="172">
        <f>BK143</f>
        <v>0</v>
      </c>
      <c r="K143" s="12"/>
      <c r="L143" s="160"/>
      <c r="M143" s="165"/>
      <c r="N143" s="166"/>
      <c r="O143" s="166"/>
      <c r="P143" s="167">
        <f>SUM(P144:P243)</f>
        <v>0</v>
      </c>
      <c r="Q143" s="166"/>
      <c r="R143" s="167">
        <f>SUM(R144:R243)</f>
        <v>351.40886999999998</v>
      </c>
      <c r="S143" s="166"/>
      <c r="T143" s="168">
        <f>SUM(T144:T243)</f>
        <v>308.25066999999996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1" t="s">
        <v>79</v>
      </c>
      <c r="AT143" s="169" t="s">
        <v>71</v>
      </c>
      <c r="AU143" s="169" t="s">
        <v>79</v>
      </c>
      <c r="AY143" s="161" t="s">
        <v>132</v>
      </c>
      <c r="BK143" s="170">
        <f>SUM(BK144:BK243)</f>
        <v>0</v>
      </c>
    </row>
    <row r="144" s="2" customFormat="1" ht="16.5" customHeight="1">
      <c r="A144" s="39"/>
      <c r="B144" s="173"/>
      <c r="C144" s="174" t="s">
        <v>154</v>
      </c>
      <c r="D144" s="174" t="s">
        <v>134</v>
      </c>
      <c r="E144" s="175" t="s">
        <v>549</v>
      </c>
      <c r="F144" s="176" t="s">
        <v>550</v>
      </c>
      <c r="G144" s="177" t="s">
        <v>551</v>
      </c>
      <c r="H144" s="178">
        <v>867</v>
      </c>
      <c r="I144" s="179"/>
      <c r="J144" s="180">
        <f>ROUND(I144*H144,2)</f>
        <v>0</v>
      </c>
      <c r="K144" s="176" t="s">
        <v>3</v>
      </c>
      <c r="L144" s="40"/>
      <c r="M144" s="181" t="s">
        <v>3</v>
      </c>
      <c r="N144" s="182" t="s">
        <v>43</v>
      </c>
      <c r="O144" s="73"/>
      <c r="P144" s="183">
        <f>O144*H144</f>
        <v>0</v>
      </c>
      <c r="Q144" s="183">
        <v>0</v>
      </c>
      <c r="R144" s="183">
        <f>Q144*H144</f>
        <v>0</v>
      </c>
      <c r="S144" s="183">
        <v>0</v>
      </c>
      <c r="T144" s="184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85" t="s">
        <v>139</v>
      </c>
      <c r="AT144" s="185" t="s">
        <v>134</v>
      </c>
      <c r="AU144" s="185" t="s">
        <v>81</v>
      </c>
      <c r="AY144" s="20" t="s">
        <v>132</v>
      </c>
      <c r="BE144" s="186">
        <f>IF(N144="základní",J144,0)</f>
        <v>0</v>
      </c>
      <c r="BF144" s="186">
        <f>IF(N144="snížená",J144,0)</f>
        <v>0</v>
      </c>
      <c r="BG144" s="186">
        <f>IF(N144="zákl. přenesená",J144,0)</f>
        <v>0</v>
      </c>
      <c r="BH144" s="186">
        <f>IF(N144="sníž. přenesená",J144,0)</f>
        <v>0</v>
      </c>
      <c r="BI144" s="186">
        <f>IF(N144="nulová",J144,0)</f>
        <v>0</v>
      </c>
      <c r="BJ144" s="20" t="s">
        <v>79</v>
      </c>
      <c r="BK144" s="186">
        <f>ROUND(I144*H144,2)</f>
        <v>0</v>
      </c>
      <c r="BL144" s="20" t="s">
        <v>139</v>
      </c>
      <c r="BM144" s="185" t="s">
        <v>552</v>
      </c>
    </row>
    <row r="145" s="2" customFormat="1">
      <c r="A145" s="39"/>
      <c r="B145" s="40"/>
      <c r="C145" s="39"/>
      <c r="D145" s="187" t="s">
        <v>141</v>
      </c>
      <c r="E145" s="39"/>
      <c r="F145" s="188" t="s">
        <v>550</v>
      </c>
      <c r="G145" s="39"/>
      <c r="H145" s="39"/>
      <c r="I145" s="189"/>
      <c r="J145" s="39"/>
      <c r="K145" s="39"/>
      <c r="L145" s="40"/>
      <c r="M145" s="190"/>
      <c r="N145" s="191"/>
      <c r="O145" s="73"/>
      <c r="P145" s="73"/>
      <c r="Q145" s="73"/>
      <c r="R145" s="73"/>
      <c r="S145" s="73"/>
      <c r="T145" s="74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0" t="s">
        <v>141</v>
      </c>
      <c r="AU145" s="20" t="s">
        <v>81</v>
      </c>
    </row>
    <row r="146" s="14" customFormat="1">
      <c r="A146" s="14"/>
      <c r="B146" s="201"/>
      <c r="C146" s="14"/>
      <c r="D146" s="187" t="s">
        <v>145</v>
      </c>
      <c r="E146" s="202" t="s">
        <v>3</v>
      </c>
      <c r="F146" s="203" t="s">
        <v>553</v>
      </c>
      <c r="G146" s="14"/>
      <c r="H146" s="204">
        <v>867</v>
      </c>
      <c r="I146" s="205"/>
      <c r="J146" s="14"/>
      <c r="K146" s="14"/>
      <c r="L146" s="201"/>
      <c r="M146" s="206"/>
      <c r="N146" s="207"/>
      <c r="O146" s="207"/>
      <c r="P146" s="207"/>
      <c r="Q146" s="207"/>
      <c r="R146" s="207"/>
      <c r="S146" s="207"/>
      <c r="T146" s="20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2" t="s">
        <v>145</v>
      </c>
      <c r="AU146" s="202" t="s">
        <v>81</v>
      </c>
      <c r="AV146" s="14" t="s">
        <v>81</v>
      </c>
      <c r="AW146" s="14" t="s">
        <v>33</v>
      </c>
      <c r="AX146" s="14" t="s">
        <v>72</v>
      </c>
      <c r="AY146" s="202" t="s">
        <v>132</v>
      </c>
    </row>
    <row r="147" s="15" customFormat="1">
      <c r="A147" s="15"/>
      <c r="B147" s="209"/>
      <c r="C147" s="15"/>
      <c r="D147" s="187" t="s">
        <v>145</v>
      </c>
      <c r="E147" s="210" t="s">
        <v>3</v>
      </c>
      <c r="F147" s="211" t="s">
        <v>149</v>
      </c>
      <c r="G147" s="15"/>
      <c r="H147" s="212">
        <v>867</v>
      </c>
      <c r="I147" s="213"/>
      <c r="J147" s="15"/>
      <c r="K147" s="15"/>
      <c r="L147" s="209"/>
      <c r="M147" s="214"/>
      <c r="N147" s="215"/>
      <c r="O147" s="215"/>
      <c r="P147" s="215"/>
      <c r="Q147" s="215"/>
      <c r="R147" s="215"/>
      <c r="S147" s="215"/>
      <c r="T147" s="21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10" t="s">
        <v>145</v>
      </c>
      <c r="AU147" s="210" t="s">
        <v>81</v>
      </c>
      <c r="AV147" s="15" t="s">
        <v>139</v>
      </c>
      <c r="AW147" s="15" t="s">
        <v>33</v>
      </c>
      <c r="AX147" s="15" t="s">
        <v>79</v>
      </c>
      <c r="AY147" s="210" t="s">
        <v>132</v>
      </c>
    </row>
    <row r="148" s="2" customFormat="1" ht="16.5" customHeight="1">
      <c r="A148" s="39"/>
      <c r="B148" s="173"/>
      <c r="C148" s="174" t="s">
        <v>206</v>
      </c>
      <c r="D148" s="174" t="s">
        <v>134</v>
      </c>
      <c r="E148" s="175" t="s">
        <v>554</v>
      </c>
      <c r="F148" s="176" t="s">
        <v>555</v>
      </c>
      <c r="G148" s="177" t="s">
        <v>137</v>
      </c>
      <c r="H148" s="178">
        <v>913.89400000000001</v>
      </c>
      <c r="I148" s="179"/>
      <c r="J148" s="180">
        <f>ROUND(I148*H148,2)</f>
        <v>0</v>
      </c>
      <c r="K148" s="176" t="s">
        <v>138</v>
      </c>
      <c r="L148" s="40"/>
      <c r="M148" s="181" t="s">
        <v>3</v>
      </c>
      <c r="N148" s="182" t="s">
        <v>43</v>
      </c>
      <c r="O148" s="73"/>
      <c r="P148" s="183">
        <f>O148*H148</f>
        <v>0</v>
      </c>
      <c r="Q148" s="183">
        <v>0</v>
      </c>
      <c r="R148" s="183">
        <f>Q148*H148</f>
        <v>0</v>
      </c>
      <c r="S148" s="183">
        <v>0</v>
      </c>
      <c r="T148" s="184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185" t="s">
        <v>139</v>
      </c>
      <c r="AT148" s="185" t="s">
        <v>134</v>
      </c>
      <c r="AU148" s="185" t="s">
        <v>81</v>
      </c>
      <c r="AY148" s="20" t="s">
        <v>132</v>
      </c>
      <c r="BE148" s="186">
        <f>IF(N148="základní",J148,0)</f>
        <v>0</v>
      </c>
      <c r="BF148" s="186">
        <f>IF(N148="snížená",J148,0)</f>
        <v>0</v>
      </c>
      <c r="BG148" s="186">
        <f>IF(N148="zákl. přenesená",J148,0)</f>
        <v>0</v>
      </c>
      <c r="BH148" s="186">
        <f>IF(N148="sníž. přenesená",J148,0)</f>
        <v>0</v>
      </c>
      <c r="BI148" s="186">
        <f>IF(N148="nulová",J148,0)</f>
        <v>0</v>
      </c>
      <c r="BJ148" s="20" t="s">
        <v>79</v>
      </c>
      <c r="BK148" s="186">
        <f>ROUND(I148*H148,2)</f>
        <v>0</v>
      </c>
      <c r="BL148" s="20" t="s">
        <v>139</v>
      </c>
      <c r="BM148" s="185" t="s">
        <v>556</v>
      </c>
    </row>
    <row r="149" s="2" customFormat="1">
      <c r="A149" s="39"/>
      <c r="B149" s="40"/>
      <c r="C149" s="39"/>
      <c r="D149" s="187" t="s">
        <v>141</v>
      </c>
      <c r="E149" s="39"/>
      <c r="F149" s="188" t="s">
        <v>557</v>
      </c>
      <c r="G149" s="39"/>
      <c r="H149" s="39"/>
      <c r="I149" s="189"/>
      <c r="J149" s="39"/>
      <c r="K149" s="39"/>
      <c r="L149" s="40"/>
      <c r="M149" s="190"/>
      <c r="N149" s="191"/>
      <c r="O149" s="73"/>
      <c r="P149" s="73"/>
      <c r="Q149" s="73"/>
      <c r="R149" s="73"/>
      <c r="S149" s="73"/>
      <c r="T149" s="74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20" t="s">
        <v>141</v>
      </c>
      <c r="AU149" s="20" t="s">
        <v>81</v>
      </c>
    </row>
    <row r="150" s="2" customFormat="1">
      <c r="A150" s="39"/>
      <c r="B150" s="40"/>
      <c r="C150" s="39"/>
      <c r="D150" s="192" t="s">
        <v>143</v>
      </c>
      <c r="E150" s="39"/>
      <c r="F150" s="193" t="s">
        <v>558</v>
      </c>
      <c r="G150" s="39"/>
      <c r="H150" s="39"/>
      <c r="I150" s="189"/>
      <c r="J150" s="39"/>
      <c r="K150" s="39"/>
      <c r="L150" s="40"/>
      <c r="M150" s="190"/>
      <c r="N150" s="191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143</v>
      </c>
      <c r="AU150" s="20" t="s">
        <v>81</v>
      </c>
    </row>
    <row r="151" s="13" customFormat="1">
      <c r="A151" s="13"/>
      <c r="B151" s="194"/>
      <c r="C151" s="13"/>
      <c r="D151" s="187" t="s">
        <v>145</v>
      </c>
      <c r="E151" s="195" t="s">
        <v>3</v>
      </c>
      <c r="F151" s="196" t="s">
        <v>332</v>
      </c>
      <c r="G151" s="13"/>
      <c r="H151" s="195" t="s">
        <v>3</v>
      </c>
      <c r="I151" s="197"/>
      <c r="J151" s="13"/>
      <c r="K151" s="13"/>
      <c r="L151" s="194"/>
      <c r="M151" s="198"/>
      <c r="N151" s="199"/>
      <c r="O151" s="199"/>
      <c r="P151" s="199"/>
      <c r="Q151" s="199"/>
      <c r="R151" s="199"/>
      <c r="S151" s="199"/>
      <c r="T151" s="20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5" t="s">
        <v>145</v>
      </c>
      <c r="AU151" s="195" t="s">
        <v>81</v>
      </c>
      <c r="AV151" s="13" t="s">
        <v>79</v>
      </c>
      <c r="AW151" s="13" t="s">
        <v>33</v>
      </c>
      <c r="AX151" s="13" t="s">
        <v>72</v>
      </c>
      <c r="AY151" s="195" t="s">
        <v>132</v>
      </c>
    </row>
    <row r="152" s="13" customFormat="1">
      <c r="A152" s="13"/>
      <c r="B152" s="194"/>
      <c r="C152" s="13"/>
      <c r="D152" s="187" t="s">
        <v>145</v>
      </c>
      <c r="E152" s="195" t="s">
        <v>3</v>
      </c>
      <c r="F152" s="196" t="s">
        <v>559</v>
      </c>
      <c r="G152" s="13"/>
      <c r="H152" s="195" t="s">
        <v>3</v>
      </c>
      <c r="I152" s="197"/>
      <c r="J152" s="13"/>
      <c r="K152" s="13"/>
      <c r="L152" s="194"/>
      <c r="M152" s="198"/>
      <c r="N152" s="199"/>
      <c r="O152" s="199"/>
      <c r="P152" s="199"/>
      <c r="Q152" s="199"/>
      <c r="R152" s="199"/>
      <c r="S152" s="199"/>
      <c r="T152" s="20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5" t="s">
        <v>145</v>
      </c>
      <c r="AU152" s="195" t="s">
        <v>81</v>
      </c>
      <c r="AV152" s="13" t="s">
        <v>79</v>
      </c>
      <c r="AW152" s="13" t="s">
        <v>33</v>
      </c>
      <c r="AX152" s="13" t="s">
        <v>72</v>
      </c>
      <c r="AY152" s="195" t="s">
        <v>132</v>
      </c>
    </row>
    <row r="153" s="14" customFormat="1">
      <c r="A153" s="14"/>
      <c r="B153" s="201"/>
      <c r="C153" s="14"/>
      <c r="D153" s="187" t="s">
        <v>145</v>
      </c>
      <c r="E153" s="202" t="s">
        <v>3</v>
      </c>
      <c r="F153" s="203" t="s">
        <v>560</v>
      </c>
      <c r="G153" s="14"/>
      <c r="H153" s="204">
        <v>1014</v>
      </c>
      <c r="I153" s="205"/>
      <c r="J153" s="14"/>
      <c r="K153" s="14"/>
      <c r="L153" s="201"/>
      <c r="M153" s="206"/>
      <c r="N153" s="207"/>
      <c r="O153" s="207"/>
      <c r="P153" s="207"/>
      <c r="Q153" s="207"/>
      <c r="R153" s="207"/>
      <c r="S153" s="207"/>
      <c r="T153" s="20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2" t="s">
        <v>145</v>
      </c>
      <c r="AU153" s="202" t="s">
        <v>81</v>
      </c>
      <c r="AV153" s="14" t="s">
        <v>81</v>
      </c>
      <c r="AW153" s="14" t="s">
        <v>33</v>
      </c>
      <c r="AX153" s="14" t="s">
        <v>72</v>
      </c>
      <c r="AY153" s="202" t="s">
        <v>132</v>
      </c>
    </row>
    <row r="154" s="13" customFormat="1">
      <c r="A154" s="13"/>
      <c r="B154" s="194"/>
      <c r="C154" s="13"/>
      <c r="D154" s="187" t="s">
        <v>145</v>
      </c>
      <c r="E154" s="195" t="s">
        <v>3</v>
      </c>
      <c r="F154" s="196" t="s">
        <v>561</v>
      </c>
      <c r="G154" s="13"/>
      <c r="H154" s="195" t="s">
        <v>3</v>
      </c>
      <c r="I154" s="197"/>
      <c r="J154" s="13"/>
      <c r="K154" s="13"/>
      <c r="L154" s="194"/>
      <c r="M154" s="198"/>
      <c r="N154" s="199"/>
      <c r="O154" s="199"/>
      <c r="P154" s="199"/>
      <c r="Q154" s="199"/>
      <c r="R154" s="199"/>
      <c r="S154" s="199"/>
      <c r="T154" s="20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5" t="s">
        <v>145</v>
      </c>
      <c r="AU154" s="195" t="s">
        <v>81</v>
      </c>
      <c r="AV154" s="13" t="s">
        <v>79</v>
      </c>
      <c r="AW154" s="13" t="s">
        <v>33</v>
      </c>
      <c r="AX154" s="13" t="s">
        <v>72</v>
      </c>
      <c r="AY154" s="195" t="s">
        <v>132</v>
      </c>
    </row>
    <row r="155" s="14" customFormat="1">
      <c r="A155" s="14"/>
      <c r="B155" s="201"/>
      <c r="C155" s="14"/>
      <c r="D155" s="187" t="s">
        <v>145</v>
      </c>
      <c r="E155" s="202" t="s">
        <v>3</v>
      </c>
      <c r="F155" s="203" t="s">
        <v>562</v>
      </c>
      <c r="G155" s="14"/>
      <c r="H155" s="204">
        <v>-100.106</v>
      </c>
      <c r="I155" s="205"/>
      <c r="J155" s="14"/>
      <c r="K155" s="14"/>
      <c r="L155" s="201"/>
      <c r="M155" s="206"/>
      <c r="N155" s="207"/>
      <c r="O155" s="207"/>
      <c r="P155" s="207"/>
      <c r="Q155" s="207"/>
      <c r="R155" s="207"/>
      <c r="S155" s="207"/>
      <c r="T155" s="20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2" t="s">
        <v>145</v>
      </c>
      <c r="AU155" s="202" t="s">
        <v>81</v>
      </c>
      <c r="AV155" s="14" t="s">
        <v>81</v>
      </c>
      <c r="AW155" s="14" t="s">
        <v>33</v>
      </c>
      <c r="AX155" s="14" t="s">
        <v>72</v>
      </c>
      <c r="AY155" s="202" t="s">
        <v>132</v>
      </c>
    </row>
    <row r="156" s="15" customFormat="1">
      <c r="A156" s="15"/>
      <c r="B156" s="209"/>
      <c r="C156" s="15"/>
      <c r="D156" s="187" t="s">
        <v>145</v>
      </c>
      <c r="E156" s="210" t="s">
        <v>3</v>
      </c>
      <c r="F156" s="211" t="s">
        <v>149</v>
      </c>
      <c r="G156" s="15"/>
      <c r="H156" s="212">
        <v>913.89400000000001</v>
      </c>
      <c r="I156" s="213"/>
      <c r="J156" s="15"/>
      <c r="K156" s="15"/>
      <c r="L156" s="209"/>
      <c r="M156" s="214"/>
      <c r="N156" s="215"/>
      <c r="O156" s="215"/>
      <c r="P156" s="215"/>
      <c r="Q156" s="215"/>
      <c r="R156" s="215"/>
      <c r="S156" s="215"/>
      <c r="T156" s="216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10" t="s">
        <v>145</v>
      </c>
      <c r="AU156" s="210" t="s">
        <v>81</v>
      </c>
      <c r="AV156" s="15" t="s">
        <v>139</v>
      </c>
      <c r="AW156" s="15" t="s">
        <v>33</v>
      </c>
      <c r="AX156" s="15" t="s">
        <v>79</v>
      </c>
      <c r="AY156" s="210" t="s">
        <v>132</v>
      </c>
    </row>
    <row r="157" s="2" customFormat="1" ht="16.5" customHeight="1">
      <c r="A157" s="39"/>
      <c r="B157" s="173"/>
      <c r="C157" s="174" t="s">
        <v>217</v>
      </c>
      <c r="D157" s="174" t="s">
        <v>134</v>
      </c>
      <c r="E157" s="175" t="s">
        <v>563</v>
      </c>
      <c r="F157" s="176" t="s">
        <v>564</v>
      </c>
      <c r="G157" s="177" t="s">
        <v>283</v>
      </c>
      <c r="H157" s="178">
        <v>520</v>
      </c>
      <c r="I157" s="179"/>
      <c r="J157" s="180">
        <f>ROUND(I157*H157,2)</f>
        <v>0</v>
      </c>
      <c r="K157" s="176" t="s">
        <v>138</v>
      </c>
      <c r="L157" s="40"/>
      <c r="M157" s="181" t="s">
        <v>3</v>
      </c>
      <c r="N157" s="182" t="s">
        <v>43</v>
      </c>
      <c r="O157" s="73"/>
      <c r="P157" s="183">
        <f>O157*H157</f>
        <v>0</v>
      </c>
      <c r="Q157" s="183">
        <v>0</v>
      </c>
      <c r="R157" s="183">
        <f>Q157*H157</f>
        <v>0</v>
      </c>
      <c r="S157" s="183">
        <v>0</v>
      </c>
      <c r="T157" s="184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85" t="s">
        <v>139</v>
      </c>
      <c r="AT157" s="185" t="s">
        <v>134</v>
      </c>
      <c r="AU157" s="185" t="s">
        <v>81</v>
      </c>
      <c r="AY157" s="20" t="s">
        <v>132</v>
      </c>
      <c r="BE157" s="186">
        <f>IF(N157="základní",J157,0)</f>
        <v>0</v>
      </c>
      <c r="BF157" s="186">
        <f>IF(N157="snížená",J157,0)</f>
        <v>0</v>
      </c>
      <c r="BG157" s="186">
        <f>IF(N157="zákl. přenesená",J157,0)</f>
        <v>0</v>
      </c>
      <c r="BH157" s="186">
        <f>IF(N157="sníž. přenesená",J157,0)</f>
        <v>0</v>
      </c>
      <c r="BI157" s="186">
        <f>IF(N157="nulová",J157,0)</f>
        <v>0</v>
      </c>
      <c r="BJ157" s="20" t="s">
        <v>79</v>
      </c>
      <c r="BK157" s="186">
        <f>ROUND(I157*H157,2)</f>
        <v>0</v>
      </c>
      <c r="BL157" s="20" t="s">
        <v>139</v>
      </c>
      <c r="BM157" s="185" t="s">
        <v>565</v>
      </c>
    </row>
    <row r="158" s="2" customFormat="1">
      <c r="A158" s="39"/>
      <c r="B158" s="40"/>
      <c r="C158" s="39"/>
      <c r="D158" s="187" t="s">
        <v>141</v>
      </c>
      <c r="E158" s="39"/>
      <c r="F158" s="188" t="s">
        <v>564</v>
      </c>
      <c r="G158" s="39"/>
      <c r="H158" s="39"/>
      <c r="I158" s="189"/>
      <c r="J158" s="39"/>
      <c r="K158" s="39"/>
      <c r="L158" s="40"/>
      <c r="M158" s="190"/>
      <c r="N158" s="191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141</v>
      </c>
      <c r="AU158" s="20" t="s">
        <v>81</v>
      </c>
    </row>
    <row r="159" s="2" customFormat="1">
      <c r="A159" s="39"/>
      <c r="B159" s="40"/>
      <c r="C159" s="39"/>
      <c r="D159" s="192" t="s">
        <v>143</v>
      </c>
      <c r="E159" s="39"/>
      <c r="F159" s="193" t="s">
        <v>566</v>
      </c>
      <c r="G159" s="39"/>
      <c r="H159" s="39"/>
      <c r="I159" s="189"/>
      <c r="J159" s="39"/>
      <c r="K159" s="39"/>
      <c r="L159" s="40"/>
      <c r="M159" s="190"/>
      <c r="N159" s="191"/>
      <c r="O159" s="73"/>
      <c r="P159" s="73"/>
      <c r="Q159" s="73"/>
      <c r="R159" s="73"/>
      <c r="S159" s="73"/>
      <c r="T159" s="74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20" t="s">
        <v>143</v>
      </c>
      <c r="AU159" s="20" t="s">
        <v>81</v>
      </c>
    </row>
    <row r="160" s="13" customFormat="1">
      <c r="A160" s="13"/>
      <c r="B160" s="194"/>
      <c r="C160" s="13"/>
      <c r="D160" s="187" t="s">
        <v>145</v>
      </c>
      <c r="E160" s="195" t="s">
        <v>3</v>
      </c>
      <c r="F160" s="196" t="s">
        <v>519</v>
      </c>
      <c r="G160" s="13"/>
      <c r="H160" s="195" t="s">
        <v>3</v>
      </c>
      <c r="I160" s="197"/>
      <c r="J160" s="13"/>
      <c r="K160" s="13"/>
      <c r="L160" s="194"/>
      <c r="M160" s="198"/>
      <c r="N160" s="199"/>
      <c r="O160" s="199"/>
      <c r="P160" s="199"/>
      <c r="Q160" s="199"/>
      <c r="R160" s="199"/>
      <c r="S160" s="199"/>
      <c r="T160" s="20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5" t="s">
        <v>145</v>
      </c>
      <c r="AU160" s="195" t="s">
        <v>81</v>
      </c>
      <c r="AV160" s="13" t="s">
        <v>79</v>
      </c>
      <c r="AW160" s="13" t="s">
        <v>33</v>
      </c>
      <c r="AX160" s="13" t="s">
        <v>72</v>
      </c>
      <c r="AY160" s="195" t="s">
        <v>132</v>
      </c>
    </row>
    <row r="161" s="13" customFormat="1">
      <c r="A161" s="13"/>
      <c r="B161" s="194"/>
      <c r="C161" s="13"/>
      <c r="D161" s="187" t="s">
        <v>145</v>
      </c>
      <c r="E161" s="195" t="s">
        <v>3</v>
      </c>
      <c r="F161" s="196" t="s">
        <v>567</v>
      </c>
      <c r="G161" s="13"/>
      <c r="H161" s="195" t="s">
        <v>3</v>
      </c>
      <c r="I161" s="197"/>
      <c r="J161" s="13"/>
      <c r="K161" s="13"/>
      <c r="L161" s="194"/>
      <c r="M161" s="198"/>
      <c r="N161" s="199"/>
      <c r="O161" s="199"/>
      <c r="P161" s="199"/>
      <c r="Q161" s="199"/>
      <c r="R161" s="199"/>
      <c r="S161" s="199"/>
      <c r="T161" s="20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5" t="s">
        <v>145</v>
      </c>
      <c r="AU161" s="195" t="s">
        <v>81</v>
      </c>
      <c r="AV161" s="13" t="s">
        <v>79</v>
      </c>
      <c r="AW161" s="13" t="s">
        <v>33</v>
      </c>
      <c r="AX161" s="13" t="s">
        <v>72</v>
      </c>
      <c r="AY161" s="195" t="s">
        <v>132</v>
      </c>
    </row>
    <row r="162" s="14" customFormat="1">
      <c r="A162" s="14"/>
      <c r="B162" s="201"/>
      <c r="C162" s="14"/>
      <c r="D162" s="187" t="s">
        <v>145</v>
      </c>
      <c r="E162" s="202" t="s">
        <v>3</v>
      </c>
      <c r="F162" s="203" t="s">
        <v>568</v>
      </c>
      <c r="G162" s="14"/>
      <c r="H162" s="204">
        <v>520</v>
      </c>
      <c r="I162" s="205"/>
      <c r="J162" s="14"/>
      <c r="K162" s="14"/>
      <c r="L162" s="201"/>
      <c r="M162" s="206"/>
      <c r="N162" s="207"/>
      <c r="O162" s="207"/>
      <c r="P162" s="207"/>
      <c r="Q162" s="207"/>
      <c r="R162" s="207"/>
      <c r="S162" s="207"/>
      <c r="T162" s="20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2" t="s">
        <v>145</v>
      </c>
      <c r="AU162" s="202" t="s">
        <v>81</v>
      </c>
      <c r="AV162" s="14" t="s">
        <v>81</v>
      </c>
      <c r="AW162" s="14" t="s">
        <v>33</v>
      </c>
      <c r="AX162" s="14" t="s">
        <v>72</v>
      </c>
      <c r="AY162" s="202" t="s">
        <v>132</v>
      </c>
    </row>
    <row r="163" s="15" customFormat="1">
      <c r="A163" s="15"/>
      <c r="B163" s="209"/>
      <c r="C163" s="15"/>
      <c r="D163" s="187" t="s">
        <v>145</v>
      </c>
      <c r="E163" s="210" t="s">
        <v>3</v>
      </c>
      <c r="F163" s="211" t="s">
        <v>149</v>
      </c>
      <c r="G163" s="15"/>
      <c r="H163" s="212">
        <v>520</v>
      </c>
      <c r="I163" s="213"/>
      <c r="J163" s="15"/>
      <c r="K163" s="15"/>
      <c r="L163" s="209"/>
      <c r="M163" s="214"/>
      <c r="N163" s="215"/>
      <c r="O163" s="215"/>
      <c r="P163" s="215"/>
      <c r="Q163" s="215"/>
      <c r="R163" s="215"/>
      <c r="S163" s="215"/>
      <c r="T163" s="216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10" t="s">
        <v>145</v>
      </c>
      <c r="AU163" s="210" t="s">
        <v>81</v>
      </c>
      <c r="AV163" s="15" t="s">
        <v>139</v>
      </c>
      <c r="AW163" s="15" t="s">
        <v>33</v>
      </c>
      <c r="AX163" s="15" t="s">
        <v>79</v>
      </c>
      <c r="AY163" s="210" t="s">
        <v>132</v>
      </c>
    </row>
    <row r="164" s="2" customFormat="1" ht="24.15" customHeight="1">
      <c r="A164" s="39"/>
      <c r="B164" s="173"/>
      <c r="C164" s="217" t="s">
        <v>223</v>
      </c>
      <c r="D164" s="217" t="s">
        <v>150</v>
      </c>
      <c r="E164" s="218" t="s">
        <v>569</v>
      </c>
      <c r="F164" s="219" t="s">
        <v>570</v>
      </c>
      <c r="G164" s="220" t="s">
        <v>220</v>
      </c>
      <c r="H164" s="221">
        <v>867</v>
      </c>
      <c r="I164" s="222"/>
      <c r="J164" s="223">
        <f>ROUND(I164*H164,2)</f>
        <v>0</v>
      </c>
      <c r="K164" s="219" t="s">
        <v>138</v>
      </c>
      <c r="L164" s="224"/>
      <c r="M164" s="225" t="s">
        <v>3</v>
      </c>
      <c r="N164" s="226" t="s">
        <v>43</v>
      </c>
      <c r="O164" s="73"/>
      <c r="P164" s="183">
        <f>O164*H164</f>
        <v>0</v>
      </c>
      <c r="Q164" s="183">
        <v>0.28799999999999998</v>
      </c>
      <c r="R164" s="183">
        <f>Q164*H164</f>
        <v>249.69599999999997</v>
      </c>
      <c r="S164" s="183">
        <v>0</v>
      </c>
      <c r="T164" s="184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185" t="s">
        <v>154</v>
      </c>
      <c r="AT164" s="185" t="s">
        <v>150</v>
      </c>
      <c r="AU164" s="185" t="s">
        <v>81</v>
      </c>
      <c r="AY164" s="20" t="s">
        <v>132</v>
      </c>
      <c r="BE164" s="186">
        <f>IF(N164="základní",J164,0)</f>
        <v>0</v>
      </c>
      <c r="BF164" s="186">
        <f>IF(N164="snížená",J164,0)</f>
        <v>0</v>
      </c>
      <c r="BG164" s="186">
        <f>IF(N164="zákl. přenesená",J164,0)</f>
        <v>0</v>
      </c>
      <c r="BH164" s="186">
        <f>IF(N164="sníž. přenesená",J164,0)</f>
        <v>0</v>
      </c>
      <c r="BI164" s="186">
        <f>IF(N164="nulová",J164,0)</f>
        <v>0</v>
      </c>
      <c r="BJ164" s="20" t="s">
        <v>79</v>
      </c>
      <c r="BK164" s="186">
        <f>ROUND(I164*H164,2)</f>
        <v>0</v>
      </c>
      <c r="BL164" s="20" t="s">
        <v>139</v>
      </c>
      <c r="BM164" s="185" t="s">
        <v>571</v>
      </c>
    </row>
    <row r="165" s="2" customFormat="1">
      <c r="A165" s="39"/>
      <c r="B165" s="40"/>
      <c r="C165" s="39"/>
      <c r="D165" s="187" t="s">
        <v>141</v>
      </c>
      <c r="E165" s="39"/>
      <c r="F165" s="188" t="s">
        <v>570</v>
      </c>
      <c r="G165" s="39"/>
      <c r="H165" s="39"/>
      <c r="I165" s="189"/>
      <c r="J165" s="39"/>
      <c r="K165" s="39"/>
      <c r="L165" s="40"/>
      <c r="M165" s="190"/>
      <c r="N165" s="191"/>
      <c r="O165" s="73"/>
      <c r="P165" s="73"/>
      <c r="Q165" s="73"/>
      <c r="R165" s="73"/>
      <c r="S165" s="73"/>
      <c r="T165" s="74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20" t="s">
        <v>141</v>
      </c>
      <c r="AU165" s="20" t="s">
        <v>81</v>
      </c>
    </row>
    <row r="166" s="14" customFormat="1">
      <c r="A166" s="14"/>
      <c r="B166" s="201"/>
      <c r="C166" s="14"/>
      <c r="D166" s="187" t="s">
        <v>145</v>
      </c>
      <c r="E166" s="202" t="s">
        <v>3</v>
      </c>
      <c r="F166" s="203" t="s">
        <v>572</v>
      </c>
      <c r="G166" s="14"/>
      <c r="H166" s="204">
        <v>867</v>
      </c>
      <c r="I166" s="205"/>
      <c r="J166" s="14"/>
      <c r="K166" s="14"/>
      <c r="L166" s="201"/>
      <c r="M166" s="206"/>
      <c r="N166" s="207"/>
      <c r="O166" s="207"/>
      <c r="P166" s="207"/>
      <c r="Q166" s="207"/>
      <c r="R166" s="207"/>
      <c r="S166" s="207"/>
      <c r="T166" s="20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2" t="s">
        <v>145</v>
      </c>
      <c r="AU166" s="202" t="s">
        <v>81</v>
      </c>
      <c r="AV166" s="14" t="s">
        <v>81</v>
      </c>
      <c r="AW166" s="14" t="s">
        <v>33</v>
      </c>
      <c r="AX166" s="14" t="s">
        <v>72</v>
      </c>
      <c r="AY166" s="202" t="s">
        <v>132</v>
      </c>
    </row>
    <row r="167" s="15" customFormat="1">
      <c r="A167" s="15"/>
      <c r="B167" s="209"/>
      <c r="C167" s="15"/>
      <c r="D167" s="187" t="s">
        <v>145</v>
      </c>
      <c r="E167" s="210" t="s">
        <v>3</v>
      </c>
      <c r="F167" s="211" t="s">
        <v>149</v>
      </c>
      <c r="G167" s="15"/>
      <c r="H167" s="212">
        <v>867</v>
      </c>
      <c r="I167" s="213"/>
      <c r="J167" s="15"/>
      <c r="K167" s="15"/>
      <c r="L167" s="209"/>
      <c r="M167" s="214"/>
      <c r="N167" s="215"/>
      <c r="O167" s="215"/>
      <c r="P167" s="215"/>
      <c r="Q167" s="215"/>
      <c r="R167" s="215"/>
      <c r="S167" s="215"/>
      <c r="T167" s="21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10" t="s">
        <v>145</v>
      </c>
      <c r="AU167" s="210" t="s">
        <v>81</v>
      </c>
      <c r="AV167" s="15" t="s">
        <v>139</v>
      </c>
      <c r="AW167" s="15" t="s">
        <v>33</v>
      </c>
      <c r="AX167" s="15" t="s">
        <v>79</v>
      </c>
      <c r="AY167" s="210" t="s">
        <v>132</v>
      </c>
    </row>
    <row r="168" s="2" customFormat="1" ht="16.5" customHeight="1">
      <c r="A168" s="39"/>
      <c r="B168" s="173"/>
      <c r="C168" s="217" t="s">
        <v>9</v>
      </c>
      <c r="D168" s="217" t="s">
        <v>150</v>
      </c>
      <c r="E168" s="218" t="s">
        <v>573</v>
      </c>
      <c r="F168" s="219" t="s">
        <v>574</v>
      </c>
      <c r="G168" s="220" t="s">
        <v>220</v>
      </c>
      <c r="H168" s="221">
        <v>2600</v>
      </c>
      <c r="I168" s="222"/>
      <c r="J168" s="223">
        <f>ROUND(I168*H168,2)</f>
        <v>0</v>
      </c>
      <c r="K168" s="219" t="s">
        <v>138</v>
      </c>
      <c r="L168" s="224"/>
      <c r="M168" s="225" t="s">
        <v>3</v>
      </c>
      <c r="N168" s="226" t="s">
        <v>43</v>
      </c>
      <c r="O168" s="73"/>
      <c r="P168" s="183">
        <f>O168*H168</f>
        <v>0</v>
      </c>
      <c r="Q168" s="183">
        <v>8.0000000000000007E-05</v>
      </c>
      <c r="R168" s="183">
        <f>Q168*H168</f>
        <v>0.20800000000000002</v>
      </c>
      <c r="S168" s="183">
        <v>0</v>
      </c>
      <c r="T168" s="184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185" t="s">
        <v>154</v>
      </c>
      <c r="AT168" s="185" t="s">
        <v>150</v>
      </c>
      <c r="AU168" s="185" t="s">
        <v>81</v>
      </c>
      <c r="AY168" s="20" t="s">
        <v>132</v>
      </c>
      <c r="BE168" s="186">
        <f>IF(N168="základní",J168,0)</f>
        <v>0</v>
      </c>
      <c r="BF168" s="186">
        <f>IF(N168="snížená",J168,0)</f>
        <v>0</v>
      </c>
      <c r="BG168" s="186">
        <f>IF(N168="zákl. přenesená",J168,0)</f>
        <v>0</v>
      </c>
      <c r="BH168" s="186">
        <f>IF(N168="sníž. přenesená",J168,0)</f>
        <v>0</v>
      </c>
      <c r="BI168" s="186">
        <f>IF(N168="nulová",J168,0)</f>
        <v>0</v>
      </c>
      <c r="BJ168" s="20" t="s">
        <v>79</v>
      </c>
      <c r="BK168" s="186">
        <f>ROUND(I168*H168,2)</f>
        <v>0</v>
      </c>
      <c r="BL168" s="20" t="s">
        <v>139</v>
      </c>
      <c r="BM168" s="185" t="s">
        <v>575</v>
      </c>
    </row>
    <row r="169" s="2" customFormat="1">
      <c r="A169" s="39"/>
      <c r="B169" s="40"/>
      <c r="C169" s="39"/>
      <c r="D169" s="187" t="s">
        <v>141</v>
      </c>
      <c r="E169" s="39"/>
      <c r="F169" s="188" t="s">
        <v>574</v>
      </c>
      <c r="G169" s="39"/>
      <c r="H169" s="39"/>
      <c r="I169" s="189"/>
      <c r="J169" s="39"/>
      <c r="K169" s="39"/>
      <c r="L169" s="40"/>
      <c r="M169" s="190"/>
      <c r="N169" s="191"/>
      <c r="O169" s="73"/>
      <c r="P169" s="73"/>
      <c r="Q169" s="73"/>
      <c r="R169" s="73"/>
      <c r="S169" s="73"/>
      <c r="T169" s="74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20" t="s">
        <v>141</v>
      </c>
      <c r="AU169" s="20" t="s">
        <v>81</v>
      </c>
    </row>
    <row r="170" s="14" customFormat="1">
      <c r="A170" s="14"/>
      <c r="B170" s="201"/>
      <c r="C170" s="14"/>
      <c r="D170" s="187" t="s">
        <v>145</v>
      </c>
      <c r="E170" s="202" t="s">
        <v>3</v>
      </c>
      <c r="F170" s="203" t="s">
        <v>576</v>
      </c>
      <c r="G170" s="14"/>
      <c r="H170" s="204">
        <v>2600</v>
      </c>
      <c r="I170" s="205"/>
      <c r="J170" s="14"/>
      <c r="K170" s="14"/>
      <c r="L170" s="201"/>
      <c r="M170" s="206"/>
      <c r="N170" s="207"/>
      <c r="O170" s="207"/>
      <c r="P170" s="207"/>
      <c r="Q170" s="207"/>
      <c r="R170" s="207"/>
      <c r="S170" s="207"/>
      <c r="T170" s="20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02" t="s">
        <v>145</v>
      </c>
      <c r="AU170" s="202" t="s">
        <v>81</v>
      </c>
      <c r="AV170" s="14" t="s">
        <v>81</v>
      </c>
      <c r="AW170" s="14" t="s">
        <v>33</v>
      </c>
      <c r="AX170" s="14" t="s">
        <v>72</v>
      </c>
      <c r="AY170" s="202" t="s">
        <v>132</v>
      </c>
    </row>
    <row r="171" s="15" customFormat="1">
      <c r="A171" s="15"/>
      <c r="B171" s="209"/>
      <c r="C171" s="15"/>
      <c r="D171" s="187" t="s">
        <v>145</v>
      </c>
      <c r="E171" s="210" t="s">
        <v>3</v>
      </c>
      <c r="F171" s="211" t="s">
        <v>149</v>
      </c>
      <c r="G171" s="15"/>
      <c r="H171" s="212">
        <v>2600</v>
      </c>
      <c r="I171" s="213"/>
      <c r="J171" s="15"/>
      <c r="K171" s="15"/>
      <c r="L171" s="209"/>
      <c r="M171" s="214"/>
      <c r="N171" s="215"/>
      <c r="O171" s="215"/>
      <c r="P171" s="215"/>
      <c r="Q171" s="215"/>
      <c r="R171" s="215"/>
      <c r="S171" s="215"/>
      <c r="T171" s="216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10" t="s">
        <v>145</v>
      </c>
      <c r="AU171" s="210" t="s">
        <v>81</v>
      </c>
      <c r="AV171" s="15" t="s">
        <v>139</v>
      </c>
      <c r="AW171" s="15" t="s">
        <v>33</v>
      </c>
      <c r="AX171" s="15" t="s">
        <v>79</v>
      </c>
      <c r="AY171" s="210" t="s">
        <v>132</v>
      </c>
    </row>
    <row r="172" s="2" customFormat="1" ht="16.5" customHeight="1">
      <c r="A172" s="39"/>
      <c r="B172" s="173"/>
      <c r="C172" s="217" t="s">
        <v>235</v>
      </c>
      <c r="D172" s="217" t="s">
        <v>150</v>
      </c>
      <c r="E172" s="218" t="s">
        <v>577</v>
      </c>
      <c r="F172" s="219" t="s">
        <v>578</v>
      </c>
      <c r="G172" s="220" t="s">
        <v>220</v>
      </c>
      <c r="H172" s="221">
        <v>2600</v>
      </c>
      <c r="I172" s="222"/>
      <c r="J172" s="223">
        <f>ROUND(I172*H172,2)</f>
        <v>0</v>
      </c>
      <c r="K172" s="219" t="s">
        <v>138</v>
      </c>
      <c r="L172" s="224"/>
      <c r="M172" s="225" t="s">
        <v>3</v>
      </c>
      <c r="N172" s="226" t="s">
        <v>43</v>
      </c>
      <c r="O172" s="73"/>
      <c r="P172" s="183">
        <f>O172*H172</f>
        <v>0</v>
      </c>
      <c r="Q172" s="183">
        <v>0.00018000000000000001</v>
      </c>
      <c r="R172" s="183">
        <f>Q172*H172</f>
        <v>0.46800000000000003</v>
      </c>
      <c r="S172" s="183">
        <v>0</v>
      </c>
      <c r="T172" s="184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85" t="s">
        <v>154</v>
      </c>
      <c r="AT172" s="185" t="s">
        <v>150</v>
      </c>
      <c r="AU172" s="185" t="s">
        <v>81</v>
      </c>
      <c r="AY172" s="20" t="s">
        <v>132</v>
      </c>
      <c r="BE172" s="186">
        <f>IF(N172="základní",J172,0)</f>
        <v>0</v>
      </c>
      <c r="BF172" s="186">
        <f>IF(N172="snížená",J172,0)</f>
        <v>0</v>
      </c>
      <c r="BG172" s="186">
        <f>IF(N172="zákl. přenesená",J172,0)</f>
        <v>0</v>
      </c>
      <c r="BH172" s="186">
        <f>IF(N172="sníž. přenesená",J172,0)</f>
        <v>0</v>
      </c>
      <c r="BI172" s="186">
        <f>IF(N172="nulová",J172,0)</f>
        <v>0</v>
      </c>
      <c r="BJ172" s="20" t="s">
        <v>79</v>
      </c>
      <c r="BK172" s="186">
        <f>ROUND(I172*H172,2)</f>
        <v>0</v>
      </c>
      <c r="BL172" s="20" t="s">
        <v>139</v>
      </c>
      <c r="BM172" s="185" t="s">
        <v>579</v>
      </c>
    </row>
    <row r="173" s="2" customFormat="1">
      <c r="A173" s="39"/>
      <c r="B173" s="40"/>
      <c r="C173" s="39"/>
      <c r="D173" s="187" t="s">
        <v>141</v>
      </c>
      <c r="E173" s="39"/>
      <c r="F173" s="188" t="s">
        <v>578</v>
      </c>
      <c r="G173" s="39"/>
      <c r="H173" s="39"/>
      <c r="I173" s="189"/>
      <c r="J173" s="39"/>
      <c r="K173" s="39"/>
      <c r="L173" s="40"/>
      <c r="M173" s="190"/>
      <c r="N173" s="191"/>
      <c r="O173" s="73"/>
      <c r="P173" s="73"/>
      <c r="Q173" s="73"/>
      <c r="R173" s="73"/>
      <c r="S173" s="73"/>
      <c r="T173" s="74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20" t="s">
        <v>141</v>
      </c>
      <c r="AU173" s="20" t="s">
        <v>81</v>
      </c>
    </row>
    <row r="174" s="14" customFormat="1">
      <c r="A174" s="14"/>
      <c r="B174" s="201"/>
      <c r="C174" s="14"/>
      <c r="D174" s="187" t="s">
        <v>145</v>
      </c>
      <c r="E174" s="202" t="s">
        <v>3</v>
      </c>
      <c r="F174" s="203" t="s">
        <v>576</v>
      </c>
      <c r="G174" s="14"/>
      <c r="H174" s="204">
        <v>2600</v>
      </c>
      <c r="I174" s="205"/>
      <c r="J174" s="14"/>
      <c r="K174" s="14"/>
      <c r="L174" s="201"/>
      <c r="M174" s="206"/>
      <c r="N174" s="207"/>
      <c r="O174" s="207"/>
      <c r="P174" s="207"/>
      <c r="Q174" s="207"/>
      <c r="R174" s="207"/>
      <c r="S174" s="207"/>
      <c r="T174" s="20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02" t="s">
        <v>145</v>
      </c>
      <c r="AU174" s="202" t="s">
        <v>81</v>
      </c>
      <c r="AV174" s="14" t="s">
        <v>81</v>
      </c>
      <c r="AW174" s="14" t="s">
        <v>33</v>
      </c>
      <c r="AX174" s="14" t="s">
        <v>72</v>
      </c>
      <c r="AY174" s="202" t="s">
        <v>132</v>
      </c>
    </row>
    <row r="175" s="15" customFormat="1">
      <c r="A175" s="15"/>
      <c r="B175" s="209"/>
      <c r="C175" s="15"/>
      <c r="D175" s="187" t="s">
        <v>145</v>
      </c>
      <c r="E175" s="210" t="s">
        <v>3</v>
      </c>
      <c r="F175" s="211" t="s">
        <v>149</v>
      </c>
      <c r="G175" s="15"/>
      <c r="H175" s="212">
        <v>2600</v>
      </c>
      <c r="I175" s="213"/>
      <c r="J175" s="15"/>
      <c r="K175" s="15"/>
      <c r="L175" s="209"/>
      <c r="M175" s="214"/>
      <c r="N175" s="215"/>
      <c r="O175" s="215"/>
      <c r="P175" s="215"/>
      <c r="Q175" s="215"/>
      <c r="R175" s="215"/>
      <c r="S175" s="215"/>
      <c r="T175" s="21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10" t="s">
        <v>145</v>
      </c>
      <c r="AU175" s="210" t="s">
        <v>81</v>
      </c>
      <c r="AV175" s="15" t="s">
        <v>139</v>
      </c>
      <c r="AW175" s="15" t="s">
        <v>33</v>
      </c>
      <c r="AX175" s="15" t="s">
        <v>79</v>
      </c>
      <c r="AY175" s="210" t="s">
        <v>132</v>
      </c>
    </row>
    <row r="176" s="2" customFormat="1" ht="16.5" customHeight="1">
      <c r="A176" s="39"/>
      <c r="B176" s="173"/>
      <c r="C176" s="217" t="s">
        <v>245</v>
      </c>
      <c r="D176" s="217" t="s">
        <v>150</v>
      </c>
      <c r="E176" s="218" t="s">
        <v>580</v>
      </c>
      <c r="F176" s="219" t="s">
        <v>581</v>
      </c>
      <c r="G176" s="220" t="s">
        <v>220</v>
      </c>
      <c r="H176" s="221">
        <v>1734</v>
      </c>
      <c r="I176" s="222"/>
      <c r="J176" s="223">
        <f>ROUND(I176*H176,2)</f>
        <v>0</v>
      </c>
      <c r="K176" s="219" t="s">
        <v>138</v>
      </c>
      <c r="L176" s="224"/>
      <c r="M176" s="225" t="s">
        <v>3</v>
      </c>
      <c r="N176" s="226" t="s">
        <v>43</v>
      </c>
      <c r="O176" s="73"/>
      <c r="P176" s="183">
        <f>O176*H176</f>
        <v>0</v>
      </c>
      <c r="Q176" s="183">
        <v>0.0075700000000000003</v>
      </c>
      <c r="R176" s="183">
        <f>Q176*H176</f>
        <v>13.126380000000001</v>
      </c>
      <c r="S176" s="183">
        <v>0</v>
      </c>
      <c r="T176" s="184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185" t="s">
        <v>154</v>
      </c>
      <c r="AT176" s="185" t="s">
        <v>150</v>
      </c>
      <c r="AU176" s="185" t="s">
        <v>81</v>
      </c>
      <c r="AY176" s="20" t="s">
        <v>132</v>
      </c>
      <c r="BE176" s="186">
        <f>IF(N176="základní",J176,0)</f>
        <v>0</v>
      </c>
      <c r="BF176" s="186">
        <f>IF(N176="snížená",J176,0)</f>
        <v>0</v>
      </c>
      <c r="BG176" s="186">
        <f>IF(N176="zákl. přenesená",J176,0)</f>
        <v>0</v>
      </c>
      <c r="BH176" s="186">
        <f>IF(N176="sníž. přenesená",J176,0)</f>
        <v>0</v>
      </c>
      <c r="BI176" s="186">
        <f>IF(N176="nulová",J176,0)</f>
        <v>0</v>
      </c>
      <c r="BJ176" s="20" t="s">
        <v>79</v>
      </c>
      <c r="BK176" s="186">
        <f>ROUND(I176*H176,2)</f>
        <v>0</v>
      </c>
      <c r="BL176" s="20" t="s">
        <v>139</v>
      </c>
      <c r="BM176" s="185" t="s">
        <v>582</v>
      </c>
    </row>
    <row r="177" s="2" customFormat="1">
      <c r="A177" s="39"/>
      <c r="B177" s="40"/>
      <c r="C177" s="39"/>
      <c r="D177" s="187" t="s">
        <v>141</v>
      </c>
      <c r="E177" s="39"/>
      <c r="F177" s="188" t="s">
        <v>581</v>
      </c>
      <c r="G177" s="39"/>
      <c r="H177" s="39"/>
      <c r="I177" s="189"/>
      <c r="J177" s="39"/>
      <c r="K177" s="39"/>
      <c r="L177" s="40"/>
      <c r="M177" s="190"/>
      <c r="N177" s="191"/>
      <c r="O177" s="73"/>
      <c r="P177" s="73"/>
      <c r="Q177" s="73"/>
      <c r="R177" s="73"/>
      <c r="S177" s="73"/>
      <c r="T177" s="74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20" t="s">
        <v>141</v>
      </c>
      <c r="AU177" s="20" t="s">
        <v>81</v>
      </c>
    </row>
    <row r="178" s="14" customFormat="1">
      <c r="A178" s="14"/>
      <c r="B178" s="201"/>
      <c r="C178" s="14"/>
      <c r="D178" s="187" t="s">
        <v>145</v>
      </c>
      <c r="E178" s="202" t="s">
        <v>3</v>
      </c>
      <c r="F178" s="203" t="s">
        <v>583</v>
      </c>
      <c r="G178" s="14"/>
      <c r="H178" s="204">
        <v>1734</v>
      </c>
      <c r="I178" s="205"/>
      <c r="J178" s="14"/>
      <c r="K178" s="14"/>
      <c r="L178" s="201"/>
      <c r="M178" s="206"/>
      <c r="N178" s="207"/>
      <c r="O178" s="207"/>
      <c r="P178" s="207"/>
      <c r="Q178" s="207"/>
      <c r="R178" s="207"/>
      <c r="S178" s="207"/>
      <c r="T178" s="20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2" t="s">
        <v>145</v>
      </c>
      <c r="AU178" s="202" t="s">
        <v>81</v>
      </c>
      <c r="AV178" s="14" t="s">
        <v>81</v>
      </c>
      <c r="AW178" s="14" t="s">
        <v>33</v>
      </c>
      <c r="AX178" s="14" t="s">
        <v>72</v>
      </c>
      <c r="AY178" s="202" t="s">
        <v>132</v>
      </c>
    </row>
    <row r="179" s="15" customFormat="1">
      <c r="A179" s="15"/>
      <c r="B179" s="209"/>
      <c r="C179" s="15"/>
      <c r="D179" s="187" t="s">
        <v>145</v>
      </c>
      <c r="E179" s="210" t="s">
        <v>3</v>
      </c>
      <c r="F179" s="211" t="s">
        <v>149</v>
      </c>
      <c r="G179" s="15"/>
      <c r="H179" s="212">
        <v>1734</v>
      </c>
      <c r="I179" s="213"/>
      <c r="J179" s="15"/>
      <c r="K179" s="15"/>
      <c r="L179" s="209"/>
      <c r="M179" s="214"/>
      <c r="N179" s="215"/>
      <c r="O179" s="215"/>
      <c r="P179" s="215"/>
      <c r="Q179" s="215"/>
      <c r="R179" s="215"/>
      <c r="S179" s="215"/>
      <c r="T179" s="216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10" t="s">
        <v>145</v>
      </c>
      <c r="AU179" s="210" t="s">
        <v>81</v>
      </c>
      <c r="AV179" s="15" t="s">
        <v>139</v>
      </c>
      <c r="AW179" s="15" t="s">
        <v>33</v>
      </c>
      <c r="AX179" s="15" t="s">
        <v>79</v>
      </c>
      <c r="AY179" s="210" t="s">
        <v>132</v>
      </c>
    </row>
    <row r="180" s="2" customFormat="1" ht="16.5" customHeight="1">
      <c r="A180" s="39"/>
      <c r="B180" s="173"/>
      <c r="C180" s="217" t="s">
        <v>251</v>
      </c>
      <c r="D180" s="217" t="s">
        <v>150</v>
      </c>
      <c r="E180" s="218" t="s">
        <v>584</v>
      </c>
      <c r="F180" s="219" t="s">
        <v>585</v>
      </c>
      <c r="G180" s="220" t="s">
        <v>153</v>
      </c>
      <c r="H180" s="221">
        <v>51.366</v>
      </c>
      <c r="I180" s="222"/>
      <c r="J180" s="223">
        <f>ROUND(I180*H180,2)</f>
        <v>0</v>
      </c>
      <c r="K180" s="219" t="s">
        <v>138</v>
      </c>
      <c r="L180" s="224"/>
      <c r="M180" s="225" t="s">
        <v>3</v>
      </c>
      <c r="N180" s="226" t="s">
        <v>43</v>
      </c>
      <c r="O180" s="73"/>
      <c r="P180" s="183">
        <f>O180*H180</f>
        <v>0</v>
      </c>
      <c r="Q180" s="183">
        <v>1</v>
      </c>
      <c r="R180" s="183">
        <f>Q180*H180</f>
        <v>51.366</v>
      </c>
      <c r="S180" s="183">
        <v>0</v>
      </c>
      <c r="T180" s="184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185" t="s">
        <v>154</v>
      </c>
      <c r="AT180" s="185" t="s">
        <v>150</v>
      </c>
      <c r="AU180" s="185" t="s">
        <v>81</v>
      </c>
      <c r="AY180" s="20" t="s">
        <v>132</v>
      </c>
      <c r="BE180" s="186">
        <f>IF(N180="základní",J180,0)</f>
        <v>0</v>
      </c>
      <c r="BF180" s="186">
        <f>IF(N180="snížená",J180,0)</f>
        <v>0</v>
      </c>
      <c r="BG180" s="186">
        <f>IF(N180="zákl. přenesená",J180,0)</f>
        <v>0</v>
      </c>
      <c r="BH180" s="186">
        <f>IF(N180="sníž. přenesená",J180,0)</f>
        <v>0</v>
      </c>
      <c r="BI180" s="186">
        <f>IF(N180="nulová",J180,0)</f>
        <v>0</v>
      </c>
      <c r="BJ180" s="20" t="s">
        <v>79</v>
      </c>
      <c r="BK180" s="186">
        <f>ROUND(I180*H180,2)</f>
        <v>0</v>
      </c>
      <c r="BL180" s="20" t="s">
        <v>139</v>
      </c>
      <c r="BM180" s="185" t="s">
        <v>586</v>
      </c>
    </row>
    <row r="181" s="2" customFormat="1">
      <c r="A181" s="39"/>
      <c r="B181" s="40"/>
      <c r="C181" s="39"/>
      <c r="D181" s="187" t="s">
        <v>141</v>
      </c>
      <c r="E181" s="39"/>
      <c r="F181" s="188" t="s">
        <v>585</v>
      </c>
      <c r="G181" s="39"/>
      <c r="H181" s="39"/>
      <c r="I181" s="189"/>
      <c r="J181" s="39"/>
      <c r="K181" s="39"/>
      <c r="L181" s="40"/>
      <c r="M181" s="190"/>
      <c r="N181" s="191"/>
      <c r="O181" s="73"/>
      <c r="P181" s="73"/>
      <c r="Q181" s="73"/>
      <c r="R181" s="73"/>
      <c r="S181" s="73"/>
      <c r="T181" s="74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20" t="s">
        <v>141</v>
      </c>
      <c r="AU181" s="20" t="s">
        <v>81</v>
      </c>
    </row>
    <row r="182" s="14" customFormat="1">
      <c r="A182" s="14"/>
      <c r="B182" s="201"/>
      <c r="C182" s="14"/>
      <c r="D182" s="187" t="s">
        <v>145</v>
      </c>
      <c r="E182" s="202" t="s">
        <v>3</v>
      </c>
      <c r="F182" s="203" t="s">
        <v>587</v>
      </c>
      <c r="G182" s="14"/>
      <c r="H182" s="204">
        <v>51.366</v>
      </c>
      <c r="I182" s="205"/>
      <c r="J182" s="14"/>
      <c r="K182" s="14"/>
      <c r="L182" s="201"/>
      <c r="M182" s="206"/>
      <c r="N182" s="207"/>
      <c r="O182" s="207"/>
      <c r="P182" s="207"/>
      <c r="Q182" s="207"/>
      <c r="R182" s="207"/>
      <c r="S182" s="207"/>
      <c r="T182" s="20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02" t="s">
        <v>145</v>
      </c>
      <c r="AU182" s="202" t="s">
        <v>81</v>
      </c>
      <c r="AV182" s="14" t="s">
        <v>81</v>
      </c>
      <c r="AW182" s="14" t="s">
        <v>33</v>
      </c>
      <c r="AX182" s="14" t="s">
        <v>72</v>
      </c>
      <c r="AY182" s="202" t="s">
        <v>132</v>
      </c>
    </row>
    <row r="183" s="15" customFormat="1">
      <c r="A183" s="15"/>
      <c r="B183" s="209"/>
      <c r="C183" s="15"/>
      <c r="D183" s="187" t="s">
        <v>145</v>
      </c>
      <c r="E183" s="210" t="s">
        <v>3</v>
      </c>
      <c r="F183" s="211" t="s">
        <v>149</v>
      </c>
      <c r="G183" s="15"/>
      <c r="H183" s="212">
        <v>51.366</v>
      </c>
      <c r="I183" s="213"/>
      <c r="J183" s="15"/>
      <c r="K183" s="15"/>
      <c r="L183" s="209"/>
      <c r="M183" s="214"/>
      <c r="N183" s="215"/>
      <c r="O183" s="215"/>
      <c r="P183" s="215"/>
      <c r="Q183" s="215"/>
      <c r="R183" s="215"/>
      <c r="S183" s="215"/>
      <c r="T183" s="21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10" t="s">
        <v>145</v>
      </c>
      <c r="AU183" s="210" t="s">
        <v>81</v>
      </c>
      <c r="AV183" s="15" t="s">
        <v>139</v>
      </c>
      <c r="AW183" s="15" t="s">
        <v>33</v>
      </c>
      <c r="AX183" s="15" t="s">
        <v>79</v>
      </c>
      <c r="AY183" s="210" t="s">
        <v>132</v>
      </c>
    </row>
    <row r="184" s="2" customFormat="1" ht="16.5" customHeight="1">
      <c r="A184" s="39"/>
      <c r="B184" s="173"/>
      <c r="C184" s="174" t="s">
        <v>257</v>
      </c>
      <c r="D184" s="174" t="s">
        <v>134</v>
      </c>
      <c r="E184" s="175" t="s">
        <v>588</v>
      </c>
      <c r="F184" s="176" t="s">
        <v>589</v>
      </c>
      <c r="G184" s="177" t="s">
        <v>283</v>
      </c>
      <c r="H184" s="178">
        <v>260</v>
      </c>
      <c r="I184" s="179"/>
      <c r="J184" s="180">
        <f>ROUND(I184*H184,2)</f>
        <v>0</v>
      </c>
      <c r="K184" s="176" t="s">
        <v>3</v>
      </c>
      <c r="L184" s="40"/>
      <c r="M184" s="181" t="s">
        <v>3</v>
      </c>
      <c r="N184" s="182" t="s">
        <v>43</v>
      </c>
      <c r="O184" s="73"/>
      <c r="P184" s="183">
        <f>O184*H184</f>
        <v>0</v>
      </c>
      <c r="Q184" s="183">
        <v>0</v>
      </c>
      <c r="R184" s="183">
        <f>Q184*H184</f>
        <v>0</v>
      </c>
      <c r="S184" s="183">
        <v>0.35338999999999998</v>
      </c>
      <c r="T184" s="184">
        <f>S184*H184</f>
        <v>91.881399999999999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185" t="s">
        <v>139</v>
      </c>
      <c r="AT184" s="185" t="s">
        <v>134</v>
      </c>
      <c r="AU184" s="185" t="s">
        <v>81</v>
      </c>
      <c r="AY184" s="20" t="s">
        <v>132</v>
      </c>
      <c r="BE184" s="186">
        <f>IF(N184="základní",J184,0)</f>
        <v>0</v>
      </c>
      <c r="BF184" s="186">
        <f>IF(N184="snížená",J184,0)</f>
        <v>0</v>
      </c>
      <c r="BG184" s="186">
        <f>IF(N184="zákl. přenesená",J184,0)</f>
        <v>0</v>
      </c>
      <c r="BH184" s="186">
        <f>IF(N184="sníž. přenesená",J184,0)</f>
        <v>0</v>
      </c>
      <c r="BI184" s="186">
        <f>IF(N184="nulová",J184,0)</f>
        <v>0</v>
      </c>
      <c r="BJ184" s="20" t="s">
        <v>79</v>
      </c>
      <c r="BK184" s="186">
        <f>ROUND(I184*H184,2)</f>
        <v>0</v>
      </c>
      <c r="BL184" s="20" t="s">
        <v>139</v>
      </c>
      <c r="BM184" s="185" t="s">
        <v>590</v>
      </c>
    </row>
    <row r="185" s="13" customFormat="1">
      <c r="A185" s="13"/>
      <c r="B185" s="194"/>
      <c r="C185" s="13"/>
      <c r="D185" s="187" t="s">
        <v>145</v>
      </c>
      <c r="E185" s="195" t="s">
        <v>3</v>
      </c>
      <c r="F185" s="196" t="s">
        <v>591</v>
      </c>
      <c r="G185" s="13"/>
      <c r="H185" s="195" t="s">
        <v>3</v>
      </c>
      <c r="I185" s="197"/>
      <c r="J185" s="13"/>
      <c r="K185" s="13"/>
      <c r="L185" s="194"/>
      <c r="M185" s="198"/>
      <c r="N185" s="199"/>
      <c r="O185" s="199"/>
      <c r="P185" s="199"/>
      <c r="Q185" s="199"/>
      <c r="R185" s="199"/>
      <c r="S185" s="199"/>
      <c r="T185" s="20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5" t="s">
        <v>145</v>
      </c>
      <c r="AU185" s="195" t="s">
        <v>81</v>
      </c>
      <c r="AV185" s="13" t="s">
        <v>79</v>
      </c>
      <c r="AW185" s="13" t="s">
        <v>33</v>
      </c>
      <c r="AX185" s="13" t="s">
        <v>72</v>
      </c>
      <c r="AY185" s="195" t="s">
        <v>132</v>
      </c>
    </row>
    <row r="186" s="14" customFormat="1">
      <c r="A186" s="14"/>
      <c r="B186" s="201"/>
      <c r="C186" s="14"/>
      <c r="D186" s="187" t="s">
        <v>145</v>
      </c>
      <c r="E186" s="202" t="s">
        <v>3</v>
      </c>
      <c r="F186" s="203" t="s">
        <v>592</v>
      </c>
      <c r="G186" s="14"/>
      <c r="H186" s="204">
        <v>260</v>
      </c>
      <c r="I186" s="205"/>
      <c r="J186" s="14"/>
      <c r="K186" s="14"/>
      <c r="L186" s="201"/>
      <c r="M186" s="206"/>
      <c r="N186" s="207"/>
      <c r="O186" s="207"/>
      <c r="P186" s="207"/>
      <c r="Q186" s="207"/>
      <c r="R186" s="207"/>
      <c r="S186" s="207"/>
      <c r="T186" s="208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02" t="s">
        <v>145</v>
      </c>
      <c r="AU186" s="202" t="s">
        <v>81</v>
      </c>
      <c r="AV186" s="14" t="s">
        <v>81</v>
      </c>
      <c r="AW186" s="14" t="s">
        <v>33</v>
      </c>
      <c r="AX186" s="14" t="s">
        <v>72</v>
      </c>
      <c r="AY186" s="202" t="s">
        <v>132</v>
      </c>
    </row>
    <row r="187" s="15" customFormat="1">
      <c r="A187" s="15"/>
      <c r="B187" s="209"/>
      <c r="C187" s="15"/>
      <c r="D187" s="187" t="s">
        <v>145</v>
      </c>
      <c r="E187" s="210" t="s">
        <v>3</v>
      </c>
      <c r="F187" s="211" t="s">
        <v>149</v>
      </c>
      <c r="G187" s="15"/>
      <c r="H187" s="212">
        <v>260</v>
      </c>
      <c r="I187" s="213"/>
      <c r="J187" s="15"/>
      <c r="K187" s="15"/>
      <c r="L187" s="209"/>
      <c r="M187" s="214"/>
      <c r="N187" s="215"/>
      <c r="O187" s="215"/>
      <c r="P187" s="215"/>
      <c r="Q187" s="215"/>
      <c r="R187" s="215"/>
      <c r="S187" s="215"/>
      <c r="T187" s="216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10" t="s">
        <v>145</v>
      </c>
      <c r="AU187" s="210" t="s">
        <v>81</v>
      </c>
      <c r="AV187" s="15" t="s">
        <v>139</v>
      </c>
      <c r="AW187" s="15" t="s">
        <v>33</v>
      </c>
      <c r="AX187" s="15" t="s">
        <v>79</v>
      </c>
      <c r="AY187" s="210" t="s">
        <v>132</v>
      </c>
    </row>
    <row r="188" s="2" customFormat="1" ht="16.5" customHeight="1">
      <c r="A188" s="39"/>
      <c r="B188" s="173"/>
      <c r="C188" s="174" t="s">
        <v>265</v>
      </c>
      <c r="D188" s="174" t="s">
        <v>134</v>
      </c>
      <c r="E188" s="175" t="s">
        <v>593</v>
      </c>
      <c r="F188" s="176" t="s">
        <v>594</v>
      </c>
      <c r="G188" s="177" t="s">
        <v>283</v>
      </c>
      <c r="H188" s="178">
        <v>650</v>
      </c>
      <c r="I188" s="179"/>
      <c r="J188" s="180">
        <f>ROUND(I188*H188,2)</f>
        <v>0</v>
      </c>
      <c r="K188" s="176" t="s">
        <v>3</v>
      </c>
      <c r="L188" s="40"/>
      <c r="M188" s="181" t="s">
        <v>3</v>
      </c>
      <c r="N188" s="182" t="s">
        <v>43</v>
      </c>
      <c r="O188" s="73"/>
      <c r="P188" s="183">
        <f>O188*H188</f>
        <v>0</v>
      </c>
      <c r="Q188" s="183">
        <v>0</v>
      </c>
      <c r="R188" s="183">
        <f>Q188*H188</f>
        <v>0</v>
      </c>
      <c r="S188" s="183">
        <v>0.33245999999999998</v>
      </c>
      <c r="T188" s="184">
        <f>S188*H188</f>
        <v>216.09899999999999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185" t="s">
        <v>139</v>
      </c>
      <c r="AT188" s="185" t="s">
        <v>134</v>
      </c>
      <c r="AU188" s="185" t="s">
        <v>81</v>
      </c>
      <c r="AY188" s="20" t="s">
        <v>132</v>
      </c>
      <c r="BE188" s="186">
        <f>IF(N188="základní",J188,0)</f>
        <v>0</v>
      </c>
      <c r="BF188" s="186">
        <f>IF(N188="snížená",J188,0)</f>
        <v>0</v>
      </c>
      <c r="BG188" s="186">
        <f>IF(N188="zákl. přenesená",J188,0)</f>
        <v>0</v>
      </c>
      <c r="BH188" s="186">
        <f>IF(N188="sníž. přenesená",J188,0)</f>
        <v>0</v>
      </c>
      <c r="BI188" s="186">
        <f>IF(N188="nulová",J188,0)</f>
        <v>0</v>
      </c>
      <c r="BJ188" s="20" t="s">
        <v>79</v>
      </c>
      <c r="BK188" s="186">
        <f>ROUND(I188*H188,2)</f>
        <v>0</v>
      </c>
      <c r="BL188" s="20" t="s">
        <v>139</v>
      </c>
      <c r="BM188" s="185" t="s">
        <v>595</v>
      </c>
    </row>
    <row r="189" s="2" customFormat="1">
      <c r="A189" s="39"/>
      <c r="B189" s="40"/>
      <c r="C189" s="39"/>
      <c r="D189" s="187" t="s">
        <v>141</v>
      </c>
      <c r="E189" s="39"/>
      <c r="F189" s="188" t="s">
        <v>594</v>
      </c>
      <c r="G189" s="39"/>
      <c r="H189" s="39"/>
      <c r="I189" s="189"/>
      <c r="J189" s="39"/>
      <c r="K189" s="39"/>
      <c r="L189" s="40"/>
      <c r="M189" s="190"/>
      <c r="N189" s="191"/>
      <c r="O189" s="73"/>
      <c r="P189" s="73"/>
      <c r="Q189" s="73"/>
      <c r="R189" s="73"/>
      <c r="S189" s="73"/>
      <c r="T189" s="74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20" t="s">
        <v>141</v>
      </c>
      <c r="AU189" s="20" t="s">
        <v>81</v>
      </c>
    </row>
    <row r="190" s="14" customFormat="1">
      <c r="A190" s="14"/>
      <c r="B190" s="201"/>
      <c r="C190" s="14"/>
      <c r="D190" s="187" t="s">
        <v>145</v>
      </c>
      <c r="E190" s="202" t="s">
        <v>3</v>
      </c>
      <c r="F190" s="203" t="s">
        <v>596</v>
      </c>
      <c r="G190" s="14"/>
      <c r="H190" s="204">
        <v>650</v>
      </c>
      <c r="I190" s="205"/>
      <c r="J190" s="14"/>
      <c r="K190" s="14"/>
      <c r="L190" s="201"/>
      <c r="M190" s="206"/>
      <c r="N190" s="207"/>
      <c r="O190" s="207"/>
      <c r="P190" s="207"/>
      <c r="Q190" s="207"/>
      <c r="R190" s="207"/>
      <c r="S190" s="207"/>
      <c r="T190" s="208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02" t="s">
        <v>145</v>
      </c>
      <c r="AU190" s="202" t="s">
        <v>81</v>
      </c>
      <c r="AV190" s="14" t="s">
        <v>81</v>
      </c>
      <c r="AW190" s="14" t="s">
        <v>33</v>
      </c>
      <c r="AX190" s="14" t="s">
        <v>72</v>
      </c>
      <c r="AY190" s="202" t="s">
        <v>132</v>
      </c>
    </row>
    <row r="191" s="15" customFormat="1">
      <c r="A191" s="15"/>
      <c r="B191" s="209"/>
      <c r="C191" s="15"/>
      <c r="D191" s="187" t="s">
        <v>145</v>
      </c>
      <c r="E191" s="210" t="s">
        <v>3</v>
      </c>
      <c r="F191" s="211" t="s">
        <v>149</v>
      </c>
      <c r="G191" s="15"/>
      <c r="H191" s="212">
        <v>650</v>
      </c>
      <c r="I191" s="213"/>
      <c r="J191" s="15"/>
      <c r="K191" s="15"/>
      <c r="L191" s="209"/>
      <c r="M191" s="214"/>
      <c r="N191" s="215"/>
      <c r="O191" s="215"/>
      <c r="P191" s="215"/>
      <c r="Q191" s="215"/>
      <c r="R191" s="215"/>
      <c r="S191" s="215"/>
      <c r="T191" s="216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10" t="s">
        <v>145</v>
      </c>
      <c r="AU191" s="210" t="s">
        <v>81</v>
      </c>
      <c r="AV191" s="15" t="s">
        <v>139</v>
      </c>
      <c r="AW191" s="15" t="s">
        <v>33</v>
      </c>
      <c r="AX191" s="15" t="s">
        <v>79</v>
      </c>
      <c r="AY191" s="210" t="s">
        <v>132</v>
      </c>
    </row>
    <row r="192" s="2" customFormat="1" ht="16.5" customHeight="1">
      <c r="A192" s="39"/>
      <c r="B192" s="173"/>
      <c r="C192" s="174" t="s">
        <v>274</v>
      </c>
      <c r="D192" s="174" t="s">
        <v>134</v>
      </c>
      <c r="E192" s="175" t="s">
        <v>597</v>
      </c>
      <c r="F192" s="176" t="s">
        <v>598</v>
      </c>
      <c r="G192" s="177" t="s">
        <v>283</v>
      </c>
      <c r="H192" s="178">
        <v>520</v>
      </c>
      <c r="I192" s="179"/>
      <c r="J192" s="180">
        <f>ROUND(I192*H192,2)</f>
        <v>0</v>
      </c>
      <c r="K192" s="176" t="s">
        <v>3</v>
      </c>
      <c r="L192" s="40"/>
      <c r="M192" s="181" t="s">
        <v>3</v>
      </c>
      <c r="N192" s="182" t="s">
        <v>43</v>
      </c>
      <c r="O192" s="73"/>
      <c r="P192" s="183">
        <f>O192*H192</f>
        <v>0</v>
      </c>
      <c r="Q192" s="183">
        <v>0</v>
      </c>
      <c r="R192" s="183">
        <f>Q192*H192</f>
        <v>0</v>
      </c>
      <c r="S192" s="183">
        <v>0</v>
      </c>
      <c r="T192" s="184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185" t="s">
        <v>139</v>
      </c>
      <c r="AT192" s="185" t="s">
        <v>134</v>
      </c>
      <c r="AU192" s="185" t="s">
        <v>81</v>
      </c>
      <c r="AY192" s="20" t="s">
        <v>132</v>
      </c>
      <c r="BE192" s="186">
        <f>IF(N192="základní",J192,0)</f>
        <v>0</v>
      </c>
      <c r="BF192" s="186">
        <f>IF(N192="snížená",J192,0)</f>
        <v>0</v>
      </c>
      <c r="BG192" s="186">
        <f>IF(N192="zákl. přenesená",J192,0)</f>
        <v>0</v>
      </c>
      <c r="BH192" s="186">
        <f>IF(N192="sníž. přenesená",J192,0)</f>
        <v>0</v>
      </c>
      <c r="BI192" s="186">
        <f>IF(N192="nulová",J192,0)</f>
        <v>0</v>
      </c>
      <c r="BJ192" s="20" t="s">
        <v>79</v>
      </c>
      <c r="BK192" s="186">
        <f>ROUND(I192*H192,2)</f>
        <v>0</v>
      </c>
      <c r="BL192" s="20" t="s">
        <v>139</v>
      </c>
      <c r="BM192" s="185" t="s">
        <v>599</v>
      </c>
    </row>
    <row r="193" s="2" customFormat="1">
      <c r="A193" s="39"/>
      <c r="B193" s="40"/>
      <c r="C193" s="39"/>
      <c r="D193" s="187" t="s">
        <v>141</v>
      </c>
      <c r="E193" s="39"/>
      <c r="F193" s="188" t="s">
        <v>598</v>
      </c>
      <c r="G193" s="39"/>
      <c r="H193" s="39"/>
      <c r="I193" s="189"/>
      <c r="J193" s="39"/>
      <c r="K193" s="39"/>
      <c r="L193" s="40"/>
      <c r="M193" s="190"/>
      <c r="N193" s="191"/>
      <c r="O193" s="73"/>
      <c r="P193" s="73"/>
      <c r="Q193" s="73"/>
      <c r="R193" s="73"/>
      <c r="S193" s="73"/>
      <c r="T193" s="74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20" t="s">
        <v>141</v>
      </c>
      <c r="AU193" s="20" t="s">
        <v>81</v>
      </c>
    </row>
    <row r="194" s="14" customFormat="1">
      <c r="A194" s="14"/>
      <c r="B194" s="201"/>
      <c r="C194" s="14"/>
      <c r="D194" s="187" t="s">
        <v>145</v>
      </c>
      <c r="E194" s="202" t="s">
        <v>3</v>
      </c>
      <c r="F194" s="203" t="s">
        <v>600</v>
      </c>
      <c r="G194" s="14"/>
      <c r="H194" s="204">
        <v>520</v>
      </c>
      <c r="I194" s="205"/>
      <c r="J194" s="14"/>
      <c r="K194" s="14"/>
      <c r="L194" s="201"/>
      <c r="M194" s="206"/>
      <c r="N194" s="207"/>
      <c r="O194" s="207"/>
      <c r="P194" s="207"/>
      <c r="Q194" s="207"/>
      <c r="R194" s="207"/>
      <c r="S194" s="207"/>
      <c r="T194" s="208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02" t="s">
        <v>145</v>
      </c>
      <c r="AU194" s="202" t="s">
        <v>81</v>
      </c>
      <c r="AV194" s="14" t="s">
        <v>81</v>
      </c>
      <c r="AW194" s="14" t="s">
        <v>33</v>
      </c>
      <c r="AX194" s="14" t="s">
        <v>72</v>
      </c>
      <c r="AY194" s="202" t="s">
        <v>132</v>
      </c>
    </row>
    <row r="195" s="15" customFormat="1">
      <c r="A195" s="15"/>
      <c r="B195" s="209"/>
      <c r="C195" s="15"/>
      <c r="D195" s="187" t="s">
        <v>145</v>
      </c>
      <c r="E195" s="210" t="s">
        <v>3</v>
      </c>
      <c r="F195" s="211" t="s">
        <v>149</v>
      </c>
      <c r="G195" s="15"/>
      <c r="H195" s="212">
        <v>520</v>
      </c>
      <c r="I195" s="213"/>
      <c r="J195" s="15"/>
      <c r="K195" s="15"/>
      <c r="L195" s="209"/>
      <c r="M195" s="214"/>
      <c r="N195" s="215"/>
      <c r="O195" s="215"/>
      <c r="P195" s="215"/>
      <c r="Q195" s="215"/>
      <c r="R195" s="215"/>
      <c r="S195" s="215"/>
      <c r="T195" s="216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10" t="s">
        <v>145</v>
      </c>
      <c r="AU195" s="210" t="s">
        <v>81</v>
      </c>
      <c r="AV195" s="15" t="s">
        <v>139</v>
      </c>
      <c r="AW195" s="15" t="s">
        <v>33</v>
      </c>
      <c r="AX195" s="15" t="s">
        <v>79</v>
      </c>
      <c r="AY195" s="210" t="s">
        <v>132</v>
      </c>
    </row>
    <row r="196" s="2" customFormat="1" ht="16.5" customHeight="1">
      <c r="A196" s="39"/>
      <c r="B196" s="173"/>
      <c r="C196" s="217" t="s">
        <v>280</v>
      </c>
      <c r="D196" s="217" t="s">
        <v>150</v>
      </c>
      <c r="E196" s="218" t="s">
        <v>580</v>
      </c>
      <c r="F196" s="219" t="s">
        <v>581</v>
      </c>
      <c r="G196" s="220" t="s">
        <v>220</v>
      </c>
      <c r="H196" s="221">
        <v>867</v>
      </c>
      <c r="I196" s="222"/>
      <c r="J196" s="223">
        <f>ROUND(I196*H196,2)</f>
        <v>0</v>
      </c>
      <c r="K196" s="219" t="s">
        <v>138</v>
      </c>
      <c r="L196" s="224"/>
      <c r="M196" s="225" t="s">
        <v>3</v>
      </c>
      <c r="N196" s="226" t="s">
        <v>43</v>
      </c>
      <c r="O196" s="73"/>
      <c r="P196" s="183">
        <f>O196*H196</f>
        <v>0</v>
      </c>
      <c r="Q196" s="183">
        <v>0.0075700000000000003</v>
      </c>
      <c r="R196" s="183">
        <f>Q196*H196</f>
        <v>6.5631900000000005</v>
      </c>
      <c r="S196" s="183">
        <v>0</v>
      </c>
      <c r="T196" s="184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185" t="s">
        <v>154</v>
      </c>
      <c r="AT196" s="185" t="s">
        <v>150</v>
      </c>
      <c r="AU196" s="185" t="s">
        <v>81</v>
      </c>
      <c r="AY196" s="20" t="s">
        <v>132</v>
      </c>
      <c r="BE196" s="186">
        <f>IF(N196="základní",J196,0)</f>
        <v>0</v>
      </c>
      <c r="BF196" s="186">
        <f>IF(N196="snížená",J196,0)</f>
        <v>0</v>
      </c>
      <c r="BG196" s="186">
        <f>IF(N196="zákl. přenesená",J196,0)</f>
        <v>0</v>
      </c>
      <c r="BH196" s="186">
        <f>IF(N196="sníž. přenesená",J196,0)</f>
        <v>0</v>
      </c>
      <c r="BI196" s="186">
        <f>IF(N196="nulová",J196,0)</f>
        <v>0</v>
      </c>
      <c r="BJ196" s="20" t="s">
        <v>79</v>
      </c>
      <c r="BK196" s="186">
        <f>ROUND(I196*H196,2)</f>
        <v>0</v>
      </c>
      <c r="BL196" s="20" t="s">
        <v>139</v>
      </c>
      <c r="BM196" s="185" t="s">
        <v>601</v>
      </c>
    </row>
    <row r="197" s="2" customFormat="1">
      <c r="A197" s="39"/>
      <c r="B197" s="40"/>
      <c r="C197" s="39"/>
      <c r="D197" s="187" t="s">
        <v>141</v>
      </c>
      <c r="E197" s="39"/>
      <c r="F197" s="188" t="s">
        <v>581</v>
      </c>
      <c r="G197" s="39"/>
      <c r="H197" s="39"/>
      <c r="I197" s="189"/>
      <c r="J197" s="39"/>
      <c r="K197" s="39"/>
      <c r="L197" s="40"/>
      <c r="M197" s="190"/>
      <c r="N197" s="191"/>
      <c r="O197" s="73"/>
      <c r="P197" s="73"/>
      <c r="Q197" s="73"/>
      <c r="R197" s="73"/>
      <c r="S197" s="73"/>
      <c r="T197" s="74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20" t="s">
        <v>141</v>
      </c>
      <c r="AU197" s="20" t="s">
        <v>81</v>
      </c>
    </row>
    <row r="198" s="14" customFormat="1">
      <c r="A198" s="14"/>
      <c r="B198" s="201"/>
      <c r="C198" s="14"/>
      <c r="D198" s="187" t="s">
        <v>145</v>
      </c>
      <c r="E198" s="202" t="s">
        <v>3</v>
      </c>
      <c r="F198" s="203" t="s">
        <v>553</v>
      </c>
      <c r="G198" s="14"/>
      <c r="H198" s="204">
        <v>867</v>
      </c>
      <c r="I198" s="205"/>
      <c r="J198" s="14"/>
      <c r="K198" s="14"/>
      <c r="L198" s="201"/>
      <c r="M198" s="206"/>
      <c r="N198" s="207"/>
      <c r="O198" s="207"/>
      <c r="P198" s="207"/>
      <c r="Q198" s="207"/>
      <c r="R198" s="207"/>
      <c r="S198" s="207"/>
      <c r="T198" s="208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02" t="s">
        <v>145</v>
      </c>
      <c r="AU198" s="202" t="s">
        <v>81</v>
      </c>
      <c r="AV198" s="14" t="s">
        <v>81</v>
      </c>
      <c r="AW198" s="14" t="s">
        <v>33</v>
      </c>
      <c r="AX198" s="14" t="s">
        <v>72</v>
      </c>
      <c r="AY198" s="202" t="s">
        <v>132</v>
      </c>
    </row>
    <row r="199" s="15" customFormat="1">
      <c r="A199" s="15"/>
      <c r="B199" s="209"/>
      <c r="C199" s="15"/>
      <c r="D199" s="187" t="s">
        <v>145</v>
      </c>
      <c r="E199" s="210" t="s">
        <v>3</v>
      </c>
      <c r="F199" s="211" t="s">
        <v>149</v>
      </c>
      <c r="G199" s="15"/>
      <c r="H199" s="212">
        <v>867</v>
      </c>
      <c r="I199" s="213"/>
      <c r="J199" s="15"/>
      <c r="K199" s="15"/>
      <c r="L199" s="209"/>
      <c r="M199" s="214"/>
      <c r="N199" s="215"/>
      <c r="O199" s="215"/>
      <c r="P199" s="215"/>
      <c r="Q199" s="215"/>
      <c r="R199" s="215"/>
      <c r="S199" s="215"/>
      <c r="T199" s="216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10" t="s">
        <v>145</v>
      </c>
      <c r="AU199" s="210" t="s">
        <v>81</v>
      </c>
      <c r="AV199" s="15" t="s">
        <v>139</v>
      </c>
      <c r="AW199" s="15" t="s">
        <v>33</v>
      </c>
      <c r="AX199" s="15" t="s">
        <v>79</v>
      </c>
      <c r="AY199" s="210" t="s">
        <v>132</v>
      </c>
    </row>
    <row r="200" s="2" customFormat="1" ht="16.5" customHeight="1">
      <c r="A200" s="39"/>
      <c r="B200" s="173"/>
      <c r="C200" s="217" t="s">
        <v>288</v>
      </c>
      <c r="D200" s="217" t="s">
        <v>150</v>
      </c>
      <c r="E200" s="218" t="s">
        <v>584</v>
      </c>
      <c r="F200" s="219" t="s">
        <v>585</v>
      </c>
      <c r="G200" s="220" t="s">
        <v>153</v>
      </c>
      <c r="H200" s="221">
        <v>25.683</v>
      </c>
      <c r="I200" s="222"/>
      <c r="J200" s="223">
        <f>ROUND(I200*H200,2)</f>
        <v>0</v>
      </c>
      <c r="K200" s="219" t="s">
        <v>138</v>
      </c>
      <c r="L200" s="224"/>
      <c r="M200" s="225" t="s">
        <v>3</v>
      </c>
      <c r="N200" s="226" t="s">
        <v>43</v>
      </c>
      <c r="O200" s="73"/>
      <c r="P200" s="183">
        <f>O200*H200</f>
        <v>0</v>
      </c>
      <c r="Q200" s="183">
        <v>1</v>
      </c>
      <c r="R200" s="183">
        <f>Q200*H200</f>
        <v>25.683</v>
      </c>
      <c r="S200" s="183">
        <v>0</v>
      </c>
      <c r="T200" s="184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185" t="s">
        <v>154</v>
      </c>
      <c r="AT200" s="185" t="s">
        <v>150</v>
      </c>
      <c r="AU200" s="185" t="s">
        <v>81</v>
      </c>
      <c r="AY200" s="20" t="s">
        <v>132</v>
      </c>
      <c r="BE200" s="186">
        <f>IF(N200="základní",J200,0)</f>
        <v>0</v>
      </c>
      <c r="BF200" s="186">
        <f>IF(N200="snížená",J200,0)</f>
        <v>0</v>
      </c>
      <c r="BG200" s="186">
        <f>IF(N200="zákl. přenesená",J200,0)</f>
        <v>0</v>
      </c>
      <c r="BH200" s="186">
        <f>IF(N200="sníž. přenesená",J200,0)</f>
        <v>0</v>
      </c>
      <c r="BI200" s="186">
        <f>IF(N200="nulová",J200,0)</f>
        <v>0</v>
      </c>
      <c r="BJ200" s="20" t="s">
        <v>79</v>
      </c>
      <c r="BK200" s="186">
        <f>ROUND(I200*H200,2)</f>
        <v>0</v>
      </c>
      <c r="BL200" s="20" t="s">
        <v>139</v>
      </c>
      <c r="BM200" s="185" t="s">
        <v>602</v>
      </c>
    </row>
    <row r="201" s="2" customFormat="1">
      <c r="A201" s="39"/>
      <c r="B201" s="40"/>
      <c r="C201" s="39"/>
      <c r="D201" s="187" t="s">
        <v>141</v>
      </c>
      <c r="E201" s="39"/>
      <c r="F201" s="188" t="s">
        <v>585</v>
      </c>
      <c r="G201" s="39"/>
      <c r="H201" s="39"/>
      <c r="I201" s="189"/>
      <c r="J201" s="39"/>
      <c r="K201" s="39"/>
      <c r="L201" s="40"/>
      <c r="M201" s="190"/>
      <c r="N201" s="191"/>
      <c r="O201" s="73"/>
      <c r="P201" s="73"/>
      <c r="Q201" s="73"/>
      <c r="R201" s="73"/>
      <c r="S201" s="73"/>
      <c r="T201" s="74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20" t="s">
        <v>141</v>
      </c>
      <c r="AU201" s="20" t="s">
        <v>81</v>
      </c>
    </row>
    <row r="202" s="14" customFormat="1">
      <c r="A202" s="14"/>
      <c r="B202" s="201"/>
      <c r="C202" s="14"/>
      <c r="D202" s="187" t="s">
        <v>145</v>
      </c>
      <c r="E202" s="202" t="s">
        <v>3</v>
      </c>
      <c r="F202" s="203" t="s">
        <v>603</v>
      </c>
      <c r="G202" s="14"/>
      <c r="H202" s="204">
        <v>25.683</v>
      </c>
      <c r="I202" s="205"/>
      <c r="J202" s="14"/>
      <c r="K202" s="14"/>
      <c r="L202" s="201"/>
      <c r="M202" s="206"/>
      <c r="N202" s="207"/>
      <c r="O202" s="207"/>
      <c r="P202" s="207"/>
      <c r="Q202" s="207"/>
      <c r="R202" s="207"/>
      <c r="S202" s="207"/>
      <c r="T202" s="208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02" t="s">
        <v>145</v>
      </c>
      <c r="AU202" s="202" t="s">
        <v>81</v>
      </c>
      <c r="AV202" s="14" t="s">
        <v>81</v>
      </c>
      <c r="AW202" s="14" t="s">
        <v>33</v>
      </c>
      <c r="AX202" s="14" t="s">
        <v>72</v>
      </c>
      <c r="AY202" s="202" t="s">
        <v>132</v>
      </c>
    </row>
    <row r="203" s="15" customFormat="1">
      <c r="A203" s="15"/>
      <c r="B203" s="209"/>
      <c r="C203" s="15"/>
      <c r="D203" s="187" t="s">
        <v>145</v>
      </c>
      <c r="E203" s="210" t="s">
        <v>3</v>
      </c>
      <c r="F203" s="211" t="s">
        <v>149</v>
      </c>
      <c r="G203" s="15"/>
      <c r="H203" s="212">
        <v>25.683</v>
      </c>
      <c r="I203" s="213"/>
      <c r="J203" s="15"/>
      <c r="K203" s="15"/>
      <c r="L203" s="209"/>
      <c r="M203" s="214"/>
      <c r="N203" s="215"/>
      <c r="O203" s="215"/>
      <c r="P203" s="215"/>
      <c r="Q203" s="215"/>
      <c r="R203" s="215"/>
      <c r="S203" s="215"/>
      <c r="T203" s="216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10" t="s">
        <v>145</v>
      </c>
      <c r="AU203" s="210" t="s">
        <v>81</v>
      </c>
      <c r="AV203" s="15" t="s">
        <v>139</v>
      </c>
      <c r="AW203" s="15" t="s">
        <v>33</v>
      </c>
      <c r="AX203" s="15" t="s">
        <v>79</v>
      </c>
      <c r="AY203" s="210" t="s">
        <v>132</v>
      </c>
    </row>
    <row r="204" s="2" customFormat="1" ht="16.5" customHeight="1">
      <c r="A204" s="39"/>
      <c r="B204" s="173"/>
      <c r="C204" s="174" t="s">
        <v>8</v>
      </c>
      <c r="D204" s="174" t="s">
        <v>134</v>
      </c>
      <c r="E204" s="175" t="s">
        <v>604</v>
      </c>
      <c r="F204" s="176" t="s">
        <v>605</v>
      </c>
      <c r="G204" s="177" t="s">
        <v>220</v>
      </c>
      <c r="H204" s="178">
        <v>63</v>
      </c>
      <c r="I204" s="179"/>
      <c r="J204" s="180">
        <f>ROUND(I204*H204,2)</f>
        <v>0</v>
      </c>
      <c r="K204" s="176" t="s">
        <v>138</v>
      </c>
      <c r="L204" s="40"/>
      <c r="M204" s="181" t="s">
        <v>3</v>
      </c>
      <c r="N204" s="182" t="s">
        <v>43</v>
      </c>
      <c r="O204" s="73"/>
      <c r="P204" s="183">
        <f>O204*H204</f>
        <v>0</v>
      </c>
      <c r="Q204" s="183">
        <v>0</v>
      </c>
      <c r="R204" s="183">
        <f>Q204*H204</f>
        <v>0</v>
      </c>
      <c r="S204" s="183">
        <v>0.0042900000000000004</v>
      </c>
      <c r="T204" s="184">
        <f>S204*H204</f>
        <v>0.27027000000000001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185" t="s">
        <v>139</v>
      </c>
      <c r="AT204" s="185" t="s">
        <v>134</v>
      </c>
      <c r="AU204" s="185" t="s">
        <v>81</v>
      </c>
      <c r="AY204" s="20" t="s">
        <v>132</v>
      </c>
      <c r="BE204" s="186">
        <f>IF(N204="základní",J204,0)</f>
        <v>0</v>
      </c>
      <c r="BF204" s="186">
        <f>IF(N204="snížená",J204,0)</f>
        <v>0</v>
      </c>
      <c r="BG204" s="186">
        <f>IF(N204="zákl. přenesená",J204,0)</f>
        <v>0</v>
      </c>
      <c r="BH204" s="186">
        <f>IF(N204="sníž. přenesená",J204,0)</f>
        <v>0</v>
      </c>
      <c r="BI204" s="186">
        <f>IF(N204="nulová",J204,0)</f>
        <v>0</v>
      </c>
      <c r="BJ204" s="20" t="s">
        <v>79</v>
      </c>
      <c r="BK204" s="186">
        <f>ROUND(I204*H204,2)</f>
        <v>0</v>
      </c>
      <c r="BL204" s="20" t="s">
        <v>139</v>
      </c>
      <c r="BM204" s="185" t="s">
        <v>606</v>
      </c>
    </row>
    <row r="205" s="2" customFormat="1">
      <c r="A205" s="39"/>
      <c r="B205" s="40"/>
      <c r="C205" s="39"/>
      <c r="D205" s="187" t="s">
        <v>141</v>
      </c>
      <c r="E205" s="39"/>
      <c r="F205" s="188" t="s">
        <v>605</v>
      </c>
      <c r="G205" s="39"/>
      <c r="H205" s="39"/>
      <c r="I205" s="189"/>
      <c r="J205" s="39"/>
      <c r="K205" s="39"/>
      <c r="L205" s="40"/>
      <c r="M205" s="190"/>
      <c r="N205" s="191"/>
      <c r="O205" s="73"/>
      <c r="P205" s="73"/>
      <c r="Q205" s="73"/>
      <c r="R205" s="73"/>
      <c r="S205" s="73"/>
      <c r="T205" s="74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20" t="s">
        <v>141</v>
      </c>
      <c r="AU205" s="20" t="s">
        <v>81</v>
      </c>
    </row>
    <row r="206" s="2" customFormat="1">
      <c r="A206" s="39"/>
      <c r="B206" s="40"/>
      <c r="C206" s="39"/>
      <c r="D206" s="192" t="s">
        <v>143</v>
      </c>
      <c r="E206" s="39"/>
      <c r="F206" s="193" t="s">
        <v>607</v>
      </c>
      <c r="G206" s="39"/>
      <c r="H206" s="39"/>
      <c r="I206" s="189"/>
      <c r="J206" s="39"/>
      <c r="K206" s="39"/>
      <c r="L206" s="40"/>
      <c r="M206" s="190"/>
      <c r="N206" s="191"/>
      <c r="O206" s="73"/>
      <c r="P206" s="73"/>
      <c r="Q206" s="73"/>
      <c r="R206" s="73"/>
      <c r="S206" s="73"/>
      <c r="T206" s="74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20" t="s">
        <v>143</v>
      </c>
      <c r="AU206" s="20" t="s">
        <v>81</v>
      </c>
    </row>
    <row r="207" s="14" customFormat="1">
      <c r="A207" s="14"/>
      <c r="B207" s="201"/>
      <c r="C207" s="14"/>
      <c r="D207" s="187" t="s">
        <v>145</v>
      </c>
      <c r="E207" s="202" t="s">
        <v>3</v>
      </c>
      <c r="F207" s="203" t="s">
        <v>608</v>
      </c>
      <c r="G207" s="14"/>
      <c r="H207" s="204">
        <v>63</v>
      </c>
      <c r="I207" s="205"/>
      <c r="J207" s="14"/>
      <c r="K207" s="14"/>
      <c r="L207" s="201"/>
      <c r="M207" s="206"/>
      <c r="N207" s="207"/>
      <c r="O207" s="207"/>
      <c r="P207" s="207"/>
      <c r="Q207" s="207"/>
      <c r="R207" s="207"/>
      <c r="S207" s="207"/>
      <c r="T207" s="208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02" t="s">
        <v>145</v>
      </c>
      <c r="AU207" s="202" t="s">
        <v>81</v>
      </c>
      <c r="AV207" s="14" t="s">
        <v>81</v>
      </c>
      <c r="AW207" s="14" t="s">
        <v>33</v>
      </c>
      <c r="AX207" s="14" t="s">
        <v>72</v>
      </c>
      <c r="AY207" s="202" t="s">
        <v>132</v>
      </c>
    </row>
    <row r="208" s="15" customFormat="1">
      <c r="A208" s="15"/>
      <c r="B208" s="209"/>
      <c r="C208" s="15"/>
      <c r="D208" s="187" t="s">
        <v>145</v>
      </c>
      <c r="E208" s="210" t="s">
        <v>3</v>
      </c>
      <c r="F208" s="211" t="s">
        <v>149</v>
      </c>
      <c r="G208" s="15"/>
      <c r="H208" s="212">
        <v>63</v>
      </c>
      <c r="I208" s="213"/>
      <c r="J208" s="15"/>
      <c r="K208" s="15"/>
      <c r="L208" s="209"/>
      <c r="M208" s="214"/>
      <c r="N208" s="215"/>
      <c r="O208" s="215"/>
      <c r="P208" s="215"/>
      <c r="Q208" s="215"/>
      <c r="R208" s="215"/>
      <c r="S208" s="215"/>
      <c r="T208" s="216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10" t="s">
        <v>145</v>
      </c>
      <c r="AU208" s="210" t="s">
        <v>81</v>
      </c>
      <c r="AV208" s="15" t="s">
        <v>139</v>
      </c>
      <c r="AW208" s="15" t="s">
        <v>33</v>
      </c>
      <c r="AX208" s="15" t="s">
        <v>79</v>
      </c>
      <c r="AY208" s="210" t="s">
        <v>132</v>
      </c>
    </row>
    <row r="209" s="2" customFormat="1" ht="16.5" customHeight="1">
      <c r="A209" s="39"/>
      <c r="B209" s="173"/>
      <c r="C209" s="217" t="s">
        <v>304</v>
      </c>
      <c r="D209" s="217" t="s">
        <v>150</v>
      </c>
      <c r="E209" s="218" t="s">
        <v>609</v>
      </c>
      <c r="F209" s="219" t="s">
        <v>610</v>
      </c>
      <c r="G209" s="220" t="s">
        <v>220</v>
      </c>
      <c r="H209" s="221">
        <v>63</v>
      </c>
      <c r="I209" s="222"/>
      <c r="J209" s="223">
        <f>ROUND(I209*H209,2)</f>
        <v>0</v>
      </c>
      <c r="K209" s="219" t="s">
        <v>3</v>
      </c>
      <c r="L209" s="224"/>
      <c r="M209" s="225" t="s">
        <v>3</v>
      </c>
      <c r="N209" s="226" t="s">
        <v>43</v>
      </c>
      <c r="O209" s="73"/>
      <c r="P209" s="183">
        <f>O209*H209</f>
        <v>0</v>
      </c>
      <c r="Q209" s="183">
        <v>0</v>
      </c>
      <c r="R209" s="183">
        <f>Q209*H209</f>
        <v>0</v>
      </c>
      <c r="S209" s="183">
        <v>0</v>
      </c>
      <c r="T209" s="184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185" t="s">
        <v>154</v>
      </c>
      <c r="AT209" s="185" t="s">
        <v>150</v>
      </c>
      <c r="AU209" s="185" t="s">
        <v>81</v>
      </c>
      <c r="AY209" s="20" t="s">
        <v>132</v>
      </c>
      <c r="BE209" s="186">
        <f>IF(N209="základní",J209,0)</f>
        <v>0</v>
      </c>
      <c r="BF209" s="186">
        <f>IF(N209="snížená",J209,0)</f>
        <v>0</v>
      </c>
      <c r="BG209" s="186">
        <f>IF(N209="zákl. přenesená",J209,0)</f>
        <v>0</v>
      </c>
      <c r="BH209" s="186">
        <f>IF(N209="sníž. přenesená",J209,0)</f>
        <v>0</v>
      </c>
      <c r="BI209" s="186">
        <f>IF(N209="nulová",J209,0)</f>
        <v>0</v>
      </c>
      <c r="BJ209" s="20" t="s">
        <v>79</v>
      </c>
      <c r="BK209" s="186">
        <f>ROUND(I209*H209,2)</f>
        <v>0</v>
      </c>
      <c r="BL209" s="20" t="s">
        <v>139</v>
      </c>
      <c r="BM209" s="185" t="s">
        <v>611</v>
      </c>
    </row>
    <row r="210" s="2" customFormat="1">
      <c r="A210" s="39"/>
      <c r="B210" s="40"/>
      <c r="C210" s="39"/>
      <c r="D210" s="187" t="s">
        <v>141</v>
      </c>
      <c r="E210" s="39"/>
      <c r="F210" s="188" t="s">
        <v>610</v>
      </c>
      <c r="G210" s="39"/>
      <c r="H210" s="39"/>
      <c r="I210" s="189"/>
      <c r="J210" s="39"/>
      <c r="K210" s="39"/>
      <c r="L210" s="40"/>
      <c r="M210" s="190"/>
      <c r="N210" s="191"/>
      <c r="O210" s="73"/>
      <c r="P210" s="73"/>
      <c r="Q210" s="73"/>
      <c r="R210" s="73"/>
      <c r="S210" s="73"/>
      <c r="T210" s="74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20" t="s">
        <v>141</v>
      </c>
      <c r="AU210" s="20" t="s">
        <v>81</v>
      </c>
    </row>
    <row r="211" s="2" customFormat="1" ht="16.5" customHeight="1">
      <c r="A211" s="39"/>
      <c r="B211" s="173"/>
      <c r="C211" s="174" t="s">
        <v>308</v>
      </c>
      <c r="D211" s="174" t="s">
        <v>134</v>
      </c>
      <c r="E211" s="175" t="s">
        <v>612</v>
      </c>
      <c r="F211" s="176" t="s">
        <v>613</v>
      </c>
      <c r="G211" s="177" t="s">
        <v>220</v>
      </c>
      <c r="H211" s="178">
        <v>48</v>
      </c>
      <c r="I211" s="179"/>
      <c r="J211" s="180">
        <f>ROUND(I211*H211,2)</f>
        <v>0</v>
      </c>
      <c r="K211" s="176" t="s">
        <v>138</v>
      </c>
      <c r="L211" s="40"/>
      <c r="M211" s="181" t="s">
        <v>3</v>
      </c>
      <c r="N211" s="182" t="s">
        <v>43</v>
      </c>
      <c r="O211" s="73"/>
      <c r="P211" s="183">
        <f>O211*H211</f>
        <v>0</v>
      </c>
      <c r="Q211" s="183">
        <v>0</v>
      </c>
      <c r="R211" s="183">
        <f>Q211*H211</f>
        <v>0</v>
      </c>
      <c r="S211" s="183">
        <v>0</v>
      </c>
      <c r="T211" s="184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185" t="s">
        <v>139</v>
      </c>
      <c r="AT211" s="185" t="s">
        <v>134</v>
      </c>
      <c r="AU211" s="185" t="s">
        <v>81</v>
      </c>
      <c r="AY211" s="20" t="s">
        <v>132</v>
      </c>
      <c r="BE211" s="186">
        <f>IF(N211="základní",J211,0)</f>
        <v>0</v>
      </c>
      <c r="BF211" s="186">
        <f>IF(N211="snížená",J211,0)</f>
        <v>0</v>
      </c>
      <c r="BG211" s="186">
        <f>IF(N211="zákl. přenesená",J211,0)</f>
        <v>0</v>
      </c>
      <c r="BH211" s="186">
        <f>IF(N211="sníž. přenesená",J211,0)</f>
        <v>0</v>
      </c>
      <c r="BI211" s="186">
        <f>IF(N211="nulová",J211,0)</f>
        <v>0</v>
      </c>
      <c r="BJ211" s="20" t="s">
        <v>79</v>
      </c>
      <c r="BK211" s="186">
        <f>ROUND(I211*H211,2)</f>
        <v>0</v>
      </c>
      <c r="BL211" s="20" t="s">
        <v>139</v>
      </c>
      <c r="BM211" s="185" t="s">
        <v>614</v>
      </c>
    </row>
    <row r="212" s="2" customFormat="1">
      <c r="A212" s="39"/>
      <c r="B212" s="40"/>
      <c r="C212" s="39"/>
      <c r="D212" s="187" t="s">
        <v>141</v>
      </c>
      <c r="E212" s="39"/>
      <c r="F212" s="188" t="s">
        <v>615</v>
      </c>
      <c r="G212" s="39"/>
      <c r="H212" s="39"/>
      <c r="I212" s="189"/>
      <c r="J212" s="39"/>
      <c r="K212" s="39"/>
      <c r="L212" s="40"/>
      <c r="M212" s="190"/>
      <c r="N212" s="191"/>
      <c r="O212" s="73"/>
      <c r="P212" s="73"/>
      <c r="Q212" s="73"/>
      <c r="R212" s="73"/>
      <c r="S212" s="73"/>
      <c r="T212" s="74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20" t="s">
        <v>141</v>
      </c>
      <c r="AU212" s="20" t="s">
        <v>81</v>
      </c>
    </row>
    <row r="213" s="2" customFormat="1">
      <c r="A213" s="39"/>
      <c r="B213" s="40"/>
      <c r="C213" s="39"/>
      <c r="D213" s="192" t="s">
        <v>143</v>
      </c>
      <c r="E213" s="39"/>
      <c r="F213" s="193" t="s">
        <v>616</v>
      </c>
      <c r="G213" s="39"/>
      <c r="H213" s="39"/>
      <c r="I213" s="189"/>
      <c r="J213" s="39"/>
      <c r="K213" s="39"/>
      <c r="L213" s="40"/>
      <c r="M213" s="190"/>
      <c r="N213" s="191"/>
      <c r="O213" s="73"/>
      <c r="P213" s="73"/>
      <c r="Q213" s="73"/>
      <c r="R213" s="73"/>
      <c r="S213" s="73"/>
      <c r="T213" s="74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20" t="s">
        <v>143</v>
      </c>
      <c r="AU213" s="20" t="s">
        <v>81</v>
      </c>
    </row>
    <row r="214" s="13" customFormat="1">
      <c r="A214" s="13"/>
      <c r="B214" s="194"/>
      <c r="C214" s="13"/>
      <c r="D214" s="187" t="s">
        <v>145</v>
      </c>
      <c r="E214" s="195" t="s">
        <v>3</v>
      </c>
      <c r="F214" s="196" t="s">
        <v>617</v>
      </c>
      <c r="G214" s="13"/>
      <c r="H214" s="195" t="s">
        <v>3</v>
      </c>
      <c r="I214" s="197"/>
      <c r="J214" s="13"/>
      <c r="K214" s="13"/>
      <c r="L214" s="194"/>
      <c r="M214" s="198"/>
      <c r="N214" s="199"/>
      <c r="O214" s="199"/>
      <c r="P214" s="199"/>
      <c r="Q214" s="199"/>
      <c r="R214" s="199"/>
      <c r="S214" s="199"/>
      <c r="T214" s="20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5" t="s">
        <v>145</v>
      </c>
      <c r="AU214" s="195" t="s">
        <v>81</v>
      </c>
      <c r="AV214" s="13" t="s">
        <v>79</v>
      </c>
      <c r="AW214" s="13" t="s">
        <v>33</v>
      </c>
      <c r="AX214" s="13" t="s">
        <v>72</v>
      </c>
      <c r="AY214" s="195" t="s">
        <v>132</v>
      </c>
    </row>
    <row r="215" s="14" customFormat="1">
      <c r="A215" s="14"/>
      <c r="B215" s="201"/>
      <c r="C215" s="14"/>
      <c r="D215" s="187" t="s">
        <v>145</v>
      </c>
      <c r="E215" s="202" t="s">
        <v>3</v>
      </c>
      <c r="F215" s="203" t="s">
        <v>618</v>
      </c>
      <c r="G215" s="14"/>
      <c r="H215" s="204">
        <v>48</v>
      </c>
      <c r="I215" s="205"/>
      <c r="J215" s="14"/>
      <c r="K215" s="14"/>
      <c r="L215" s="201"/>
      <c r="M215" s="206"/>
      <c r="N215" s="207"/>
      <c r="O215" s="207"/>
      <c r="P215" s="207"/>
      <c r="Q215" s="207"/>
      <c r="R215" s="207"/>
      <c r="S215" s="207"/>
      <c r="T215" s="208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02" t="s">
        <v>145</v>
      </c>
      <c r="AU215" s="202" t="s">
        <v>81</v>
      </c>
      <c r="AV215" s="14" t="s">
        <v>81</v>
      </c>
      <c r="AW215" s="14" t="s">
        <v>33</v>
      </c>
      <c r="AX215" s="14" t="s">
        <v>72</v>
      </c>
      <c r="AY215" s="202" t="s">
        <v>132</v>
      </c>
    </row>
    <row r="216" s="15" customFormat="1">
      <c r="A216" s="15"/>
      <c r="B216" s="209"/>
      <c r="C216" s="15"/>
      <c r="D216" s="187" t="s">
        <v>145</v>
      </c>
      <c r="E216" s="210" t="s">
        <v>3</v>
      </c>
      <c r="F216" s="211" t="s">
        <v>149</v>
      </c>
      <c r="G216" s="15"/>
      <c r="H216" s="212">
        <v>48</v>
      </c>
      <c r="I216" s="213"/>
      <c r="J216" s="15"/>
      <c r="K216" s="15"/>
      <c r="L216" s="209"/>
      <c r="M216" s="214"/>
      <c r="N216" s="215"/>
      <c r="O216" s="215"/>
      <c r="P216" s="215"/>
      <c r="Q216" s="215"/>
      <c r="R216" s="215"/>
      <c r="S216" s="215"/>
      <c r="T216" s="216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10" t="s">
        <v>145</v>
      </c>
      <c r="AU216" s="210" t="s">
        <v>81</v>
      </c>
      <c r="AV216" s="15" t="s">
        <v>139</v>
      </c>
      <c r="AW216" s="15" t="s">
        <v>33</v>
      </c>
      <c r="AX216" s="15" t="s">
        <v>79</v>
      </c>
      <c r="AY216" s="210" t="s">
        <v>132</v>
      </c>
    </row>
    <row r="217" s="2" customFormat="1" ht="16.5" customHeight="1">
      <c r="A217" s="39"/>
      <c r="B217" s="173"/>
      <c r="C217" s="174" t="s">
        <v>314</v>
      </c>
      <c r="D217" s="174" t="s">
        <v>134</v>
      </c>
      <c r="E217" s="175" t="s">
        <v>619</v>
      </c>
      <c r="F217" s="176" t="s">
        <v>620</v>
      </c>
      <c r="G217" s="177" t="s">
        <v>220</v>
      </c>
      <c r="H217" s="178">
        <v>48</v>
      </c>
      <c r="I217" s="179"/>
      <c r="J217" s="180">
        <f>ROUND(I217*H217,2)</f>
        <v>0</v>
      </c>
      <c r="K217" s="176" t="s">
        <v>138</v>
      </c>
      <c r="L217" s="40"/>
      <c r="M217" s="181" t="s">
        <v>3</v>
      </c>
      <c r="N217" s="182" t="s">
        <v>43</v>
      </c>
      <c r="O217" s="73"/>
      <c r="P217" s="183">
        <f>O217*H217</f>
        <v>0</v>
      </c>
      <c r="Q217" s="183">
        <v>0</v>
      </c>
      <c r="R217" s="183">
        <f>Q217*H217</f>
        <v>0</v>
      </c>
      <c r="S217" s="183">
        <v>0</v>
      </c>
      <c r="T217" s="184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185" t="s">
        <v>139</v>
      </c>
      <c r="AT217" s="185" t="s">
        <v>134</v>
      </c>
      <c r="AU217" s="185" t="s">
        <v>81</v>
      </c>
      <c r="AY217" s="20" t="s">
        <v>132</v>
      </c>
      <c r="BE217" s="186">
        <f>IF(N217="základní",J217,0)</f>
        <v>0</v>
      </c>
      <c r="BF217" s="186">
        <f>IF(N217="snížená",J217,0)</f>
        <v>0</v>
      </c>
      <c r="BG217" s="186">
        <f>IF(N217="zákl. přenesená",J217,0)</f>
        <v>0</v>
      </c>
      <c r="BH217" s="186">
        <f>IF(N217="sníž. přenesená",J217,0)</f>
        <v>0</v>
      </c>
      <c r="BI217" s="186">
        <f>IF(N217="nulová",J217,0)</f>
        <v>0</v>
      </c>
      <c r="BJ217" s="20" t="s">
        <v>79</v>
      </c>
      <c r="BK217" s="186">
        <f>ROUND(I217*H217,2)</f>
        <v>0</v>
      </c>
      <c r="BL217" s="20" t="s">
        <v>139</v>
      </c>
      <c r="BM217" s="185" t="s">
        <v>621</v>
      </c>
    </row>
    <row r="218" s="2" customFormat="1">
      <c r="A218" s="39"/>
      <c r="B218" s="40"/>
      <c r="C218" s="39"/>
      <c r="D218" s="187" t="s">
        <v>141</v>
      </c>
      <c r="E218" s="39"/>
      <c r="F218" s="188" t="s">
        <v>622</v>
      </c>
      <c r="G218" s="39"/>
      <c r="H218" s="39"/>
      <c r="I218" s="189"/>
      <c r="J218" s="39"/>
      <c r="K218" s="39"/>
      <c r="L218" s="40"/>
      <c r="M218" s="190"/>
      <c r="N218" s="191"/>
      <c r="O218" s="73"/>
      <c r="P218" s="73"/>
      <c r="Q218" s="73"/>
      <c r="R218" s="73"/>
      <c r="S218" s="73"/>
      <c r="T218" s="74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20" t="s">
        <v>141</v>
      </c>
      <c r="AU218" s="20" t="s">
        <v>81</v>
      </c>
    </row>
    <row r="219" s="2" customFormat="1">
      <c r="A219" s="39"/>
      <c r="B219" s="40"/>
      <c r="C219" s="39"/>
      <c r="D219" s="192" t="s">
        <v>143</v>
      </c>
      <c r="E219" s="39"/>
      <c r="F219" s="193" t="s">
        <v>623</v>
      </c>
      <c r="G219" s="39"/>
      <c r="H219" s="39"/>
      <c r="I219" s="189"/>
      <c r="J219" s="39"/>
      <c r="K219" s="39"/>
      <c r="L219" s="40"/>
      <c r="M219" s="190"/>
      <c r="N219" s="191"/>
      <c r="O219" s="73"/>
      <c r="P219" s="73"/>
      <c r="Q219" s="73"/>
      <c r="R219" s="73"/>
      <c r="S219" s="73"/>
      <c r="T219" s="74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20" t="s">
        <v>143</v>
      </c>
      <c r="AU219" s="20" t="s">
        <v>81</v>
      </c>
    </row>
    <row r="220" s="14" customFormat="1">
      <c r="A220" s="14"/>
      <c r="B220" s="201"/>
      <c r="C220" s="14"/>
      <c r="D220" s="187" t="s">
        <v>145</v>
      </c>
      <c r="E220" s="202" t="s">
        <v>3</v>
      </c>
      <c r="F220" s="203" t="s">
        <v>624</v>
      </c>
      <c r="G220" s="14"/>
      <c r="H220" s="204">
        <v>48</v>
      </c>
      <c r="I220" s="205"/>
      <c r="J220" s="14"/>
      <c r="K220" s="14"/>
      <c r="L220" s="201"/>
      <c r="M220" s="206"/>
      <c r="N220" s="207"/>
      <c r="O220" s="207"/>
      <c r="P220" s="207"/>
      <c r="Q220" s="207"/>
      <c r="R220" s="207"/>
      <c r="S220" s="207"/>
      <c r="T220" s="208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02" t="s">
        <v>145</v>
      </c>
      <c r="AU220" s="202" t="s">
        <v>81</v>
      </c>
      <c r="AV220" s="14" t="s">
        <v>81</v>
      </c>
      <c r="AW220" s="14" t="s">
        <v>33</v>
      </c>
      <c r="AX220" s="14" t="s">
        <v>72</v>
      </c>
      <c r="AY220" s="202" t="s">
        <v>132</v>
      </c>
    </row>
    <row r="221" s="15" customFormat="1">
      <c r="A221" s="15"/>
      <c r="B221" s="209"/>
      <c r="C221" s="15"/>
      <c r="D221" s="187" t="s">
        <v>145</v>
      </c>
      <c r="E221" s="210" t="s">
        <v>3</v>
      </c>
      <c r="F221" s="211" t="s">
        <v>149</v>
      </c>
      <c r="G221" s="15"/>
      <c r="H221" s="212">
        <v>48</v>
      </c>
      <c r="I221" s="213"/>
      <c r="J221" s="15"/>
      <c r="K221" s="15"/>
      <c r="L221" s="209"/>
      <c r="M221" s="214"/>
      <c r="N221" s="215"/>
      <c r="O221" s="215"/>
      <c r="P221" s="215"/>
      <c r="Q221" s="215"/>
      <c r="R221" s="215"/>
      <c r="S221" s="215"/>
      <c r="T221" s="216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10" t="s">
        <v>145</v>
      </c>
      <c r="AU221" s="210" t="s">
        <v>81</v>
      </c>
      <c r="AV221" s="15" t="s">
        <v>139</v>
      </c>
      <c r="AW221" s="15" t="s">
        <v>33</v>
      </c>
      <c r="AX221" s="15" t="s">
        <v>79</v>
      </c>
      <c r="AY221" s="210" t="s">
        <v>132</v>
      </c>
    </row>
    <row r="222" s="2" customFormat="1" ht="16.5" customHeight="1">
      <c r="A222" s="39"/>
      <c r="B222" s="173"/>
      <c r="C222" s="174" t="s">
        <v>321</v>
      </c>
      <c r="D222" s="174" t="s">
        <v>134</v>
      </c>
      <c r="E222" s="175" t="s">
        <v>625</v>
      </c>
      <c r="F222" s="176" t="s">
        <v>626</v>
      </c>
      <c r="G222" s="177" t="s">
        <v>220</v>
      </c>
      <c r="H222" s="178">
        <v>1040</v>
      </c>
      <c r="I222" s="179"/>
      <c r="J222" s="180">
        <f>ROUND(I222*H222,2)</f>
        <v>0</v>
      </c>
      <c r="K222" s="176" t="s">
        <v>138</v>
      </c>
      <c r="L222" s="40"/>
      <c r="M222" s="181" t="s">
        <v>3</v>
      </c>
      <c r="N222" s="182" t="s">
        <v>43</v>
      </c>
      <c r="O222" s="73"/>
      <c r="P222" s="183">
        <f>O222*H222</f>
        <v>0</v>
      </c>
      <c r="Q222" s="183">
        <v>0.00051999999999999995</v>
      </c>
      <c r="R222" s="183">
        <f>Q222*H222</f>
        <v>0.54079999999999995</v>
      </c>
      <c r="S222" s="183">
        <v>0</v>
      </c>
      <c r="T222" s="184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185" t="s">
        <v>139</v>
      </c>
      <c r="AT222" s="185" t="s">
        <v>134</v>
      </c>
      <c r="AU222" s="185" t="s">
        <v>81</v>
      </c>
      <c r="AY222" s="20" t="s">
        <v>132</v>
      </c>
      <c r="BE222" s="186">
        <f>IF(N222="základní",J222,0)</f>
        <v>0</v>
      </c>
      <c r="BF222" s="186">
        <f>IF(N222="snížená",J222,0)</f>
        <v>0</v>
      </c>
      <c r="BG222" s="186">
        <f>IF(N222="zákl. přenesená",J222,0)</f>
        <v>0</v>
      </c>
      <c r="BH222" s="186">
        <f>IF(N222="sníž. přenesená",J222,0)</f>
        <v>0</v>
      </c>
      <c r="BI222" s="186">
        <f>IF(N222="nulová",J222,0)</f>
        <v>0</v>
      </c>
      <c r="BJ222" s="20" t="s">
        <v>79</v>
      </c>
      <c r="BK222" s="186">
        <f>ROUND(I222*H222,2)</f>
        <v>0</v>
      </c>
      <c r="BL222" s="20" t="s">
        <v>139</v>
      </c>
      <c r="BM222" s="185" t="s">
        <v>627</v>
      </c>
    </row>
    <row r="223" s="2" customFormat="1">
      <c r="A223" s="39"/>
      <c r="B223" s="40"/>
      <c r="C223" s="39"/>
      <c r="D223" s="187" t="s">
        <v>141</v>
      </c>
      <c r="E223" s="39"/>
      <c r="F223" s="188" t="s">
        <v>628</v>
      </c>
      <c r="G223" s="39"/>
      <c r="H223" s="39"/>
      <c r="I223" s="189"/>
      <c r="J223" s="39"/>
      <c r="K223" s="39"/>
      <c r="L223" s="40"/>
      <c r="M223" s="190"/>
      <c r="N223" s="191"/>
      <c r="O223" s="73"/>
      <c r="P223" s="73"/>
      <c r="Q223" s="73"/>
      <c r="R223" s="73"/>
      <c r="S223" s="73"/>
      <c r="T223" s="74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20" t="s">
        <v>141</v>
      </c>
      <c r="AU223" s="20" t="s">
        <v>81</v>
      </c>
    </row>
    <row r="224" s="2" customFormat="1">
      <c r="A224" s="39"/>
      <c r="B224" s="40"/>
      <c r="C224" s="39"/>
      <c r="D224" s="192" t="s">
        <v>143</v>
      </c>
      <c r="E224" s="39"/>
      <c r="F224" s="193" t="s">
        <v>629</v>
      </c>
      <c r="G224" s="39"/>
      <c r="H224" s="39"/>
      <c r="I224" s="189"/>
      <c r="J224" s="39"/>
      <c r="K224" s="39"/>
      <c r="L224" s="40"/>
      <c r="M224" s="190"/>
      <c r="N224" s="191"/>
      <c r="O224" s="73"/>
      <c r="P224" s="73"/>
      <c r="Q224" s="73"/>
      <c r="R224" s="73"/>
      <c r="S224" s="73"/>
      <c r="T224" s="74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20" t="s">
        <v>143</v>
      </c>
      <c r="AU224" s="20" t="s">
        <v>81</v>
      </c>
    </row>
    <row r="225" s="14" customFormat="1">
      <c r="A225" s="14"/>
      <c r="B225" s="201"/>
      <c r="C225" s="14"/>
      <c r="D225" s="187" t="s">
        <v>145</v>
      </c>
      <c r="E225" s="202" t="s">
        <v>3</v>
      </c>
      <c r="F225" s="203" t="s">
        <v>630</v>
      </c>
      <c r="G225" s="14"/>
      <c r="H225" s="204">
        <v>1040</v>
      </c>
      <c r="I225" s="205"/>
      <c r="J225" s="14"/>
      <c r="K225" s="14"/>
      <c r="L225" s="201"/>
      <c r="M225" s="206"/>
      <c r="N225" s="207"/>
      <c r="O225" s="207"/>
      <c r="P225" s="207"/>
      <c r="Q225" s="207"/>
      <c r="R225" s="207"/>
      <c r="S225" s="207"/>
      <c r="T225" s="208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02" t="s">
        <v>145</v>
      </c>
      <c r="AU225" s="202" t="s">
        <v>81</v>
      </c>
      <c r="AV225" s="14" t="s">
        <v>81</v>
      </c>
      <c r="AW225" s="14" t="s">
        <v>33</v>
      </c>
      <c r="AX225" s="14" t="s">
        <v>72</v>
      </c>
      <c r="AY225" s="202" t="s">
        <v>132</v>
      </c>
    </row>
    <row r="226" s="15" customFormat="1">
      <c r="A226" s="15"/>
      <c r="B226" s="209"/>
      <c r="C226" s="15"/>
      <c r="D226" s="187" t="s">
        <v>145</v>
      </c>
      <c r="E226" s="210" t="s">
        <v>3</v>
      </c>
      <c r="F226" s="211" t="s">
        <v>149</v>
      </c>
      <c r="G226" s="15"/>
      <c r="H226" s="212">
        <v>1040</v>
      </c>
      <c r="I226" s="213"/>
      <c r="J226" s="15"/>
      <c r="K226" s="15"/>
      <c r="L226" s="209"/>
      <c r="M226" s="214"/>
      <c r="N226" s="215"/>
      <c r="O226" s="215"/>
      <c r="P226" s="215"/>
      <c r="Q226" s="215"/>
      <c r="R226" s="215"/>
      <c r="S226" s="215"/>
      <c r="T226" s="216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10" t="s">
        <v>145</v>
      </c>
      <c r="AU226" s="210" t="s">
        <v>81</v>
      </c>
      <c r="AV226" s="15" t="s">
        <v>139</v>
      </c>
      <c r="AW226" s="15" t="s">
        <v>33</v>
      </c>
      <c r="AX226" s="15" t="s">
        <v>79</v>
      </c>
      <c r="AY226" s="210" t="s">
        <v>132</v>
      </c>
    </row>
    <row r="227" s="2" customFormat="1" ht="16.5" customHeight="1">
      <c r="A227" s="39"/>
      <c r="B227" s="173"/>
      <c r="C227" s="174" t="s">
        <v>328</v>
      </c>
      <c r="D227" s="174" t="s">
        <v>134</v>
      </c>
      <c r="E227" s="175" t="s">
        <v>631</v>
      </c>
      <c r="F227" s="176" t="s">
        <v>632</v>
      </c>
      <c r="G227" s="177" t="s">
        <v>283</v>
      </c>
      <c r="H227" s="178">
        <v>1560</v>
      </c>
      <c r="I227" s="179"/>
      <c r="J227" s="180">
        <f>ROUND(I227*H227,2)</f>
        <v>0</v>
      </c>
      <c r="K227" s="176" t="s">
        <v>138</v>
      </c>
      <c r="L227" s="40"/>
      <c r="M227" s="181" t="s">
        <v>3</v>
      </c>
      <c r="N227" s="182" t="s">
        <v>43</v>
      </c>
      <c r="O227" s="73"/>
      <c r="P227" s="183">
        <f>O227*H227</f>
        <v>0</v>
      </c>
      <c r="Q227" s="183">
        <v>0</v>
      </c>
      <c r="R227" s="183">
        <f>Q227*H227</f>
        <v>0</v>
      </c>
      <c r="S227" s="183">
        <v>0</v>
      </c>
      <c r="T227" s="184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185" t="s">
        <v>139</v>
      </c>
      <c r="AT227" s="185" t="s">
        <v>134</v>
      </c>
      <c r="AU227" s="185" t="s">
        <v>81</v>
      </c>
      <c r="AY227" s="20" t="s">
        <v>132</v>
      </c>
      <c r="BE227" s="186">
        <f>IF(N227="základní",J227,0)</f>
        <v>0</v>
      </c>
      <c r="BF227" s="186">
        <f>IF(N227="snížená",J227,0)</f>
        <v>0</v>
      </c>
      <c r="BG227" s="186">
        <f>IF(N227="zákl. přenesená",J227,0)</f>
        <v>0</v>
      </c>
      <c r="BH227" s="186">
        <f>IF(N227="sníž. přenesená",J227,0)</f>
        <v>0</v>
      </c>
      <c r="BI227" s="186">
        <f>IF(N227="nulová",J227,0)</f>
        <v>0</v>
      </c>
      <c r="BJ227" s="20" t="s">
        <v>79</v>
      </c>
      <c r="BK227" s="186">
        <f>ROUND(I227*H227,2)</f>
        <v>0</v>
      </c>
      <c r="BL227" s="20" t="s">
        <v>139</v>
      </c>
      <c r="BM227" s="185" t="s">
        <v>633</v>
      </c>
    </row>
    <row r="228" s="2" customFormat="1">
      <c r="A228" s="39"/>
      <c r="B228" s="40"/>
      <c r="C228" s="39"/>
      <c r="D228" s="187" t="s">
        <v>141</v>
      </c>
      <c r="E228" s="39"/>
      <c r="F228" s="188" t="s">
        <v>632</v>
      </c>
      <c r="G228" s="39"/>
      <c r="H228" s="39"/>
      <c r="I228" s="189"/>
      <c r="J228" s="39"/>
      <c r="K228" s="39"/>
      <c r="L228" s="40"/>
      <c r="M228" s="190"/>
      <c r="N228" s="191"/>
      <c r="O228" s="73"/>
      <c r="P228" s="73"/>
      <c r="Q228" s="73"/>
      <c r="R228" s="73"/>
      <c r="S228" s="73"/>
      <c r="T228" s="74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20" t="s">
        <v>141</v>
      </c>
      <c r="AU228" s="20" t="s">
        <v>81</v>
      </c>
    </row>
    <row r="229" s="2" customFormat="1">
      <c r="A229" s="39"/>
      <c r="B229" s="40"/>
      <c r="C229" s="39"/>
      <c r="D229" s="192" t="s">
        <v>143</v>
      </c>
      <c r="E229" s="39"/>
      <c r="F229" s="193" t="s">
        <v>634</v>
      </c>
      <c r="G229" s="39"/>
      <c r="H229" s="39"/>
      <c r="I229" s="189"/>
      <c r="J229" s="39"/>
      <c r="K229" s="39"/>
      <c r="L229" s="40"/>
      <c r="M229" s="190"/>
      <c r="N229" s="191"/>
      <c r="O229" s="73"/>
      <c r="P229" s="73"/>
      <c r="Q229" s="73"/>
      <c r="R229" s="73"/>
      <c r="S229" s="73"/>
      <c r="T229" s="74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20" t="s">
        <v>143</v>
      </c>
      <c r="AU229" s="20" t="s">
        <v>81</v>
      </c>
    </row>
    <row r="230" s="13" customFormat="1">
      <c r="A230" s="13"/>
      <c r="B230" s="194"/>
      <c r="C230" s="13"/>
      <c r="D230" s="187" t="s">
        <v>145</v>
      </c>
      <c r="E230" s="195" t="s">
        <v>3</v>
      </c>
      <c r="F230" s="196" t="s">
        <v>635</v>
      </c>
      <c r="G230" s="13"/>
      <c r="H230" s="195" t="s">
        <v>3</v>
      </c>
      <c r="I230" s="197"/>
      <c r="J230" s="13"/>
      <c r="K230" s="13"/>
      <c r="L230" s="194"/>
      <c r="M230" s="198"/>
      <c r="N230" s="199"/>
      <c r="O230" s="199"/>
      <c r="P230" s="199"/>
      <c r="Q230" s="199"/>
      <c r="R230" s="199"/>
      <c r="S230" s="199"/>
      <c r="T230" s="20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95" t="s">
        <v>145</v>
      </c>
      <c r="AU230" s="195" t="s">
        <v>81</v>
      </c>
      <c r="AV230" s="13" t="s">
        <v>79</v>
      </c>
      <c r="AW230" s="13" t="s">
        <v>33</v>
      </c>
      <c r="AX230" s="13" t="s">
        <v>72</v>
      </c>
      <c r="AY230" s="195" t="s">
        <v>132</v>
      </c>
    </row>
    <row r="231" s="14" customFormat="1">
      <c r="A231" s="14"/>
      <c r="B231" s="201"/>
      <c r="C231" s="14"/>
      <c r="D231" s="187" t="s">
        <v>145</v>
      </c>
      <c r="E231" s="202" t="s">
        <v>3</v>
      </c>
      <c r="F231" s="203" t="s">
        <v>636</v>
      </c>
      <c r="G231" s="14"/>
      <c r="H231" s="204">
        <v>1560</v>
      </c>
      <c r="I231" s="205"/>
      <c r="J231" s="14"/>
      <c r="K231" s="14"/>
      <c r="L231" s="201"/>
      <c r="M231" s="206"/>
      <c r="N231" s="207"/>
      <c r="O231" s="207"/>
      <c r="P231" s="207"/>
      <c r="Q231" s="207"/>
      <c r="R231" s="207"/>
      <c r="S231" s="207"/>
      <c r="T231" s="208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02" t="s">
        <v>145</v>
      </c>
      <c r="AU231" s="202" t="s">
        <v>81</v>
      </c>
      <c r="AV231" s="14" t="s">
        <v>81</v>
      </c>
      <c r="AW231" s="14" t="s">
        <v>33</v>
      </c>
      <c r="AX231" s="14" t="s">
        <v>72</v>
      </c>
      <c r="AY231" s="202" t="s">
        <v>132</v>
      </c>
    </row>
    <row r="232" s="15" customFormat="1">
      <c r="A232" s="15"/>
      <c r="B232" s="209"/>
      <c r="C232" s="15"/>
      <c r="D232" s="187" t="s">
        <v>145</v>
      </c>
      <c r="E232" s="210" t="s">
        <v>3</v>
      </c>
      <c r="F232" s="211" t="s">
        <v>149</v>
      </c>
      <c r="G232" s="15"/>
      <c r="H232" s="212">
        <v>1560</v>
      </c>
      <c r="I232" s="213"/>
      <c r="J232" s="15"/>
      <c r="K232" s="15"/>
      <c r="L232" s="209"/>
      <c r="M232" s="214"/>
      <c r="N232" s="215"/>
      <c r="O232" s="215"/>
      <c r="P232" s="215"/>
      <c r="Q232" s="215"/>
      <c r="R232" s="215"/>
      <c r="S232" s="215"/>
      <c r="T232" s="216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10" t="s">
        <v>145</v>
      </c>
      <c r="AU232" s="210" t="s">
        <v>81</v>
      </c>
      <c r="AV232" s="15" t="s">
        <v>139</v>
      </c>
      <c r="AW232" s="15" t="s">
        <v>33</v>
      </c>
      <c r="AX232" s="15" t="s">
        <v>79</v>
      </c>
      <c r="AY232" s="210" t="s">
        <v>132</v>
      </c>
    </row>
    <row r="233" s="2" customFormat="1" ht="16.5" customHeight="1">
      <c r="A233" s="39"/>
      <c r="B233" s="173"/>
      <c r="C233" s="174" t="s">
        <v>334</v>
      </c>
      <c r="D233" s="174" t="s">
        <v>134</v>
      </c>
      <c r="E233" s="175" t="s">
        <v>637</v>
      </c>
      <c r="F233" s="176" t="s">
        <v>638</v>
      </c>
      <c r="G233" s="177" t="s">
        <v>283</v>
      </c>
      <c r="H233" s="178">
        <v>72</v>
      </c>
      <c r="I233" s="179"/>
      <c r="J233" s="180">
        <f>ROUND(I233*H233,2)</f>
        <v>0</v>
      </c>
      <c r="K233" s="176" t="s">
        <v>3</v>
      </c>
      <c r="L233" s="40"/>
      <c r="M233" s="181" t="s">
        <v>3</v>
      </c>
      <c r="N233" s="182" t="s">
        <v>43</v>
      </c>
      <c r="O233" s="73"/>
      <c r="P233" s="183">
        <f>O233*H233</f>
        <v>0</v>
      </c>
      <c r="Q233" s="183">
        <v>0</v>
      </c>
      <c r="R233" s="183">
        <f>Q233*H233</f>
        <v>0</v>
      </c>
      <c r="S233" s="183">
        <v>0</v>
      </c>
      <c r="T233" s="184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185" t="s">
        <v>139</v>
      </c>
      <c r="AT233" s="185" t="s">
        <v>134</v>
      </c>
      <c r="AU233" s="185" t="s">
        <v>81</v>
      </c>
      <c r="AY233" s="20" t="s">
        <v>132</v>
      </c>
      <c r="BE233" s="186">
        <f>IF(N233="základní",J233,0)</f>
        <v>0</v>
      </c>
      <c r="BF233" s="186">
        <f>IF(N233="snížená",J233,0)</f>
        <v>0</v>
      </c>
      <c r="BG233" s="186">
        <f>IF(N233="zákl. přenesená",J233,0)</f>
        <v>0</v>
      </c>
      <c r="BH233" s="186">
        <f>IF(N233="sníž. přenesená",J233,0)</f>
        <v>0</v>
      </c>
      <c r="BI233" s="186">
        <f>IF(N233="nulová",J233,0)</f>
        <v>0</v>
      </c>
      <c r="BJ233" s="20" t="s">
        <v>79</v>
      </c>
      <c r="BK233" s="186">
        <f>ROUND(I233*H233,2)</f>
        <v>0</v>
      </c>
      <c r="BL233" s="20" t="s">
        <v>139</v>
      </c>
      <c r="BM233" s="185" t="s">
        <v>639</v>
      </c>
    </row>
    <row r="234" s="2" customFormat="1">
      <c r="A234" s="39"/>
      <c r="B234" s="40"/>
      <c r="C234" s="39"/>
      <c r="D234" s="187" t="s">
        <v>141</v>
      </c>
      <c r="E234" s="39"/>
      <c r="F234" s="188" t="s">
        <v>638</v>
      </c>
      <c r="G234" s="39"/>
      <c r="H234" s="39"/>
      <c r="I234" s="189"/>
      <c r="J234" s="39"/>
      <c r="K234" s="39"/>
      <c r="L234" s="40"/>
      <c r="M234" s="190"/>
      <c r="N234" s="191"/>
      <c r="O234" s="73"/>
      <c r="P234" s="73"/>
      <c r="Q234" s="73"/>
      <c r="R234" s="73"/>
      <c r="S234" s="73"/>
      <c r="T234" s="74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20" t="s">
        <v>141</v>
      </c>
      <c r="AU234" s="20" t="s">
        <v>81</v>
      </c>
    </row>
    <row r="235" s="13" customFormat="1">
      <c r="A235" s="13"/>
      <c r="B235" s="194"/>
      <c r="C235" s="13"/>
      <c r="D235" s="187" t="s">
        <v>145</v>
      </c>
      <c r="E235" s="195" t="s">
        <v>3</v>
      </c>
      <c r="F235" s="196" t="s">
        <v>640</v>
      </c>
      <c r="G235" s="13"/>
      <c r="H235" s="195" t="s">
        <v>3</v>
      </c>
      <c r="I235" s="197"/>
      <c r="J235" s="13"/>
      <c r="K235" s="13"/>
      <c r="L235" s="194"/>
      <c r="M235" s="198"/>
      <c r="N235" s="199"/>
      <c r="O235" s="199"/>
      <c r="P235" s="199"/>
      <c r="Q235" s="199"/>
      <c r="R235" s="199"/>
      <c r="S235" s="199"/>
      <c r="T235" s="20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95" t="s">
        <v>145</v>
      </c>
      <c r="AU235" s="195" t="s">
        <v>81</v>
      </c>
      <c r="AV235" s="13" t="s">
        <v>79</v>
      </c>
      <c r="AW235" s="13" t="s">
        <v>33</v>
      </c>
      <c r="AX235" s="13" t="s">
        <v>72</v>
      </c>
      <c r="AY235" s="195" t="s">
        <v>132</v>
      </c>
    </row>
    <row r="236" s="14" customFormat="1">
      <c r="A236" s="14"/>
      <c r="B236" s="201"/>
      <c r="C236" s="14"/>
      <c r="D236" s="187" t="s">
        <v>145</v>
      </c>
      <c r="E236" s="202" t="s">
        <v>3</v>
      </c>
      <c r="F236" s="203" t="s">
        <v>641</v>
      </c>
      <c r="G236" s="14"/>
      <c r="H236" s="204">
        <v>72</v>
      </c>
      <c r="I236" s="205"/>
      <c r="J236" s="14"/>
      <c r="K236" s="14"/>
      <c r="L236" s="201"/>
      <c r="M236" s="206"/>
      <c r="N236" s="207"/>
      <c r="O236" s="207"/>
      <c r="P236" s="207"/>
      <c r="Q236" s="207"/>
      <c r="R236" s="207"/>
      <c r="S236" s="207"/>
      <c r="T236" s="208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02" t="s">
        <v>145</v>
      </c>
      <c r="AU236" s="202" t="s">
        <v>81</v>
      </c>
      <c r="AV236" s="14" t="s">
        <v>81</v>
      </c>
      <c r="AW236" s="14" t="s">
        <v>33</v>
      </c>
      <c r="AX236" s="14" t="s">
        <v>72</v>
      </c>
      <c r="AY236" s="202" t="s">
        <v>132</v>
      </c>
    </row>
    <row r="237" s="15" customFormat="1">
      <c r="A237" s="15"/>
      <c r="B237" s="209"/>
      <c r="C237" s="15"/>
      <c r="D237" s="187" t="s">
        <v>145</v>
      </c>
      <c r="E237" s="210" t="s">
        <v>3</v>
      </c>
      <c r="F237" s="211" t="s">
        <v>149</v>
      </c>
      <c r="G237" s="15"/>
      <c r="H237" s="212">
        <v>72</v>
      </c>
      <c r="I237" s="213"/>
      <c r="J237" s="15"/>
      <c r="K237" s="15"/>
      <c r="L237" s="209"/>
      <c r="M237" s="214"/>
      <c r="N237" s="215"/>
      <c r="O237" s="215"/>
      <c r="P237" s="215"/>
      <c r="Q237" s="215"/>
      <c r="R237" s="215"/>
      <c r="S237" s="215"/>
      <c r="T237" s="216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10" t="s">
        <v>145</v>
      </c>
      <c r="AU237" s="210" t="s">
        <v>81</v>
      </c>
      <c r="AV237" s="15" t="s">
        <v>139</v>
      </c>
      <c r="AW237" s="15" t="s">
        <v>33</v>
      </c>
      <c r="AX237" s="15" t="s">
        <v>79</v>
      </c>
      <c r="AY237" s="210" t="s">
        <v>132</v>
      </c>
    </row>
    <row r="238" s="2" customFormat="1" ht="16.5" customHeight="1">
      <c r="A238" s="39"/>
      <c r="B238" s="173"/>
      <c r="C238" s="174" t="s">
        <v>341</v>
      </c>
      <c r="D238" s="174" t="s">
        <v>134</v>
      </c>
      <c r="E238" s="175" t="s">
        <v>642</v>
      </c>
      <c r="F238" s="176" t="s">
        <v>643</v>
      </c>
      <c r="G238" s="177" t="s">
        <v>178</v>
      </c>
      <c r="H238" s="178">
        <v>45</v>
      </c>
      <c r="I238" s="179"/>
      <c r="J238" s="180">
        <f>ROUND(I238*H238,2)</f>
        <v>0</v>
      </c>
      <c r="K238" s="176" t="s">
        <v>138</v>
      </c>
      <c r="L238" s="40"/>
      <c r="M238" s="181" t="s">
        <v>3</v>
      </c>
      <c r="N238" s="182" t="s">
        <v>43</v>
      </c>
      <c r="O238" s="73"/>
      <c r="P238" s="183">
        <f>O238*H238</f>
        <v>0</v>
      </c>
      <c r="Q238" s="183">
        <v>0.083500000000000005</v>
      </c>
      <c r="R238" s="183">
        <f>Q238*H238</f>
        <v>3.7575000000000003</v>
      </c>
      <c r="S238" s="183">
        <v>0</v>
      </c>
      <c r="T238" s="184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185" t="s">
        <v>139</v>
      </c>
      <c r="AT238" s="185" t="s">
        <v>134</v>
      </c>
      <c r="AU238" s="185" t="s">
        <v>81</v>
      </c>
      <c r="AY238" s="20" t="s">
        <v>132</v>
      </c>
      <c r="BE238" s="186">
        <f>IF(N238="základní",J238,0)</f>
        <v>0</v>
      </c>
      <c r="BF238" s="186">
        <f>IF(N238="snížená",J238,0)</f>
        <v>0</v>
      </c>
      <c r="BG238" s="186">
        <f>IF(N238="zákl. přenesená",J238,0)</f>
        <v>0</v>
      </c>
      <c r="BH238" s="186">
        <f>IF(N238="sníž. přenesená",J238,0)</f>
        <v>0</v>
      </c>
      <c r="BI238" s="186">
        <f>IF(N238="nulová",J238,0)</f>
        <v>0</v>
      </c>
      <c r="BJ238" s="20" t="s">
        <v>79</v>
      </c>
      <c r="BK238" s="186">
        <f>ROUND(I238*H238,2)</f>
        <v>0</v>
      </c>
      <c r="BL238" s="20" t="s">
        <v>139</v>
      </c>
      <c r="BM238" s="185" t="s">
        <v>644</v>
      </c>
    </row>
    <row r="239" s="2" customFormat="1">
      <c r="A239" s="39"/>
      <c r="B239" s="40"/>
      <c r="C239" s="39"/>
      <c r="D239" s="187" t="s">
        <v>141</v>
      </c>
      <c r="E239" s="39"/>
      <c r="F239" s="188" t="s">
        <v>645</v>
      </c>
      <c r="G239" s="39"/>
      <c r="H239" s="39"/>
      <c r="I239" s="189"/>
      <c r="J239" s="39"/>
      <c r="K239" s="39"/>
      <c r="L239" s="40"/>
      <c r="M239" s="190"/>
      <c r="N239" s="191"/>
      <c r="O239" s="73"/>
      <c r="P239" s="73"/>
      <c r="Q239" s="73"/>
      <c r="R239" s="73"/>
      <c r="S239" s="73"/>
      <c r="T239" s="74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20" t="s">
        <v>141</v>
      </c>
      <c r="AU239" s="20" t="s">
        <v>81</v>
      </c>
    </row>
    <row r="240" s="2" customFormat="1">
      <c r="A240" s="39"/>
      <c r="B240" s="40"/>
      <c r="C240" s="39"/>
      <c r="D240" s="192" t="s">
        <v>143</v>
      </c>
      <c r="E240" s="39"/>
      <c r="F240" s="193" t="s">
        <v>646</v>
      </c>
      <c r="G240" s="39"/>
      <c r="H240" s="39"/>
      <c r="I240" s="189"/>
      <c r="J240" s="39"/>
      <c r="K240" s="39"/>
      <c r="L240" s="40"/>
      <c r="M240" s="190"/>
      <c r="N240" s="191"/>
      <c r="O240" s="73"/>
      <c r="P240" s="73"/>
      <c r="Q240" s="73"/>
      <c r="R240" s="73"/>
      <c r="S240" s="73"/>
      <c r="T240" s="74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20" t="s">
        <v>143</v>
      </c>
      <c r="AU240" s="20" t="s">
        <v>81</v>
      </c>
    </row>
    <row r="241" s="13" customFormat="1">
      <c r="A241" s="13"/>
      <c r="B241" s="194"/>
      <c r="C241" s="13"/>
      <c r="D241" s="187" t="s">
        <v>145</v>
      </c>
      <c r="E241" s="195" t="s">
        <v>3</v>
      </c>
      <c r="F241" s="196" t="s">
        <v>647</v>
      </c>
      <c r="G241" s="13"/>
      <c r="H241" s="195" t="s">
        <v>3</v>
      </c>
      <c r="I241" s="197"/>
      <c r="J241" s="13"/>
      <c r="K241" s="13"/>
      <c r="L241" s="194"/>
      <c r="M241" s="198"/>
      <c r="N241" s="199"/>
      <c r="O241" s="199"/>
      <c r="P241" s="199"/>
      <c r="Q241" s="199"/>
      <c r="R241" s="199"/>
      <c r="S241" s="199"/>
      <c r="T241" s="20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95" t="s">
        <v>145</v>
      </c>
      <c r="AU241" s="195" t="s">
        <v>81</v>
      </c>
      <c r="AV241" s="13" t="s">
        <v>79</v>
      </c>
      <c r="AW241" s="13" t="s">
        <v>33</v>
      </c>
      <c r="AX241" s="13" t="s">
        <v>72</v>
      </c>
      <c r="AY241" s="195" t="s">
        <v>132</v>
      </c>
    </row>
    <row r="242" s="14" customFormat="1">
      <c r="A242" s="14"/>
      <c r="B242" s="201"/>
      <c r="C242" s="14"/>
      <c r="D242" s="187" t="s">
        <v>145</v>
      </c>
      <c r="E242" s="202" t="s">
        <v>3</v>
      </c>
      <c r="F242" s="203" t="s">
        <v>513</v>
      </c>
      <c r="G242" s="14"/>
      <c r="H242" s="204">
        <v>45</v>
      </c>
      <c r="I242" s="205"/>
      <c r="J242" s="14"/>
      <c r="K242" s="14"/>
      <c r="L242" s="201"/>
      <c r="M242" s="206"/>
      <c r="N242" s="207"/>
      <c r="O242" s="207"/>
      <c r="P242" s="207"/>
      <c r="Q242" s="207"/>
      <c r="R242" s="207"/>
      <c r="S242" s="207"/>
      <c r="T242" s="208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02" t="s">
        <v>145</v>
      </c>
      <c r="AU242" s="202" t="s">
        <v>81</v>
      </c>
      <c r="AV242" s="14" t="s">
        <v>81</v>
      </c>
      <c r="AW242" s="14" t="s">
        <v>33</v>
      </c>
      <c r="AX242" s="14" t="s">
        <v>72</v>
      </c>
      <c r="AY242" s="202" t="s">
        <v>132</v>
      </c>
    </row>
    <row r="243" s="15" customFormat="1">
      <c r="A243" s="15"/>
      <c r="B243" s="209"/>
      <c r="C243" s="15"/>
      <c r="D243" s="187" t="s">
        <v>145</v>
      </c>
      <c r="E243" s="210" t="s">
        <v>3</v>
      </c>
      <c r="F243" s="211" t="s">
        <v>149</v>
      </c>
      <c r="G243" s="15"/>
      <c r="H243" s="212">
        <v>45</v>
      </c>
      <c r="I243" s="213"/>
      <c r="J243" s="15"/>
      <c r="K243" s="15"/>
      <c r="L243" s="209"/>
      <c r="M243" s="214"/>
      <c r="N243" s="215"/>
      <c r="O243" s="215"/>
      <c r="P243" s="215"/>
      <c r="Q243" s="215"/>
      <c r="R243" s="215"/>
      <c r="S243" s="215"/>
      <c r="T243" s="216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10" t="s">
        <v>145</v>
      </c>
      <c r="AU243" s="210" t="s">
        <v>81</v>
      </c>
      <c r="AV243" s="15" t="s">
        <v>139</v>
      </c>
      <c r="AW243" s="15" t="s">
        <v>33</v>
      </c>
      <c r="AX243" s="15" t="s">
        <v>79</v>
      </c>
      <c r="AY243" s="210" t="s">
        <v>132</v>
      </c>
    </row>
    <row r="244" s="12" customFormat="1" ht="22.8" customHeight="1">
      <c r="A244" s="12"/>
      <c r="B244" s="160"/>
      <c r="C244" s="12"/>
      <c r="D244" s="161" t="s">
        <v>71</v>
      </c>
      <c r="E244" s="171" t="s">
        <v>184</v>
      </c>
      <c r="F244" s="171" t="s">
        <v>234</v>
      </c>
      <c r="G244" s="12"/>
      <c r="H244" s="12"/>
      <c r="I244" s="163"/>
      <c r="J244" s="172">
        <f>BK244</f>
        <v>0</v>
      </c>
      <c r="K244" s="12"/>
      <c r="L244" s="160"/>
      <c r="M244" s="165"/>
      <c r="N244" s="166"/>
      <c r="O244" s="166"/>
      <c r="P244" s="167">
        <f>SUM(P245:P253)</f>
        <v>0</v>
      </c>
      <c r="Q244" s="166"/>
      <c r="R244" s="167">
        <f>SUM(R245:R253)</f>
        <v>25.272000000000002</v>
      </c>
      <c r="S244" s="166"/>
      <c r="T244" s="168">
        <f>SUM(T245:T253)</f>
        <v>25.272000000000002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161" t="s">
        <v>79</v>
      </c>
      <c r="AT244" s="169" t="s">
        <v>71</v>
      </c>
      <c r="AU244" s="169" t="s">
        <v>79</v>
      </c>
      <c r="AY244" s="161" t="s">
        <v>132</v>
      </c>
      <c r="BK244" s="170">
        <f>SUM(BK245:BK253)</f>
        <v>0</v>
      </c>
    </row>
    <row r="245" s="2" customFormat="1" ht="16.5" customHeight="1">
      <c r="A245" s="39"/>
      <c r="B245" s="173"/>
      <c r="C245" s="174" t="s">
        <v>348</v>
      </c>
      <c r="D245" s="174" t="s">
        <v>134</v>
      </c>
      <c r="E245" s="175" t="s">
        <v>648</v>
      </c>
      <c r="F245" s="176" t="s">
        <v>649</v>
      </c>
      <c r="G245" s="177" t="s">
        <v>178</v>
      </c>
      <c r="H245" s="178">
        <v>1053</v>
      </c>
      <c r="I245" s="179"/>
      <c r="J245" s="180">
        <f>ROUND(I245*H245,2)</f>
        <v>0</v>
      </c>
      <c r="K245" s="176" t="s">
        <v>3</v>
      </c>
      <c r="L245" s="40"/>
      <c r="M245" s="181" t="s">
        <v>3</v>
      </c>
      <c r="N245" s="182" t="s">
        <v>43</v>
      </c>
      <c r="O245" s="73"/>
      <c r="P245" s="183">
        <f>O245*H245</f>
        <v>0</v>
      </c>
      <c r="Q245" s="183">
        <v>0</v>
      </c>
      <c r="R245" s="183">
        <f>Q245*H245</f>
        <v>0</v>
      </c>
      <c r="S245" s="183">
        <v>0</v>
      </c>
      <c r="T245" s="184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185" t="s">
        <v>139</v>
      </c>
      <c r="AT245" s="185" t="s">
        <v>134</v>
      </c>
      <c r="AU245" s="185" t="s">
        <v>81</v>
      </c>
      <c r="AY245" s="20" t="s">
        <v>132</v>
      </c>
      <c r="BE245" s="186">
        <f>IF(N245="základní",J245,0)</f>
        <v>0</v>
      </c>
      <c r="BF245" s="186">
        <f>IF(N245="snížená",J245,0)</f>
        <v>0</v>
      </c>
      <c r="BG245" s="186">
        <f>IF(N245="zákl. přenesená",J245,0)</f>
        <v>0</v>
      </c>
      <c r="BH245" s="186">
        <f>IF(N245="sníž. přenesená",J245,0)</f>
        <v>0</v>
      </c>
      <c r="BI245" s="186">
        <f>IF(N245="nulová",J245,0)</f>
        <v>0</v>
      </c>
      <c r="BJ245" s="20" t="s">
        <v>79</v>
      </c>
      <c r="BK245" s="186">
        <f>ROUND(I245*H245,2)</f>
        <v>0</v>
      </c>
      <c r="BL245" s="20" t="s">
        <v>139</v>
      </c>
      <c r="BM245" s="185" t="s">
        <v>650</v>
      </c>
    </row>
    <row r="246" s="2" customFormat="1">
      <c r="A246" s="39"/>
      <c r="B246" s="40"/>
      <c r="C246" s="39"/>
      <c r="D246" s="187" t="s">
        <v>141</v>
      </c>
      <c r="E246" s="39"/>
      <c r="F246" s="188" t="s">
        <v>649</v>
      </c>
      <c r="G246" s="39"/>
      <c r="H246" s="39"/>
      <c r="I246" s="189"/>
      <c r="J246" s="39"/>
      <c r="K246" s="39"/>
      <c r="L246" s="40"/>
      <c r="M246" s="190"/>
      <c r="N246" s="191"/>
      <c r="O246" s="73"/>
      <c r="P246" s="73"/>
      <c r="Q246" s="73"/>
      <c r="R246" s="73"/>
      <c r="S246" s="73"/>
      <c r="T246" s="74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20" t="s">
        <v>141</v>
      </c>
      <c r="AU246" s="20" t="s">
        <v>81</v>
      </c>
    </row>
    <row r="247" s="14" customFormat="1">
      <c r="A247" s="14"/>
      <c r="B247" s="201"/>
      <c r="C247" s="14"/>
      <c r="D247" s="187" t="s">
        <v>145</v>
      </c>
      <c r="E247" s="202" t="s">
        <v>3</v>
      </c>
      <c r="F247" s="203" t="s">
        <v>651</v>
      </c>
      <c r="G247" s="14"/>
      <c r="H247" s="204">
        <v>1053</v>
      </c>
      <c r="I247" s="205"/>
      <c r="J247" s="14"/>
      <c r="K247" s="14"/>
      <c r="L247" s="201"/>
      <c r="M247" s="206"/>
      <c r="N247" s="207"/>
      <c r="O247" s="207"/>
      <c r="P247" s="207"/>
      <c r="Q247" s="207"/>
      <c r="R247" s="207"/>
      <c r="S247" s="207"/>
      <c r="T247" s="208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02" t="s">
        <v>145</v>
      </c>
      <c r="AU247" s="202" t="s">
        <v>81</v>
      </c>
      <c r="AV247" s="14" t="s">
        <v>81</v>
      </c>
      <c r="AW247" s="14" t="s">
        <v>33</v>
      </c>
      <c r="AX247" s="14" t="s">
        <v>72</v>
      </c>
      <c r="AY247" s="202" t="s">
        <v>132</v>
      </c>
    </row>
    <row r="248" s="15" customFormat="1">
      <c r="A248" s="15"/>
      <c r="B248" s="209"/>
      <c r="C248" s="15"/>
      <c r="D248" s="187" t="s">
        <v>145</v>
      </c>
      <c r="E248" s="210" t="s">
        <v>3</v>
      </c>
      <c r="F248" s="211" t="s">
        <v>149</v>
      </c>
      <c r="G248" s="15"/>
      <c r="H248" s="212">
        <v>1053</v>
      </c>
      <c r="I248" s="213"/>
      <c r="J248" s="15"/>
      <c r="K248" s="15"/>
      <c r="L248" s="209"/>
      <c r="M248" s="214"/>
      <c r="N248" s="215"/>
      <c r="O248" s="215"/>
      <c r="P248" s="215"/>
      <c r="Q248" s="215"/>
      <c r="R248" s="215"/>
      <c r="S248" s="215"/>
      <c r="T248" s="216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10" t="s">
        <v>145</v>
      </c>
      <c r="AU248" s="210" t="s">
        <v>81</v>
      </c>
      <c r="AV248" s="15" t="s">
        <v>139</v>
      </c>
      <c r="AW248" s="15" t="s">
        <v>33</v>
      </c>
      <c r="AX248" s="15" t="s">
        <v>79</v>
      </c>
      <c r="AY248" s="210" t="s">
        <v>132</v>
      </c>
    </row>
    <row r="249" s="2" customFormat="1" ht="16.5" customHeight="1">
      <c r="A249" s="39"/>
      <c r="B249" s="173"/>
      <c r="C249" s="174" t="s">
        <v>356</v>
      </c>
      <c r="D249" s="174" t="s">
        <v>134</v>
      </c>
      <c r="E249" s="175" t="s">
        <v>652</v>
      </c>
      <c r="F249" s="176" t="s">
        <v>653</v>
      </c>
      <c r="G249" s="177" t="s">
        <v>178</v>
      </c>
      <c r="H249" s="178">
        <v>1053</v>
      </c>
      <c r="I249" s="179"/>
      <c r="J249" s="180">
        <f>ROUND(I249*H249,2)</f>
        <v>0</v>
      </c>
      <c r="K249" s="176" t="s">
        <v>138</v>
      </c>
      <c r="L249" s="40"/>
      <c r="M249" s="181" t="s">
        <v>3</v>
      </c>
      <c r="N249" s="182" t="s">
        <v>43</v>
      </c>
      <c r="O249" s="73"/>
      <c r="P249" s="183">
        <f>O249*H249</f>
        <v>0</v>
      </c>
      <c r="Q249" s="183">
        <v>0.024</v>
      </c>
      <c r="R249" s="183">
        <f>Q249*H249</f>
        <v>25.272000000000002</v>
      </c>
      <c r="S249" s="183">
        <v>0.024</v>
      </c>
      <c r="T249" s="184">
        <f>S249*H249</f>
        <v>25.272000000000002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185" t="s">
        <v>139</v>
      </c>
      <c r="AT249" s="185" t="s">
        <v>134</v>
      </c>
      <c r="AU249" s="185" t="s">
        <v>81</v>
      </c>
      <c r="AY249" s="20" t="s">
        <v>132</v>
      </c>
      <c r="BE249" s="186">
        <f>IF(N249="základní",J249,0)</f>
        <v>0</v>
      </c>
      <c r="BF249" s="186">
        <f>IF(N249="snížená",J249,0)</f>
        <v>0</v>
      </c>
      <c r="BG249" s="186">
        <f>IF(N249="zákl. přenesená",J249,0)</f>
        <v>0</v>
      </c>
      <c r="BH249" s="186">
        <f>IF(N249="sníž. přenesená",J249,0)</f>
        <v>0</v>
      </c>
      <c r="BI249" s="186">
        <f>IF(N249="nulová",J249,0)</f>
        <v>0</v>
      </c>
      <c r="BJ249" s="20" t="s">
        <v>79</v>
      </c>
      <c r="BK249" s="186">
        <f>ROUND(I249*H249,2)</f>
        <v>0</v>
      </c>
      <c r="BL249" s="20" t="s">
        <v>139</v>
      </c>
      <c r="BM249" s="185" t="s">
        <v>654</v>
      </c>
    </row>
    <row r="250" s="2" customFormat="1">
      <c r="A250" s="39"/>
      <c r="B250" s="40"/>
      <c r="C250" s="39"/>
      <c r="D250" s="187" t="s">
        <v>141</v>
      </c>
      <c r="E250" s="39"/>
      <c r="F250" s="188" t="s">
        <v>655</v>
      </c>
      <c r="G250" s="39"/>
      <c r="H250" s="39"/>
      <c r="I250" s="189"/>
      <c r="J250" s="39"/>
      <c r="K250" s="39"/>
      <c r="L250" s="40"/>
      <c r="M250" s="190"/>
      <c r="N250" s="191"/>
      <c r="O250" s="73"/>
      <c r="P250" s="73"/>
      <c r="Q250" s="73"/>
      <c r="R250" s="73"/>
      <c r="S250" s="73"/>
      <c r="T250" s="74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20" t="s">
        <v>141</v>
      </c>
      <c r="AU250" s="20" t="s">
        <v>81</v>
      </c>
    </row>
    <row r="251" s="2" customFormat="1">
      <c r="A251" s="39"/>
      <c r="B251" s="40"/>
      <c r="C251" s="39"/>
      <c r="D251" s="192" t="s">
        <v>143</v>
      </c>
      <c r="E251" s="39"/>
      <c r="F251" s="193" t="s">
        <v>656</v>
      </c>
      <c r="G251" s="39"/>
      <c r="H251" s="39"/>
      <c r="I251" s="189"/>
      <c r="J251" s="39"/>
      <c r="K251" s="39"/>
      <c r="L251" s="40"/>
      <c r="M251" s="190"/>
      <c r="N251" s="191"/>
      <c r="O251" s="73"/>
      <c r="P251" s="73"/>
      <c r="Q251" s="73"/>
      <c r="R251" s="73"/>
      <c r="S251" s="73"/>
      <c r="T251" s="74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20" t="s">
        <v>143</v>
      </c>
      <c r="AU251" s="20" t="s">
        <v>81</v>
      </c>
    </row>
    <row r="252" s="14" customFormat="1">
      <c r="A252" s="14"/>
      <c r="B252" s="201"/>
      <c r="C252" s="14"/>
      <c r="D252" s="187" t="s">
        <v>145</v>
      </c>
      <c r="E252" s="202" t="s">
        <v>3</v>
      </c>
      <c r="F252" s="203" t="s">
        <v>651</v>
      </c>
      <c r="G252" s="14"/>
      <c r="H252" s="204">
        <v>1053</v>
      </c>
      <c r="I252" s="205"/>
      <c r="J252" s="14"/>
      <c r="K252" s="14"/>
      <c r="L252" s="201"/>
      <c r="M252" s="206"/>
      <c r="N252" s="207"/>
      <c r="O252" s="207"/>
      <c r="P252" s="207"/>
      <c r="Q252" s="207"/>
      <c r="R252" s="207"/>
      <c r="S252" s="207"/>
      <c r="T252" s="208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02" t="s">
        <v>145</v>
      </c>
      <c r="AU252" s="202" t="s">
        <v>81</v>
      </c>
      <c r="AV252" s="14" t="s">
        <v>81</v>
      </c>
      <c r="AW252" s="14" t="s">
        <v>33</v>
      </c>
      <c r="AX252" s="14" t="s">
        <v>72</v>
      </c>
      <c r="AY252" s="202" t="s">
        <v>132</v>
      </c>
    </row>
    <row r="253" s="15" customFormat="1">
      <c r="A253" s="15"/>
      <c r="B253" s="209"/>
      <c r="C253" s="15"/>
      <c r="D253" s="187" t="s">
        <v>145</v>
      </c>
      <c r="E253" s="210" t="s">
        <v>3</v>
      </c>
      <c r="F253" s="211" t="s">
        <v>149</v>
      </c>
      <c r="G253" s="15"/>
      <c r="H253" s="212">
        <v>1053</v>
      </c>
      <c r="I253" s="213"/>
      <c r="J253" s="15"/>
      <c r="K253" s="15"/>
      <c r="L253" s="209"/>
      <c r="M253" s="214"/>
      <c r="N253" s="215"/>
      <c r="O253" s="215"/>
      <c r="P253" s="215"/>
      <c r="Q253" s="215"/>
      <c r="R253" s="215"/>
      <c r="S253" s="215"/>
      <c r="T253" s="216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10" t="s">
        <v>145</v>
      </c>
      <c r="AU253" s="210" t="s">
        <v>81</v>
      </c>
      <c r="AV253" s="15" t="s">
        <v>139</v>
      </c>
      <c r="AW253" s="15" t="s">
        <v>33</v>
      </c>
      <c r="AX253" s="15" t="s">
        <v>79</v>
      </c>
      <c r="AY253" s="210" t="s">
        <v>132</v>
      </c>
    </row>
    <row r="254" s="12" customFormat="1" ht="22.8" customHeight="1">
      <c r="A254" s="12"/>
      <c r="B254" s="160"/>
      <c r="C254" s="12"/>
      <c r="D254" s="161" t="s">
        <v>71</v>
      </c>
      <c r="E254" s="171" t="s">
        <v>154</v>
      </c>
      <c r="F254" s="171" t="s">
        <v>657</v>
      </c>
      <c r="G254" s="12"/>
      <c r="H254" s="12"/>
      <c r="I254" s="163"/>
      <c r="J254" s="172">
        <f>BK254</f>
        <v>0</v>
      </c>
      <c r="K254" s="12"/>
      <c r="L254" s="160"/>
      <c r="M254" s="165"/>
      <c r="N254" s="166"/>
      <c r="O254" s="166"/>
      <c r="P254" s="167">
        <f>SUM(P255:P264)</f>
        <v>0</v>
      </c>
      <c r="Q254" s="166"/>
      <c r="R254" s="167">
        <f>SUM(R255:R264)</f>
        <v>0.065100000000000005</v>
      </c>
      <c r="S254" s="166"/>
      <c r="T254" s="168">
        <f>SUM(T255:T264)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61" t="s">
        <v>79</v>
      </c>
      <c r="AT254" s="169" t="s">
        <v>71</v>
      </c>
      <c r="AU254" s="169" t="s">
        <v>79</v>
      </c>
      <c r="AY254" s="161" t="s">
        <v>132</v>
      </c>
      <c r="BK254" s="170">
        <f>SUM(BK255:BK264)</f>
        <v>0</v>
      </c>
    </row>
    <row r="255" s="2" customFormat="1" ht="16.5" customHeight="1">
      <c r="A255" s="39"/>
      <c r="B255" s="173"/>
      <c r="C255" s="174" t="s">
        <v>363</v>
      </c>
      <c r="D255" s="174" t="s">
        <v>134</v>
      </c>
      <c r="E255" s="175" t="s">
        <v>658</v>
      </c>
      <c r="F255" s="176" t="s">
        <v>659</v>
      </c>
      <c r="G255" s="177" t="s">
        <v>283</v>
      </c>
      <c r="H255" s="178">
        <v>42</v>
      </c>
      <c r="I255" s="179"/>
      <c r="J255" s="180">
        <f>ROUND(I255*H255,2)</f>
        <v>0</v>
      </c>
      <c r="K255" s="176" t="s">
        <v>138</v>
      </c>
      <c r="L255" s="40"/>
      <c r="M255" s="181" t="s">
        <v>3</v>
      </c>
      <c r="N255" s="182" t="s">
        <v>43</v>
      </c>
      <c r="O255" s="73"/>
      <c r="P255" s="183">
        <f>O255*H255</f>
        <v>0</v>
      </c>
      <c r="Q255" s="183">
        <v>1.0000000000000001E-05</v>
      </c>
      <c r="R255" s="183">
        <f>Q255*H255</f>
        <v>0.00042000000000000002</v>
      </c>
      <c r="S255" s="183">
        <v>0</v>
      </c>
      <c r="T255" s="184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85" t="s">
        <v>139</v>
      </c>
      <c r="AT255" s="185" t="s">
        <v>134</v>
      </c>
      <c r="AU255" s="185" t="s">
        <v>81</v>
      </c>
      <c r="AY255" s="20" t="s">
        <v>132</v>
      </c>
      <c r="BE255" s="186">
        <f>IF(N255="základní",J255,0)</f>
        <v>0</v>
      </c>
      <c r="BF255" s="186">
        <f>IF(N255="snížená",J255,0)</f>
        <v>0</v>
      </c>
      <c r="BG255" s="186">
        <f>IF(N255="zákl. přenesená",J255,0)</f>
        <v>0</v>
      </c>
      <c r="BH255" s="186">
        <f>IF(N255="sníž. přenesená",J255,0)</f>
        <v>0</v>
      </c>
      <c r="BI255" s="186">
        <f>IF(N255="nulová",J255,0)</f>
        <v>0</v>
      </c>
      <c r="BJ255" s="20" t="s">
        <v>79</v>
      </c>
      <c r="BK255" s="186">
        <f>ROUND(I255*H255,2)</f>
        <v>0</v>
      </c>
      <c r="BL255" s="20" t="s">
        <v>139</v>
      </c>
      <c r="BM255" s="185" t="s">
        <v>660</v>
      </c>
    </row>
    <row r="256" s="2" customFormat="1">
      <c r="A256" s="39"/>
      <c r="B256" s="40"/>
      <c r="C256" s="39"/>
      <c r="D256" s="187" t="s">
        <v>141</v>
      </c>
      <c r="E256" s="39"/>
      <c r="F256" s="188" t="s">
        <v>661</v>
      </c>
      <c r="G256" s="39"/>
      <c r="H256" s="39"/>
      <c r="I256" s="189"/>
      <c r="J256" s="39"/>
      <c r="K256" s="39"/>
      <c r="L256" s="40"/>
      <c r="M256" s="190"/>
      <c r="N256" s="191"/>
      <c r="O256" s="73"/>
      <c r="P256" s="73"/>
      <c r="Q256" s="73"/>
      <c r="R256" s="73"/>
      <c r="S256" s="73"/>
      <c r="T256" s="74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20" t="s">
        <v>141</v>
      </c>
      <c r="AU256" s="20" t="s">
        <v>81</v>
      </c>
    </row>
    <row r="257" s="2" customFormat="1">
      <c r="A257" s="39"/>
      <c r="B257" s="40"/>
      <c r="C257" s="39"/>
      <c r="D257" s="192" t="s">
        <v>143</v>
      </c>
      <c r="E257" s="39"/>
      <c r="F257" s="193" t="s">
        <v>662</v>
      </c>
      <c r="G257" s="39"/>
      <c r="H257" s="39"/>
      <c r="I257" s="189"/>
      <c r="J257" s="39"/>
      <c r="K257" s="39"/>
      <c r="L257" s="40"/>
      <c r="M257" s="190"/>
      <c r="N257" s="191"/>
      <c r="O257" s="73"/>
      <c r="P257" s="73"/>
      <c r="Q257" s="73"/>
      <c r="R257" s="73"/>
      <c r="S257" s="73"/>
      <c r="T257" s="74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20" t="s">
        <v>143</v>
      </c>
      <c r="AU257" s="20" t="s">
        <v>81</v>
      </c>
    </row>
    <row r="258" s="13" customFormat="1">
      <c r="A258" s="13"/>
      <c r="B258" s="194"/>
      <c r="C258" s="13"/>
      <c r="D258" s="187" t="s">
        <v>145</v>
      </c>
      <c r="E258" s="195" t="s">
        <v>3</v>
      </c>
      <c r="F258" s="196" t="s">
        <v>332</v>
      </c>
      <c r="G258" s="13"/>
      <c r="H258" s="195" t="s">
        <v>3</v>
      </c>
      <c r="I258" s="197"/>
      <c r="J258" s="13"/>
      <c r="K258" s="13"/>
      <c r="L258" s="194"/>
      <c r="M258" s="198"/>
      <c r="N258" s="199"/>
      <c r="O258" s="199"/>
      <c r="P258" s="199"/>
      <c r="Q258" s="199"/>
      <c r="R258" s="199"/>
      <c r="S258" s="199"/>
      <c r="T258" s="20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95" t="s">
        <v>145</v>
      </c>
      <c r="AU258" s="195" t="s">
        <v>81</v>
      </c>
      <c r="AV258" s="13" t="s">
        <v>79</v>
      </c>
      <c r="AW258" s="13" t="s">
        <v>33</v>
      </c>
      <c r="AX258" s="13" t="s">
        <v>72</v>
      </c>
      <c r="AY258" s="195" t="s">
        <v>132</v>
      </c>
    </row>
    <row r="259" s="14" customFormat="1">
      <c r="A259" s="14"/>
      <c r="B259" s="201"/>
      <c r="C259" s="14"/>
      <c r="D259" s="187" t="s">
        <v>145</v>
      </c>
      <c r="E259" s="202" t="s">
        <v>3</v>
      </c>
      <c r="F259" s="203" t="s">
        <v>663</v>
      </c>
      <c r="G259" s="14"/>
      <c r="H259" s="204">
        <v>42</v>
      </c>
      <c r="I259" s="205"/>
      <c r="J259" s="14"/>
      <c r="K259" s="14"/>
      <c r="L259" s="201"/>
      <c r="M259" s="206"/>
      <c r="N259" s="207"/>
      <c r="O259" s="207"/>
      <c r="P259" s="207"/>
      <c r="Q259" s="207"/>
      <c r="R259" s="207"/>
      <c r="S259" s="207"/>
      <c r="T259" s="208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02" t="s">
        <v>145</v>
      </c>
      <c r="AU259" s="202" t="s">
        <v>81</v>
      </c>
      <c r="AV259" s="14" t="s">
        <v>81</v>
      </c>
      <c r="AW259" s="14" t="s">
        <v>33</v>
      </c>
      <c r="AX259" s="14" t="s">
        <v>72</v>
      </c>
      <c r="AY259" s="202" t="s">
        <v>132</v>
      </c>
    </row>
    <row r="260" s="15" customFormat="1">
      <c r="A260" s="15"/>
      <c r="B260" s="209"/>
      <c r="C260" s="15"/>
      <c r="D260" s="187" t="s">
        <v>145</v>
      </c>
      <c r="E260" s="210" t="s">
        <v>3</v>
      </c>
      <c r="F260" s="211" t="s">
        <v>149</v>
      </c>
      <c r="G260" s="15"/>
      <c r="H260" s="212">
        <v>42</v>
      </c>
      <c r="I260" s="213"/>
      <c r="J260" s="15"/>
      <c r="K260" s="15"/>
      <c r="L260" s="209"/>
      <c r="M260" s="214"/>
      <c r="N260" s="215"/>
      <c r="O260" s="215"/>
      <c r="P260" s="215"/>
      <c r="Q260" s="215"/>
      <c r="R260" s="215"/>
      <c r="S260" s="215"/>
      <c r="T260" s="216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10" t="s">
        <v>145</v>
      </c>
      <c r="AU260" s="210" t="s">
        <v>81</v>
      </c>
      <c r="AV260" s="15" t="s">
        <v>139</v>
      </c>
      <c r="AW260" s="15" t="s">
        <v>33</v>
      </c>
      <c r="AX260" s="15" t="s">
        <v>79</v>
      </c>
      <c r="AY260" s="210" t="s">
        <v>132</v>
      </c>
    </row>
    <row r="261" s="2" customFormat="1" ht="16.5" customHeight="1">
      <c r="A261" s="39"/>
      <c r="B261" s="173"/>
      <c r="C261" s="217" t="s">
        <v>371</v>
      </c>
      <c r="D261" s="217" t="s">
        <v>150</v>
      </c>
      <c r="E261" s="218" t="s">
        <v>664</v>
      </c>
      <c r="F261" s="219" t="s">
        <v>665</v>
      </c>
      <c r="G261" s="220" t="s">
        <v>283</v>
      </c>
      <c r="H261" s="221">
        <v>46.200000000000003</v>
      </c>
      <c r="I261" s="222"/>
      <c r="J261" s="223">
        <f>ROUND(I261*H261,2)</f>
        <v>0</v>
      </c>
      <c r="K261" s="219" t="s">
        <v>138</v>
      </c>
      <c r="L261" s="224"/>
      <c r="M261" s="225" t="s">
        <v>3</v>
      </c>
      <c r="N261" s="226" t="s">
        <v>43</v>
      </c>
      <c r="O261" s="73"/>
      <c r="P261" s="183">
        <f>O261*H261</f>
        <v>0</v>
      </c>
      <c r="Q261" s="183">
        <v>0.0014</v>
      </c>
      <c r="R261" s="183">
        <f>Q261*H261</f>
        <v>0.064680000000000001</v>
      </c>
      <c r="S261" s="183">
        <v>0</v>
      </c>
      <c r="T261" s="184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185" t="s">
        <v>154</v>
      </c>
      <c r="AT261" s="185" t="s">
        <v>150</v>
      </c>
      <c r="AU261" s="185" t="s">
        <v>81</v>
      </c>
      <c r="AY261" s="20" t="s">
        <v>132</v>
      </c>
      <c r="BE261" s="186">
        <f>IF(N261="základní",J261,0)</f>
        <v>0</v>
      </c>
      <c r="BF261" s="186">
        <f>IF(N261="snížená",J261,0)</f>
        <v>0</v>
      </c>
      <c r="BG261" s="186">
        <f>IF(N261="zákl. přenesená",J261,0)</f>
        <v>0</v>
      </c>
      <c r="BH261" s="186">
        <f>IF(N261="sníž. přenesená",J261,0)</f>
        <v>0</v>
      </c>
      <c r="BI261" s="186">
        <f>IF(N261="nulová",J261,0)</f>
        <v>0</v>
      </c>
      <c r="BJ261" s="20" t="s">
        <v>79</v>
      </c>
      <c r="BK261" s="186">
        <f>ROUND(I261*H261,2)</f>
        <v>0</v>
      </c>
      <c r="BL261" s="20" t="s">
        <v>139</v>
      </c>
      <c r="BM261" s="185" t="s">
        <v>666</v>
      </c>
    </row>
    <row r="262" s="2" customFormat="1">
      <c r="A262" s="39"/>
      <c r="B262" s="40"/>
      <c r="C262" s="39"/>
      <c r="D262" s="187" t="s">
        <v>141</v>
      </c>
      <c r="E262" s="39"/>
      <c r="F262" s="188" t="s">
        <v>665</v>
      </c>
      <c r="G262" s="39"/>
      <c r="H262" s="39"/>
      <c r="I262" s="189"/>
      <c r="J262" s="39"/>
      <c r="K262" s="39"/>
      <c r="L262" s="40"/>
      <c r="M262" s="190"/>
      <c r="N262" s="191"/>
      <c r="O262" s="73"/>
      <c r="P262" s="73"/>
      <c r="Q262" s="73"/>
      <c r="R262" s="73"/>
      <c r="S262" s="73"/>
      <c r="T262" s="74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20" t="s">
        <v>141</v>
      </c>
      <c r="AU262" s="20" t="s">
        <v>81</v>
      </c>
    </row>
    <row r="263" s="14" customFormat="1">
      <c r="A263" s="14"/>
      <c r="B263" s="201"/>
      <c r="C263" s="14"/>
      <c r="D263" s="187" t="s">
        <v>145</v>
      </c>
      <c r="E263" s="202" t="s">
        <v>3</v>
      </c>
      <c r="F263" s="203" t="s">
        <v>667</v>
      </c>
      <c r="G263" s="14"/>
      <c r="H263" s="204">
        <v>46.200000000000003</v>
      </c>
      <c r="I263" s="205"/>
      <c r="J263" s="14"/>
      <c r="K263" s="14"/>
      <c r="L263" s="201"/>
      <c r="M263" s="206"/>
      <c r="N263" s="207"/>
      <c r="O263" s="207"/>
      <c r="P263" s="207"/>
      <c r="Q263" s="207"/>
      <c r="R263" s="207"/>
      <c r="S263" s="207"/>
      <c r="T263" s="208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02" t="s">
        <v>145</v>
      </c>
      <c r="AU263" s="202" t="s">
        <v>81</v>
      </c>
      <c r="AV263" s="14" t="s">
        <v>81</v>
      </c>
      <c r="AW263" s="14" t="s">
        <v>33</v>
      </c>
      <c r="AX263" s="14" t="s">
        <v>72</v>
      </c>
      <c r="AY263" s="202" t="s">
        <v>132</v>
      </c>
    </row>
    <row r="264" s="15" customFormat="1">
      <c r="A264" s="15"/>
      <c r="B264" s="209"/>
      <c r="C264" s="15"/>
      <c r="D264" s="187" t="s">
        <v>145</v>
      </c>
      <c r="E264" s="210" t="s">
        <v>3</v>
      </c>
      <c r="F264" s="211" t="s">
        <v>149</v>
      </c>
      <c r="G264" s="15"/>
      <c r="H264" s="212">
        <v>46.200000000000003</v>
      </c>
      <c r="I264" s="213"/>
      <c r="J264" s="15"/>
      <c r="K264" s="15"/>
      <c r="L264" s="209"/>
      <c r="M264" s="214"/>
      <c r="N264" s="215"/>
      <c r="O264" s="215"/>
      <c r="P264" s="215"/>
      <c r="Q264" s="215"/>
      <c r="R264" s="215"/>
      <c r="S264" s="215"/>
      <c r="T264" s="216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10" t="s">
        <v>145</v>
      </c>
      <c r="AU264" s="210" t="s">
        <v>81</v>
      </c>
      <c r="AV264" s="15" t="s">
        <v>139</v>
      </c>
      <c r="AW264" s="15" t="s">
        <v>33</v>
      </c>
      <c r="AX264" s="15" t="s">
        <v>79</v>
      </c>
      <c r="AY264" s="210" t="s">
        <v>132</v>
      </c>
    </row>
    <row r="265" s="12" customFormat="1" ht="22.8" customHeight="1">
      <c r="A265" s="12"/>
      <c r="B265" s="160"/>
      <c r="C265" s="12"/>
      <c r="D265" s="161" t="s">
        <v>71</v>
      </c>
      <c r="E265" s="171" t="s">
        <v>206</v>
      </c>
      <c r="F265" s="171" t="s">
        <v>303</v>
      </c>
      <c r="G265" s="12"/>
      <c r="H265" s="12"/>
      <c r="I265" s="163"/>
      <c r="J265" s="172">
        <f>BK265</f>
        <v>0</v>
      </c>
      <c r="K265" s="12"/>
      <c r="L265" s="160"/>
      <c r="M265" s="165"/>
      <c r="N265" s="166"/>
      <c r="O265" s="166"/>
      <c r="P265" s="167">
        <f>SUM(P266:P304)</f>
        <v>0</v>
      </c>
      <c r="Q265" s="166"/>
      <c r="R265" s="167">
        <f>SUM(R266:R304)</f>
        <v>11.3956926</v>
      </c>
      <c r="S265" s="166"/>
      <c r="T265" s="168">
        <f>SUM(T266:T304)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161" t="s">
        <v>79</v>
      </c>
      <c r="AT265" s="169" t="s">
        <v>71</v>
      </c>
      <c r="AU265" s="169" t="s">
        <v>79</v>
      </c>
      <c r="AY265" s="161" t="s">
        <v>132</v>
      </c>
      <c r="BK265" s="170">
        <f>SUM(BK266:BK304)</f>
        <v>0</v>
      </c>
    </row>
    <row r="266" s="2" customFormat="1" ht="16.5" customHeight="1">
      <c r="A266" s="39"/>
      <c r="B266" s="173"/>
      <c r="C266" s="174" t="s">
        <v>377</v>
      </c>
      <c r="D266" s="174" t="s">
        <v>134</v>
      </c>
      <c r="E266" s="175" t="s">
        <v>668</v>
      </c>
      <c r="F266" s="176" t="s">
        <v>669</v>
      </c>
      <c r="G266" s="177" t="s">
        <v>283</v>
      </c>
      <c r="H266" s="178">
        <v>51</v>
      </c>
      <c r="I266" s="179"/>
      <c r="J266" s="180">
        <f>ROUND(I266*H266,2)</f>
        <v>0</v>
      </c>
      <c r="K266" s="176" t="s">
        <v>3</v>
      </c>
      <c r="L266" s="40"/>
      <c r="M266" s="181" t="s">
        <v>3</v>
      </c>
      <c r="N266" s="182" t="s">
        <v>43</v>
      </c>
      <c r="O266" s="73"/>
      <c r="P266" s="183">
        <f>O266*H266</f>
        <v>0</v>
      </c>
      <c r="Q266" s="183">
        <v>0</v>
      </c>
      <c r="R266" s="183">
        <f>Q266*H266</f>
        <v>0</v>
      </c>
      <c r="S266" s="183">
        <v>0</v>
      </c>
      <c r="T266" s="184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185" t="s">
        <v>139</v>
      </c>
      <c r="AT266" s="185" t="s">
        <v>134</v>
      </c>
      <c r="AU266" s="185" t="s">
        <v>81</v>
      </c>
      <c r="AY266" s="20" t="s">
        <v>132</v>
      </c>
      <c r="BE266" s="186">
        <f>IF(N266="základní",J266,0)</f>
        <v>0</v>
      </c>
      <c r="BF266" s="186">
        <f>IF(N266="snížená",J266,0)</f>
        <v>0</v>
      </c>
      <c r="BG266" s="186">
        <f>IF(N266="zákl. přenesená",J266,0)</f>
        <v>0</v>
      </c>
      <c r="BH266" s="186">
        <f>IF(N266="sníž. přenesená",J266,0)</f>
        <v>0</v>
      </c>
      <c r="BI266" s="186">
        <f>IF(N266="nulová",J266,0)</f>
        <v>0</v>
      </c>
      <c r="BJ266" s="20" t="s">
        <v>79</v>
      </c>
      <c r="BK266" s="186">
        <f>ROUND(I266*H266,2)</f>
        <v>0</v>
      </c>
      <c r="BL266" s="20" t="s">
        <v>139</v>
      </c>
      <c r="BM266" s="185" t="s">
        <v>670</v>
      </c>
    </row>
    <row r="267" s="2" customFormat="1">
      <c r="A267" s="39"/>
      <c r="B267" s="40"/>
      <c r="C267" s="39"/>
      <c r="D267" s="187" t="s">
        <v>141</v>
      </c>
      <c r="E267" s="39"/>
      <c r="F267" s="188" t="s">
        <v>669</v>
      </c>
      <c r="G267" s="39"/>
      <c r="H267" s="39"/>
      <c r="I267" s="189"/>
      <c r="J267" s="39"/>
      <c r="K267" s="39"/>
      <c r="L267" s="40"/>
      <c r="M267" s="190"/>
      <c r="N267" s="191"/>
      <c r="O267" s="73"/>
      <c r="P267" s="73"/>
      <c r="Q267" s="73"/>
      <c r="R267" s="73"/>
      <c r="S267" s="73"/>
      <c r="T267" s="74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20" t="s">
        <v>141</v>
      </c>
      <c r="AU267" s="20" t="s">
        <v>81</v>
      </c>
    </row>
    <row r="268" s="14" customFormat="1">
      <c r="A268" s="14"/>
      <c r="B268" s="201"/>
      <c r="C268" s="14"/>
      <c r="D268" s="187" t="s">
        <v>145</v>
      </c>
      <c r="E268" s="202" t="s">
        <v>3</v>
      </c>
      <c r="F268" s="203" t="s">
        <v>671</v>
      </c>
      <c r="G268" s="14"/>
      <c r="H268" s="204">
        <v>51</v>
      </c>
      <c r="I268" s="205"/>
      <c r="J268" s="14"/>
      <c r="K268" s="14"/>
      <c r="L268" s="201"/>
      <c r="M268" s="206"/>
      <c r="N268" s="207"/>
      <c r="O268" s="207"/>
      <c r="P268" s="207"/>
      <c r="Q268" s="207"/>
      <c r="R268" s="207"/>
      <c r="S268" s="207"/>
      <c r="T268" s="208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02" t="s">
        <v>145</v>
      </c>
      <c r="AU268" s="202" t="s">
        <v>81</v>
      </c>
      <c r="AV268" s="14" t="s">
        <v>81</v>
      </c>
      <c r="AW268" s="14" t="s">
        <v>33</v>
      </c>
      <c r="AX268" s="14" t="s">
        <v>72</v>
      </c>
      <c r="AY268" s="202" t="s">
        <v>132</v>
      </c>
    </row>
    <row r="269" s="15" customFormat="1">
      <c r="A269" s="15"/>
      <c r="B269" s="209"/>
      <c r="C269" s="15"/>
      <c r="D269" s="187" t="s">
        <v>145</v>
      </c>
      <c r="E269" s="210" t="s">
        <v>3</v>
      </c>
      <c r="F269" s="211" t="s">
        <v>149</v>
      </c>
      <c r="G269" s="15"/>
      <c r="H269" s="212">
        <v>51</v>
      </c>
      <c r="I269" s="213"/>
      <c r="J269" s="15"/>
      <c r="K269" s="15"/>
      <c r="L269" s="209"/>
      <c r="M269" s="214"/>
      <c r="N269" s="215"/>
      <c r="O269" s="215"/>
      <c r="P269" s="215"/>
      <c r="Q269" s="215"/>
      <c r="R269" s="215"/>
      <c r="S269" s="215"/>
      <c r="T269" s="216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10" t="s">
        <v>145</v>
      </c>
      <c r="AU269" s="210" t="s">
        <v>81</v>
      </c>
      <c r="AV269" s="15" t="s">
        <v>139</v>
      </c>
      <c r="AW269" s="15" t="s">
        <v>33</v>
      </c>
      <c r="AX269" s="15" t="s">
        <v>79</v>
      </c>
      <c r="AY269" s="210" t="s">
        <v>132</v>
      </c>
    </row>
    <row r="270" s="2" customFormat="1" ht="16.5" customHeight="1">
      <c r="A270" s="39"/>
      <c r="B270" s="173"/>
      <c r="C270" s="174" t="s">
        <v>384</v>
      </c>
      <c r="D270" s="174" t="s">
        <v>134</v>
      </c>
      <c r="E270" s="175" t="s">
        <v>672</v>
      </c>
      <c r="F270" s="176" t="s">
        <v>673</v>
      </c>
      <c r="G270" s="177" t="s">
        <v>283</v>
      </c>
      <c r="H270" s="178">
        <v>30</v>
      </c>
      <c r="I270" s="179"/>
      <c r="J270" s="180">
        <f>ROUND(I270*H270,2)</f>
        <v>0</v>
      </c>
      <c r="K270" s="176" t="s">
        <v>138</v>
      </c>
      <c r="L270" s="40"/>
      <c r="M270" s="181" t="s">
        <v>3</v>
      </c>
      <c r="N270" s="182" t="s">
        <v>43</v>
      </c>
      <c r="O270" s="73"/>
      <c r="P270" s="183">
        <f>O270*H270</f>
        <v>0</v>
      </c>
      <c r="Q270" s="183">
        <v>0.29221000000000003</v>
      </c>
      <c r="R270" s="183">
        <f>Q270*H270</f>
        <v>8.7663000000000011</v>
      </c>
      <c r="S270" s="183">
        <v>0</v>
      </c>
      <c r="T270" s="184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185" t="s">
        <v>139</v>
      </c>
      <c r="AT270" s="185" t="s">
        <v>134</v>
      </c>
      <c r="AU270" s="185" t="s">
        <v>81</v>
      </c>
      <c r="AY270" s="20" t="s">
        <v>132</v>
      </c>
      <c r="BE270" s="186">
        <f>IF(N270="základní",J270,0)</f>
        <v>0</v>
      </c>
      <c r="BF270" s="186">
        <f>IF(N270="snížená",J270,0)</f>
        <v>0</v>
      </c>
      <c r="BG270" s="186">
        <f>IF(N270="zákl. přenesená",J270,0)</f>
        <v>0</v>
      </c>
      <c r="BH270" s="186">
        <f>IF(N270="sníž. přenesená",J270,0)</f>
        <v>0</v>
      </c>
      <c r="BI270" s="186">
        <f>IF(N270="nulová",J270,0)</f>
        <v>0</v>
      </c>
      <c r="BJ270" s="20" t="s">
        <v>79</v>
      </c>
      <c r="BK270" s="186">
        <f>ROUND(I270*H270,2)</f>
        <v>0</v>
      </c>
      <c r="BL270" s="20" t="s">
        <v>139</v>
      </c>
      <c r="BM270" s="185" t="s">
        <v>674</v>
      </c>
    </row>
    <row r="271" s="2" customFormat="1">
      <c r="A271" s="39"/>
      <c r="B271" s="40"/>
      <c r="C271" s="39"/>
      <c r="D271" s="187" t="s">
        <v>141</v>
      </c>
      <c r="E271" s="39"/>
      <c r="F271" s="188" t="s">
        <v>675</v>
      </c>
      <c r="G271" s="39"/>
      <c r="H271" s="39"/>
      <c r="I271" s="189"/>
      <c r="J271" s="39"/>
      <c r="K271" s="39"/>
      <c r="L271" s="40"/>
      <c r="M271" s="190"/>
      <c r="N271" s="191"/>
      <c r="O271" s="73"/>
      <c r="P271" s="73"/>
      <c r="Q271" s="73"/>
      <c r="R271" s="73"/>
      <c r="S271" s="73"/>
      <c r="T271" s="74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20" t="s">
        <v>141</v>
      </c>
      <c r="AU271" s="20" t="s">
        <v>81</v>
      </c>
    </row>
    <row r="272" s="2" customFormat="1">
      <c r="A272" s="39"/>
      <c r="B272" s="40"/>
      <c r="C272" s="39"/>
      <c r="D272" s="192" t="s">
        <v>143</v>
      </c>
      <c r="E272" s="39"/>
      <c r="F272" s="193" t="s">
        <v>676</v>
      </c>
      <c r="G272" s="39"/>
      <c r="H272" s="39"/>
      <c r="I272" s="189"/>
      <c r="J272" s="39"/>
      <c r="K272" s="39"/>
      <c r="L272" s="40"/>
      <c r="M272" s="190"/>
      <c r="N272" s="191"/>
      <c r="O272" s="73"/>
      <c r="P272" s="73"/>
      <c r="Q272" s="73"/>
      <c r="R272" s="73"/>
      <c r="S272" s="73"/>
      <c r="T272" s="74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20" t="s">
        <v>143</v>
      </c>
      <c r="AU272" s="20" t="s">
        <v>81</v>
      </c>
    </row>
    <row r="273" s="14" customFormat="1">
      <c r="A273" s="14"/>
      <c r="B273" s="201"/>
      <c r="C273" s="14"/>
      <c r="D273" s="187" t="s">
        <v>145</v>
      </c>
      <c r="E273" s="202" t="s">
        <v>3</v>
      </c>
      <c r="F273" s="203" t="s">
        <v>356</v>
      </c>
      <c r="G273" s="14"/>
      <c r="H273" s="204">
        <v>30</v>
      </c>
      <c r="I273" s="205"/>
      <c r="J273" s="14"/>
      <c r="K273" s="14"/>
      <c r="L273" s="201"/>
      <c r="M273" s="206"/>
      <c r="N273" s="207"/>
      <c r="O273" s="207"/>
      <c r="P273" s="207"/>
      <c r="Q273" s="207"/>
      <c r="R273" s="207"/>
      <c r="S273" s="207"/>
      <c r="T273" s="208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02" t="s">
        <v>145</v>
      </c>
      <c r="AU273" s="202" t="s">
        <v>81</v>
      </c>
      <c r="AV273" s="14" t="s">
        <v>81</v>
      </c>
      <c r="AW273" s="14" t="s">
        <v>33</v>
      </c>
      <c r="AX273" s="14" t="s">
        <v>72</v>
      </c>
      <c r="AY273" s="202" t="s">
        <v>132</v>
      </c>
    </row>
    <row r="274" s="15" customFormat="1">
      <c r="A274" s="15"/>
      <c r="B274" s="209"/>
      <c r="C274" s="15"/>
      <c r="D274" s="187" t="s">
        <v>145</v>
      </c>
      <c r="E274" s="210" t="s">
        <v>3</v>
      </c>
      <c r="F274" s="211" t="s">
        <v>149</v>
      </c>
      <c r="G274" s="15"/>
      <c r="H274" s="212">
        <v>30</v>
      </c>
      <c r="I274" s="213"/>
      <c r="J274" s="15"/>
      <c r="K274" s="15"/>
      <c r="L274" s="209"/>
      <c r="M274" s="214"/>
      <c r="N274" s="215"/>
      <c r="O274" s="215"/>
      <c r="P274" s="215"/>
      <c r="Q274" s="215"/>
      <c r="R274" s="215"/>
      <c r="S274" s="215"/>
      <c r="T274" s="216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10" t="s">
        <v>145</v>
      </c>
      <c r="AU274" s="210" t="s">
        <v>81</v>
      </c>
      <c r="AV274" s="15" t="s">
        <v>139</v>
      </c>
      <c r="AW274" s="15" t="s">
        <v>33</v>
      </c>
      <c r="AX274" s="15" t="s">
        <v>79</v>
      </c>
      <c r="AY274" s="210" t="s">
        <v>132</v>
      </c>
    </row>
    <row r="275" s="2" customFormat="1" ht="16.5" customHeight="1">
      <c r="A275" s="39"/>
      <c r="B275" s="173"/>
      <c r="C275" s="217" t="s">
        <v>391</v>
      </c>
      <c r="D275" s="217" t="s">
        <v>150</v>
      </c>
      <c r="E275" s="218" t="s">
        <v>677</v>
      </c>
      <c r="F275" s="219" t="s">
        <v>678</v>
      </c>
      <c r="G275" s="220" t="s">
        <v>283</v>
      </c>
      <c r="H275" s="221">
        <v>30</v>
      </c>
      <c r="I275" s="222"/>
      <c r="J275" s="223">
        <f>ROUND(I275*H275,2)</f>
        <v>0</v>
      </c>
      <c r="K275" s="219" t="s">
        <v>3</v>
      </c>
      <c r="L275" s="224"/>
      <c r="M275" s="225" t="s">
        <v>3</v>
      </c>
      <c r="N275" s="226" t="s">
        <v>43</v>
      </c>
      <c r="O275" s="73"/>
      <c r="P275" s="183">
        <f>O275*H275</f>
        <v>0</v>
      </c>
      <c r="Q275" s="183">
        <v>0.032800000000000003</v>
      </c>
      <c r="R275" s="183">
        <f>Q275*H275</f>
        <v>0.9840000000000001</v>
      </c>
      <c r="S275" s="183">
        <v>0</v>
      </c>
      <c r="T275" s="184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185" t="s">
        <v>154</v>
      </c>
      <c r="AT275" s="185" t="s">
        <v>150</v>
      </c>
      <c r="AU275" s="185" t="s">
        <v>81</v>
      </c>
      <c r="AY275" s="20" t="s">
        <v>132</v>
      </c>
      <c r="BE275" s="186">
        <f>IF(N275="základní",J275,0)</f>
        <v>0</v>
      </c>
      <c r="BF275" s="186">
        <f>IF(N275="snížená",J275,0)</f>
        <v>0</v>
      </c>
      <c r="BG275" s="186">
        <f>IF(N275="zákl. přenesená",J275,0)</f>
        <v>0</v>
      </c>
      <c r="BH275" s="186">
        <f>IF(N275="sníž. přenesená",J275,0)</f>
        <v>0</v>
      </c>
      <c r="BI275" s="186">
        <f>IF(N275="nulová",J275,0)</f>
        <v>0</v>
      </c>
      <c r="BJ275" s="20" t="s">
        <v>79</v>
      </c>
      <c r="BK275" s="186">
        <f>ROUND(I275*H275,2)</f>
        <v>0</v>
      </c>
      <c r="BL275" s="20" t="s">
        <v>139</v>
      </c>
      <c r="BM275" s="185" t="s">
        <v>679</v>
      </c>
    </row>
    <row r="276" s="2" customFormat="1">
      <c r="A276" s="39"/>
      <c r="B276" s="40"/>
      <c r="C276" s="39"/>
      <c r="D276" s="187" t="s">
        <v>141</v>
      </c>
      <c r="E276" s="39"/>
      <c r="F276" s="188" t="s">
        <v>678</v>
      </c>
      <c r="G276" s="39"/>
      <c r="H276" s="39"/>
      <c r="I276" s="189"/>
      <c r="J276" s="39"/>
      <c r="K276" s="39"/>
      <c r="L276" s="40"/>
      <c r="M276" s="190"/>
      <c r="N276" s="191"/>
      <c r="O276" s="73"/>
      <c r="P276" s="73"/>
      <c r="Q276" s="73"/>
      <c r="R276" s="73"/>
      <c r="S276" s="73"/>
      <c r="T276" s="74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20" t="s">
        <v>141</v>
      </c>
      <c r="AU276" s="20" t="s">
        <v>81</v>
      </c>
    </row>
    <row r="277" s="2" customFormat="1" ht="16.5" customHeight="1">
      <c r="A277" s="39"/>
      <c r="B277" s="173"/>
      <c r="C277" s="174" t="s">
        <v>398</v>
      </c>
      <c r="D277" s="174" t="s">
        <v>134</v>
      </c>
      <c r="E277" s="175" t="s">
        <v>680</v>
      </c>
      <c r="F277" s="176" t="s">
        <v>681</v>
      </c>
      <c r="G277" s="177" t="s">
        <v>283</v>
      </c>
      <c r="H277" s="178">
        <v>51</v>
      </c>
      <c r="I277" s="179"/>
      <c r="J277" s="180">
        <f>ROUND(I277*H277,2)</f>
        <v>0</v>
      </c>
      <c r="K277" s="176" t="s">
        <v>3</v>
      </c>
      <c r="L277" s="40"/>
      <c r="M277" s="181" t="s">
        <v>3</v>
      </c>
      <c r="N277" s="182" t="s">
        <v>43</v>
      </c>
      <c r="O277" s="73"/>
      <c r="P277" s="183">
        <f>O277*H277</f>
        <v>0</v>
      </c>
      <c r="Q277" s="183">
        <v>0</v>
      </c>
      <c r="R277" s="183">
        <f>Q277*H277</f>
        <v>0</v>
      </c>
      <c r="S277" s="183">
        <v>0</v>
      </c>
      <c r="T277" s="184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185" t="s">
        <v>139</v>
      </c>
      <c r="AT277" s="185" t="s">
        <v>134</v>
      </c>
      <c r="AU277" s="185" t="s">
        <v>81</v>
      </c>
      <c r="AY277" s="20" t="s">
        <v>132</v>
      </c>
      <c r="BE277" s="186">
        <f>IF(N277="základní",J277,0)</f>
        <v>0</v>
      </c>
      <c r="BF277" s="186">
        <f>IF(N277="snížená",J277,0)</f>
        <v>0</v>
      </c>
      <c r="BG277" s="186">
        <f>IF(N277="zákl. přenesená",J277,0)</f>
        <v>0</v>
      </c>
      <c r="BH277" s="186">
        <f>IF(N277="sníž. přenesená",J277,0)</f>
        <v>0</v>
      </c>
      <c r="BI277" s="186">
        <f>IF(N277="nulová",J277,0)</f>
        <v>0</v>
      </c>
      <c r="BJ277" s="20" t="s">
        <v>79</v>
      </c>
      <c r="BK277" s="186">
        <f>ROUND(I277*H277,2)</f>
        <v>0</v>
      </c>
      <c r="BL277" s="20" t="s">
        <v>139</v>
      </c>
      <c r="BM277" s="185" t="s">
        <v>682</v>
      </c>
    </row>
    <row r="278" s="2" customFormat="1">
      <c r="A278" s="39"/>
      <c r="B278" s="40"/>
      <c r="C278" s="39"/>
      <c r="D278" s="187" t="s">
        <v>141</v>
      </c>
      <c r="E278" s="39"/>
      <c r="F278" s="188" t="s">
        <v>681</v>
      </c>
      <c r="G278" s="39"/>
      <c r="H278" s="39"/>
      <c r="I278" s="189"/>
      <c r="J278" s="39"/>
      <c r="K278" s="39"/>
      <c r="L278" s="40"/>
      <c r="M278" s="190"/>
      <c r="N278" s="191"/>
      <c r="O278" s="73"/>
      <c r="P278" s="73"/>
      <c r="Q278" s="73"/>
      <c r="R278" s="73"/>
      <c r="S278" s="73"/>
      <c r="T278" s="74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20" t="s">
        <v>141</v>
      </c>
      <c r="AU278" s="20" t="s">
        <v>81</v>
      </c>
    </row>
    <row r="279" s="14" customFormat="1">
      <c r="A279" s="14"/>
      <c r="B279" s="201"/>
      <c r="C279" s="14"/>
      <c r="D279" s="187" t="s">
        <v>145</v>
      </c>
      <c r="E279" s="202" t="s">
        <v>3</v>
      </c>
      <c r="F279" s="203" t="s">
        <v>671</v>
      </c>
      <c r="G279" s="14"/>
      <c r="H279" s="204">
        <v>51</v>
      </c>
      <c r="I279" s="205"/>
      <c r="J279" s="14"/>
      <c r="K279" s="14"/>
      <c r="L279" s="201"/>
      <c r="M279" s="206"/>
      <c r="N279" s="207"/>
      <c r="O279" s="207"/>
      <c r="P279" s="207"/>
      <c r="Q279" s="207"/>
      <c r="R279" s="207"/>
      <c r="S279" s="207"/>
      <c r="T279" s="208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02" t="s">
        <v>145</v>
      </c>
      <c r="AU279" s="202" t="s">
        <v>81</v>
      </c>
      <c r="AV279" s="14" t="s">
        <v>81</v>
      </c>
      <c r="AW279" s="14" t="s">
        <v>33</v>
      </c>
      <c r="AX279" s="14" t="s">
        <v>72</v>
      </c>
      <c r="AY279" s="202" t="s">
        <v>132</v>
      </c>
    </row>
    <row r="280" s="15" customFormat="1">
      <c r="A280" s="15"/>
      <c r="B280" s="209"/>
      <c r="C280" s="15"/>
      <c r="D280" s="187" t="s">
        <v>145</v>
      </c>
      <c r="E280" s="210" t="s">
        <v>3</v>
      </c>
      <c r="F280" s="211" t="s">
        <v>149</v>
      </c>
      <c r="G280" s="15"/>
      <c r="H280" s="212">
        <v>51</v>
      </c>
      <c r="I280" s="213"/>
      <c r="J280" s="15"/>
      <c r="K280" s="15"/>
      <c r="L280" s="209"/>
      <c r="M280" s="214"/>
      <c r="N280" s="215"/>
      <c r="O280" s="215"/>
      <c r="P280" s="215"/>
      <c r="Q280" s="215"/>
      <c r="R280" s="215"/>
      <c r="S280" s="215"/>
      <c r="T280" s="216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10" t="s">
        <v>145</v>
      </c>
      <c r="AU280" s="210" t="s">
        <v>81</v>
      </c>
      <c r="AV280" s="15" t="s">
        <v>139</v>
      </c>
      <c r="AW280" s="15" t="s">
        <v>33</v>
      </c>
      <c r="AX280" s="15" t="s">
        <v>79</v>
      </c>
      <c r="AY280" s="210" t="s">
        <v>132</v>
      </c>
    </row>
    <row r="281" s="2" customFormat="1" ht="16.5" customHeight="1">
      <c r="A281" s="39"/>
      <c r="B281" s="173"/>
      <c r="C281" s="174" t="s">
        <v>407</v>
      </c>
      <c r="D281" s="174" t="s">
        <v>134</v>
      </c>
      <c r="E281" s="175" t="s">
        <v>683</v>
      </c>
      <c r="F281" s="176" t="s">
        <v>684</v>
      </c>
      <c r="G281" s="177" t="s">
        <v>283</v>
      </c>
      <c r="H281" s="178">
        <v>36</v>
      </c>
      <c r="I281" s="179"/>
      <c r="J281" s="180">
        <f>ROUND(I281*H281,2)</f>
        <v>0</v>
      </c>
      <c r="K281" s="176" t="s">
        <v>3</v>
      </c>
      <c r="L281" s="40"/>
      <c r="M281" s="181" t="s">
        <v>3</v>
      </c>
      <c r="N281" s="182" t="s">
        <v>43</v>
      </c>
      <c r="O281" s="73"/>
      <c r="P281" s="183">
        <f>O281*H281</f>
        <v>0</v>
      </c>
      <c r="Q281" s="183">
        <v>0</v>
      </c>
      <c r="R281" s="183">
        <f>Q281*H281</f>
        <v>0</v>
      </c>
      <c r="S281" s="183">
        <v>0</v>
      </c>
      <c r="T281" s="184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185" t="s">
        <v>139</v>
      </c>
      <c r="AT281" s="185" t="s">
        <v>134</v>
      </c>
      <c r="AU281" s="185" t="s">
        <v>81</v>
      </c>
      <c r="AY281" s="20" t="s">
        <v>132</v>
      </c>
      <c r="BE281" s="186">
        <f>IF(N281="základní",J281,0)</f>
        <v>0</v>
      </c>
      <c r="BF281" s="186">
        <f>IF(N281="snížená",J281,0)</f>
        <v>0</v>
      </c>
      <c r="BG281" s="186">
        <f>IF(N281="zákl. přenesená",J281,0)</f>
        <v>0</v>
      </c>
      <c r="BH281" s="186">
        <f>IF(N281="sníž. přenesená",J281,0)</f>
        <v>0</v>
      </c>
      <c r="BI281" s="186">
        <f>IF(N281="nulová",J281,0)</f>
        <v>0</v>
      </c>
      <c r="BJ281" s="20" t="s">
        <v>79</v>
      </c>
      <c r="BK281" s="186">
        <f>ROUND(I281*H281,2)</f>
        <v>0</v>
      </c>
      <c r="BL281" s="20" t="s">
        <v>139</v>
      </c>
      <c r="BM281" s="185" t="s">
        <v>685</v>
      </c>
    </row>
    <row r="282" s="2" customFormat="1">
      <c r="A282" s="39"/>
      <c r="B282" s="40"/>
      <c r="C282" s="39"/>
      <c r="D282" s="187" t="s">
        <v>141</v>
      </c>
      <c r="E282" s="39"/>
      <c r="F282" s="188" t="s">
        <v>684</v>
      </c>
      <c r="G282" s="39"/>
      <c r="H282" s="39"/>
      <c r="I282" s="189"/>
      <c r="J282" s="39"/>
      <c r="K282" s="39"/>
      <c r="L282" s="40"/>
      <c r="M282" s="190"/>
      <c r="N282" s="191"/>
      <c r="O282" s="73"/>
      <c r="P282" s="73"/>
      <c r="Q282" s="73"/>
      <c r="R282" s="73"/>
      <c r="S282" s="73"/>
      <c r="T282" s="74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20" t="s">
        <v>141</v>
      </c>
      <c r="AU282" s="20" t="s">
        <v>81</v>
      </c>
    </row>
    <row r="283" s="14" customFormat="1">
      <c r="A283" s="14"/>
      <c r="B283" s="201"/>
      <c r="C283" s="14"/>
      <c r="D283" s="187" t="s">
        <v>145</v>
      </c>
      <c r="E283" s="202" t="s">
        <v>3</v>
      </c>
      <c r="F283" s="203" t="s">
        <v>686</v>
      </c>
      <c r="G283" s="14"/>
      <c r="H283" s="204">
        <v>36</v>
      </c>
      <c r="I283" s="205"/>
      <c r="J283" s="14"/>
      <c r="K283" s="14"/>
      <c r="L283" s="201"/>
      <c r="M283" s="206"/>
      <c r="N283" s="207"/>
      <c r="O283" s="207"/>
      <c r="P283" s="207"/>
      <c r="Q283" s="207"/>
      <c r="R283" s="207"/>
      <c r="S283" s="207"/>
      <c r="T283" s="208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02" t="s">
        <v>145</v>
      </c>
      <c r="AU283" s="202" t="s">
        <v>81</v>
      </c>
      <c r="AV283" s="14" t="s">
        <v>81</v>
      </c>
      <c r="AW283" s="14" t="s">
        <v>33</v>
      </c>
      <c r="AX283" s="14" t="s">
        <v>72</v>
      </c>
      <c r="AY283" s="202" t="s">
        <v>132</v>
      </c>
    </row>
    <row r="284" s="15" customFormat="1">
      <c r="A284" s="15"/>
      <c r="B284" s="209"/>
      <c r="C284" s="15"/>
      <c r="D284" s="187" t="s">
        <v>145</v>
      </c>
      <c r="E284" s="210" t="s">
        <v>3</v>
      </c>
      <c r="F284" s="211" t="s">
        <v>149</v>
      </c>
      <c r="G284" s="15"/>
      <c r="H284" s="212">
        <v>36</v>
      </c>
      <c r="I284" s="213"/>
      <c r="J284" s="15"/>
      <c r="K284" s="15"/>
      <c r="L284" s="209"/>
      <c r="M284" s="214"/>
      <c r="N284" s="215"/>
      <c r="O284" s="215"/>
      <c r="P284" s="215"/>
      <c r="Q284" s="215"/>
      <c r="R284" s="215"/>
      <c r="S284" s="215"/>
      <c r="T284" s="216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10" t="s">
        <v>145</v>
      </c>
      <c r="AU284" s="210" t="s">
        <v>81</v>
      </c>
      <c r="AV284" s="15" t="s">
        <v>139</v>
      </c>
      <c r="AW284" s="15" t="s">
        <v>33</v>
      </c>
      <c r="AX284" s="15" t="s">
        <v>79</v>
      </c>
      <c r="AY284" s="210" t="s">
        <v>132</v>
      </c>
    </row>
    <row r="285" s="2" customFormat="1" ht="16.5" customHeight="1">
      <c r="A285" s="39"/>
      <c r="B285" s="173"/>
      <c r="C285" s="174" t="s">
        <v>417</v>
      </c>
      <c r="D285" s="174" t="s">
        <v>134</v>
      </c>
      <c r="E285" s="175" t="s">
        <v>687</v>
      </c>
      <c r="F285" s="176" t="s">
        <v>688</v>
      </c>
      <c r="G285" s="177" t="s">
        <v>220</v>
      </c>
      <c r="H285" s="178">
        <v>1734</v>
      </c>
      <c r="I285" s="179"/>
      <c r="J285" s="180">
        <f>ROUND(I285*H285,2)</f>
        <v>0</v>
      </c>
      <c r="K285" s="176" t="s">
        <v>3</v>
      </c>
      <c r="L285" s="40"/>
      <c r="M285" s="181" t="s">
        <v>3</v>
      </c>
      <c r="N285" s="182" t="s">
        <v>43</v>
      </c>
      <c r="O285" s="73"/>
      <c r="P285" s="183">
        <f>O285*H285</f>
        <v>0</v>
      </c>
      <c r="Q285" s="183">
        <v>8.0000000000000007E-05</v>
      </c>
      <c r="R285" s="183">
        <f>Q285*H285</f>
        <v>0.13872000000000001</v>
      </c>
      <c r="S285" s="183">
        <v>0</v>
      </c>
      <c r="T285" s="184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185" t="s">
        <v>139</v>
      </c>
      <c r="AT285" s="185" t="s">
        <v>134</v>
      </c>
      <c r="AU285" s="185" t="s">
        <v>81</v>
      </c>
      <c r="AY285" s="20" t="s">
        <v>132</v>
      </c>
      <c r="BE285" s="186">
        <f>IF(N285="základní",J285,0)</f>
        <v>0</v>
      </c>
      <c r="BF285" s="186">
        <f>IF(N285="snížená",J285,0)</f>
        <v>0</v>
      </c>
      <c r="BG285" s="186">
        <f>IF(N285="zákl. přenesená",J285,0)</f>
        <v>0</v>
      </c>
      <c r="BH285" s="186">
        <f>IF(N285="sníž. přenesená",J285,0)</f>
        <v>0</v>
      </c>
      <c r="BI285" s="186">
        <f>IF(N285="nulová",J285,0)</f>
        <v>0</v>
      </c>
      <c r="BJ285" s="20" t="s">
        <v>79</v>
      </c>
      <c r="BK285" s="186">
        <f>ROUND(I285*H285,2)</f>
        <v>0</v>
      </c>
      <c r="BL285" s="20" t="s">
        <v>139</v>
      </c>
      <c r="BM285" s="185" t="s">
        <v>689</v>
      </c>
    </row>
    <row r="286" s="2" customFormat="1">
      <c r="A286" s="39"/>
      <c r="B286" s="40"/>
      <c r="C286" s="39"/>
      <c r="D286" s="187" t="s">
        <v>141</v>
      </c>
      <c r="E286" s="39"/>
      <c r="F286" s="188" t="s">
        <v>690</v>
      </c>
      <c r="G286" s="39"/>
      <c r="H286" s="39"/>
      <c r="I286" s="189"/>
      <c r="J286" s="39"/>
      <c r="K286" s="39"/>
      <c r="L286" s="40"/>
      <c r="M286" s="190"/>
      <c r="N286" s="191"/>
      <c r="O286" s="73"/>
      <c r="P286" s="73"/>
      <c r="Q286" s="73"/>
      <c r="R286" s="73"/>
      <c r="S286" s="73"/>
      <c r="T286" s="74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20" t="s">
        <v>141</v>
      </c>
      <c r="AU286" s="20" t="s">
        <v>81</v>
      </c>
    </row>
    <row r="287" s="14" customFormat="1">
      <c r="A287" s="14"/>
      <c r="B287" s="201"/>
      <c r="C287" s="14"/>
      <c r="D287" s="187" t="s">
        <v>145</v>
      </c>
      <c r="E287" s="202" t="s">
        <v>3</v>
      </c>
      <c r="F287" s="203" t="s">
        <v>691</v>
      </c>
      <c r="G287" s="14"/>
      <c r="H287" s="204">
        <v>1734</v>
      </c>
      <c r="I287" s="205"/>
      <c r="J287" s="14"/>
      <c r="K287" s="14"/>
      <c r="L287" s="201"/>
      <c r="M287" s="206"/>
      <c r="N287" s="207"/>
      <c r="O287" s="207"/>
      <c r="P287" s="207"/>
      <c r="Q287" s="207"/>
      <c r="R287" s="207"/>
      <c r="S287" s="207"/>
      <c r="T287" s="208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02" t="s">
        <v>145</v>
      </c>
      <c r="AU287" s="202" t="s">
        <v>81</v>
      </c>
      <c r="AV287" s="14" t="s">
        <v>81</v>
      </c>
      <c r="AW287" s="14" t="s">
        <v>33</v>
      </c>
      <c r="AX287" s="14" t="s">
        <v>72</v>
      </c>
      <c r="AY287" s="202" t="s">
        <v>132</v>
      </c>
    </row>
    <row r="288" s="15" customFormat="1">
      <c r="A288" s="15"/>
      <c r="B288" s="209"/>
      <c r="C288" s="15"/>
      <c r="D288" s="187" t="s">
        <v>145</v>
      </c>
      <c r="E288" s="210" t="s">
        <v>3</v>
      </c>
      <c r="F288" s="211" t="s">
        <v>149</v>
      </c>
      <c r="G288" s="15"/>
      <c r="H288" s="212">
        <v>1734</v>
      </c>
      <c r="I288" s="213"/>
      <c r="J288" s="15"/>
      <c r="K288" s="15"/>
      <c r="L288" s="209"/>
      <c r="M288" s="214"/>
      <c r="N288" s="215"/>
      <c r="O288" s="215"/>
      <c r="P288" s="215"/>
      <c r="Q288" s="215"/>
      <c r="R288" s="215"/>
      <c r="S288" s="215"/>
      <c r="T288" s="216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10" t="s">
        <v>145</v>
      </c>
      <c r="AU288" s="210" t="s">
        <v>81</v>
      </c>
      <c r="AV288" s="15" t="s">
        <v>139</v>
      </c>
      <c r="AW288" s="15" t="s">
        <v>33</v>
      </c>
      <c r="AX288" s="15" t="s">
        <v>79</v>
      </c>
      <c r="AY288" s="210" t="s">
        <v>132</v>
      </c>
    </row>
    <row r="289" s="2" customFormat="1" ht="16.5" customHeight="1">
      <c r="A289" s="39"/>
      <c r="B289" s="173"/>
      <c r="C289" s="217" t="s">
        <v>430</v>
      </c>
      <c r="D289" s="217" t="s">
        <v>150</v>
      </c>
      <c r="E289" s="218" t="s">
        <v>692</v>
      </c>
      <c r="F289" s="219" t="s">
        <v>693</v>
      </c>
      <c r="G289" s="220" t="s">
        <v>283</v>
      </c>
      <c r="H289" s="221">
        <v>693.60000000000002</v>
      </c>
      <c r="I289" s="222"/>
      <c r="J289" s="223">
        <f>ROUND(I289*H289,2)</f>
        <v>0</v>
      </c>
      <c r="K289" s="219" t="s">
        <v>138</v>
      </c>
      <c r="L289" s="224"/>
      <c r="M289" s="225" t="s">
        <v>3</v>
      </c>
      <c r="N289" s="226" t="s">
        <v>43</v>
      </c>
      <c r="O289" s="73"/>
      <c r="P289" s="183">
        <f>O289*H289</f>
        <v>0</v>
      </c>
      <c r="Q289" s="183">
        <v>0.00198</v>
      </c>
      <c r="R289" s="183">
        <f>Q289*H289</f>
        <v>1.3733280000000001</v>
      </c>
      <c r="S289" s="183">
        <v>0</v>
      </c>
      <c r="T289" s="184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185" t="s">
        <v>154</v>
      </c>
      <c r="AT289" s="185" t="s">
        <v>150</v>
      </c>
      <c r="AU289" s="185" t="s">
        <v>81</v>
      </c>
      <c r="AY289" s="20" t="s">
        <v>132</v>
      </c>
      <c r="BE289" s="186">
        <f>IF(N289="základní",J289,0)</f>
        <v>0</v>
      </c>
      <c r="BF289" s="186">
        <f>IF(N289="snížená",J289,0)</f>
        <v>0</v>
      </c>
      <c r="BG289" s="186">
        <f>IF(N289="zákl. přenesená",J289,0)</f>
        <v>0</v>
      </c>
      <c r="BH289" s="186">
        <f>IF(N289="sníž. přenesená",J289,0)</f>
        <v>0</v>
      </c>
      <c r="BI289" s="186">
        <f>IF(N289="nulová",J289,0)</f>
        <v>0</v>
      </c>
      <c r="BJ289" s="20" t="s">
        <v>79</v>
      </c>
      <c r="BK289" s="186">
        <f>ROUND(I289*H289,2)</f>
        <v>0</v>
      </c>
      <c r="BL289" s="20" t="s">
        <v>139</v>
      </c>
      <c r="BM289" s="185" t="s">
        <v>694</v>
      </c>
    </row>
    <row r="290" s="2" customFormat="1">
      <c r="A290" s="39"/>
      <c r="B290" s="40"/>
      <c r="C290" s="39"/>
      <c r="D290" s="187" t="s">
        <v>141</v>
      </c>
      <c r="E290" s="39"/>
      <c r="F290" s="188" t="s">
        <v>693</v>
      </c>
      <c r="G290" s="39"/>
      <c r="H290" s="39"/>
      <c r="I290" s="189"/>
      <c r="J290" s="39"/>
      <c r="K290" s="39"/>
      <c r="L290" s="40"/>
      <c r="M290" s="190"/>
      <c r="N290" s="191"/>
      <c r="O290" s="73"/>
      <c r="P290" s="73"/>
      <c r="Q290" s="73"/>
      <c r="R290" s="73"/>
      <c r="S290" s="73"/>
      <c r="T290" s="74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20" t="s">
        <v>141</v>
      </c>
      <c r="AU290" s="20" t="s">
        <v>81</v>
      </c>
    </row>
    <row r="291" s="14" customFormat="1">
      <c r="A291" s="14"/>
      <c r="B291" s="201"/>
      <c r="C291" s="14"/>
      <c r="D291" s="187" t="s">
        <v>145</v>
      </c>
      <c r="E291" s="202" t="s">
        <v>3</v>
      </c>
      <c r="F291" s="203" t="s">
        <v>695</v>
      </c>
      <c r="G291" s="14"/>
      <c r="H291" s="204">
        <v>693.60000000000002</v>
      </c>
      <c r="I291" s="205"/>
      <c r="J291" s="14"/>
      <c r="K291" s="14"/>
      <c r="L291" s="201"/>
      <c r="M291" s="206"/>
      <c r="N291" s="207"/>
      <c r="O291" s="207"/>
      <c r="P291" s="207"/>
      <c r="Q291" s="207"/>
      <c r="R291" s="207"/>
      <c r="S291" s="207"/>
      <c r="T291" s="208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02" t="s">
        <v>145</v>
      </c>
      <c r="AU291" s="202" t="s">
        <v>81</v>
      </c>
      <c r="AV291" s="14" t="s">
        <v>81</v>
      </c>
      <c r="AW291" s="14" t="s">
        <v>33</v>
      </c>
      <c r="AX291" s="14" t="s">
        <v>72</v>
      </c>
      <c r="AY291" s="202" t="s">
        <v>132</v>
      </c>
    </row>
    <row r="292" s="15" customFormat="1">
      <c r="A292" s="15"/>
      <c r="B292" s="209"/>
      <c r="C292" s="15"/>
      <c r="D292" s="187" t="s">
        <v>145</v>
      </c>
      <c r="E292" s="210" t="s">
        <v>3</v>
      </c>
      <c r="F292" s="211" t="s">
        <v>149</v>
      </c>
      <c r="G292" s="15"/>
      <c r="H292" s="212">
        <v>693.60000000000002</v>
      </c>
      <c r="I292" s="213"/>
      <c r="J292" s="15"/>
      <c r="K292" s="15"/>
      <c r="L292" s="209"/>
      <c r="M292" s="214"/>
      <c r="N292" s="215"/>
      <c r="O292" s="215"/>
      <c r="P292" s="215"/>
      <c r="Q292" s="215"/>
      <c r="R292" s="215"/>
      <c r="S292" s="215"/>
      <c r="T292" s="216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10" t="s">
        <v>145</v>
      </c>
      <c r="AU292" s="210" t="s">
        <v>81</v>
      </c>
      <c r="AV292" s="15" t="s">
        <v>139</v>
      </c>
      <c r="AW292" s="15" t="s">
        <v>33</v>
      </c>
      <c r="AX292" s="15" t="s">
        <v>79</v>
      </c>
      <c r="AY292" s="210" t="s">
        <v>132</v>
      </c>
    </row>
    <row r="293" s="2" customFormat="1" ht="24.15" customHeight="1">
      <c r="A293" s="39"/>
      <c r="B293" s="173"/>
      <c r="C293" s="217" t="s">
        <v>438</v>
      </c>
      <c r="D293" s="217" t="s">
        <v>150</v>
      </c>
      <c r="E293" s="218" t="s">
        <v>696</v>
      </c>
      <c r="F293" s="219" t="s">
        <v>697</v>
      </c>
      <c r="G293" s="220" t="s">
        <v>698</v>
      </c>
      <c r="H293" s="221">
        <v>17.34</v>
      </c>
      <c r="I293" s="222"/>
      <c r="J293" s="223">
        <f>ROUND(I293*H293,2)</f>
        <v>0</v>
      </c>
      <c r="K293" s="219" t="s">
        <v>138</v>
      </c>
      <c r="L293" s="224"/>
      <c r="M293" s="225" t="s">
        <v>3</v>
      </c>
      <c r="N293" s="226" t="s">
        <v>43</v>
      </c>
      <c r="O293" s="73"/>
      <c r="P293" s="183">
        <f>O293*H293</f>
        <v>0</v>
      </c>
      <c r="Q293" s="183">
        <v>0.0064400000000000004</v>
      </c>
      <c r="R293" s="183">
        <f>Q293*H293</f>
        <v>0.11166960000000001</v>
      </c>
      <c r="S293" s="183">
        <v>0</v>
      </c>
      <c r="T293" s="184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185" t="s">
        <v>154</v>
      </c>
      <c r="AT293" s="185" t="s">
        <v>150</v>
      </c>
      <c r="AU293" s="185" t="s">
        <v>81</v>
      </c>
      <c r="AY293" s="20" t="s">
        <v>132</v>
      </c>
      <c r="BE293" s="186">
        <f>IF(N293="základní",J293,0)</f>
        <v>0</v>
      </c>
      <c r="BF293" s="186">
        <f>IF(N293="snížená",J293,0)</f>
        <v>0</v>
      </c>
      <c r="BG293" s="186">
        <f>IF(N293="zákl. přenesená",J293,0)</f>
        <v>0</v>
      </c>
      <c r="BH293" s="186">
        <f>IF(N293="sníž. přenesená",J293,0)</f>
        <v>0</v>
      </c>
      <c r="BI293" s="186">
        <f>IF(N293="nulová",J293,0)</f>
        <v>0</v>
      </c>
      <c r="BJ293" s="20" t="s">
        <v>79</v>
      </c>
      <c r="BK293" s="186">
        <f>ROUND(I293*H293,2)</f>
        <v>0</v>
      </c>
      <c r="BL293" s="20" t="s">
        <v>139</v>
      </c>
      <c r="BM293" s="185" t="s">
        <v>699</v>
      </c>
    </row>
    <row r="294" s="2" customFormat="1">
      <c r="A294" s="39"/>
      <c r="B294" s="40"/>
      <c r="C294" s="39"/>
      <c r="D294" s="187" t="s">
        <v>141</v>
      </c>
      <c r="E294" s="39"/>
      <c r="F294" s="188" t="s">
        <v>697</v>
      </c>
      <c r="G294" s="39"/>
      <c r="H294" s="39"/>
      <c r="I294" s="189"/>
      <c r="J294" s="39"/>
      <c r="K294" s="39"/>
      <c r="L294" s="40"/>
      <c r="M294" s="190"/>
      <c r="N294" s="191"/>
      <c r="O294" s="73"/>
      <c r="P294" s="73"/>
      <c r="Q294" s="73"/>
      <c r="R294" s="73"/>
      <c r="S294" s="73"/>
      <c r="T294" s="74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20" t="s">
        <v>141</v>
      </c>
      <c r="AU294" s="20" t="s">
        <v>81</v>
      </c>
    </row>
    <row r="295" s="14" customFormat="1">
      <c r="A295" s="14"/>
      <c r="B295" s="201"/>
      <c r="C295" s="14"/>
      <c r="D295" s="187" t="s">
        <v>145</v>
      </c>
      <c r="E295" s="202" t="s">
        <v>3</v>
      </c>
      <c r="F295" s="203" t="s">
        <v>700</v>
      </c>
      <c r="G295" s="14"/>
      <c r="H295" s="204">
        <v>17.34</v>
      </c>
      <c r="I295" s="205"/>
      <c r="J295" s="14"/>
      <c r="K295" s="14"/>
      <c r="L295" s="201"/>
      <c r="M295" s="206"/>
      <c r="N295" s="207"/>
      <c r="O295" s="207"/>
      <c r="P295" s="207"/>
      <c r="Q295" s="207"/>
      <c r="R295" s="207"/>
      <c r="S295" s="207"/>
      <c r="T295" s="208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02" t="s">
        <v>145</v>
      </c>
      <c r="AU295" s="202" t="s">
        <v>81</v>
      </c>
      <c r="AV295" s="14" t="s">
        <v>81</v>
      </c>
      <c r="AW295" s="14" t="s">
        <v>33</v>
      </c>
      <c r="AX295" s="14" t="s">
        <v>72</v>
      </c>
      <c r="AY295" s="202" t="s">
        <v>132</v>
      </c>
    </row>
    <row r="296" s="15" customFormat="1">
      <c r="A296" s="15"/>
      <c r="B296" s="209"/>
      <c r="C296" s="15"/>
      <c r="D296" s="187" t="s">
        <v>145</v>
      </c>
      <c r="E296" s="210" t="s">
        <v>3</v>
      </c>
      <c r="F296" s="211" t="s">
        <v>149</v>
      </c>
      <c r="G296" s="15"/>
      <c r="H296" s="212">
        <v>17.34</v>
      </c>
      <c r="I296" s="213"/>
      <c r="J296" s="15"/>
      <c r="K296" s="15"/>
      <c r="L296" s="209"/>
      <c r="M296" s="214"/>
      <c r="N296" s="215"/>
      <c r="O296" s="215"/>
      <c r="P296" s="215"/>
      <c r="Q296" s="215"/>
      <c r="R296" s="215"/>
      <c r="S296" s="215"/>
      <c r="T296" s="216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10" t="s">
        <v>145</v>
      </c>
      <c r="AU296" s="210" t="s">
        <v>81</v>
      </c>
      <c r="AV296" s="15" t="s">
        <v>139</v>
      </c>
      <c r="AW296" s="15" t="s">
        <v>33</v>
      </c>
      <c r="AX296" s="15" t="s">
        <v>79</v>
      </c>
      <c r="AY296" s="210" t="s">
        <v>132</v>
      </c>
    </row>
    <row r="297" s="2" customFormat="1" ht="16.5" customHeight="1">
      <c r="A297" s="39"/>
      <c r="B297" s="173"/>
      <c r="C297" s="217" t="s">
        <v>442</v>
      </c>
      <c r="D297" s="217" t="s">
        <v>150</v>
      </c>
      <c r="E297" s="218" t="s">
        <v>9</v>
      </c>
      <c r="F297" s="219" t="s">
        <v>701</v>
      </c>
      <c r="G297" s="220" t="s">
        <v>551</v>
      </c>
      <c r="H297" s="221">
        <v>1734</v>
      </c>
      <c r="I297" s="222"/>
      <c r="J297" s="223">
        <f>ROUND(I297*H297,2)</f>
        <v>0</v>
      </c>
      <c r="K297" s="219" t="s">
        <v>3</v>
      </c>
      <c r="L297" s="224"/>
      <c r="M297" s="225" t="s">
        <v>3</v>
      </c>
      <c r="N297" s="226" t="s">
        <v>43</v>
      </c>
      <c r="O297" s="73"/>
      <c r="P297" s="183">
        <f>O297*H297</f>
        <v>0</v>
      </c>
      <c r="Q297" s="183">
        <v>0</v>
      </c>
      <c r="R297" s="183">
        <f>Q297*H297</f>
        <v>0</v>
      </c>
      <c r="S297" s="183">
        <v>0</v>
      </c>
      <c r="T297" s="184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185" t="s">
        <v>154</v>
      </c>
      <c r="AT297" s="185" t="s">
        <v>150</v>
      </c>
      <c r="AU297" s="185" t="s">
        <v>81</v>
      </c>
      <c r="AY297" s="20" t="s">
        <v>132</v>
      </c>
      <c r="BE297" s="186">
        <f>IF(N297="základní",J297,0)</f>
        <v>0</v>
      </c>
      <c r="BF297" s="186">
        <f>IF(N297="snížená",J297,0)</f>
        <v>0</v>
      </c>
      <c r="BG297" s="186">
        <f>IF(N297="zákl. přenesená",J297,0)</f>
        <v>0</v>
      </c>
      <c r="BH297" s="186">
        <f>IF(N297="sníž. přenesená",J297,0)</f>
        <v>0</v>
      </c>
      <c r="BI297" s="186">
        <f>IF(N297="nulová",J297,0)</f>
        <v>0</v>
      </c>
      <c r="BJ297" s="20" t="s">
        <v>79</v>
      </c>
      <c r="BK297" s="186">
        <f>ROUND(I297*H297,2)</f>
        <v>0</v>
      </c>
      <c r="BL297" s="20" t="s">
        <v>139</v>
      </c>
      <c r="BM297" s="185" t="s">
        <v>702</v>
      </c>
    </row>
    <row r="298" s="2" customFormat="1">
      <c r="A298" s="39"/>
      <c r="B298" s="40"/>
      <c r="C298" s="39"/>
      <c r="D298" s="187" t="s">
        <v>141</v>
      </c>
      <c r="E298" s="39"/>
      <c r="F298" s="188" t="s">
        <v>701</v>
      </c>
      <c r="G298" s="39"/>
      <c r="H298" s="39"/>
      <c r="I298" s="189"/>
      <c r="J298" s="39"/>
      <c r="K298" s="39"/>
      <c r="L298" s="40"/>
      <c r="M298" s="190"/>
      <c r="N298" s="191"/>
      <c r="O298" s="73"/>
      <c r="P298" s="73"/>
      <c r="Q298" s="73"/>
      <c r="R298" s="73"/>
      <c r="S298" s="73"/>
      <c r="T298" s="74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20" t="s">
        <v>141</v>
      </c>
      <c r="AU298" s="20" t="s">
        <v>81</v>
      </c>
    </row>
    <row r="299" s="14" customFormat="1">
      <c r="A299" s="14"/>
      <c r="B299" s="201"/>
      <c r="C299" s="14"/>
      <c r="D299" s="187" t="s">
        <v>145</v>
      </c>
      <c r="E299" s="202" t="s">
        <v>3</v>
      </c>
      <c r="F299" s="203" t="s">
        <v>703</v>
      </c>
      <c r="G299" s="14"/>
      <c r="H299" s="204">
        <v>1734</v>
      </c>
      <c r="I299" s="205"/>
      <c r="J299" s="14"/>
      <c r="K299" s="14"/>
      <c r="L299" s="201"/>
      <c r="M299" s="206"/>
      <c r="N299" s="207"/>
      <c r="O299" s="207"/>
      <c r="P299" s="207"/>
      <c r="Q299" s="207"/>
      <c r="R299" s="207"/>
      <c r="S299" s="207"/>
      <c r="T299" s="208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02" t="s">
        <v>145</v>
      </c>
      <c r="AU299" s="202" t="s">
        <v>81</v>
      </c>
      <c r="AV299" s="14" t="s">
        <v>81</v>
      </c>
      <c r="AW299" s="14" t="s">
        <v>33</v>
      </c>
      <c r="AX299" s="14" t="s">
        <v>72</v>
      </c>
      <c r="AY299" s="202" t="s">
        <v>132</v>
      </c>
    </row>
    <row r="300" s="15" customFormat="1">
      <c r="A300" s="15"/>
      <c r="B300" s="209"/>
      <c r="C300" s="15"/>
      <c r="D300" s="187" t="s">
        <v>145</v>
      </c>
      <c r="E300" s="210" t="s">
        <v>3</v>
      </c>
      <c r="F300" s="211" t="s">
        <v>149</v>
      </c>
      <c r="G300" s="15"/>
      <c r="H300" s="212">
        <v>1734</v>
      </c>
      <c r="I300" s="213"/>
      <c r="J300" s="15"/>
      <c r="K300" s="15"/>
      <c r="L300" s="209"/>
      <c r="M300" s="214"/>
      <c r="N300" s="215"/>
      <c r="O300" s="215"/>
      <c r="P300" s="215"/>
      <c r="Q300" s="215"/>
      <c r="R300" s="215"/>
      <c r="S300" s="215"/>
      <c r="T300" s="216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10" t="s">
        <v>145</v>
      </c>
      <c r="AU300" s="210" t="s">
        <v>81</v>
      </c>
      <c r="AV300" s="15" t="s">
        <v>139</v>
      </c>
      <c r="AW300" s="15" t="s">
        <v>33</v>
      </c>
      <c r="AX300" s="15" t="s">
        <v>79</v>
      </c>
      <c r="AY300" s="210" t="s">
        <v>132</v>
      </c>
    </row>
    <row r="301" s="2" customFormat="1" ht="16.5" customHeight="1">
      <c r="A301" s="39"/>
      <c r="B301" s="173"/>
      <c r="C301" s="217" t="s">
        <v>452</v>
      </c>
      <c r="D301" s="217" t="s">
        <v>150</v>
      </c>
      <c r="E301" s="218" t="s">
        <v>704</v>
      </c>
      <c r="F301" s="219" t="s">
        <v>705</v>
      </c>
      <c r="G301" s="220" t="s">
        <v>706</v>
      </c>
      <c r="H301" s="221">
        <v>17.34</v>
      </c>
      <c r="I301" s="222"/>
      <c r="J301" s="223">
        <f>ROUND(I301*H301,2)</f>
        <v>0</v>
      </c>
      <c r="K301" s="219" t="s">
        <v>138</v>
      </c>
      <c r="L301" s="224"/>
      <c r="M301" s="225" t="s">
        <v>3</v>
      </c>
      <c r="N301" s="226" t="s">
        <v>43</v>
      </c>
      <c r="O301" s="73"/>
      <c r="P301" s="183">
        <f>O301*H301</f>
        <v>0</v>
      </c>
      <c r="Q301" s="183">
        <v>0.00125</v>
      </c>
      <c r="R301" s="183">
        <f>Q301*H301</f>
        <v>0.021675</v>
      </c>
      <c r="S301" s="183">
        <v>0</v>
      </c>
      <c r="T301" s="184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185" t="s">
        <v>154</v>
      </c>
      <c r="AT301" s="185" t="s">
        <v>150</v>
      </c>
      <c r="AU301" s="185" t="s">
        <v>81</v>
      </c>
      <c r="AY301" s="20" t="s">
        <v>132</v>
      </c>
      <c r="BE301" s="186">
        <f>IF(N301="základní",J301,0)</f>
        <v>0</v>
      </c>
      <c r="BF301" s="186">
        <f>IF(N301="snížená",J301,0)</f>
        <v>0</v>
      </c>
      <c r="BG301" s="186">
        <f>IF(N301="zákl. přenesená",J301,0)</f>
        <v>0</v>
      </c>
      <c r="BH301" s="186">
        <f>IF(N301="sníž. přenesená",J301,0)</f>
        <v>0</v>
      </c>
      <c r="BI301" s="186">
        <f>IF(N301="nulová",J301,0)</f>
        <v>0</v>
      </c>
      <c r="BJ301" s="20" t="s">
        <v>79</v>
      </c>
      <c r="BK301" s="186">
        <f>ROUND(I301*H301,2)</f>
        <v>0</v>
      </c>
      <c r="BL301" s="20" t="s">
        <v>139</v>
      </c>
      <c r="BM301" s="185" t="s">
        <v>707</v>
      </c>
    </row>
    <row r="302" s="2" customFormat="1">
      <c r="A302" s="39"/>
      <c r="B302" s="40"/>
      <c r="C302" s="39"/>
      <c r="D302" s="187" t="s">
        <v>141</v>
      </c>
      <c r="E302" s="39"/>
      <c r="F302" s="188" t="s">
        <v>705</v>
      </c>
      <c r="G302" s="39"/>
      <c r="H302" s="39"/>
      <c r="I302" s="189"/>
      <c r="J302" s="39"/>
      <c r="K302" s="39"/>
      <c r="L302" s="40"/>
      <c r="M302" s="190"/>
      <c r="N302" s="191"/>
      <c r="O302" s="73"/>
      <c r="P302" s="73"/>
      <c r="Q302" s="73"/>
      <c r="R302" s="73"/>
      <c r="S302" s="73"/>
      <c r="T302" s="74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20" t="s">
        <v>141</v>
      </c>
      <c r="AU302" s="20" t="s">
        <v>81</v>
      </c>
    </row>
    <row r="303" s="14" customFormat="1">
      <c r="A303" s="14"/>
      <c r="B303" s="201"/>
      <c r="C303" s="14"/>
      <c r="D303" s="187" t="s">
        <v>145</v>
      </c>
      <c r="E303" s="202" t="s">
        <v>3</v>
      </c>
      <c r="F303" s="203" t="s">
        <v>700</v>
      </c>
      <c r="G303" s="14"/>
      <c r="H303" s="204">
        <v>17.34</v>
      </c>
      <c r="I303" s="205"/>
      <c r="J303" s="14"/>
      <c r="K303" s="14"/>
      <c r="L303" s="201"/>
      <c r="M303" s="206"/>
      <c r="N303" s="207"/>
      <c r="O303" s="207"/>
      <c r="P303" s="207"/>
      <c r="Q303" s="207"/>
      <c r="R303" s="207"/>
      <c r="S303" s="207"/>
      <c r="T303" s="208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02" t="s">
        <v>145</v>
      </c>
      <c r="AU303" s="202" t="s">
        <v>81</v>
      </c>
      <c r="AV303" s="14" t="s">
        <v>81</v>
      </c>
      <c r="AW303" s="14" t="s">
        <v>33</v>
      </c>
      <c r="AX303" s="14" t="s">
        <v>72</v>
      </c>
      <c r="AY303" s="202" t="s">
        <v>132</v>
      </c>
    </row>
    <row r="304" s="15" customFormat="1">
      <c r="A304" s="15"/>
      <c r="B304" s="209"/>
      <c r="C304" s="15"/>
      <c r="D304" s="187" t="s">
        <v>145</v>
      </c>
      <c r="E304" s="210" t="s">
        <v>3</v>
      </c>
      <c r="F304" s="211" t="s">
        <v>149</v>
      </c>
      <c r="G304" s="15"/>
      <c r="H304" s="212">
        <v>17.34</v>
      </c>
      <c r="I304" s="213"/>
      <c r="J304" s="15"/>
      <c r="K304" s="15"/>
      <c r="L304" s="209"/>
      <c r="M304" s="214"/>
      <c r="N304" s="215"/>
      <c r="O304" s="215"/>
      <c r="P304" s="215"/>
      <c r="Q304" s="215"/>
      <c r="R304" s="215"/>
      <c r="S304" s="215"/>
      <c r="T304" s="216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10" t="s">
        <v>145</v>
      </c>
      <c r="AU304" s="210" t="s">
        <v>81</v>
      </c>
      <c r="AV304" s="15" t="s">
        <v>139</v>
      </c>
      <c r="AW304" s="15" t="s">
        <v>33</v>
      </c>
      <c r="AX304" s="15" t="s">
        <v>79</v>
      </c>
      <c r="AY304" s="210" t="s">
        <v>132</v>
      </c>
    </row>
    <row r="305" s="12" customFormat="1" ht="22.8" customHeight="1">
      <c r="A305" s="12"/>
      <c r="B305" s="160"/>
      <c r="C305" s="12"/>
      <c r="D305" s="161" t="s">
        <v>71</v>
      </c>
      <c r="E305" s="171" t="s">
        <v>369</v>
      </c>
      <c r="F305" s="171" t="s">
        <v>370</v>
      </c>
      <c r="G305" s="12"/>
      <c r="H305" s="12"/>
      <c r="I305" s="163"/>
      <c r="J305" s="172">
        <f>BK305</f>
        <v>0</v>
      </c>
      <c r="K305" s="12"/>
      <c r="L305" s="160"/>
      <c r="M305" s="165"/>
      <c r="N305" s="166"/>
      <c r="O305" s="166"/>
      <c r="P305" s="167">
        <f>SUM(P306:P320)</f>
        <v>0</v>
      </c>
      <c r="Q305" s="166"/>
      <c r="R305" s="167">
        <f>SUM(R306:R320)</f>
        <v>0</v>
      </c>
      <c r="S305" s="166"/>
      <c r="T305" s="168">
        <f>SUM(T306:T320)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161" t="s">
        <v>79</v>
      </c>
      <c r="AT305" s="169" t="s">
        <v>71</v>
      </c>
      <c r="AU305" s="169" t="s">
        <v>79</v>
      </c>
      <c r="AY305" s="161" t="s">
        <v>132</v>
      </c>
      <c r="BK305" s="170">
        <f>SUM(BK306:BK320)</f>
        <v>0</v>
      </c>
    </row>
    <row r="306" s="2" customFormat="1" ht="16.5" customHeight="1">
      <c r="A306" s="39"/>
      <c r="B306" s="173"/>
      <c r="C306" s="174" t="s">
        <v>462</v>
      </c>
      <c r="D306" s="174" t="s">
        <v>134</v>
      </c>
      <c r="E306" s="175" t="s">
        <v>372</v>
      </c>
      <c r="F306" s="176" t="s">
        <v>373</v>
      </c>
      <c r="G306" s="177" t="s">
        <v>153</v>
      </c>
      <c r="H306" s="178">
        <v>417.15899999999999</v>
      </c>
      <c r="I306" s="179"/>
      <c r="J306" s="180">
        <f>ROUND(I306*H306,2)</f>
        <v>0</v>
      </c>
      <c r="K306" s="176" t="s">
        <v>138</v>
      </c>
      <c r="L306" s="40"/>
      <c r="M306" s="181" t="s">
        <v>3</v>
      </c>
      <c r="N306" s="182" t="s">
        <v>43</v>
      </c>
      <c r="O306" s="73"/>
      <c r="P306" s="183">
        <f>O306*H306</f>
        <v>0</v>
      </c>
      <c r="Q306" s="183">
        <v>0</v>
      </c>
      <c r="R306" s="183">
        <f>Q306*H306</f>
        <v>0</v>
      </c>
      <c r="S306" s="183">
        <v>0</v>
      </c>
      <c r="T306" s="184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185" t="s">
        <v>139</v>
      </c>
      <c r="AT306" s="185" t="s">
        <v>134</v>
      </c>
      <c r="AU306" s="185" t="s">
        <v>81</v>
      </c>
      <c r="AY306" s="20" t="s">
        <v>132</v>
      </c>
      <c r="BE306" s="186">
        <f>IF(N306="základní",J306,0)</f>
        <v>0</v>
      </c>
      <c r="BF306" s="186">
        <f>IF(N306="snížená",J306,0)</f>
        <v>0</v>
      </c>
      <c r="BG306" s="186">
        <f>IF(N306="zákl. přenesená",J306,0)</f>
        <v>0</v>
      </c>
      <c r="BH306" s="186">
        <f>IF(N306="sníž. přenesená",J306,0)</f>
        <v>0</v>
      </c>
      <c r="BI306" s="186">
        <f>IF(N306="nulová",J306,0)</f>
        <v>0</v>
      </c>
      <c r="BJ306" s="20" t="s">
        <v>79</v>
      </c>
      <c r="BK306" s="186">
        <f>ROUND(I306*H306,2)</f>
        <v>0</v>
      </c>
      <c r="BL306" s="20" t="s">
        <v>139</v>
      </c>
      <c r="BM306" s="185" t="s">
        <v>708</v>
      </c>
    </row>
    <row r="307" s="2" customFormat="1">
      <c r="A307" s="39"/>
      <c r="B307" s="40"/>
      <c r="C307" s="39"/>
      <c r="D307" s="187" t="s">
        <v>141</v>
      </c>
      <c r="E307" s="39"/>
      <c r="F307" s="188" t="s">
        <v>375</v>
      </c>
      <c r="G307" s="39"/>
      <c r="H307" s="39"/>
      <c r="I307" s="189"/>
      <c r="J307" s="39"/>
      <c r="K307" s="39"/>
      <c r="L307" s="40"/>
      <c r="M307" s="190"/>
      <c r="N307" s="191"/>
      <c r="O307" s="73"/>
      <c r="P307" s="73"/>
      <c r="Q307" s="73"/>
      <c r="R307" s="73"/>
      <c r="S307" s="73"/>
      <c r="T307" s="74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20" t="s">
        <v>141</v>
      </c>
      <c r="AU307" s="20" t="s">
        <v>81</v>
      </c>
    </row>
    <row r="308" s="2" customFormat="1">
      <c r="A308" s="39"/>
      <c r="B308" s="40"/>
      <c r="C308" s="39"/>
      <c r="D308" s="192" t="s">
        <v>143</v>
      </c>
      <c r="E308" s="39"/>
      <c r="F308" s="193" t="s">
        <v>376</v>
      </c>
      <c r="G308" s="39"/>
      <c r="H308" s="39"/>
      <c r="I308" s="189"/>
      <c r="J308" s="39"/>
      <c r="K308" s="39"/>
      <c r="L308" s="40"/>
      <c r="M308" s="190"/>
      <c r="N308" s="191"/>
      <c r="O308" s="73"/>
      <c r="P308" s="73"/>
      <c r="Q308" s="73"/>
      <c r="R308" s="73"/>
      <c r="S308" s="73"/>
      <c r="T308" s="74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20" t="s">
        <v>143</v>
      </c>
      <c r="AU308" s="20" t="s">
        <v>81</v>
      </c>
    </row>
    <row r="309" s="2" customFormat="1" ht="16.5" customHeight="1">
      <c r="A309" s="39"/>
      <c r="B309" s="173"/>
      <c r="C309" s="174" t="s">
        <v>468</v>
      </c>
      <c r="D309" s="174" t="s">
        <v>134</v>
      </c>
      <c r="E309" s="175" t="s">
        <v>378</v>
      </c>
      <c r="F309" s="176" t="s">
        <v>379</v>
      </c>
      <c r="G309" s="177" t="s">
        <v>153</v>
      </c>
      <c r="H309" s="178">
        <v>7926.0209999999997</v>
      </c>
      <c r="I309" s="179"/>
      <c r="J309" s="180">
        <f>ROUND(I309*H309,2)</f>
        <v>0</v>
      </c>
      <c r="K309" s="176" t="s">
        <v>138</v>
      </c>
      <c r="L309" s="40"/>
      <c r="M309" s="181" t="s">
        <v>3</v>
      </c>
      <c r="N309" s="182" t="s">
        <v>43</v>
      </c>
      <c r="O309" s="73"/>
      <c r="P309" s="183">
        <f>O309*H309</f>
        <v>0</v>
      </c>
      <c r="Q309" s="183">
        <v>0</v>
      </c>
      <c r="R309" s="183">
        <f>Q309*H309</f>
        <v>0</v>
      </c>
      <c r="S309" s="183">
        <v>0</v>
      </c>
      <c r="T309" s="184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185" t="s">
        <v>139</v>
      </c>
      <c r="AT309" s="185" t="s">
        <v>134</v>
      </c>
      <c r="AU309" s="185" t="s">
        <v>81</v>
      </c>
      <c r="AY309" s="20" t="s">
        <v>132</v>
      </c>
      <c r="BE309" s="186">
        <f>IF(N309="základní",J309,0)</f>
        <v>0</v>
      </c>
      <c r="BF309" s="186">
        <f>IF(N309="snížená",J309,0)</f>
        <v>0</v>
      </c>
      <c r="BG309" s="186">
        <f>IF(N309="zákl. přenesená",J309,0)</f>
        <v>0</v>
      </c>
      <c r="BH309" s="186">
        <f>IF(N309="sníž. přenesená",J309,0)</f>
        <v>0</v>
      </c>
      <c r="BI309" s="186">
        <f>IF(N309="nulová",J309,0)</f>
        <v>0</v>
      </c>
      <c r="BJ309" s="20" t="s">
        <v>79</v>
      </c>
      <c r="BK309" s="186">
        <f>ROUND(I309*H309,2)</f>
        <v>0</v>
      </c>
      <c r="BL309" s="20" t="s">
        <v>139</v>
      </c>
      <c r="BM309" s="185" t="s">
        <v>709</v>
      </c>
    </row>
    <row r="310" s="2" customFormat="1">
      <c r="A310" s="39"/>
      <c r="B310" s="40"/>
      <c r="C310" s="39"/>
      <c r="D310" s="187" t="s">
        <v>141</v>
      </c>
      <c r="E310" s="39"/>
      <c r="F310" s="188" t="s">
        <v>381</v>
      </c>
      <c r="G310" s="39"/>
      <c r="H310" s="39"/>
      <c r="I310" s="189"/>
      <c r="J310" s="39"/>
      <c r="K310" s="39"/>
      <c r="L310" s="40"/>
      <c r="M310" s="190"/>
      <c r="N310" s="191"/>
      <c r="O310" s="73"/>
      <c r="P310" s="73"/>
      <c r="Q310" s="73"/>
      <c r="R310" s="73"/>
      <c r="S310" s="73"/>
      <c r="T310" s="74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20" t="s">
        <v>141</v>
      </c>
      <c r="AU310" s="20" t="s">
        <v>81</v>
      </c>
    </row>
    <row r="311" s="2" customFormat="1">
      <c r="A311" s="39"/>
      <c r="B311" s="40"/>
      <c r="C311" s="39"/>
      <c r="D311" s="192" t="s">
        <v>143</v>
      </c>
      <c r="E311" s="39"/>
      <c r="F311" s="193" t="s">
        <v>382</v>
      </c>
      <c r="G311" s="39"/>
      <c r="H311" s="39"/>
      <c r="I311" s="189"/>
      <c r="J311" s="39"/>
      <c r="K311" s="39"/>
      <c r="L311" s="40"/>
      <c r="M311" s="190"/>
      <c r="N311" s="191"/>
      <c r="O311" s="73"/>
      <c r="P311" s="73"/>
      <c r="Q311" s="73"/>
      <c r="R311" s="73"/>
      <c r="S311" s="73"/>
      <c r="T311" s="74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20" t="s">
        <v>143</v>
      </c>
      <c r="AU311" s="20" t="s">
        <v>81</v>
      </c>
    </row>
    <row r="312" s="14" customFormat="1">
      <c r="A312" s="14"/>
      <c r="B312" s="201"/>
      <c r="C312" s="14"/>
      <c r="D312" s="187" t="s">
        <v>145</v>
      </c>
      <c r="E312" s="14"/>
      <c r="F312" s="203" t="s">
        <v>710</v>
      </c>
      <c r="G312" s="14"/>
      <c r="H312" s="204">
        <v>7926.0209999999997</v>
      </c>
      <c r="I312" s="205"/>
      <c r="J312" s="14"/>
      <c r="K312" s="14"/>
      <c r="L312" s="201"/>
      <c r="M312" s="206"/>
      <c r="N312" s="207"/>
      <c r="O312" s="207"/>
      <c r="P312" s="207"/>
      <c r="Q312" s="207"/>
      <c r="R312" s="207"/>
      <c r="S312" s="207"/>
      <c r="T312" s="208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02" t="s">
        <v>145</v>
      </c>
      <c r="AU312" s="202" t="s">
        <v>81</v>
      </c>
      <c r="AV312" s="14" t="s">
        <v>81</v>
      </c>
      <c r="AW312" s="14" t="s">
        <v>4</v>
      </c>
      <c r="AX312" s="14" t="s">
        <v>79</v>
      </c>
      <c r="AY312" s="202" t="s">
        <v>132</v>
      </c>
    </row>
    <row r="313" s="2" customFormat="1" ht="21.75" customHeight="1">
      <c r="A313" s="39"/>
      <c r="B313" s="173"/>
      <c r="C313" s="174" t="s">
        <v>475</v>
      </c>
      <c r="D313" s="174" t="s">
        <v>134</v>
      </c>
      <c r="E313" s="175" t="s">
        <v>385</v>
      </c>
      <c r="F313" s="176" t="s">
        <v>386</v>
      </c>
      <c r="G313" s="177" t="s">
        <v>153</v>
      </c>
      <c r="H313" s="178">
        <v>391.887</v>
      </c>
      <c r="I313" s="179"/>
      <c r="J313" s="180">
        <f>ROUND(I313*H313,2)</f>
        <v>0</v>
      </c>
      <c r="K313" s="176" t="s">
        <v>138</v>
      </c>
      <c r="L313" s="40"/>
      <c r="M313" s="181" t="s">
        <v>3</v>
      </c>
      <c r="N313" s="182" t="s">
        <v>43</v>
      </c>
      <c r="O313" s="73"/>
      <c r="P313" s="183">
        <f>O313*H313</f>
        <v>0</v>
      </c>
      <c r="Q313" s="183">
        <v>0</v>
      </c>
      <c r="R313" s="183">
        <f>Q313*H313</f>
        <v>0</v>
      </c>
      <c r="S313" s="183">
        <v>0</v>
      </c>
      <c r="T313" s="184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185" t="s">
        <v>139</v>
      </c>
      <c r="AT313" s="185" t="s">
        <v>134</v>
      </c>
      <c r="AU313" s="185" t="s">
        <v>81</v>
      </c>
      <c r="AY313" s="20" t="s">
        <v>132</v>
      </c>
      <c r="BE313" s="186">
        <f>IF(N313="základní",J313,0)</f>
        <v>0</v>
      </c>
      <c r="BF313" s="186">
        <f>IF(N313="snížená",J313,0)</f>
        <v>0</v>
      </c>
      <c r="BG313" s="186">
        <f>IF(N313="zákl. přenesená",J313,0)</f>
        <v>0</v>
      </c>
      <c r="BH313" s="186">
        <f>IF(N313="sníž. přenesená",J313,0)</f>
        <v>0</v>
      </c>
      <c r="BI313" s="186">
        <f>IF(N313="nulová",J313,0)</f>
        <v>0</v>
      </c>
      <c r="BJ313" s="20" t="s">
        <v>79</v>
      </c>
      <c r="BK313" s="186">
        <f>ROUND(I313*H313,2)</f>
        <v>0</v>
      </c>
      <c r="BL313" s="20" t="s">
        <v>139</v>
      </c>
      <c r="BM313" s="185" t="s">
        <v>711</v>
      </c>
    </row>
    <row r="314" s="2" customFormat="1">
      <c r="A314" s="39"/>
      <c r="B314" s="40"/>
      <c r="C314" s="39"/>
      <c r="D314" s="187" t="s">
        <v>141</v>
      </c>
      <c r="E314" s="39"/>
      <c r="F314" s="188" t="s">
        <v>388</v>
      </c>
      <c r="G314" s="39"/>
      <c r="H314" s="39"/>
      <c r="I314" s="189"/>
      <c r="J314" s="39"/>
      <c r="K314" s="39"/>
      <c r="L314" s="40"/>
      <c r="M314" s="190"/>
      <c r="N314" s="191"/>
      <c r="O314" s="73"/>
      <c r="P314" s="73"/>
      <c r="Q314" s="73"/>
      <c r="R314" s="73"/>
      <c r="S314" s="73"/>
      <c r="T314" s="74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20" t="s">
        <v>141</v>
      </c>
      <c r="AU314" s="20" t="s">
        <v>81</v>
      </c>
    </row>
    <row r="315" s="2" customFormat="1">
      <c r="A315" s="39"/>
      <c r="B315" s="40"/>
      <c r="C315" s="39"/>
      <c r="D315" s="192" t="s">
        <v>143</v>
      </c>
      <c r="E315" s="39"/>
      <c r="F315" s="193" t="s">
        <v>389</v>
      </c>
      <c r="G315" s="39"/>
      <c r="H315" s="39"/>
      <c r="I315" s="189"/>
      <c r="J315" s="39"/>
      <c r="K315" s="39"/>
      <c r="L315" s="40"/>
      <c r="M315" s="190"/>
      <c r="N315" s="191"/>
      <c r="O315" s="73"/>
      <c r="P315" s="73"/>
      <c r="Q315" s="73"/>
      <c r="R315" s="73"/>
      <c r="S315" s="73"/>
      <c r="T315" s="74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20" t="s">
        <v>143</v>
      </c>
      <c r="AU315" s="20" t="s">
        <v>81</v>
      </c>
    </row>
    <row r="316" s="14" customFormat="1">
      <c r="A316" s="14"/>
      <c r="B316" s="201"/>
      <c r="C316" s="14"/>
      <c r="D316" s="187" t="s">
        <v>145</v>
      </c>
      <c r="E316" s="202" t="s">
        <v>3</v>
      </c>
      <c r="F316" s="203" t="s">
        <v>712</v>
      </c>
      <c r="G316" s="14"/>
      <c r="H316" s="204">
        <v>391.887</v>
      </c>
      <c r="I316" s="205"/>
      <c r="J316" s="14"/>
      <c r="K316" s="14"/>
      <c r="L316" s="201"/>
      <c r="M316" s="206"/>
      <c r="N316" s="207"/>
      <c r="O316" s="207"/>
      <c r="P316" s="207"/>
      <c r="Q316" s="207"/>
      <c r="R316" s="207"/>
      <c r="S316" s="207"/>
      <c r="T316" s="208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02" t="s">
        <v>145</v>
      </c>
      <c r="AU316" s="202" t="s">
        <v>81</v>
      </c>
      <c r="AV316" s="14" t="s">
        <v>81</v>
      </c>
      <c r="AW316" s="14" t="s">
        <v>33</v>
      </c>
      <c r="AX316" s="14" t="s">
        <v>72</v>
      </c>
      <c r="AY316" s="202" t="s">
        <v>132</v>
      </c>
    </row>
    <row r="317" s="15" customFormat="1">
      <c r="A317" s="15"/>
      <c r="B317" s="209"/>
      <c r="C317" s="15"/>
      <c r="D317" s="187" t="s">
        <v>145</v>
      </c>
      <c r="E317" s="210" t="s">
        <v>3</v>
      </c>
      <c r="F317" s="211" t="s">
        <v>149</v>
      </c>
      <c r="G317" s="15"/>
      <c r="H317" s="212">
        <v>391.887</v>
      </c>
      <c r="I317" s="213"/>
      <c r="J317" s="15"/>
      <c r="K317" s="15"/>
      <c r="L317" s="209"/>
      <c r="M317" s="214"/>
      <c r="N317" s="215"/>
      <c r="O317" s="215"/>
      <c r="P317" s="215"/>
      <c r="Q317" s="215"/>
      <c r="R317" s="215"/>
      <c r="S317" s="215"/>
      <c r="T317" s="216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10" t="s">
        <v>145</v>
      </c>
      <c r="AU317" s="210" t="s">
        <v>81</v>
      </c>
      <c r="AV317" s="15" t="s">
        <v>139</v>
      </c>
      <c r="AW317" s="15" t="s">
        <v>33</v>
      </c>
      <c r="AX317" s="15" t="s">
        <v>79</v>
      </c>
      <c r="AY317" s="210" t="s">
        <v>132</v>
      </c>
    </row>
    <row r="318" s="2" customFormat="1" ht="24.15" customHeight="1">
      <c r="A318" s="39"/>
      <c r="B318" s="173"/>
      <c r="C318" s="174" t="s">
        <v>481</v>
      </c>
      <c r="D318" s="174" t="s">
        <v>134</v>
      </c>
      <c r="E318" s="175" t="s">
        <v>713</v>
      </c>
      <c r="F318" s="176" t="s">
        <v>714</v>
      </c>
      <c r="G318" s="177" t="s">
        <v>153</v>
      </c>
      <c r="H318" s="178">
        <v>25.271999999999998</v>
      </c>
      <c r="I318" s="179"/>
      <c r="J318" s="180">
        <f>ROUND(I318*H318,2)</f>
        <v>0</v>
      </c>
      <c r="K318" s="176" t="s">
        <v>138</v>
      </c>
      <c r="L318" s="40"/>
      <c r="M318" s="181" t="s">
        <v>3</v>
      </c>
      <c r="N318" s="182" t="s">
        <v>43</v>
      </c>
      <c r="O318" s="73"/>
      <c r="P318" s="183">
        <f>O318*H318</f>
        <v>0</v>
      </c>
      <c r="Q318" s="183">
        <v>0</v>
      </c>
      <c r="R318" s="183">
        <f>Q318*H318</f>
        <v>0</v>
      </c>
      <c r="S318" s="183">
        <v>0</v>
      </c>
      <c r="T318" s="184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185" t="s">
        <v>139</v>
      </c>
      <c r="AT318" s="185" t="s">
        <v>134</v>
      </c>
      <c r="AU318" s="185" t="s">
        <v>81</v>
      </c>
      <c r="AY318" s="20" t="s">
        <v>132</v>
      </c>
      <c r="BE318" s="186">
        <f>IF(N318="základní",J318,0)</f>
        <v>0</v>
      </c>
      <c r="BF318" s="186">
        <f>IF(N318="snížená",J318,0)</f>
        <v>0</v>
      </c>
      <c r="BG318" s="186">
        <f>IF(N318="zákl. přenesená",J318,0)</f>
        <v>0</v>
      </c>
      <c r="BH318" s="186">
        <f>IF(N318="sníž. přenesená",J318,0)</f>
        <v>0</v>
      </c>
      <c r="BI318" s="186">
        <f>IF(N318="nulová",J318,0)</f>
        <v>0</v>
      </c>
      <c r="BJ318" s="20" t="s">
        <v>79</v>
      </c>
      <c r="BK318" s="186">
        <f>ROUND(I318*H318,2)</f>
        <v>0</v>
      </c>
      <c r="BL318" s="20" t="s">
        <v>139</v>
      </c>
      <c r="BM318" s="185" t="s">
        <v>715</v>
      </c>
    </row>
    <row r="319" s="2" customFormat="1">
      <c r="A319" s="39"/>
      <c r="B319" s="40"/>
      <c r="C319" s="39"/>
      <c r="D319" s="187" t="s">
        <v>141</v>
      </c>
      <c r="E319" s="39"/>
      <c r="F319" s="188" t="s">
        <v>716</v>
      </c>
      <c r="G319" s="39"/>
      <c r="H319" s="39"/>
      <c r="I319" s="189"/>
      <c r="J319" s="39"/>
      <c r="K319" s="39"/>
      <c r="L319" s="40"/>
      <c r="M319" s="190"/>
      <c r="N319" s="191"/>
      <c r="O319" s="73"/>
      <c r="P319" s="73"/>
      <c r="Q319" s="73"/>
      <c r="R319" s="73"/>
      <c r="S319" s="73"/>
      <c r="T319" s="74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20" t="s">
        <v>141</v>
      </c>
      <c r="AU319" s="20" t="s">
        <v>81</v>
      </c>
    </row>
    <row r="320" s="2" customFormat="1">
      <c r="A320" s="39"/>
      <c r="B320" s="40"/>
      <c r="C320" s="39"/>
      <c r="D320" s="192" t="s">
        <v>143</v>
      </c>
      <c r="E320" s="39"/>
      <c r="F320" s="193" t="s">
        <v>717</v>
      </c>
      <c r="G320" s="39"/>
      <c r="H320" s="39"/>
      <c r="I320" s="189"/>
      <c r="J320" s="39"/>
      <c r="K320" s="39"/>
      <c r="L320" s="40"/>
      <c r="M320" s="190"/>
      <c r="N320" s="191"/>
      <c r="O320" s="73"/>
      <c r="P320" s="73"/>
      <c r="Q320" s="73"/>
      <c r="R320" s="73"/>
      <c r="S320" s="73"/>
      <c r="T320" s="74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20" t="s">
        <v>143</v>
      </c>
      <c r="AU320" s="20" t="s">
        <v>81</v>
      </c>
    </row>
    <row r="321" s="12" customFormat="1" ht="22.8" customHeight="1">
      <c r="A321" s="12"/>
      <c r="B321" s="160"/>
      <c r="C321" s="12"/>
      <c r="D321" s="161" t="s">
        <v>71</v>
      </c>
      <c r="E321" s="171" t="s">
        <v>405</v>
      </c>
      <c r="F321" s="171" t="s">
        <v>406</v>
      </c>
      <c r="G321" s="12"/>
      <c r="H321" s="12"/>
      <c r="I321" s="163"/>
      <c r="J321" s="172">
        <f>BK321</f>
        <v>0</v>
      </c>
      <c r="K321" s="12"/>
      <c r="L321" s="160"/>
      <c r="M321" s="165"/>
      <c r="N321" s="166"/>
      <c r="O321" s="166"/>
      <c r="P321" s="167">
        <f>SUM(P322:P324)</f>
        <v>0</v>
      </c>
      <c r="Q321" s="166"/>
      <c r="R321" s="167">
        <f>SUM(R322:R324)</f>
        <v>0</v>
      </c>
      <c r="S321" s="166"/>
      <c r="T321" s="168">
        <f>SUM(T322:T324)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161" t="s">
        <v>79</v>
      </c>
      <c r="AT321" s="169" t="s">
        <v>71</v>
      </c>
      <c r="AU321" s="169" t="s">
        <v>79</v>
      </c>
      <c r="AY321" s="161" t="s">
        <v>132</v>
      </c>
      <c r="BK321" s="170">
        <f>SUM(BK322:BK324)</f>
        <v>0</v>
      </c>
    </row>
    <row r="322" s="2" customFormat="1" ht="16.5" customHeight="1">
      <c r="A322" s="39"/>
      <c r="B322" s="173"/>
      <c r="C322" s="174" t="s">
        <v>487</v>
      </c>
      <c r="D322" s="174" t="s">
        <v>134</v>
      </c>
      <c r="E322" s="175" t="s">
        <v>718</v>
      </c>
      <c r="F322" s="176" t="s">
        <v>719</v>
      </c>
      <c r="G322" s="177" t="s">
        <v>153</v>
      </c>
      <c r="H322" s="178">
        <v>417.15899999999999</v>
      </c>
      <c r="I322" s="179"/>
      <c r="J322" s="180">
        <f>ROUND(I322*H322,2)</f>
        <v>0</v>
      </c>
      <c r="K322" s="176" t="s">
        <v>138</v>
      </c>
      <c r="L322" s="40"/>
      <c r="M322" s="181" t="s">
        <v>3</v>
      </c>
      <c r="N322" s="182" t="s">
        <v>43</v>
      </c>
      <c r="O322" s="73"/>
      <c r="P322" s="183">
        <f>O322*H322</f>
        <v>0</v>
      </c>
      <c r="Q322" s="183">
        <v>0</v>
      </c>
      <c r="R322" s="183">
        <f>Q322*H322</f>
        <v>0</v>
      </c>
      <c r="S322" s="183">
        <v>0</v>
      </c>
      <c r="T322" s="184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185" t="s">
        <v>139</v>
      </c>
      <c r="AT322" s="185" t="s">
        <v>134</v>
      </c>
      <c r="AU322" s="185" t="s">
        <v>81</v>
      </c>
      <c r="AY322" s="20" t="s">
        <v>132</v>
      </c>
      <c r="BE322" s="186">
        <f>IF(N322="základní",J322,0)</f>
        <v>0</v>
      </c>
      <c r="BF322" s="186">
        <f>IF(N322="snížená",J322,0)</f>
        <v>0</v>
      </c>
      <c r="BG322" s="186">
        <f>IF(N322="zákl. přenesená",J322,0)</f>
        <v>0</v>
      </c>
      <c r="BH322" s="186">
        <f>IF(N322="sníž. přenesená",J322,0)</f>
        <v>0</v>
      </c>
      <c r="BI322" s="186">
        <f>IF(N322="nulová",J322,0)</f>
        <v>0</v>
      </c>
      <c r="BJ322" s="20" t="s">
        <v>79</v>
      </c>
      <c r="BK322" s="186">
        <f>ROUND(I322*H322,2)</f>
        <v>0</v>
      </c>
      <c r="BL322" s="20" t="s">
        <v>139</v>
      </c>
      <c r="BM322" s="185" t="s">
        <v>720</v>
      </c>
    </row>
    <row r="323" s="2" customFormat="1">
      <c r="A323" s="39"/>
      <c r="B323" s="40"/>
      <c r="C323" s="39"/>
      <c r="D323" s="187" t="s">
        <v>141</v>
      </c>
      <c r="E323" s="39"/>
      <c r="F323" s="188" t="s">
        <v>721</v>
      </c>
      <c r="G323" s="39"/>
      <c r="H323" s="39"/>
      <c r="I323" s="189"/>
      <c r="J323" s="39"/>
      <c r="K323" s="39"/>
      <c r="L323" s="40"/>
      <c r="M323" s="190"/>
      <c r="N323" s="191"/>
      <c r="O323" s="73"/>
      <c r="P323" s="73"/>
      <c r="Q323" s="73"/>
      <c r="R323" s="73"/>
      <c r="S323" s="73"/>
      <c r="T323" s="74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20" t="s">
        <v>141</v>
      </c>
      <c r="AU323" s="20" t="s">
        <v>81</v>
      </c>
    </row>
    <row r="324" s="2" customFormat="1">
      <c r="A324" s="39"/>
      <c r="B324" s="40"/>
      <c r="C324" s="39"/>
      <c r="D324" s="192" t="s">
        <v>143</v>
      </c>
      <c r="E324" s="39"/>
      <c r="F324" s="193" t="s">
        <v>722</v>
      </c>
      <c r="G324" s="39"/>
      <c r="H324" s="39"/>
      <c r="I324" s="189"/>
      <c r="J324" s="39"/>
      <c r="K324" s="39"/>
      <c r="L324" s="40"/>
      <c r="M324" s="190"/>
      <c r="N324" s="191"/>
      <c r="O324" s="73"/>
      <c r="P324" s="73"/>
      <c r="Q324" s="73"/>
      <c r="R324" s="73"/>
      <c r="S324" s="73"/>
      <c r="T324" s="74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20" t="s">
        <v>143</v>
      </c>
      <c r="AU324" s="20" t="s">
        <v>81</v>
      </c>
    </row>
    <row r="325" s="12" customFormat="1" ht="25.92" customHeight="1">
      <c r="A325" s="12"/>
      <c r="B325" s="160"/>
      <c r="C325" s="12"/>
      <c r="D325" s="161" t="s">
        <v>71</v>
      </c>
      <c r="E325" s="162" t="s">
        <v>413</v>
      </c>
      <c r="F325" s="162" t="s">
        <v>414</v>
      </c>
      <c r="G325" s="12"/>
      <c r="H325" s="12"/>
      <c r="I325" s="163"/>
      <c r="J325" s="164">
        <f>BK325</f>
        <v>0</v>
      </c>
      <c r="K325" s="12"/>
      <c r="L325" s="160"/>
      <c r="M325" s="165"/>
      <c r="N325" s="166"/>
      <c r="O325" s="166"/>
      <c r="P325" s="167">
        <f>P326</f>
        <v>0</v>
      </c>
      <c r="Q325" s="166"/>
      <c r="R325" s="167">
        <f>R326</f>
        <v>0</v>
      </c>
      <c r="S325" s="166"/>
      <c r="T325" s="168">
        <f>T326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161" t="s">
        <v>81</v>
      </c>
      <c r="AT325" s="169" t="s">
        <v>71</v>
      </c>
      <c r="AU325" s="169" t="s">
        <v>72</v>
      </c>
      <c r="AY325" s="161" t="s">
        <v>132</v>
      </c>
      <c r="BK325" s="170">
        <f>BK326</f>
        <v>0</v>
      </c>
    </row>
    <row r="326" s="12" customFormat="1" ht="22.8" customHeight="1">
      <c r="A326" s="12"/>
      <c r="B326" s="160"/>
      <c r="C326" s="12"/>
      <c r="D326" s="161" t="s">
        <v>71</v>
      </c>
      <c r="E326" s="171" t="s">
        <v>428</v>
      </c>
      <c r="F326" s="171" t="s">
        <v>429</v>
      </c>
      <c r="G326" s="12"/>
      <c r="H326" s="12"/>
      <c r="I326" s="163"/>
      <c r="J326" s="172">
        <f>BK326</f>
        <v>0</v>
      </c>
      <c r="K326" s="12"/>
      <c r="L326" s="160"/>
      <c r="M326" s="165"/>
      <c r="N326" s="166"/>
      <c r="O326" s="166"/>
      <c r="P326" s="167">
        <f>SUM(P327:P334)</f>
        <v>0</v>
      </c>
      <c r="Q326" s="166"/>
      <c r="R326" s="167">
        <f>SUM(R327:R334)</f>
        <v>0</v>
      </c>
      <c r="S326" s="166"/>
      <c r="T326" s="168">
        <f>SUM(T327:T334)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161" t="s">
        <v>81</v>
      </c>
      <c r="AT326" s="169" t="s">
        <v>71</v>
      </c>
      <c r="AU326" s="169" t="s">
        <v>79</v>
      </c>
      <c r="AY326" s="161" t="s">
        <v>132</v>
      </c>
      <c r="BK326" s="170">
        <f>SUM(BK327:BK334)</f>
        <v>0</v>
      </c>
    </row>
    <row r="327" s="2" customFormat="1" ht="16.5" customHeight="1">
      <c r="A327" s="39"/>
      <c r="B327" s="173"/>
      <c r="C327" s="174" t="s">
        <v>340</v>
      </c>
      <c r="D327" s="174" t="s">
        <v>134</v>
      </c>
      <c r="E327" s="175" t="s">
        <v>723</v>
      </c>
      <c r="F327" s="176" t="s">
        <v>724</v>
      </c>
      <c r="G327" s="177" t="s">
        <v>220</v>
      </c>
      <c r="H327" s="178">
        <v>12</v>
      </c>
      <c r="I327" s="179"/>
      <c r="J327" s="180">
        <f>ROUND(I327*H327,2)</f>
        <v>0</v>
      </c>
      <c r="K327" s="176" t="s">
        <v>3</v>
      </c>
      <c r="L327" s="40"/>
      <c r="M327" s="181" t="s">
        <v>3</v>
      </c>
      <c r="N327" s="182" t="s">
        <v>43</v>
      </c>
      <c r="O327" s="73"/>
      <c r="P327" s="183">
        <f>O327*H327</f>
        <v>0</v>
      </c>
      <c r="Q327" s="183">
        <v>0</v>
      </c>
      <c r="R327" s="183">
        <f>Q327*H327</f>
        <v>0</v>
      </c>
      <c r="S327" s="183">
        <v>0</v>
      </c>
      <c r="T327" s="184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185" t="s">
        <v>257</v>
      </c>
      <c r="AT327" s="185" t="s">
        <v>134</v>
      </c>
      <c r="AU327" s="185" t="s">
        <v>81</v>
      </c>
      <c r="AY327" s="20" t="s">
        <v>132</v>
      </c>
      <c r="BE327" s="186">
        <f>IF(N327="základní",J327,0)</f>
        <v>0</v>
      </c>
      <c r="BF327" s="186">
        <f>IF(N327="snížená",J327,0)</f>
        <v>0</v>
      </c>
      <c r="BG327" s="186">
        <f>IF(N327="zákl. přenesená",J327,0)</f>
        <v>0</v>
      </c>
      <c r="BH327" s="186">
        <f>IF(N327="sníž. přenesená",J327,0)</f>
        <v>0</v>
      </c>
      <c r="BI327" s="186">
        <f>IF(N327="nulová",J327,0)</f>
        <v>0</v>
      </c>
      <c r="BJ327" s="20" t="s">
        <v>79</v>
      </c>
      <c r="BK327" s="186">
        <f>ROUND(I327*H327,2)</f>
        <v>0</v>
      </c>
      <c r="BL327" s="20" t="s">
        <v>257</v>
      </c>
      <c r="BM327" s="185" t="s">
        <v>725</v>
      </c>
    </row>
    <row r="328" s="2" customFormat="1">
      <c r="A328" s="39"/>
      <c r="B328" s="40"/>
      <c r="C328" s="39"/>
      <c r="D328" s="187" t="s">
        <v>141</v>
      </c>
      <c r="E328" s="39"/>
      <c r="F328" s="188" t="s">
        <v>724</v>
      </c>
      <c r="G328" s="39"/>
      <c r="H328" s="39"/>
      <c r="I328" s="189"/>
      <c r="J328" s="39"/>
      <c r="K328" s="39"/>
      <c r="L328" s="40"/>
      <c r="M328" s="190"/>
      <c r="N328" s="191"/>
      <c r="O328" s="73"/>
      <c r="P328" s="73"/>
      <c r="Q328" s="73"/>
      <c r="R328" s="73"/>
      <c r="S328" s="73"/>
      <c r="T328" s="74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20" t="s">
        <v>141</v>
      </c>
      <c r="AU328" s="20" t="s">
        <v>81</v>
      </c>
    </row>
    <row r="329" s="13" customFormat="1">
      <c r="A329" s="13"/>
      <c r="B329" s="194"/>
      <c r="C329" s="13"/>
      <c r="D329" s="187" t="s">
        <v>145</v>
      </c>
      <c r="E329" s="195" t="s">
        <v>3</v>
      </c>
      <c r="F329" s="196" t="s">
        <v>312</v>
      </c>
      <c r="G329" s="13"/>
      <c r="H329" s="195" t="s">
        <v>3</v>
      </c>
      <c r="I329" s="197"/>
      <c r="J329" s="13"/>
      <c r="K329" s="13"/>
      <c r="L329" s="194"/>
      <c r="M329" s="198"/>
      <c r="N329" s="199"/>
      <c r="O329" s="199"/>
      <c r="P329" s="199"/>
      <c r="Q329" s="199"/>
      <c r="R329" s="199"/>
      <c r="S329" s="199"/>
      <c r="T329" s="200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95" t="s">
        <v>145</v>
      </c>
      <c r="AU329" s="195" t="s">
        <v>81</v>
      </c>
      <c r="AV329" s="13" t="s">
        <v>79</v>
      </c>
      <c r="AW329" s="13" t="s">
        <v>33</v>
      </c>
      <c r="AX329" s="13" t="s">
        <v>72</v>
      </c>
      <c r="AY329" s="195" t="s">
        <v>132</v>
      </c>
    </row>
    <row r="330" s="14" customFormat="1">
      <c r="A330" s="14"/>
      <c r="B330" s="201"/>
      <c r="C330" s="14"/>
      <c r="D330" s="187" t="s">
        <v>145</v>
      </c>
      <c r="E330" s="202" t="s">
        <v>3</v>
      </c>
      <c r="F330" s="203" t="s">
        <v>9</v>
      </c>
      <c r="G330" s="14"/>
      <c r="H330" s="204">
        <v>12</v>
      </c>
      <c r="I330" s="205"/>
      <c r="J330" s="14"/>
      <c r="K330" s="14"/>
      <c r="L330" s="201"/>
      <c r="M330" s="206"/>
      <c r="N330" s="207"/>
      <c r="O330" s="207"/>
      <c r="P330" s="207"/>
      <c r="Q330" s="207"/>
      <c r="R330" s="207"/>
      <c r="S330" s="207"/>
      <c r="T330" s="208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02" t="s">
        <v>145</v>
      </c>
      <c r="AU330" s="202" t="s">
        <v>81</v>
      </c>
      <c r="AV330" s="14" t="s">
        <v>81</v>
      </c>
      <c r="AW330" s="14" t="s">
        <v>33</v>
      </c>
      <c r="AX330" s="14" t="s">
        <v>72</v>
      </c>
      <c r="AY330" s="202" t="s">
        <v>132</v>
      </c>
    </row>
    <row r="331" s="15" customFormat="1">
      <c r="A331" s="15"/>
      <c r="B331" s="209"/>
      <c r="C331" s="15"/>
      <c r="D331" s="187" t="s">
        <v>145</v>
      </c>
      <c r="E331" s="210" t="s">
        <v>3</v>
      </c>
      <c r="F331" s="211" t="s">
        <v>149</v>
      </c>
      <c r="G331" s="15"/>
      <c r="H331" s="212">
        <v>12</v>
      </c>
      <c r="I331" s="213"/>
      <c r="J331" s="15"/>
      <c r="K331" s="15"/>
      <c r="L331" s="209"/>
      <c r="M331" s="214"/>
      <c r="N331" s="215"/>
      <c r="O331" s="215"/>
      <c r="P331" s="215"/>
      <c r="Q331" s="215"/>
      <c r="R331" s="215"/>
      <c r="S331" s="215"/>
      <c r="T331" s="216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10" t="s">
        <v>145</v>
      </c>
      <c r="AU331" s="210" t="s">
        <v>81</v>
      </c>
      <c r="AV331" s="15" t="s">
        <v>139</v>
      </c>
      <c r="AW331" s="15" t="s">
        <v>33</v>
      </c>
      <c r="AX331" s="15" t="s">
        <v>79</v>
      </c>
      <c r="AY331" s="210" t="s">
        <v>132</v>
      </c>
    </row>
    <row r="332" s="2" customFormat="1" ht="16.5" customHeight="1">
      <c r="A332" s="39"/>
      <c r="B332" s="173"/>
      <c r="C332" s="174" t="s">
        <v>501</v>
      </c>
      <c r="D332" s="174" t="s">
        <v>134</v>
      </c>
      <c r="E332" s="175" t="s">
        <v>726</v>
      </c>
      <c r="F332" s="176" t="s">
        <v>727</v>
      </c>
      <c r="G332" s="177" t="s">
        <v>728</v>
      </c>
      <c r="H332" s="230"/>
      <c r="I332" s="179"/>
      <c r="J332" s="180">
        <f>ROUND(I332*H332,2)</f>
        <v>0</v>
      </c>
      <c r="K332" s="176" t="s">
        <v>138</v>
      </c>
      <c r="L332" s="40"/>
      <c r="M332" s="181" t="s">
        <v>3</v>
      </c>
      <c r="N332" s="182" t="s">
        <v>43</v>
      </c>
      <c r="O332" s="73"/>
      <c r="P332" s="183">
        <f>O332*H332</f>
        <v>0</v>
      </c>
      <c r="Q332" s="183">
        <v>0</v>
      </c>
      <c r="R332" s="183">
        <f>Q332*H332</f>
        <v>0</v>
      </c>
      <c r="S332" s="183">
        <v>0</v>
      </c>
      <c r="T332" s="184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185" t="s">
        <v>257</v>
      </c>
      <c r="AT332" s="185" t="s">
        <v>134</v>
      </c>
      <c r="AU332" s="185" t="s">
        <v>81</v>
      </c>
      <c r="AY332" s="20" t="s">
        <v>132</v>
      </c>
      <c r="BE332" s="186">
        <f>IF(N332="základní",J332,0)</f>
        <v>0</v>
      </c>
      <c r="BF332" s="186">
        <f>IF(N332="snížená",J332,0)</f>
        <v>0</v>
      </c>
      <c r="BG332" s="186">
        <f>IF(N332="zákl. přenesená",J332,0)</f>
        <v>0</v>
      </c>
      <c r="BH332" s="186">
        <f>IF(N332="sníž. přenesená",J332,0)</f>
        <v>0</v>
      </c>
      <c r="BI332" s="186">
        <f>IF(N332="nulová",J332,0)</f>
        <v>0</v>
      </c>
      <c r="BJ332" s="20" t="s">
        <v>79</v>
      </c>
      <c r="BK332" s="186">
        <f>ROUND(I332*H332,2)</f>
        <v>0</v>
      </c>
      <c r="BL332" s="20" t="s">
        <v>257</v>
      </c>
      <c r="BM332" s="185" t="s">
        <v>729</v>
      </c>
    </row>
    <row r="333" s="2" customFormat="1">
      <c r="A333" s="39"/>
      <c r="B333" s="40"/>
      <c r="C333" s="39"/>
      <c r="D333" s="187" t="s">
        <v>141</v>
      </c>
      <c r="E333" s="39"/>
      <c r="F333" s="188" t="s">
        <v>730</v>
      </c>
      <c r="G333" s="39"/>
      <c r="H333" s="39"/>
      <c r="I333" s="189"/>
      <c r="J333" s="39"/>
      <c r="K333" s="39"/>
      <c r="L333" s="40"/>
      <c r="M333" s="190"/>
      <c r="N333" s="191"/>
      <c r="O333" s="73"/>
      <c r="P333" s="73"/>
      <c r="Q333" s="73"/>
      <c r="R333" s="73"/>
      <c r="S333" s="73"/>
      <c r="T333" s="74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20" t="s">
        <v>141</v>
      </c>
      <c r="AU333" s="20" t="s">
        <v>81</v>
      </c>
    </row>
    <row r="334" s="2" customFormat="1">
      <c r="A334" s="39"/>
      <c r="B334" s="40"/>
      <c r="C334" s="39"/>
      <c r="D334" s="192" t="s">
        <v>143</v>
      </c>
      <c r="E334" s="39"/>
      <c r="F334" s="193" t="s">
        <v>731</v>
      </c>
      <c r="G334" s="39"/>
      <c r="H334" s="39"/>
      <c r="I334" s="189"/>
      <c r="J334" s="39"/>
      <c r="K334" s="39"/>
      <c r="L334" s="40"/>
      <c r="M334" s="190"/>
      <c r="N334" s="191"/>
      <c r="O334" s="73"/>
      <c r="P334" s="73"/>
      <c r="Q334" s="73"/>
      <c r="R334" s="73"/>
      <c r="S334" s="73"/>
      <c r="T334" s="74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20" t="s">
        <v>143</v>
      </c>
      <c r="AU334" s="20" t="s">
        <v>81</v>
      </c>
    </row>
    <row r="335" s="12" customFormat="1" ht="25.92" customHeight="1">
      <c r="A335" s="12"/>
      <c r="B335" s="160"/>
      <c r="C335" s="12"/>
      <c r="D335" s="161" t="s">
        <v>71</v>
      </c>
      <c r="E335" s="162" t="s">
        <v>458</v>
      </c>
      <c r="F335" s="162" t="s">
        <v>459</v>
      </c>
      <c r="G335" s="12"/>
      <c r="H335" s="12"/>
      <c r="I335" s="163"/>
      <c r="J335" s="164">
        <f>BK335</f>
        <v>0</v>
      </c>
      <c r="K335" s="12"/>
      <c r="L335" s="160"/>
      <c r="M335" s="165"/>
      <c r="N335" s="166"/>
      <c r="O335" s="166"/>
      <c r="P335" s="167">
        <f>P336+P349+P356+P363</f>
        <v>0</v>
      </c>
      <c r="Q335" s="166"/>
      <c r="R335" s="167">
        <f>R336+R349+R356+R363</f>
        <v>0</v>
      </c>
      <c r="S335" s="166"/>
      <c r="T335" s="168">
        <f>T336+T349+T356+T363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161" t="s">
        <v>175</v>
      </c>
      <c r="AT335" s="169" t="s">
        <v>71</v>
      </c>
      <c r="AU335" s="169" t="s">
        <v>72</v>
      </c>
      <c r="AY335" s="161" t="s">
        <v>132</v>
      </c>
      <c r="BK335" s="170">
        <f>BK336+BK349+BK356+BK363</f>
        <v>0</v>
      </c>
    </row>
    <row r="336" s="12" customFormat="1" ht="22.8" customHeight="1">
      <c r="A336" s="12"/>
      <c r="B336" s="160"/>
      <c r="C336" s="12"/>
      <c r="D336" s="161" t="s">
        <v>71</v>
      </c>
      <c r="E336" s="171" t="s">
        <v>460</v>
      </c>
      <c r="F336" s="171" t="s">
        <v>461</v>
      </c>
      <c r="G336" s="12"/>
      <c r="H336" s="12"/>
      <c r="I336" s="163"/>
      <c r="J336" s="172">
        <f>BK336</f>
        <v>0</v>
      </c>
      <c r="K336" s="12"/>
      <c r="L336" s="160"/>
      <c r="M336" s="165"/>
      <c r="N336" s="166"/>
      <c r="O336" s="166"/>
      <c r="P336" s="167">
        <f>SUM(P337:P348)</f>
        <v>0</v>
      </c>
      <c r="Q336" s="166"/>
      <c r="R336" s="167">
        <f>SUM(R337:R348)</f>
        <v>0</v>
      </c>
      <c r="S336" s="166"/>
      <c r="T336" s="168">
        <f>SUM(T337:T348)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161" t="s">
        <v>175</v>
      </c>
      <c r="AT336" s="169" t="s">
        <v>71</v>
      </c>
      <c r="AU336" s="169" t="s">
        <v>79</v>
      </c>
      <c r="AY336" s="161" t="s">
        <v>132</v>
      </c>
      <c r="BK336" s="170">
        <f>SUM(BK337:BK348)</f>
        <v>0</v>
      </c>
    </row>
    <row r="337" s="2" customFormat="1" ht="16.5" customHeight="1">
      <c r="A337" s="39"/>
      <c r="B337" s="173"/>
      <c r="C337" s="174" t="s">
        <v>732</v>
      </c>
      <c r="D337" s="174" t="s">
        <v>134</v>
      </c>
      <c r="E337" s="175" t="s">
        <v>463</v>
      </c>
      <c r="F337" s="176" t="s">
        <v>464</v>
      </c>
      <c r="G337" s="177" t="s">
        <v>465</v>
      </c>
      <c r="H337" s="178">
        <v>1</v>
      </c>
      <c r="I337" s="179"/>
      <c r="J337" s="180">
        <f>ROUND(I337*H337,2)</f>
        <v>0</v>
      </c>
      <c r="K337" s="176" t="s">
        <v>138</v>
      </c>
      <c r="L337" s="40"/>
      <c r="M337" s="181" t="s">
        <v>3</v>
      </c>
      <c r="N337" s="182" t="s">
        <v>43</v>
      </c>
      <c r="O337" s="73"/>
      <c r="P337" s="183">
        <f>O337*H337</f>
        <v>0</v>
      </c>
      <c r="Q337" s="183">
        <v>0</v>
      </c>
      <c r="R337" s="183">
        <f>Q337*H337</f>
        <v>0</v>
      </c>
      <c r="S337" s="183">
        <v>0</v>
      </c>
      <c r="T337" s="184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185" t="s">
        <v>139</v>
      </c>
      <c r="AT337" s="185" t="s">
        <v>134</v>
      </c>
      <c r="AU337" s="185" t="s">
        <v>81</v>
      </c>
      <c r="AY337" s="20" t="s">
        <v>132</v>
      </c>
      <c r="BE337" s="186">
        <f>IF(N337="základní",J337,0)</f>
        <v>0</v>
      </c>
      <c r="BF337" s="186">
        <f>IF(N337="snížená",J337,0)</f>
        <v>0</v>
      </c>
      <c r="BG337" s="186">
        <f>IF(N337="zákl. přenesená",J337,0)</f>
        <v>0</v>
      </c>
      <c r="BH337" s="186">
        <f>IF(N337="sníž. přenesená",J337,0)</f>
        <v>0</v>
      </c>
      <c r="BI337" s="186">
        <f>IF(N337="nulová",J337,0)</f>
        <v>0</v>
      </c>
      <c r="BJ337" s="20" t="s">
        <v>79</v>
      </c>
      <c r="BK337" s="186">
        <f>ROUND(I337*H337,2)</f>
        <v>0</v>
      </c>
      <c r="BL337" s="20" t="s">
        <v>139</v>
      </c>
      <c r="BM337" s="185" t="s">
        <v>733</v>
      </c>
    </row>
    <row r="338" s="2" customFormat="1">
      <c r="A338" s="39"/>
      <c r="B338" s="40"/>
      <c r="C338" s="39"/>
      <c r="D338" s="187" t="s">
        <v>141</v>
      </c>
      <c r="E338" s="39"/>
      <c r="F338" s="188" t="s">
        <v>464</v>
      </c>
      <c r="G338" s="39"/>
      <c r="H338" s="39"/>
      <c r="I338" s="189"/>
      <c r="J338" s="39"/>
      <c r="K338" s="39"/>
      <c r="L338" s="40"/>
      <c r="M338" s="190"/>
      <c r="N338" s="191"/>
      <c r="O338" s="73"/>
      <c r="P338" s="73"/>
      <c r="Q338" s="73"/>
      <c r="R338" s="73"/>
      <c r="S338" s="73"/>
      <c r="T338" s="74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20" t="s">
        <v>141</v>
      </c>
      <c r="AU338" s="20" t="s">
        <v>81</v>
      </c>
    </row>
    <row r="339" s="2" customFormat="1">
      <c r="A339" s="39"/>
      <c r="B339" s="40"/>
      <c r="C339" s="39"/>
      <c r="D339" s="192" t="s">
        <v>143</v>
      </c>
      <c r="E339" s="39"/>
      <c r="F339" s="193" t="s">
        <v>734</v>
      </c>
      <c r="G339" s="39"/>
      <c r="H339" s="39"/>
      <c r="I339" s="189"/>
      <c r="J339" s="39"/>
      <c r="K339" s="39"/>
      <c r="L339" s="40"/>
      <c r="M339" s="190"/>
      <c r="N339" s="191"/>
      <c r="O339" s="73"/>
      <c r="P339" s="73"/>
      <c r="Q339" s="73"/>
      <c r="R339" s="73"/>
      <c r="S339" s="73"/>
      <c r="T339" s="74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20" t="s">
        <v>143</v>
      </c>
      <c r="AU339" s="20" t="s">
        <v>81</v>
      </c>
    </row>
    <row r="340" s="13" customFormat="1">
      <c r="A340" s="13"/>
      <c r="B340" s="194"/>
      <c r="C340" s="13"/>
      <c r="D340" s="187" t="s">
        <v>145</v>
      </c>
      <c r="E340" s="195" t="s">
        <v>3</v>
      </c>
      <c r="F340" s="196" t="s">
        <v>467</v>
      </c>
      <c r="G340" s="13"/>
      <c r="H340" s="195" t="s">
        <v>3</v>
      </c>
      <c r="I340" s="197"/>
      <c r="J340" s="13"/>
      <c r="K340" s="13"/>
      <c r="L340" s="194"/>
      <c r="M340" s="198"/>
      <c r="N340" s="199"/>
      <c r="O340" s="199"/>
      <c r="P340" s="199"/>
      <c r="Q340" s="199"/>
      <c r="R340" s="199"/>
      <c r="S340" s="199"/>
      <c r="T340" s="200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95" t="s">
        <v>145</v>
      </c>
      <c r="AU340" s="195" t="s">
        <v>81</v>
      </c>
      <c r="AV340" s="13" t="s">
        <v>79</v>
      </c>
      <c r="AW340" s="13" t="s">
        <v>33</v>
      </c>
      <c r="AX340" s="13" t="s">
        <v>72</v>
      </c>
      <c r="AY340" s="195" t="s">
        <v>132</v>
      </c>
    </row>
    <row r="341" s="14" customFormat="1">
      <c r="A341" s="14"/>
      <c r="B341" s="201"/>
      <c r="C341" s="14"/>
      <c r="D341" s="187" t="s">
        <v>145</v>
      </c>
      <c r="E341" s="202" t="s">
        <v>3</v>
      </c>
      <c r="F341" s="203" t="s">
        <v>79</v>
      </c>
      <c r="G341" s="14"/>
      <c r="H341" s="204">
        <v>1</v>
      </c>
      <c r="I341" s="205"/>
      <c r="J341" s="14"/>
      <c r="K341" s="14"/>
      <c r="L341" s="201"/>
      <c r="M341" s="206"/>
      <c r="N341" s="207"/>
      <c r="O341" s="207"/>
      <c r="P341" s="207"/>
      <c r="Q341" s="207"/>
      <c r="R341" s="207"/>
      <c r="S341" s="207"/>
      <c r="T341" s="208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02" t="s">
        <v>145</v>
      </c>
      <c r="AU341" s="202" t="s">
        <v>81</v>
      </c>
      <c r="AV341" s="14" t="s">
        <v>81</v>
      </c>
      <c r="AW341" s="14" t="s">
        <v>33</v>
      </c>
      <c r="AX341" s="14" t="s">
        <v>72</v>
      </c>
      <c r="AY341" s="202" t="s">
        <v>132</v>
      </c>
    </row>
    <row r="342" s="15" customFormat="1">
      <c r="A342" s="15"/>
      <c r="B342" s="209"/>
      <c r="C342" s="15"/>
      <c r="D342" s="187" t="s">
        <v>145</v>
      </c>
      <c r="E342" s="210" t="s">
        <v>3</v>
      </c>
      <c r="F342" s="211" t="s">
        <v>149</v>
      </c>
      <c r="G342" s="15"/>
      <c r="H342" s="212">
        <v>1</v>
      </c>
      <c r="I342" s="213"/>
      <c r="J342" s="15"/>
      <c r="K342" s="15"/>
      <c r="L342" s="209"/>
      <c r="M342" s="214"/>
      <c r="N342" s="215"/>
      <c r="O342" s="215"/>
      <c r="P342" s="215"/>
      <c r="Q342" s="215"/>
      <c r="R342" s="215"/>
      <c r="S342" s="215"/>
      <c r="T342" s="216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10" t="s">
        <v>145</v>
      </c>
      <c r="AU342" s="210" t="s">
        <v>81</v>
      </c>
      <c r="AV342" s="15" t="s">
        <v>139</v>
      </c>
      <c r="AW342" s="15" t="s">
        <v>33</v>
      </c>
      <c r="AX342" s="15" t="s">
        <v>79</v>
      </c>
      <c r="AY342" s="210" t="s">
        <v>132</v>
      </c>
    </row>
    <row r="343" s="2" customFormat="1" ht="16.5" customHeight="1">
      <c r="A343" s="39"/>
      <c r="B343" s="173"/>
      <c r="C343" s="174" t="s">
        <v>671</v>
      </c>
      <c r="D343" s="174" t="s">
        <v>134</v>
      </c>
      <c r="E343" s="175" t="s">
        <v>469</v>
      </c>
      <c r="F343" s="176" t="s">
        <v>470</v>
      </c>
      <c r="G343" s="177" t="s">
        <v>465</v>
      </c>
      <c r="H343" s="178">
        <v>1</v>
      </c>
      <c r="I343" s="179"/>
      <c r="J343" s="180">
        <f>ROUND(I343*H343,2)</f>
        <v>0</v>
      </c>
      <c r="K343" s="176" t="s">
        <v>138</v>
      </c>
      <c r="L343" s="40"/>
      <c r="M343" s="181" t="s">
        <v>3</v>
      </c>
      <c r="N343" s="182" t="s">
        <v>43</v>
      </c>
      <c r="O343" s="73"/>
      <c r="P343" s="183">
        <f>O343*H343</f>
        <v>0</v>
      </c>
      <c r="Q343" s="183">
        <v>0</v>
      </c>
      <c r="R343" s="183">
        <f>Q343*H343</f>
        <v>0</v>
      </c>
      <c r="S343" s="183">
        <v>0</v>
      </c>
      <c r="T343" s="184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185" t="s">
        <v>139</v>
      </c>
      <c r="AT343" s="185" t="s">
        <v>134</v>
      </c>
      <c r="AU343" s="185" t="s">
        <v>81</v>
      </c>
      <c r="AY343" s="20" t="s">
        <v>132</v>
      </c>
      <c r="BE343" s="186">
        <f>IF(N343="základní",J343,0)</f>
        <v>0</v>
      </c>
      <c r="BF343" s="186">
        <f>IF(N343="snížená",J343,0)</f>
        <v>0</v>
      </c>
      <c r="BG343" s="186">
        <f>IF(N343="zákl. přenesená",J343,0)</f>
        <v>0</v>
      </c>
      <c r="BH343" s="186">
        <f>IF(N343="sníž. přenesená",J343,0)</f>
        <v>0</v>
      </c>
      <c r="BI343" s="186">
        <f>IF(N343="nulová",J343,0)</f>
        <v>0</v>
      </c>
      <c r="BJ343" s="20" t="s">
        <v>79</v>
      </c>
      <c r="BK343" s="186">
        <f>ROUND(I343*H343,2)</f>
        <v>0</v>
      </c>
      <c r="BL343" s="20" t="s">
        <v>139</v>
      </c>
      <c r="BM343" s="185" t="s">
        <v>735</v>
      </c>
    </row>
    <row r="344" s="2" customFormat="1">
      <c r="A344" s="39"/>
      <c r="B344" s="40"/>
      <c r="C344" s="39"/>
      <c r="D344" s="187" t="s">
        <v>141</v>
      </c>
      <c r="E344" s="39"/>
      <c r="F344" s="188" t="s">
        <v>470</v>
      </c>
      <c r="G344" s="39"/>
      <c r="H344" s="39"/>
      <c r="I344" s="189"/>
      <c r="J344" s="39"/>
      <c r="K344" s="39"/>
      <c r="L344" s="40"/>
      <c r="M344" s="190"/>
      <c r="N344" s="191"/>
      <c r="O344" s="73"/>
      <c r="P344" s="73"/>
      <c r="Q344" s="73"/>
      <c r="R344" s="73"/>
      <c r="S344" s="73"/>
      <c r="T344" s="74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20" t="s">
        <v>141</v>
      </c>
      <c r="AU344" s="20" t="s">
        <v>81</v>
      </c>
    </row>
    <row r="345" s="2" customFormat="1">
      <c r="A345" s="39"/>
      <c r="B345" s="40"/>
      <c r="C345" s="39"/>
      <c r="D345" s="192" t="s">
        <v>143</v>
      </c>
      <c r="E345" s="39"/>
      <c r="F345" s="193" t="s">
        <v>736</v>
      </c>
      <c r="G345" s="39"/>
      <c r="H345" s="39"/>
      <c r="I345" s="189"/>
      <c r="J345" s="39"/>
      <c r="K345" s="39"/>
      <c r="L345" s="40"/>
      <c r="M345" s="190"/>
      <c r="N345" s="191"/>
      <c r="O345" s="73"/>
      <c r="P345" s="73"/>
      <c r="Q345" s="73"/>
      <c r="R345" s="73"/>
      <c r="S345" s="73"/>
      <c r="T345" s="74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20" t="s">
        <v>143</v>
      </c>
      <c r="AU345" s="20" t="s">
        <v>81</v>
      </c>
    </row>
    <row r="346" s="13" customFormat="1">
      <c r="A346" s="13"/>
      <c r="B346" s="194"/>
      <c r="C346" s="13"/>
      <c r="D346" s="187" t="s">
        <v>145</v>
      </c>
      <c r="E346" s="195" t="s">
        <v>3</v>
      </c>
      <c r="F346" s="196" t="s">
        <v>472</v>
      </c>
      <c r="G346" s="13"/>
      <c r="H346" s="195" t="s">
        <v>3</v>
      </c>
      <c r="I346" s="197"/>
      <c r="J346" s="13"/>
      <c r="K346" s="13"/>
      <c r="L346" s="194"/>
      <c r="M346" s="198"/>
      <c r="N346" s="199"/>
      <c r="O346" s="199"/>
      <c r="P346" s="199"/>
      <c r="Q346" s="199"/>
      <c r="R346" s="199"/>
      <c r="S346" s="199"/>
      <c r="T346" s="200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95" t="s">
        <v>145</v>
      </c>
      <c r="AU346" s="195" t="s">
        <v>81</v>
      </c>
      <c r="AV346" s="13" t="s">
        <v>79</v>
      </c>
      <c r="AW346" s="13" t="s">
        <v>33</v>
      </c>
      <c r="AX346" s="13" t="s">
        <v>72</v>
      </c>
      <c r="AY346" s="195" t="s">
        <v>132</v>
      </c>
    </row>
    <row r="347" s="14" customFormat="1">
      <c r="A347" s="14"/>
      <c r="B347" s="201"/>
      <c r="C347" s="14"/>
      <c r="D347" s="187" t="s">
        <v>145</v>
      </c>
      <c r="E347" s="202" t="s">
        <v>3</v>
      </c>
      <c r="F347" s="203" t="s">
        <v>79</v>
      </c>
      <c r="G347" s="14"/>
      <c r="H347" s="204">
        <v>1</v>
      </c>
      <c r="I347" s="205"/>
      <c r="J347" s="14"/>
      <c r="K347" s="14"/>
      <c r="L347" s="201"/>
      <c r="M347" s="206"/>
      <c r="N347" s="207"/>
      <c r="O347" s="207"/>
      <c r="P347" s="207"/>
      <c r="Q347" s="207"/>
      <c r="R347" s="207"/>
      <c r="S347" s="207"/>
      <c r="T347" s="208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02" t="s">
        <v>145</v>
      </c>
      <c r="AU347" s="202" t="s">
        <v>81</v>
      </c>
      <c r="AV347" s="14" t="s">
        <v>81</v>
      </c>
      <c r="AW347" s="14" t="s">
        <v>33</v>
      </c>
      <c r="AX347" s="14" t="s">
        <v>72</v>
      </c>
      <c r="AY347" s="202" t="s">
        <v>132</v>
      </c>
    </row>
    <row r="348" s="15" customFormat="1">
      <c r="A348" s="15"/>
      <c r="B348" s="209"/>
      <c r="C348" s="15"/>
      <c r="D348" s="187" t="s">
        <v>145</v>
      </c>
      <c r="E348" s="210" t="s">
        <v>3</v>
      </c>
      <c r="F348" s="211" t="s">
        <v>149</v>
      </c>
      <c r="G348" s="15"/>
      <c r="H348" s="212">
        <v>1</v>
      </c>
      <c r="I348" s="213"/>
      <c r="J348" s="15"/>
      <c r="K348" s="15"/>
      <c r="L348" s="209"/>
      <c r="M348" s="214"/>
      <c r="N348" s="215"/>
      <c r="O348" s="215"/>
      <c r="P348" s="215"/>
      <c r="Q348" s="215"/>
      <c r="R348" s="215"/>
      <c r="S348" s="215"/>
      <c r="T348" s="216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10" t="s">
        <v>145</v>
      </c>
      <c r="AU348" s="210" t="s">
        <v>81</v>
      </c>
      <c r="AV348" s="15" t="s">
        <v>139</v>
      </c>
      <c r="AW348" s="15" t="s">
        <v>33</v>
      </c>
      <c r="AX348" s="15" t="s">
        <v>79</v>
      </c>
      <c r="AY348" s="210" t="s">
        <v>132</v>
      </c>
    </row>
    <row r="349" s="12" customFormat="1" ht="22.8" customHeight="1">
      <c r="A349" s="12"/>
      <c r="B349" s="160"/>
      <c r="C349" s="12"/>
      <c r="D349" s="161" t="s">
        <v>71</v>
      </c>
      <c r="E349" s="171" t="s">
        <v>473</v>
      </c>
      <c r="F349" s="171" t="s">
        <v>474</v>
      </c>
      <c r="G349" s="12"/>
      <c r="H349" s="12"/>
      <c r="I349" s="163"/>
      <c r="J349" s="172">
        <f>BK349</f>
        <v>0</v>
      </c>
      <c r="K349" s="12"/>
      <c r="L349" s="160"/>
      <c r="M349" s="165"/>
      <c r="N349" s="166"/>
      <c r="O349" s="166"/>
      <c r="P349" s="167">
        <f>SUM(P350:P355)</f>
        <v>0</v>
      </c>
      <c r="Q349" s="166"/>
      <c r="R349" s="167">
        <f>SUM(R350:R355)</f>
        <v>0</v>
      </c>
      <c r="S349" s="166"/>
      <c r="T349" s="168">
        <f>SUM(T350:T355)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161" t="s">
        <v>175</v>
      </c>
      <c r="AT349" s="169" t="s">
        <v>71</v>
      </c>
      <c r="AU349" s="169" t="s">
        <v>79</v>
      </c>
      <c r="AY349" s="161" t="s">
        <v>132</v>
      </c>
      <c r="BK349" s="170">
        <f>SUM(BK350:BK355)</f>
        <v>0</v>
      </c>
    </row>
    <row r="350" s="2" customFormat="1" ht="16.5" customHeight="1">
      <c r="A350" s="39"/>
      <c r="B350" s="173"/>
      <c r="C350" s="174" t="s">
        <v>737</v>
      </c>
      <c r="D350" s="174" t="s">
        <v>134</v>
      </c>
      <c r="E350" s="175" t="s">
        <v>476</v>
      </c>
      <c r="F350" s="176" t="s">
        <v>474</v>
      </c>
      <c r="G350" s="177" t="s">
        <v>465</v>
      </c>
      <c r="H350" s="178">
        <v>1</v>
      </c>
      <c r="I350" s="179"/>
      <c r="J350" s="180">
        <f>ROUND(I350*H350,2)</f>
        <v>0</v>
      </c>
      <c r="K350" s="176" t="s">
        <v>138</v>
      </c>
      <c r="L350" s="40"/>
      <c r="M350" s="181" t="s">
        <v>3</v>
      </c>
      <c r="N350" s="182" t="s">
        <v>43</v>
      </c>
      <c r="O350" s="73"/>
      <c r="P350" s="183">
        <f>O350*H350</f>
        <v>0</v>
      </c>
      <c r="Q350" s="183">
        <v>0</v>
      </c>
      <c r="R350" s="183">
        <f>Q350*H350</f>
        <v>0</v>
      </c>
      <c r="S350" s="183">
        <v>0</v>
      </c>
      <c r="T350" s="184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185" t="s">
        <v>139</v>
      </c>
      <c r="AT350" s="185" t="s">
        <v>134</v>
      </c>
      <c r="AU350" s="185" t="s">
        <v>81</v>
      </c>
      <c r="AY350" s="20" t="s">
        <v>132</v>
      </c>
      <c r="BE350" s="186">
        <f>IF(N350="základní",J350,0)</f>
        <v>0</v>
      </c>
      <c r="BF350" s="186">
        <f>IF(N350="snížená",J350,0)</f>
        <v>0</v>
      </c>
      <c r="BG350" s="186">
        <f>IF(N350="zákl. přenesená",J350,0)</f>
        <v>0</v>
      </c>
      <c r="BH350" s="186">
        <f>IF(N350="sníž. přenesená",J350,0)</f>
        <v>0</v>
      </c>
      <c r="BI350" s="186">
        <f>IF(N350="nulová",J350,0)</f>
        <v>0</v>
      </c>
      <c r="BJ350" s="20" t="s">
        <v>79</v>
      </c>
      <c r="BK350" s="186">
        <f>ROUND(I350*H350,2)</f>
        <v>0</v>
      </c>
      <c r="BL350" s="20" t="s">
        <v>139</v>
      </c>
      <c r="BM350" s="185" t="s">
        <v>738</v>
      </c>
    </row>
    <row r="351" s="2" customFormat="1">
      <c r="A351" s="39"/>
      <c r="B351" s="40"/>
      <c r="C351" s="39"/>
      <c r="D351" s="187" t="s">
        <v>141</v>
      </c>
      <c r="E351" s="39"/>
      <c r="F351" s="188" t="s">
        <v>474</v>
      </c>
      <c r="G351" s="39"/>
      <c r="H351" s="39"/>
      <c r="I351" s="189"/>
      <c r="J351" s="39"/>
      <c r="K351" s="39"/>
      <c r="L351" s="40"/>
      <c r="M351" s="190"/>
      <c r="N351" s="191"/>
      <c r="O351" s="73"/>
      <c r="P351" s="73"/>
      <c r="Q351" s="73"/>
      <c r="R351" s="73"/>
      <c r="S351" s="73"/>
      <c r="T351" s="74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20" t="s">
        <v>141</v>
      </c>
      <c r="AU351" s="20" t="s">
        <v>81</v>
      </c>
    </row>
    <row r="352" s="2" customFormat="1">
      <c r="A352" s="39"/>
      <c r="B352" s="40"/>
      <c r="C352" s="39"/>
      <c r="D352" s="192" t="s">
        <v>143</v>
      </c>
      <c r="E352" s="39"/>
      <c r="F352" s="193" t="s">
        <v>739</v>
      </c>
      <c r="G352" s="39"/>
      <c r="H352" s="39"/>
      <c r="I352" s="189"/>
      <c r="J352" s="39"/>
      <c r="K352" s="39"/>
      <c r="L352" s="40"/>
      <c r="M352" s="190"/>
      <c r="N352" s="191"/>
      <c r="O352" s="73"/>
      <c r="P352" s="73"/>
      <c r="Q352" s="73"/>
      <c r="R352" s="73"/>
      <c r="S352" s="73"/>
      <c r="T352" s="74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20" t="s">
        <v>143</v>
      </c>
      <c r="AU352" s="20" t="s">
        <v>81</v>
      </c>
    </row>
    <row r="353" s="13" customFormat="1">
      <c r="A353" s="13"/>
      <c r="B353" s="194"/>
      <c r="C353" s="13"/>
      <c r="D353" s="187" t="s">
        <v>145</v>
      </c>
      <c r="E353" s="195" t="s">
        <v>3</v>
      </c>
      <c r="F353" s="196" t="s">
        <v>478</v>
      </c>
      <c r="G353" s="13"/>
      <c r="H353" s="195" t="s">
        <v>3</v>
      </c>
      <c r="I353" s="197"/>
      <c r="J353" s="13"/>
      <c r="K353" s="13"/>
      <c r="L353" s="194"/>
      <c r="M353" s="198"/>
      <c r="N353" s="199"/>
      <c r="O353" s="199"/>
      <c r="P353" s="199"/>
      <c r="Q353" s="199"/>
      <c r="R353" s="199"/>
      <c r="S353" s="199"/>
      <c r="T353" s="200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95" t="s">
        <v>145</v>
      </c>
      <c r="AU353" s="195" t="s">
        <v>81</v>
      </c>
      <c r="AV353" s="13" t="s">
        <v>79</v>
      </c>
      <c r="AW353" s="13" t="s">
        <v>33</v>
      </c>
      <c r="AX353" s="13" t="s">
        <v>72</v>
      </c>
      <c r="AY353" s="195" t="s">
        <v>132</v>
      </c>
    </row>
    <row r="354" s="14" customFormat="1">
      <c r="A354" s="14"/>
      <c r="B354" s="201"/>
      <c r="C354" s="14"/>
      <c r="D354" s="187" t="s">
        <v>145</v>
      </c>
      <c r="E354" s="202" t="s">
        <v>3</v>
      </c>
      <c r="F354" s="203" t="s">
        <v>79</v>
      </c>
      <c r="G354" s="14"/>
      <c r="H354" s="204">
        <v>1</v>
      </c>
      <c r="I354" s="205"/>
      <c r="J354" s="14"/>
      <c r="K354" s="14"/>
      <c r="L354" s="201"/>
      <c r="M354" s="206"/>
      <c r="N354" s="207"/>
      <c r="O354" s="207"/>
      <c r="P354" s="207"/>
      <c r="Q354" s="207"/>
      <c r="R354" s="207"/>
      <c r="S354" s="207"/>
      <c r="T354" s="208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02" t="s">
        <v>145</v>
      </c>
      <c r="AU354" s="202" t="s">
        <v>81</v>
      </c>
      <c r="AV354" s="14" t="s">
        <v>81</v>
      </c>
      <c r="AW354" s="14" t="s">
        <v>33</v>
      </c>
      <c r="AX354" s="14" t="s">
        <v>72</v>
      </c>
      <c r="AY354" s="202" t="s">
        <v>132</v>
      </c>
    </row>
    <row r="355" s="15" customFormat="1">
      <c r="A355" s="15"/>
      <c r="B355" s="209"/>
      <c r="C355" s="15"/>
      <c r="D355" s="187" t="s">
        <v>145</v>
      </c>
      <c r="E355" s="210" t="s">
        <v>3</v>
      </c>
      <c r="F355" s="211" t="s">
        <v>149</v>
      </c>
      <c r="G355" s="15"/>
      <c r="H355" s="212">
        <v>1</v>
      </c>
      <c r="I355" s="213"/>
      <c r="J355" s="15"/>
      <c r="K355" s="15"/>
      <c r="L355" s="209"/>
      <c r="M355" s="214"/>
      <c r="N355" s="215"/>
      <c r="O355" s="215"/>
      <c r="P355" s="215"/>
      <c r="Q355" s="215"/>
      <c r="R355" s="215"/>
      <c r="S355" s="215"/>
      <c r="T355" s="216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10" t="s">
        <v>145</v>
      </c>
      <c r="AU355" s="210" t="s">
        <v>81</v>
      </c>
      <c r="AV355" s="15" t="s">
        <v>139</v>
      </c>
      <c r="AW355" s="15" t="s">
        <v>33</v>
      </c>
      <c r="AX355" s="15" t="s">
        <v>79</v>
      </c>
      <c r="AY355" s="210" t="s">
        <v>132</v>
      </c>
    </row>
    <row r="356" s="12" customFormat="1" ht="22.8" customHeight="1">
      <c r="A356" s="12"/>
      <c r="B356" s="160"/>
      <c r="C356" s="12"/>
      <c r="D356" s="161" t="s">
        <v>71</v>
      </c>
      <c r="E356" s="171" t="s">
        <v>493</v>
      </c>
      <c r="F356" s="171" t="s">
        <v>494</v>
      </c>
      <c r="G356" s="12"/>
      <c r="H356" s="12"/>
      <c r="I356" s="163"/>
      <c r="J356" s="172">
        <f>BK356</f>
        <v>0</v>
      </c>
      <c r="K356" s="12"/>
      <c r="L356" s="160"/>
      <c r="M356" s="165"/>
      <c r="N356" s="166"/>
      <c r="O356" s="166"/>
      <c r="P356" s="167">
        <f>SUM(P357:P362)</f>
        <v>0</v>
      </c>
      <c r="Q356" s="166"/>
      <c r="R356" s="167">
        <f>SUM(R357:R362)</f>
        <v>0</v>
      </c>
      <c r="S356" s="166"/>
      <c r="T356" s="168">
        <f>SUM(T357:T362)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161" t="s">
        <v>175</v>
      </c>
      <c r="AT356" s="169" t="s">
        <v>71</v>
      </c>
      <c r="AU356" s="169" t="s">
        <v>79</v>
      </c>
      <c r="AY356" s="161" t="s">
        <v>132</v>
      </c>
      <c r="BK356" s="170">
        <f>SUM(BK357:BK362)</f>
        <v>0</v>
      </c>
    </row>
    <row r="357" s="2" customFormat="1" ht="16.5" customHeight="1">
      <c r="A357" s="39"/>
      <c r="B357" s="173"/>
      <c r="C357" s="174" t="s">
        <v>740</v>
      </c>
      <c r="D357" s="174" t="s">
        <v>134</v>
      </c>
      <c r="E357" s="175" t="s">
        <v>495</v>
      </c>
      <c r="F357" s="176" t="s">
        <v>496</v>
      </c>
      <c r="G357" s="177" t="s">
        <v>465</v>
      </c>
      <c r="H357" s="178">
        <v>1</v>
      </c>
      <c r="I357" s="179"/>
      <c r="J357" s="180">
        <f>ROUND(I357*H357,2)</f>
        <v>0</v>
      </c>
      <c r="K357" s="176" t="s">
        <v>138</v>
      </c>
      <c r="L357" s="40"/>
      <c r="M357" s="181" t="s">
        <v>3</v>
      </c>
      <c r="N357" s="182" t="s">
        <v>43</v>
      </c>
      <c r="O357" s="73"/>
      <c r="P357" s="183">
        <f>O357*H357</f>
        <v>0</v>
      </c>
      <c r="Q357" s="183">
        <v>0</v>
      </c>
      <c r="R357" s="183">
        <f>Q357*H357</f>
        <v>0</v>
      </c>
      <c r="S357" s="183">
        <v>0</v>
      </c>
      <c r="T357" s="184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185" t="s">
        <v>139</v>
      </c>
      <c r="AT357" s="185" t="s">
        <v>134</v>
      </c>
      <c r="AU357" s="185" t="s">
        <v>81</v>
      </c>
      <c r="AY357" s="20" t="s">
        <v>132</v>
      </c>
      <c r="BE357" s="186">
        <f>IF(N357="základní",J357,0)</f>
        <v>0</v>
      </c>
      <c r="BF357" s="186">
        <f>IF(N357="snížená",J357,0)</f>
        <v>0</v>
      </c>
      <c r="BG357" s="186">
        <f>IF(N357="zákl. přenesená",J357,0)</f>
        <v>0</v>
      </c>
      <c r="BH357" s="186">
        <f>IF(N357="sníž. přenesená",J357,0)</f>
        <v>0</v>
      </c>
      <c r="BI357" s="186">
        <f>IF(N357="nulová",J357,0)</f>
        <v>0</v>
      </c>
      <c r="BJ357" s="20" t="s">
        <v>79</v>
      </c>
      <c r="BK357" s="186">
        <f>ROUND(I357*H357,2)</f>
        <v>0</v>
      </c>
      <c r="BL357" s="20" t="s">
        <v>139</v>
      </c>
      <c r="BM357" s="185" t="s">
        <v>741</v>
      </c>
    </row>
    <row r="358" s="2" customFormat="1">
      <c r="A358" s="39"/>
      <c r="B358" s="40"/>
      <c r="C358" s="39"/>
      <c r="D358" s="187" t="s">
        <v>141</v>
      </c>
      <c r="E358" s="39"/>
      <c r="F358" s="188" t="s">
        <v>496</v>
      </c>
      <c r="G358" s="39"/>
      <c r="H358" s="39"/>
      <c r="I358" s="189"/>
      <c r="J358" s="39"/>
      <c r="K358" s="39"/>
      <c r="L358" s="40"/>
      <c r="M358" s="190"/>
      <c r="N358" s="191"/>
      <c r="O358" s="73"/>
      <c r="P358" s="73"/>
      <c r="Q358" s="73"/>
      <c r="R358" s="73"/>
      <c r="S358" s="73"/>
      <c r="T358" s="74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20" t="s">
        <v>141</v>
      </c>
      <c r="AU358" s="20" t="s">
        <v>81</v>
      </c>
    </row>
    <row r="359" s="2" customFormat="1">
      <c r="A359" s="39"/>
      <c r="B359" s="40"/>
      <c r="C359" s="39"/>
      <c r="D359" s="192" t="s">
        <v>143</v>
      </c>
      <c r="E359" s="39"/>
      <c r="F359" s="193" t="s">
        <v>742</v>
      </c>
      <c r="G359" s="39"/>
      <c r="H359" s="39"/>
      <c r="I359" s="189"/>
      <c r="J359" s="39"/>
      <c r="K359" s="39"/>
      <c r="L359" s="40"/>
      <c r="M359" s="190"/>
      <c r="N359" s="191"/>
      <c r="O359" s="73"/>
      <c r="P359" s="73"/>
      <c r="Q359" s="73"/>
      <c r="R359" s="73"/>
      <c r="S359" s="73"/>
      <c r="T359" s="74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20" t="s">
        <v>143</v>
      </c>
      <c r="AU359" s="20" t="s">
        <v>81</v>
      </c>
    </row>
    <row r="360" s="13" customFormat="1">
      <c r="A360" s="13"/>
      <c r="B360" s="194"/>
      <c r="C360" s="13"/>
      <c r="D360" s="187" t="s">
        <v>145</v>
      </c>
      <c r="E360" s="195" t="s">
        <v>3</v>
      </c>
      <c r="F360" s="196" t="s">
        <v>498</v>
      </c>
      <c r="G360" s="13"/>
      <c r="H360" s="195" t="s">
        <v>3</v>
      </c>
      <c r="I360" s="197"/>
      <c r="J360" s="13"/>
      <c r="K360" s="13"/>
      <c r="L360" s="194"/>
      <c r="M360" s="198"/>
      <c r="N360" s="199"/>
      <c r="O360" s="199"/>
      <c r="P360" s="199"/>
      <c r="Q360" s="199"/>
      <c r="R360" s="199"/>
      <c r="S360" s="199"/>
      <c r="T360" s="200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195" t="s">
        <v>145</v>
      </c>
      <c r="AU360" s="195" t="s">
        <v>81</v>
      </c>
      <c r="AV360" s="13" t="s">
        <v>79</v>
      </c>
      <c r="AW360" s="13" t="s">
        <v>33</v>
      </c>
      <c r="AX360" s="13" t="s">
        <v>72</v>
      </c>
      <c r="AY360" s="195" t="s">
        <v>132</v>
      </c>
    </row>
    <row r="361" s="14" customFormat="1">
      <c r="A361" s="14"/>
      <c r="B361" s="201"/>
      <c r="C361" s="14"/>
      <c r="D361" s="187" t="s">
        <v>145</v>
      </c>
      <c r="E361" s="202" t="s">
        <v>3</v>
      </c>
      <c r="F361" s="203" t="s">
        <v>79</v>
      </c>
      <c r="G361" s="14"/>
      <c r="H361" s="204">
        <v>1</v>
      </c>
      <c r="I361" s="205"/>
      <c r="J361" s="14"/>
      <c r="K361" s="14"/>
      <c r="L361" s="201"/>
      <c r="M361" s="206"/>
      <c r="N361" s="207"/>
      <c r="O361" s="207"/>
      <c r="P361" s="207"/>
      <c r="Q361" s="207"/>
      <c r="R361" s="207"/>
      <c r="S361" s="207"/>
      <c r="T361" s="208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02" t="s">
        <v>145</v>
      </c>
      <c r="AU361" s="202" t="s">
        <v>81</v>
      </c>
      <c r="AV361" s="14" t="s">
        <v>81</v>
      </c>
      <c r="AW361" s="14" t="s">
        <v>33</v>
      </c>
      <c r="AX361" s="14" t="s">
        <v>72</v>
      </c>
      <c r="AY361" s="202" t="s">
        <v>132</v>
      </c>
    </row>
    <row r="362" s="15" customFormat="1">
      <c r="A362" s="15"/>
      <c r="B362" s="209"/>
      <c r="C362" s="15"/>
      <c r="D362" s="187" t="s">
        <v>145</v>
      </c>
      <c r="E362" s="210" t="s">
        <v>3</v>
      </c>
      <c r="F362" s="211" t="s">
        <v>149</v>
      </c>
      <c r="G362" s="15"/>
      <c r="H362" s="212">
        <v>1</v>
      </c>
      <c r="I362" s="213"/>
      <c r="J362" s="15"/>
      <c r="K362" s="15"/>
      <c r="L362" s="209"/>
      <c r="M362" s="214"/>
      <c r="N362" s="215"/>
      <c r="O362" s="215"/>
      <c r="P362" s="215"/>
      <c r="Q362" s="215"/>
      <c r="R362" s="215"/>
      <c r="S362" s="215"/>
      <c r="T362" s="216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10" t="s">
        <v>145</v>
      </c>
      <c r="AU362" s="210" t="s">
        <v>81</v>
      </c>
      <c r="AV362" s="15" t="s">
        <v>139</v>
      </c>
      <c r="AW362" s="15" t="s">
        <v>33</v>
      </c>
      <c r="AX362" s="15" t="s">
        <v>79</v>
      </c>
      <c r="AY362" s="210" t="s">
        <v>132</v>
      </c>
    </row>
    <row r="363" s="12" customFormat="1" ht="22.8" customHeight="1">
      <c r="A363" s="12"/>
      <c r="B363" s="160"/>
      <c r="C363" s="12"/>
      <c r="D363" s="161" t="s">
        <v>71</v>
      </c>
      <c r="E363" s="171" t="s">
        <v>499</v>
      </c>
      <c r="F363" s="171" t="s">
        <v>500</v>
      </c>
      <c r="G363" s="12"/>
      <c r="H363" s="12"/>
      <c r="I363" s="163"/>
      <c r="J363" s="172">
        <f>BK363</f>
        <v>0</v>
      </c>
      <c r="K363" s="12"/>
      <c r="L363" s="160"/>
      <c r="M363" s="165"/>
      <c r="N363" s="166"/>
      <c r="O363" s="166"/>
      <c r="P363" s="167">
        <f>SUM(P364:P369)</f>
        <v>0</v>
      </c>
      <c r="Q363" s="166"/>
      <c r="R363" s="167">
        <f>SUM(R364:R369)</f>
        <v>0</v>
      </c>
      <c r="S363" s="166"/>
      <c r="T363" s="168">
        <f>SUM(T364:T369)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161" t="s">
        <v>175</v>
      </c>
      <c r="AT363" s="169" t="s">
        <v>71</v>
      </c>
      <c r="AU363" s="169" t="s">
        <v>79</v>
      </c>
      <c r="AY363" s="161" t="s">
        <v>132</v>
      </c>
      <c r="BK363" s="170">
        <f>SUM(BK364:BK369)</f>
        <v>0</v>
      </c>
    </row>
    <row r="364" s="2" customFormat="1" ht="16.5" customHeight="1">
      <c r="A364" s="39"/>
      <c r="B364" s="173"/>
      <c r="C364" s="174" t="s">
        <v>743</v>
      </c>
      <c r="D364" s="174" t="s">
        <v>134</v>
      </c>
      <c r="E364" s="175" t="s">
        <v>502</v>
      </c>
      <c r="F364" s="176" t="s">
        <v>500</v>
      </c>
      <c r="G364" s="177" t="s">
        <v>465</v>
      </c>
      <c r="H364" s="178">
        <v>1</v>
      </c>
      <c r="I364" s="179"/>
      <c r="J364" s="180">
        <f>ROUND(I364*H364,2)</f>
        <v>0</v>
      </c>
      <c r="K364" s="176" t="s">
        <v>138</v>
      </c>
      <c r="L364" s="40"/>
      <c r="M364" s="181" t="s">
        <v>3</v>
      </c>
      <c r="N364" s="182" t="s">
        <v>43</v>
      </c>
      <c r="O364" s="73"/>
      <c r="P364" s="183">
        <f>O364*H364</f>
        <v>0</v>
      </c>
      <c r="Q364" s="183">
        <v>0</v>
      </c>
      <c r="R364" s="183">
        <f>Q364*H364</f>
        <v>0</v>
      </c>
      <c r="S364" s="183">
        <v>0</v>
      </c>
      <c r="T364" s="184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185" t="s">
        <v>139</v>
      </c>
      <c r="AT364" s="185" t="s">
        <v>134</v>
      </c>
      <c r="AU364" s="185" t="s">
        <v>81</v>
      </c>
      <c r="AY364" s="20" t="s">
        <v>132</v>
      </c>
      <c r="BE364" s="186">
        <f>IF(N364="základní",J364,0)</f>
        <v>0</v>
      </c>
      <c r="BF364" s="186">
        <f>IF(N364="snížená",J364,0)</f>
        <v>0</v>
      </c>
      <c r="BG364" s="186">
        <f>IF(N364="zákl. přenesená",J364,0)</f>
        <v>0</v>
      </c>
      <c r="BH364" s="186">
        <f>IF(N364="sníž. přenesená",J364,0)</f>
        <v>0</v>
      </c>
      <c r="BI364" s="186">
        <f>IF(N364="nulová",J364,0)</f>
        <v>0</v>
      </c>
      <c r="BJ364" s="20" t="s">
        <v>79</v>
      </c>
      <c r="BK364" s="186">
        <f>ROUND(I364*H364,2)</f>
        <v>0</v>
      </c>
      <c r="BL364" s="20" t="s">
        <v>139</v>
      </c>
      <c r="BM364" s="185" t="s">
        <v>744</v>
      </c>
    </row>
    <row r="365" s="2" customFormat="1">
      <c r="A365" s="39"/>
      <c r="B365" s="40"/>
      <c r="C365" s="39"/>
      <c r="D365" s="187" t="s">
        <v>141</v>
      </c>
      <c r="E365" s="39"/>
      <c r="F365" s="188" t="s">
        <v>500</v>
      </c>
      <c r="G365" s="39"/>
      <c r="H365" s="39"/>
      <c r="I365" s="189"/>
      <c r="J365" s="39"/>
      <c r="K365" s="39"/>
      <c r="L365" s="40"/>
      <c r="M365" s="190"/>
      <c r="N365" s="191"/>
      <c r="O365" s="73"/>
      <c r="P365" s="73"/>
      <c r="Q365" s="73"/>
      <c r="R365" s="73"/>
      <c r="S365" s="73"/>
      <c r="T365" s="74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20" t="s">
        <v>141</v>
      </c>
      <c r="AU365" s="20" t="s">
        <v>81</v>
      </c>
    </row>
    <row r="366" s="2" customFormat="1">
      <c r="A366" s="39"/>
      <c r="B366" s="40"/>
      <c r="C366" s="39"/>
      <c r="D366" s="192" t="s">
        <v>143</v>
      </c>
      <c r="E366" s="39"/>
      <c r="F366" s="193" t="s">
        <v>745</v>
      </c>
      <c r="G366" s="39"/>
      <c r="H366" s="39"/>
      <c r="I366" s="189"/>
      <c r="J366" s="39"/>
      <c r="K366" s="39"/>
      <c r="L366" s="40"/>
      <c r="M366" s="190"/>
      <c r="N366" s="191"/>
      <c r="O366" s="73"/>
      <c r="P366" s="73"/>
      <c r="Q366" s="73"/>
      <c r="R366" s="73"/>
      <c r="S366" s="73"/>
      <c r="T366" s="74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20" t="s">
        <v>143</v>
      </c>
      <c r="AU366" s="20" t="s">
        <v>81</v>
      </c>
    </row>
    <row r="367" s="13" customFormat="1">
      <c r="A367" s="13"/>
      <c r="B367" s="194"/>
      <c r="C367" s="13"/>
      <c r="D367" s="187" t="s">
        <v>145</v>
      </c>
      <c r="E367" s="195" t="s">
        <v>3</v>
      </c>
      <c r="F367" s="196" t="s">
        <v>504</v>
      </c>
      <c r="G367" s="13"/>
      <c r="H367" s="195" t="s">
        <v>3</v>
      </c>
      <c r="I367" s="197"/>
      <c r="J367" s="13"/>
      <c r="K367" s="13"/>
      <c r="L367" s="194"/>
      <c r="M367" s="198"/>
      <c r="N367" s="199"/>
      <c r="O367" s="199"/>
      <c r="P367" s="199"/>
      <c r="Q367" s="199"/>
      <c r="R367" s="199"/>
      <c r="S367" s="199"/>
      <c r="T367" s="200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195" t="s">
        <v>145</v>
      </c>
      <c r="AU367" s="195" t="s">
        <v>81</v>
      </c>
      <c r="AV367" s="13" t="s">
        <v>79</v>
      </c>
      <c r="AW367" s="13" t="s">
        <v>33</v>
      </c>
      <c r="AX367" s="13" t="s">
        <v>72</v>
      </c>
      <c r="AY367" s="195" t="s">
        <v>132</v>
      </c>
    </row>
    <row r="368" s="14" customFormat="1">
      <c r="A368" s="14"/>
      <c r="B368" s="201"/>
      <c r="C368" s="14"/>
      <c r="D368" s="187" t="s">
        <v>145</v>
      </c>
      <c r="E368" s="202" t="s">
        <v>3</v>
      </c>
      <c r="F368" s="203" t="s">
        <v>79</v>
      </c>
      <c r="G368" s="14"/>
      <c r="H368" s="204">
        <v>1</v>
      </c>
      <c r="I368" s="205"/>
      <c r="J368" s="14"/>
      <c r="K368" s="14"/>
      <c r="L368" s="201"/>
      <c r="M368" s="206"/>
      <c r="N368" s="207"/>
      <c r="O368" s="207"/>
      <c r="P368" s="207"/>
      <c r="Q368" s="207"/>
      <c r="R368" s="207"/>
      <c r="S368" s="207"/>
      <c r="T368" s="208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02" t="s">
        <v>145</v>
      </c>
      <c r="AU368" s="202" t="s">
        <v>81</v>
      </c>
      <c r="AV368" s="14" t="s">
        <v>81</v>
      </c>
      <c r="AW368" s="14" t="s">
        <v>33</v>
      </c>
      <c r="AX368" s="14" t="s">
        <v>72</v>
      </c>
      <c r="AY368" s="202" t="s">
        <v>132</v>
      </c>
    </row>
    <row r="369" s="15" customFormat="1">
      <c r="A369" s="15"/>
      <c r="B369" s="209"/>
      <c r="C369" s="15"/>
      <c r="D369" s="187" t="s">
        <v>145</v>
      </c>
      <c r="E369" s="210" t="s">
        <v>3</v>
      </c>
      <c r="F369" s="211" t="s">
        <v>149</v>
      </c>
      <c r="G369" s="15"/>
      <c r="H369" s="212">
        <v>1</v>
      </c>
      <c r="I369" s="213"/>
      <c r="J369" s="15"/>
      <c r="K369" s="15"/>
      <c r="L369" s="209"/>
      <c r="M369" s="227"/>
      <c r="N369" s="228"/>
      <c r="O369" s="228"/>
      <c r="P369" s="228"/>
      <c r="Q369" s="228"/>
      <c r="R369" s="228"/>
      <c r="S369" s="228"/>
      <c r="T369" s="229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10" t="s">
        <v>145</v>
      </c>
      <c r="AU369" s="210" t="s">
        <v>81</v>
      </c>
      <c r="AV369" s="15" t="s">
        <v>139</v>
      </c>
      <c r="AW369" s="15" t="s">
        <v>33</v>
      </c>
      <c r="AX369" s="15" t="s">
        <v>79</v>
      </c>
      <c r="AY369" s="210" t="s">
        <v>132</v>
      </c>
    </row>
    <row r="370" s="2" customFormat="1" ht="6.96" customHeight="1">
      <c r="A370" s="39"/>
      <c r="B370" s="56"/>
      <c r="C370" s="57"/>
      <c r="D370" s="57"/>
      <c r="E370" s="57"/>
      <c r="F370" s="57"/>
      <c r="G370" s="57"/>
      <c r="H370" s="57"/>
      <c r="I370" s="57"/>
      <c r="J370" s="57"/>
      <c r="K370" s="57"/>
      <c r="L370" s="40"/>
      <c r="M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</row>
  </sheetData>
  <autoFilter ref="C100:K36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9:H89"/>
    <mergeCell ref="E91:H91"/>
    <mergeCell ref="E93:H93"/>
    <mergeCell ref="L2:V2"/>
  </mergeCells>
  <hyperlinks>
    <hyperlink ref="F106" r:id="rId1" display="https://podminky.urs.cz/item/CS_URS_2026_01/113106192"/>
    <hyperlink ref="F113" r:id="rId2" display="https://podminky.urs.cz/item/CS_URS_2026_01/211971121"/>
    <hyperlink ref="F124" r:id="rId3" display="https://podminky.urs.cz/item/CS_URS_2026_01/212752422"/>
    <hyperlink ref="F129" r:id="rId4" display="https://podminky.urs.cz/item/CS_URS_2026_01/213141111"/>
    <hyperlink ref="F139" r:id="rId5" display="https://podminky.urs.cz/item/CS_URS_2026_01/631312141"/>
    <hyperlink ref="F150" r:id="rId6" display="https://podminky.urs.cz/item/CS_URS_2026_01/511536011"/>
    <hyperlink ref="F159" r:id="rId7" display="https://podminky.urs.cz/item/CS_URS_2026_01/521351120"/>
    <hyperlink ref="F206" r:id="rId8" display="https://podminky.urs.cz/item/CS_URS_2026_01/548111312"/>
    <hyperlink ref="F213" r:id="rId9" display="https://podminky.urs.cz/item/CS_URS_2026_01/548132111"/>
    <hyperlink ref="F219" r:id="rId10" display="https://podminky.urs.cz/item/CS_URS_2026_01/548133111"/>
    <hyperlink ref="F224" r:id="rId11" display="https://podminky.urs.cz/item/CS_URS_2026_01/548133121"/>
    <hyperlink ref="F229" r:id="rId12" display="https://podminky.urs.cz/item/CS_URS_2026_01/548141111"/>
    <hyperlink ref="F240" r:id="rId13" display="https://podminky.urs.cz/item/CS_URS_2026_01/584121109"/>
    <hyperlink ref="F251" r:id="rId14" display="https://podminky.urs.cz/item/CS_URS_2026_01/629995201"/>
    <hyperlink ref="F257" r:id="rId15" display="https://podminky.urs.cz/item/CS_URS_2026_01/871260310"/>
    <hyperlink ref="F272" r:id="rId16" display="https://podminky.urs.cz/item/CS_URS_2026_01/935113211"/>
    <hyperlink ref="F308" r:id="rId17" display="https://podminky.urs.cz/item/CS_URS_2026_01/997013501"/>
    <hyperlink ref="F311" r:id="rId18" display="https://podminky.urs.cz/item/CS_URS_2026_01/997013509"/>
    <hyperlink ref="F315" r:id="rId19" display="https://podminky.urs.cz/item/CS_URS_2026_01/997013602"/>
    <hyperlink ref="F320" r:id="rId20" display="https://podminky.urs.cz/item/CS_URS_2026_01/997013841"/>
    <hyperlink ref="F324" r:id="rId21" display="https://podminky.urs.cz/item/CS_URS_2026_01/998243011"/>
    <hyperlink ref="F334" r:id="rId22" display="https://podminky.urs.cz/item/CS_URS_2026_01/998767201"/>
    <hyperlink ref="F339" r:id="rId23" display="https://podminky.urs.cz/item/CS_URS_2026_01/012002000"/>
    <hyperlink ref="F345" r:id="rId24" display="https://podminky.urs.cz/item/CS_URS_2026_01/013294000"/>
    <hyperlink ref="F352" r:id="rId25" display="https://podminky.urs.cz/item/CS_URS_2026_01/030001000"/>
    <hyperlink ref="F359" r:id="rId26" display="https://podminky.urs.cz/item/CS_URS_2026_01/071002000"/>
    <hyperlink ref="F366" r:id="rId27" display="https://podminky.urs.cz/item/CS_URS_2026_01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31" customWidth="1"/>
    <col min="2" max="2" width="1.667969" style="231" customWidth="1"/>
    <col min="3" max="4" width="5" style="231" customWidth="1"/>
    <col min="5" max="5" width="11.66016" style="231" customWidth="1"/>
    <col min="6" max="6" width="9.160156" style="231" customWidth="1"/>
    <col min="7" max="7" width="5" style="231" customWidth="1"/>
    <col min="8" max="8" width="77.83203" style="231" customWidth="1"/>
    <col min="9" max="10" width="20" style="231" customWidth="1"/>
    <col min="11" max="11" width="1.667969" style="231" customWidth="1"/>
  </cols>
  <sheetData>
    <row r="1" s="1" customFormat="1" ht="37.5" customHeight="1"/>
    <row r="2" s="1" customFormat="1" ht="7.5" customHeight="1">
      <c r="B2" s="232"/>
      <c r="C2" s="233"/>
      <c r="D2" s="233"/>
      <c r="E2" s="233"/>
      <c r="F2" s="233"/>
      <c r="G2" s="233"/>
      <c r="H2" s="233"/>
      <c r="I2" s="233"/>
      <c r="J2" s="233"/>
      <c r="K2" s="234"/>
    </row>
    <row r="3" s="16" customFormat="1" ht="45" customHeight="1">
      <c r="B3" s="235"/>
      <c r="C3" s="236" t="s">
        <v>746</v>
      </c>
      <c r="D3" s="236"/>
      <c r="E3" s="236"/>
      <c r="F3" s="236"/>
      <c r="G3" s="236"/>
      <c r="H3" s="236"/>
      <c r="I3" s="236"/>
      <c r="J3" s="236"/>
      <c r="K3" s="237"/>
    </row>
    <row r="4" s="1" customFormat="1" ht="25.5" customHeight="1">
      <c r="B4" s="238"/>
      <c r="C4" s="239" t="s">
        <v>747</v>
      </c>
      <c r="D4" s="239"/>
      <c r="E4" s="239"/>
      <c r="F4" s="239"/>
      <c r="G4" s="239"/>
      <c r="H4" s="239"/>
      <c r="I4" s="239"/>
      <c r="J4" s="239"/>
      <c r="K4" s="240"/>
    </row>
    <row r="5" s="1" customFormat="1" ht="5.25" customHeight="1">
      <c r="B5" s="238"/>
      <c r="C5" s="241"/>
      <c r="D5" s="241"/>
      <c r="E5" s="241"/>
      <c r="F5" s="241"/>
      <c r="G5" s="241"/>
      <c r="H5" s="241"/>
      <c r="I5" s="241"/>
      <c r="J5" s="241"/>
      <c r="K5" s="240"/>
    </row>
    <row r="6" s="1" customFormat="1" ht="15" customHeight="1">
      <c r="B6" s="238"/>
      <c r="C6" s="242" t="s">
        <v>748</v>
      </c>
      <c r="D6" s="242"/>
      <c r="E6" s="242"/>
      <c r="F6" s="242"/>
      <c r="G6" s="242"/>
      <c r="H6" s="242"/>
      <c r="I6" s="242"/>
      <c r="J6" s="242"/>
      <c r="K6" s="240"/>
    </row>
    <row r="7" s="1" customFormat="1" ht="15" customHeight="1">
      <c r="B7" s="243"/>
      <c r="C7" s="242" t="s">
        <v>749</v>
      </c>
      <c r="D7" s="242"/>
      <c r="E7" s="242"/>
      <c r="F7" s="242"/>
      <c r="G7" s="242"/>
      <c r="H7" s="242"/>
      <c r="I7" s="242"/>
      <c r="J7" s="242"/>
      <c r="K7" s="240"/>
    </row>
    <row r="8" s="1" customFormat="1" ht="12.75" customHeight="1">
      <c r="B8" s="243"/>
      <c r="C8" s="242"/>
      <c r="D8" s="242"/>
      <c r="E8" s="242"/>
      <c r="F8" s="242"/>
      <c r="G8" s="242"/>
      <c r="H8" s="242"/>
      <c r="I8" s="242"/>
      <c r="J8" s="242"/>
      <c r="K8" s="240"/>
    </row>
    <row r="9" s="1" customFormat="1" ht="15" customHeight="1">
      <c r="B9" s="243"/>
      <c r="C9" s="242" t="s">
        <v>750</v>
      </c>
      <c r="D9" s="242"/>
      <c r="E9" s="242"/>
      <c r="F9" s="242"/>
      <c r="G9" s="242"/>
      <c r="H9" s="242"/>
      <c r="I9" s="242"/>
      <c r="J9" s="242"/>
      <c r="K9" s="240"/>
    </row>
    <row r="10" s="1" customFormat="1" ht="15" customHeight="1">
      <c r="B10" s="243"/>
      <c r="C10" s="242"/>
      <c r="D10" s="242" t="s">
        <v>751</v>
      </c>
      <c r="E10" s="242"/>
      <c r="F10" s="242"/>
      <c r="G10" s="242"/>
      <c r="H10" s="242"/>
      <c r="I10" s="242"/>
      <c r="J10" s="242"/>
      <c r="K10" s="240"/>
    </row>
    <row r="11" s="1" customFormat="1" ht="15" customHeight="1">
      <c r="B11" s="243"/>
      <c r="C11" s="244"/>
      <c r="D11" s="242" t="s">
        <v>752</v>
      </c>
      <c r="E11" s="242"/>
      <c r="F11" s="242"/>
      <c r="G11" s="242"/>
      <c r="H11" s="242"/>
      <c r="I11" s="242"/>
      <c r="J11" s="242"/>
      <c r="K11" s="240"/>
    </row>
    <row r="12" s="1" customFormat="1" ht="15" customHeight="1">
      <c r="B12" s="243"/>
      <c r="C12" s="244"/>
      <c r="D12" s="242"/>
      <c r="E12" s="242"/>
      <c r="F12" s="242"/>
      <c r="G12" s="242"/>
      <c r="H12" s="242"/>
      <c r="I12" s="242"/>
      <c r="J12" s="242"/>
      <c r="K12" s="240"/>
    </row>
    <row r="13" s="1" customFormat="1" ht="15" customHeight="1">
      <c r="B13" s="243"/>
      <c r="C13" s="244"/>
      <c r="D13" s="245" t="s">
        <v>753</v>
      </c>
      <c r="E13" s="242"/>
      <c r="F13" s="242"/>
      <c r="G13" s="242"/>
      <c r="H13" s="242"/>
      <c r="I13" s="242"/>
      <c r="J13" s="242"/>
      <c r="K13" s="240"/>
    </row>
    <row r="14" s="1" customFormat="1" ht="12.75" customHeight="1">
      <c r="B14" s="243"/>
      <c r="C14" s="244"/>
      <c r="D14" s="244"/>
      <c r="E14" s="244"/>
      <c r="F14" s="244"/>
      <c r="G14" s="244"/>
      <c r="H14" s="244"/>
      <c r="I14" s="244"/>
      <c r="J14" s="244"/>
      <c r="K14" s="240"/>
    </row>
    <row r="15" s="1" customFormat="1" ht="15" customHeight="1">
      <c r="B15" s="243"/>
      <c r="C15" s="244"/>
      <c r="D15" s="242" t="s">
        <v>754</v>
      </c>
      <c r="E15" s="242"/>
      <c r="F15" s="242"/>
      <c r="G15" s="242"/>
      <c r="H15" s="242"/>
      <c r="I15" s="242"/>
      <c r="J15" s="242"/>
      <c r="K15" s="240"/>
    </row>
    <row r="16" s="1" customFormat="1" ht="15" customHeight="1">
      <c r="B16" s="243"/>
      <c r="C16" s="244"/>
      <c r="D16" s="242" t="s">
        <v>755</v>
      </c>
      <c r="E16" s="242"/>
      <c r="F16" s="242"/>
      <c r="G16" s="242"/>
      <c r="H16" s="242"/>
      <c r="I16" s="242"/>
      <c r="J16" s="242"/>
      <c r="K16" s="240"/>
    </row>
    <row r="17" s="1" customFormat="1" ht="15" customHeight="1">
      <c r="B17" s="243"/>
      <c r="C17" s="244"/>
      <c r="D17" s="242" t="s">
        <v>756</v>
      </c>
      <c r="E17" s="242"/>
      <c r="F17" s="242"/>
      <c r="G17" s="242"/>
      <c r="H17" s="242"/>
      <c r="I17" s="242"/>
      <c r="J17" s="242"/>
      <c r="K17" s="240"/>
    </row>
    <row r="18" s="1" customFormat="1" ht="15" customHeight="1">
      <c r="B18" s="243"/>
      <c r="C18" s="244"/>
      <c r="D18" s="244"/>
      <c r="E18" s="246" t="s">
        <v>78</v>
      </c>
      <c r="F18" s="242" t="s">
        <v>757</v>
      </c>
      <c r="G18" s="242"/>
      <c r="H18" s="242"/>
      <c r="I18" s="242"/>
      <c r="J18" s="242"/>
      <c r="K18" s="240"/>
    </row>
    <row r="19" s="1" customFormat="1" ht="15" customHeight="1">
      <c r="B19" s="243"/>
      <c r="C19" s="244"/>
      <c r="D19" s="244"/>
      <c r="E19" s="246" t="s">
        <v>758</v>
      </c>
      <c r="F19" s="242" t="s">
        <v>759</v>
      </c>
      <c r="G19" s="242"/>
      <c r="H19" s="242"/>
      <c r="I19" s="242"/>
      <c r="J19" s="242"/>
      <c r="K19" s="240"/>
    </row>
    <row r="20" s="1" customFormat="1" ht="15" customHeight="1">
      <c r="B20" s="243"/>
      <c r="C20" s="244"/>
      <c r="D20" s="244"/>
      <c r="E20" s="246" t="s">
        <v>760</v>
      </c>
      <c r="F20" s="242" t="s">
        <v>761</v>
      </c>
      <c r="G20" s="242"/>
      <c r="H20" s="242"/>
      <c r="I20" s="242"/>
      <c r="J20" s="242"/>
      <c r="K20" s="240"/>
    </row>
    <row r="21" s="1" customFormat="1" ht="15" customHeight="1">
      <c r="B21" s="243"/>
      <c r="C21" s="244"/>
      <c r="D21" s="244"/>
      <c r="E21" s="246" t="s">
        <v>762</v>
      </c>
      <c r="F21" s="242" t="s">
        <v>763</v>
      </c>
      <c r="G21" s="242"/>
      <c r="H21" s="242"/>
      <c r="I21" s="242"/>
      <c r="J21" s="242"/>
      <c r="K21" s="240"/>
    </row>
    <row r="22" s="1" customFormat="1" ht="15" customHeight="1">
      <c r="B22" s="243"/>
      <c r="C22" s="244"/>
      <c r="D22" s="244"/>
      <c r="E22" s="246" t="s">
        <v>764</v>
      </c>
      <c r="F22" s="242" t="s">
        <v>765</v>
      </c>
      <c r="G22" s="242"/>
      <c r="H22" s="242"/>
      <c r="I22" s="242"/>
      <c r="J22" s="242"/>
      <c r="K22" s="240"/>
    </row>
    <row r="23" s="1" customFormat="1" ht="15" customHeight="1">
      <c r="B23" s="243"/>
      <c r="C23" s="244"/>
      <c r="D23" s="244"/>
      <c r="E23" s="246" t="s">
        <v>85</v>
      </c>
      <c r="F23" s="242" t="s">
        <v>766</v>
      </c>
      <c r="G23" s="242"/>
      <c r="H23" s="242"/>
      <c r="I23" s="242"/>
      <c r="J23" s="242"/>
      <c r="K23" s="240"/>
    </row>
    <row r="24" s="1" customFormat="1" ht="12.75" customHeight="1">
      <c r="B24" s="243"/>
      <c r="C24" s="244"/>
      <c r="D24" s="244"/>
      <c r="E24" s="244"/>
      <c r="F24" s="244"/>
      <c r="G24" s="244"/>
      <c r="H24" s="244"/>
      <c r="I24" s="244"/>
      <c r="J24" s="244"/>
      <c r="K24" s="240"/>
    </row>
    <row r="25" s="1" customFormat="1" ht="15" customHeight="1">
      <c r="B25" s="243"/>
      <c r="C25" s="242" t="s">
        <v>767</v>
      </c>
      <c r="D25" s="242"/>
      <c r="E25" s="242"/>
      <c r="F25" s="242"/>
      <c r="G25" s="242"/>
      <c r="H25" s="242"/>
      <c r="I25" s="242"/>
      <c r="J25" s="242"/>
      <c r="K25" s="240"/>
    </row>
    <row r="26" s="1" customFormat="1" ht="15" customHeight="1">
      <c r="B26" s="243"/>
      <c r="C26" s="242" t="s">
        <v>768</v>
      </c>
      <c r="D26" s="242"/>
      <c r="E26" s="242"/>
      <c r="F26" s="242"/>
      <c r="G26" s="242"/>
      <c r="H26" s="242"/>
      <c r="I26" s="242"/>
      <c r="J26" s="242"/>
      <c r="K26" s="240"/>
    </row>
    <row r="27" s="1" customFormat="1" ht="15" customHeight="1">
      <c r="B27" s="243"/>
      <c r="C27" s="242"/>
      <c r="D27" s="242" t="s">
        <v>769</v>
      </c>
      <c r="E27" s="242"/>
      <c r="F27" s="242"/>
      <c r="G27" s="242"/>
      <c r="H27" s="242"/>
      <c r="I27" s="242"/>
      <c r="J27" s="242"/>
      <c r="K27" s="240"/>
    </row>
    <row r="28" s="1" customFormat="1" ht="15" customHeight="1">
      <c r="B28" s="243"/>
      <c r="C28" s="244"/>
      <c r="D28" s="242" t="s">
        <v>770</v>
      </c>
      <c r="E28" s="242"/>
      <c r="F28" s="242"/>
      <c r="G28" s="242"/>
      <c r="H28" s="242"/>
      <c r="I28" s="242"/>
      <c r="J28" s="242"/>
      <c r="K28" s="240"/>
    </row>
    <row r="29" s="1" customFormat="1" ht="12.75" customHeight="1">
      <c r="B29" s="243"/>
      <c r="C29" s="244"/>
      <c r="D29" s="244"/>
      <c r="E29" s="244"/>
      <c r="F29" s="244"/>
      <c r="G29" s="244"/>
      <c r="H29" s="244"/>
      <c r="I29" s="244"/>
      <c r="J29" s="244"/>
      <c r="K29" s="240"/>
    </row>
    <row r="30" s="1" customFormat="1" ht="15" customHeight="1">
      <c r="B30" s="243"/>
      <c r="C30" s="244"/>
      <c r="D30" s="242" t="s">
        <v>771</v>
      </c>
      <c r="E30" s="242"/>
      <c r="F30" s="242"/>
      <c r="G30" s="242"/>
      <c r="H30" s="242"/>
      <c r="I30" s="242"/>
      <c r="J30" s="242"/>
      <c r="K30" s="240"/>
    </row>
    <row r="31" s="1" customFormat="1" ht="15" customHeight="1">
      <c r="B31" s="243"/>
      <c r="C31" s="244"/>
      <c r="D31" s="242" t="s">
        <v>772</v>
      </c>
      <c r="E31" s="242"/>
      <c r="F31" s="242"/>
      <c r="G31" s="242"/>
      <c r="H31" s="242"/>
      <c r="I31" s="242"/>
      <c r="J31" s="242"/>
      <c r="K31" s="240"/>
    </row>
    <row r="32" s="1" customFormat="1" ht="12.75" customHeight="1">
      <c r="B32" s="243"/>
      <c r="C32" s="244"/>
      <c r="D32" s="244"/>
      <c r="E32" s="244"/>
      <c r="F32" s="244"/>
      <c r="G32" s="244"/>
      <c r="H32" s="244"/>
      <c r="I32" s="244"/>
      <c r="J32" s="244"/>
      <c r="K32" s="240"/>
    </row>
    <row r="33" s="1" customFormat="1" ht="15" customHeight="1">
      <c r="B33" s="243"/>
      <c r="C33" s="244"/>
      <c r="D33" s="242" t="s">
        <v>773</v>
      </c>
      <c r="E33" s="242"/>
      <c r="F33" s="242"/>
      <c r="G33" s="242"/>
      <c r="H33" s="242"/>
      <c r="I33" s="242"/>
      <c r="J33" s="242"/>
      <c r="K33" s="240"/>
    </row>
    <row r="34" s="1" customFormat="1" ht="15" customHeight="1">
      <c r="B34" s="243"/>
      <c r="C34" s="244"/>
      <c r="D34" s="242" t="s">
        <v>774</v>
      </c>
      <c r="E34" s="242"/>
      <c r="F34" s="242"/>
      <c r="G34" s="242"/>
      <c r="H34" s="242"/>
      <c r="I34" s="242"/>
      <c r="J34" s="242"/>
      <c r="K34" s="240"/>
    </row>
    <row r="35" s="1" customFormat="1" ht="15" customHeight="1">
      <c r="B35" s="243"/>
      <c r="C35" s="244"/>
      <c r="D35" s="242" t="s">
        <v>775</v>
      </c>
      <c r="E35" s="242"/>
      <c r="F35" s="242"/>
      <c r="G35" s="242"/>
      <c r="H35" s="242"/>
      <c r="I35" s="242"/>
      <c r="J35" s="242"/>
      <c r="K35" s="240"/>
    </row>
    <row r="36" s="1" customFormat="1" ht="15" customHeight="1">
      <c r="B36" s="243"/>
      <c r="C36" s="244"/>
      <c r="D36" s="242"/>
      <c r="E36" s="245" t="s">
        <v>118</v>
      </c>
      <c r="F36" s="242"/>
      <c r="G36" s="242" t="s">
        <v>776</v>
      </c>
      <c r="H36" s="242"/>
      <c r="I36" s="242"/>
      <c r="J36" s="242"/>
      <c r="K36" s="240"/>
    </row>
    <row r="37" s="1" customFormat="1" ht="30.75" customHeight="1">
      <c r="B37" s="243"/>
      <c r="C37" s="244"/>
      <c r="D37" s="242"/>
      <c r="E37" s="245" t="s">
        <v>777</v>
      </c>
      <c r="F37" s="242"/>
      <c r="G37" s="242" t="s">
        <v>778</v>
      </c>
      <c r="H37" s="242"/>
      <c r="I37" s="242"/>
      <c r="J37" s="242"/>
      <c r="K37" s="240"/>
    </row>
    <row r="38" s="1" customFormat="1" ht="15" customHeight="1">
      <c r="B38" s="243"/>
      <c r="C38" s="244"/>
      <c r="D38" s="242"/>
      <c r="E38" s="245" t="s">
        <v>53</v>
      </c>
      <c r="F38" s="242"/>
      <c r="G38" s="242" t="s">
        <v>779</v>
      </c>
      <c r="H38" s="242"/>
      <c r="I38" s="242"/>
      <c r="J38" s="242"/>
      <c r="K38" s="240"/>
    </row>
    <row r="39" s="1" customFormat="1" ht="15" customHeight="1">
      <c r="B39" s="243"/>
      <c r="C39" s="244"/>
      <c r="D39" s="242"/>
      <c r="E39" s="245" t="s">
        <v>54</v>
      </c>
      <c r="F39" s="242"/>
      <c r="G39" s="242" t="s">
        <v>780</v>
      </c>
      <c r="H39" s="242"/>
      <c r="I39" s="242"/>
      <c r="J39" s="242"/>
      <c r="K39" s="240"/>
    </row>
    <row r="40" s="1" customFormat="1" ht="15" customHeight="1">
      <c r="B40" s="243"/>
      <c r="C40" s="244"/>
      <c r="D40" s="242"/>
      <c r="E40" s="245" t="s">
        <v>119</v>
      </c>
      <c r="F40" s="242"/>
      <c r="G40" s="242" t="s">
        <v>781</v>
      </c>
      <c r="H40" s="242"/>
      <c r="I40" s="242"/>
      <c r="J40" s="242"/>
      <c r="K40" s="240"/>
    </row>
    <row r="41" s="1" customFormat="1" ht="15" customHeight="1">
      <c r="B41" s="243"/>
      <c r="C41" s="244"/>
      <c r="D41" s="242"/>
      <c r="E41" s="245" t="s">
        <v>120</v>
      </c>
      <c r="F41" s="242"/>
      <c r="G41" s="242" t="s">
        <v>782</v>
      </c>
      <c r="H41" s="242"/>
      <c r="I41" s="242"/>
      <c r="J41" s="242"/>
      <c r="K41" s="240"/>
    </row>
    <row r="42" s="1" customFormat="1" ht="15" customHeight="1">
      <c r="B42" s="243"/>
      <c r="C42" s="244"/>
      <c r="D42" s="242"/>
      <c r="E42" s="245" t="s">
        <v>783</v>
      </c>
      <c r="F42" s="242"/>
      <c r="G42" s="242" t="s">
        <v>784</v>
      </c>
      <c r="H42" s="242"/>
      <c r="I42" s="242"/>
      <c r="J42" s="242"/>
      <c r="K42" s="240"/>
    </row>
    <row r="43" s="1" customFormat="1" ht="15" customHeight="1">
      <c r="B43" s="243"/>
      <c r="C43" s="244"/>
      <c r="D43" s="242"/>
      <c r="E43" s="245"/>
      <c r="F43" s="242"/>
      <c r="G43" s="242" t="s">
        <v>785</v>
      </c>
      <c r="H43" s="242"/>
      <c r="I43" s="242"/>
      <c r="J43" s="242"/>
      <c r="K43" s="240"/>
    </row>
    <row r="44" s="1" customFormat="1" ht="15" customHeight="1">
      <c r="B44" s="243"/>
      <c r="C44" s="244"/>
      <c r="D44" s="242"/>
      <c r="E44" s="245" t="s">
        <v>786</v>
      </c>
      <c r="F44" s="242"/>
      <c r="G44" s="242" t="s">
        <v>787</v>
      </c>
      <c r="H44" s="242"/>
      <c r="I44" s="242"/>
      <c r="J44" s="242"/>
      <c r="K44" s="240"/>
    </row>
    <row r="45" s="1" customFormat="1" ht="15" customHeight="1">
      <c r="B45" s="243"/>
      <c r="C45" s="244"/>
      <c r="D45" s="242"/>
      <c r="E45" s="245" t="s">
        <v>122</v>
      </c>
      <c r="F45" s="242"/>
      <c r="G45" s="242" t="s">
        <v>788</v>
      </c>
      <c r="H45" s="242"/>
      <c r="I45" s="242"/>
      <c r="J45" s="242"/>
      <c r="K45" s="240"/>
    </row>
    <row r="46" s="1" customFormat="1" ht="12.75" customHeight="1">
      <c r="B46" s="243"/>
      <c r="C46" s="244"/>
      <c r="D46" s="242"/>
      <c r="E46" s="242"/>
      <c r="F46" s="242"/>
      <c r="G46" s="242"/>
      <c r="H46" s="242"/>
      <c r="I46" s="242"/>
      <c r="J46" s="242"/>
      <c r="K46" s="240"/>
    </row>
    <row r="47" s="1" customFormat="1" ht="15" customHeight="1">
      <c r="B47" s="243"/>
      <c r="C47" s="244"/>
      <c r="D47" s="242" t="s">
        <v>789</v>
      </c>
      <c r="E47" s="242"/>
      <c r="F47" s="242"/>
      <c r="G47" s="242"/>
      <c r="H47" s="242"/>
      <c r="I47" s="242"/>
      <c r="J47" s="242"/>
      <c r="K47" s="240"/>
    </row>
    <row r="48" s="1" customFormat="1" ht="15" customHeight="1">
      <c r="B48" s="243"/>
      <c r="C48" s="244"/>
      <c r="D48" s="244"/>
      <c r="E48" s="242" t="s">
        <v>790</v>
      </c>
      <c r="F48" s="242"/>
      <c r="G48" s="242"/>
      <c r="H48" s="242"/>
      <c r="I48" s="242"/>
      <c r="J48" s="242"/>
      <c r="K48" s="240"/>
    </row>
    <row r="49" s="1" customFormat="1" ht="15" customHeight="1">
      <c r="B49" s="243"/>
      <c r="C49" s="244"/>
      <c r="D49" s="244"/>
      <c r="E49" s="242" t="s">
        <v>791</v>
      </c>
      <c r="F49" s="242"/>
      <c r="G49" s="242"/>
      <c r="H49" s="242"/>
      <c r="I49" s="242"/>
      <c r="J49" s="242"/>
      <c r="K49" s="240"/>
    </row>
    <row r="50" s="1" customFormat="1" ht="15" customHeight="1">
      <c r="B50" s="243"/>
      <c r="C50" s="244"/>
      <c r="D50" s="244"/>
      <c r="E50" s="242" t="s">
        <v>792</v>
      </c>
      <c r="F50" s="242"/>
      <c r="G50" s="242"/>
      <c r="H50" s="242"/>
      <c r="I50" s="242"/>
      <c r="J50" s="242"/>
      <c r="K50" s="240"/>
    </row>
    <row r="51" s="1" customFormat="1" ht="15" customHeight="1">
      <c r="B51" s="243"/>
      <c r="C51" s="244"/>
      <c r="D51" s="242" t="s">
        <v>793</v>
      </c>
      <c r="E51" s="242"/>
      <c r="F51" s="242"/>
      <c r="G51" s="242"/>
      <c r="H51" s="242"/>
      <c r="I51" s="242"/>
      <c r="J51" s="242"/>
      <c r="K51" s="240"/>
    </row>
    <row r="52" s="1" customFormat="1" ht="25.5" customHeight="1">
      <c r="B52" s="238"/>
      <c r="C52" s="239" t="s">
        <v>794</v>
      </c>
      <c r="D52" s="239"/>
      <c r="E52" s="239"/>
      <c r="F52" s="239"/>
      <c r="G52" s="239"/>
      <c r="H52" s="239"/>
      <c r="I52" s="239"/>
      <c r="J52" s="239"/>
      <c r="K52" s="240"/>
    </row>
    <row r="53" s="1" customFormat="1" ht="5.25" customHeight="1">
      <c r="B53" s="238"/>
      <c r="C53" s="241"/>
      <c r="D53" s="241"/>
      <c r="E53" s="241"/>
      <c r="F53" s="241"/>
      <c r="G53" s="241"/>
      <c r="H53" s="241"/>
      <c r="I53" s="241"/>
      <c r="J53" s="241"/>
      <c r="K53" s="240"/>
    </row>
    <row r="54" s="1" customFormat="1" ht="15" customHeight="1">
      <c r="B54" s="238"/>
      <c r="C54" s="242" t="s">
        <v>795</v>
      </c>
      <c r="D54" s="242"/>
      <c r="E54" s="242"/>
      <c r="F54" s="242"/>
      <c r="G54" s="242"/>
      <c r="H54" s="242"/>
      <c r="I54" s="242"/>
      <c r="J54" s="242"/>
      <c r="K54" s="240"/>
    </row>
    <row r="55" s="1" customFormat="1" ht="15" customHeight="1">
      <c r="B55" s="238"/>
      <c r="C55" s="242" t="s">
        <v>796</v>
      </c>
      <c r="D55" s="242"/>
      <c r="E55" s="242"/>
      <c r="F55" s="242"/>
      <c r="G55" s="242"/>
      <c r="H55" s="242"/>
      <c r="I55" s="242"/>
      <c r="J55" s="242"/>
      <c r="K55" s="240"/>
    </row>
    <row r="56" s="1" customFormat="1" ht="12.75" customHeight="1">
      <c r="B56" s="238"/>
      <c r="C56" s="242"/>
      <c r="D56" s="242"/>
      <c r="E56" s="242"/>
      <c r="F56" s="242"/>
      <c r="G56" s="242"/>
      <c r="H56" s="242"/>
      <c r="I56" s="242"/>
      <c r="J56" s="242"/>
      <c r="K56" s="240"/>
    </row>
    <row r="57" s="1" customFormat="1" ht="15" customHeight="1">
      <c r="B57" s="238"/>
      <c r="C57" s="242" t="s">
        <v>797</v>
      </c>
      <c r="D57" s="242"/>
      <c r="E57" s="242"/>
      <c r="F57" s="242"/>
      <c r="G57" s="242"/>
      <c r="H57" s="242"/>
      <c r="I57" s="242"/>
      <c r="J57" s="242"/>
      <c r="K57" s="240"/>
    </row>
    <row r="58" s="1" customFormat="1" ht="15" customHeight="1">
      <c r="B58" s="238"/>
      <c r="C58" s="244"/>
      <c r="D58" s="242" t="s">
        <v>798</v>
      </c>
      <c r="E58" s="242"/>
      <c r="F58" s="242"/>
      <c r="G58" s="242"/>
      <c r="H58" s="242"/>
      <c r="I58" s="242"/>
      <c r="J58" s="242"/>
      <c r="K58" s="240"/>
    </row>
    <row r="59" s="1" customFormat="1" ht="15" customHeight="1">
      <c r="B59" s="238"/>
      <c r="C59" s="244"/>
      <c r="D59" s="242" t="s">
        <v>799</v>
      </c>
      <c r="E59" s="242"/>
      <c r="F59" s="242"/>
      <c r="G59" s="242"/>
      <c r="H59" s="242"/>
      <c r="I59" s="242"/>
      <c r="J59" s="242"/>
      <c r="K59" s="240"/>
    </row>
    <row r="60" s="1" customFormat="1" ht="15" customHeight="1">
      <c r="B60" s="238"/>
      <c r="C60" s="244"/>
      <c r="D60" s="242" t="s">
        <v>800</v>
      </c>
      <c r="E60" s="242"/>
      <c r="F60" s="242"/>
      <c r="G60" s="242"/>
      <c r="H60" s="242"/>
      <c r="I60" s="242"/>
      <c r="J60" s="242"/>
      <c r="K60" s="240"/>
    </row>
    <row r="61" s="1" customFormat="1" ht="15" customHeight="1">
      <c r="B61" s="238"/>
      <c r="C61" s="244"/>
      <c r="D61" s="242" t="s">
        <v>801</v>
      </c>
      <c r="E61" s="242"/>
      <c r="F61" s="242"/>
      <c r="G61" s="242"/>
      <c r="H61" s="242"/>
      <c r="I61" s="242"/>
      <c r="J61" s="242"/>
      <c r="K61" s="240"/>
    </row>
    <row r="62" s="1" customFormat="1" ht="15" customHeight="1">
      <c r="B62" s="238"/>
      <c r="C62" s="244"/>
      <c r="D62" s="247" t="s">
        <v>802</v>
      </c>
      <c r="E62" s="247"/>
      <c r="F62" s="247"/>
      <c r="G62" s="247"/>
      <c r="H62" s="247"/>
      <c r="I62" s="247"/>
      <c r="J62" s="247"/>
      <c r="K62" s="240"/>
    </row>
    <row r="63" s="1" customFormat="1" ht="15" customHeight="1">
      <c r="B63" s="238"/>
      <c r="C63" s="244"/>
      <c r="D63" s="242" t="s">
        <v>803</v>
      </c>
      <c r="E63" s="242"/>
      <c r="F63" s="242"/>
      <c r="G63" s="242"/>
      <c r="H63" s="242"/>
      <c r="I63" s="242"/>
      <c r="J63" s="242"/>
      <c r="K63" s="240"/>
    </row>
    <row r="64" s="1" customFormat="1" ht="12.75" customHeight="1">
      <c r="B64" s="238"/>
      <c r="C64" s="244"/>
      <c r="D64" s="244"/>
      <c r="E64" s="248"/>
      <c r="F64" s="244"/>
      <c r="G64" s="244"/>
      <c r="H64" s="244"/>
      <c r="I64" s="244"/>
      <c r="J64" s="244"/>
      <c r="K64" s="240"/>
    </row>
    <row r="65" s="1" customFormat="1" ht="15" customHeight="1">
      <c r="B65" s="238"/>
      <c r="C65" s="244"/>
      <c r="D65" s="242" t="s">
        <v>804</v>
      </c>
      <c r="E65" s="242"/>
      <c r="F65" s="242"/>
      <c r="G65" s="242"/>
      <c r="H65" s="242"/>
      <c r="I65" s="242"/>
      <c r="J65" s="242"/>
      <c r="K65" s="240"/>
    </row>
    <row r="66" s="1" customFormat="1" ht="15" customHeight="1">
      <c r="B66" s="238"/>
      <c r="C66" s="244"/>
      <c r="D66" s="247" t="s">
        <v>805</v>
      </c>
      <c r="E66" s="247"/>
      <c r="F66" s="247"/>
      <c r="G66" s="247"/>
      <c r="H66" s="247"/>
      <c r="I66" s="247"/>
      <c r="J66" s="247"/>
      <c r="K66" s="240"/>
    </row>
    <row r="67" s="1" customFormat="1" ht="15" customHeight="1">
      <c r="B67" s="238"/>
      <c r="C67" s="244"/>
      <c r="D67" s="242" t="s">
        <v>806</v>
      </c>
      <c r="E67" s="242"/>
      <c r="F67" s="242"/>
      <c r="G67" s="242"/>
      <c r="H67" s="242"/>
      <c r="I67" s="242"/>
      <c r="J67" s="242"/>
      <c r="K67" s="240"/>
    </row>
    <row r="68" s="1" customFormat="1" ht="15" customHeight="1">
      <c r="B68" s="238"/>
      <c r="C68" s="244"/>
      <c r="D68" s="242" t="s">
        <v>807</v>
      </c>
      <c r="E68" s="242"/>
      <c r="F68" s="242"/>
      <c r="G68" s="242"/>
      <c r="H68" s="242"/>
      <c r="I68" s="242"/>
      <c r="J68" s="242"/>
      <c r="K68" s="240"/>
    </row>
    <row r="69" s="1" customFormat="1" ht="15" customHeight="1">
      <c r="B69" s="238"/>
      <c r="C69" s="244"/>
      <c r="D69" s="242" t="s">
        <v>808</v>
      </c>
      <c r="E69" s="242"/>
      <c r="F69" s="242"/>
      <c r="G69" s="242"/>
      <c r="H69" s="242"/>
      <c r="I69" s="242"/>
      <c r="J69" s="242"/>
      <c r="K69" s="240"/>
    </row>
    <row r="70" s="1" customFormat="1" ht="15" customHeight="1">
      <c r="B70" s="238"/>
      <c r="C70" s="244"/>
      <c r="D70" s="242" t="s">
        <v>809</v>
      </c>
      <c r="E70" s="242"/>
      <c r="F70" s="242"/>
      <c r="G70" s="242"/>
      <c r="H70" s="242"/>
      <c r="I70" s="242"/>
      <c r="J70" s="242"/>
      <c r="K70" s="240"/>
    </row>
    <row r="71" s="1" customFormat="1" ht="12.75" customHeight="1">
      <c r="B71" s="249"/>
      <c r="C71" s="250"/>
      <c r="D71" s="250"/>
      <c r="E71" s="250"/>
      <c r="F71" s="250"/>
      <c r="G71" s="250"/>
      <c r="H71" s="250"/>
      <c r="I71" s="250"/>
      <c r="J71" s="250"/>
      <c r="K71" s="251"/>
    </row>
    <row r="72" s="1" customFormat="1" ht="18.75" customHeight="1">
      <c r="B72" s="252"/>
      <c r="C72" s="252"/>
      <c r="D72" s="252"/>
      <c r="E72" s="252"/>
      <c r="F72" s="252"/>
      <c r="G72" s="252"/>
      <c r="H72" s="252"/>
      <c r="I72" s="252"/>
      <c r="J72" s="252"/>
      <c r="K72" s="253"/>
    </row>
    <row r="73" s="1" customFormat="1" ht="18.75" customHeight="1">
      <c r="B73" s="253"/>
      <c r="C73" s="253"/>
      <c r="D73" s="253"/>
      <c r="E73" s="253"/>
      <c r="F73" s="253"/>
      <c r="G73" s="253"/>
      <c r="H73" s="253"/>
      <c r="I73" s="253"/>
      <c r="J73" s="253"/>
      <c r="K73" s="253"/>
    </row>
    <row r="74" s="1" customFormat="1" ht="7.5" customHeight="1">
      <c r="B74" s="254"/>
      <c r="C74" s="255"/>
      <c r="D74" s="255"/>
      <c r="E74" s="255"/>
      <c r="F74" s="255"/>
      <c r="G74" s="255"/>
      <c r="H74" s="255"/>
      <c r="I74" s="255"/>
      <c r="J74" s="255"/>
      <c r="K74" s="256"/>
    </row>
    <row r="75" s="1" customFormat="1" ht="45" customHeight="1">
      <c r="B75" s="257"/>
      <c r="C75" s="258" t="s">
        <v>810</v>
      </c>
      <c r="D75" s="258"/>
      <c r="E75" s="258"/>
      <c r="F75" s="258"/>
      <c r="G75" s="258"/>
      <c r="H75" s="258"/>
      <c r="I75" s="258"/>
      <c r="J75" s="258"/>
      <c r="K75" s="259"/>
    </row>
    <row r="76" s="1" customFormat="1" ht="17.25" customHeight="1">
      <c r="B76" s="257"/>
      <c r="C76" s="260" t="s">
        <v>811</v>
      </c>
      <c r="D76" s="260"/>
      <c r="E76" s="260"/>
      <c r="F76" s="260" t="s">
        <v>812</v>
      </c>
      <c r="G76" s="261"/>
      <c r="H76" s="260" t="s">
        <v>54</v>
      </c>
      <c r="I76" s="260" t="s">
        <v>57</v>
      </c>
      <c r="J76" s="260" t="s">
        <v>813</v>
      </c>
      <c r="K76" s="259"/>
    </row>
    <row r="77" s="1" customFormat="1" ht="17.25" customHeight="1">
      <c r="B77" s="257"/>
      <c r="C77" s="262" t="s">
        <v>814</v>
      </c>
      <c r="D77" s="262"/>
      <c r="E77" s="262"/>
      <c r="F77" s="263" t="s">
        <v>815</v>
      </c>
      <c r="G77" s="264"/>
      <c r="H77" s="262"/>
      <c r="I77" s="262"/>
      <c r="J77" s="262" t="s">
        <v>816</v>
      </c>
      <c r="K77" s="259"/>
    </row>
    <row r="78" s="1" customFormat="1" ht="5.25" customHeight="1">
      <c r="B78" s="257"/>
      <c r="C78" s="265"/>
      <c r="D78" s="265"/>
      <c r="E78" s="265"/>
      <c r="F78" s="265"/>
      <c r="G78" s="266"/>
      <c r="H78" s="265"/>
      <c r="I78" s="265"/>
      <c r="J78" s="265"/>
      <c r="K78" s="259"/>
    </row>
    <row r="79" s="1" customFormat="1" ht="15" customHeight="1">
      <c r="B79" s="257"/>
      <c r="C79" s="245" t="s">
        <v>53</v>
      </c>
      <c r="D79" s="267"/>
      <c r="E79" s="267"/>
      <c r="F79" s="268" t="s">
        <v>817</v>
      </c>
      <c r="G79" s="269"/>
      <c r="H79" s="245" t="s">
        <v>818</v>
      </c>
      <c r="I79" s="245" t="s">
        <v>819</v>
      </c>
      <c r="J79" s="245">
        <v>20</v>
      </c>
      <c r="K79" s="259"/>
    </row>
    <row r="80" s="1" customFormat="1" ht="15" customHeight="1">
      <c r="B80" s="257"/>
      <c r="C80" s="245" t="s">
        <v>820</v>
      </c>
      <c r="D80" s="245"/>
      <c r="E80" s="245"/>
      <c r="F80" s="268" t="s">
        <v>817</v>
      </c>
      <c r="G80" s="269"/>
      <c r="H80" s="245" t="s">
        <v>821</v>
      </c>
      <c r="I80" s="245" t="s">
        <v>819</v>
      </c>
      <c r="J80" s="245">
        <v>120</v>
      </c>
      <c r="K80" s="259"/>
    </row>
    <row r="81" s="1" customFormat="1" ht="15" customHeight="1">
      <c r="B81" s="270"/>
      <c r="C81" s="245" t="s">
        <v>822</v>
      </c>
      <c r="D81" s="245"/>
      <c r="E81" s="245"/>
      <c r="F81" s="268" t="s">
        <v>823</v>
      </c>
      <c r="G81" s="269"/>
      <c r="H81" s="245" t="s">
        <v>824</v>
      </c>
      <c r="I81" s="245" t="s">
        <v>819</v>
      </c>
      <c r="J81" s="245">
        <v>50</v>
      </c>
      <c r="K81" s="259"/>
    </row>
    <row r="82" s="1" customFormat="1" ht="15" customHeight="1">
      <c r="B82" s="270"/>
      <c r="C82" s="245" t="s">
        <v>825</v>
      </c>
      <c r="D82" s="245"/>
      <c r="E82" s="245"/>
      <c r="F82" s="268" t="s">
        <v>817</v>
      </c>
      <c r="G82" s="269"/>
      <c r="H82" s="245" t="s">
        <v>826</v>
      </c>
      <c r="I82" s="245" t="s">
        <v>827</v>
      </c>
      <c r="J82" s="245"/>
      <c r="K82" s="259"/>
    </row>
    <row r="83" s="1" customFormat="1" ht="15" customHeight="1">
      <c r="B83" s="270"/>
      <c r="C83" s="271" t="s">
        <v>828</v>
      </c>
      <c r="D83" s="271"/>
      <c r="E83" s="271"/>
      <c r="F83" s="272" t="s">
        <v>823</v>
      </c>
      <c r="G83" s="271"/>
      <c r="H83" s="271" t="s">
        <v>829</v>
      </c>
      <c r="I83" s="271" t="s">
        <v>819</v>
      </c>
      <c r="J83" s="271">
        <v>15</v>
      </c>
      <c r="K83" s="259"/>
    </row>
    <row r="84" s="1" customFormat="1" ht="15" customHeight="1">
      <c r="B84" s="270"/>
      <c r="C84" s="271" t="s">
        <v>830</v>
      </c>
      <c r="D84" s="271"/>
      <c r="E84" s="271"/>
      <c r="F84" s="272" t="s">
        <v>823</v>
      </c>
      <c r="G84" s="271"/>
      <c r="H84" s="271" t="s">
        <v>831</v>
      </c>
      <c r="I84" s="271" t="s">
        <v>819</v>
      </c>
      <c r="J84" s="271">
        <v>15</v>
      </c>
      <c r="K84" s="259"/>
    </row>
    <row r="85" s="1" customFormat="1" ht="15" customHeight="1">
      <c r="B85" s="270"/>
      <c r="C85" s="271" t="s">
        <v>832</v>
      </c>
      <c r="D85" s="271"/>
      <c r="E85" s="271"/>
      <c r="F85" s="272" t="s">
        <v>823</v>
      </c>
      <c r="G85" s="271"/>
      <c r="H85" s="271" t="s">
        <v>833</v>
      </c>
      <c r="I85" s="271" t="s">
        <v>819</v>
      </c>
      <c r="J85" s="271">
        <v>20</v>
      </c>
      <c r="K85" s="259"/>
    </row>
    <row r="86" s="1" customFormat="1" ht="15" customHeight="1">
      <c r="B86" s="270"/>
      <c r="C86" s="271" t="s">
        <v>834</v>
      </c>
      <c r="D86" s="271"/>
      <c r="E86" s="271"/>
      <c r="F86" s="272" t="s">
        <v>823</v>
      </c>
      <c r="G86" s="271"/>
      <c r="H86" s="271" t="s">
        <v>835</v>
      </c>
      <c r="I86" s="271" t="s">
        <v>819</v>
      </c>
      <c r="J86" s="271">
        <v>20</v>
      </c>
      <c r="K86" s="259"/>
    </row>
    <row r="87" s="1" customFormat="1" ht="15" customHeight="1">
      <c r="B87" s="270"/>
      <c r="C87" s="245" t="s">
        <v>836</v>
      </c>
      <c r="D87" s="245"/>
      <c r="E87" s="245"/>
      <c r="F87" s="268" t="s">
        <v>823</v>
      </c>
      <c r="G87" s="269"/>
      <c r="H87" s="245" t="s">
        <v>837</v>
      </c>
      <c r="I87" s="245" t="s">
        <v>819</v>
      </c>
      <c r="J87" s="245">
        <v>50</v>
      </c>
      <c r="K87" s="259"/>
    </row>
    <row r="88" s="1" customFormat="1" ht="15" customHeight="1">
      <c r="B88" s="270"/>
      <c r="C88" s="245" t="s">
        <v>838</v>
      </c>
      <c r="D88" s="245"/>
      <c r="E88" s="245"/>
      <c r="F88" s="268" t="s">
        <v>823</v>
      </c>
      <c r="G88" s="269"/>
      <c r="H88" s="245" t="s">
        <v>839</v>
      </c>
      <c r="I88" s="245" t="s">
        <v>819</v>
      </c>
      <c r="J88" s="245">
        <v>20</v>
      </c>
      <c r="K88" s="259"/>
    </row>
    <row r="89" s="1" customFormat="1" ht="15" customHeight="1">
      <c r="B89" s="270"/>
      <c r="C89" s="245" t="s">
        <v>840</v>
      </c>
      <c r="D89" s="245"/>
      <c r="E89" s="245"/>
      <c r="F89" s="268" t="s">
        <v>823</v>
      </c>
      <c r="G89" s="269"/>
      <c r="H89" s="245" t="s">
        <v>841</v>
      </c>
      <c r="I89" s="245" t="s">
        <v>819</v>
      </c>
      <c r="J89" s="245">
        <v>20</v>
      </c>
      <c r="K89" s="259"/>
    </row>
    <row r="90" s="1" customFormat="1" ht="15" customHeight="1">
      <c r="B90" s="270"/>
      <c r="C90" s="245" t="s">
        <v>842</v>
      </c>
      <c r="D90" s="245"/>
      <c r="E90" s="245"/>
      <c r="F90" s="268" t="s">
        <v>823</v>
      </c>
      <c r="G90" s="269"/>
      <c r="H90" s="245" t="s">
        <v>843</v>
      </c>
      <c r="I90" s="245" t="s">
        <v>819</v>
      </c>
      <c r="J90" s="245">
        <v>50</v>
      </c>
      <c r="K90" s="259"/>
    </row>
    <row r="91" s="1" customFormat="1" ht="15" customHeight="1">
      <c r="B91" s="270"/>
      <c r="C91" s="245" t="s">
        <v>844</v>
      </c>
      <c r="D91" s="245"/>
      <c r="E91" s="245"/>
      <c r="F91" s="268" t="s">
        <v>823</v>
      </c>
      <c r="G91" s="269"/>
      <c r="H91" s="245" t="s">
        <v>844</v>
      </c>
      <c r="I91" s="245" t="s">
        <v>819</v>
      </c>
      <c r="J91" s="245">
        <v>50</v>
      </c>
      <c r="K91" s="259"/>
    </row>
    <row r="92" s="1" customFormat="1" ht="15" customHeight="1">
      <c r="B92" s="270"/>
      <c r="C92" s="245" t="s">
        <v>845</v>
      </c>
      <c r="D92" s="245"/>
      <c r="E92" s="245"/>
      <c r="F92" s="268" t="s">
        <v>823</v>
      </c>
      <c r="G92" s="269"/>
      <c r="H92" s="245" t="s">
        <v>846</v>
      </c>
      <c r="I92" s="245" t="s">
        <v>819</v>
      </c>
      <c r="J92" s="245">
        <v>255</v>
      </c>
      <c r="K92" s="259"/>
    </row>
    <row r="93" s="1" customFormat="1" ht="15" customHeight="1">
      <c r="B93" s="270"/>
      <c r="C93" s="245" t="s">
        <v>847</v>
      </c>
      <c r="D93" s="245"/>
      <c r="E93" s="245"/>
      <c r="F93" s="268" t="s">
        <v>817</v>
      </c>
      <c r="G93" s="269"/>
      <c r="H93" s="245" t="s">
        <v>848</v>
      </c>
      <c r="I93" s="245" t="s">
        <v>849</v>
      </c>
      <c r="J93" s="245"/>
      <c r="K93" s="259"/>
    </row>
    <row r="94" s="1" customFormat="1" ht="15" customHeight="1">
      <c r="B94" s="270"/>
      <c r="C94" s="245" t="s">
        <v>850</v>
      </c>
      <c r="D94" s="245"/>
      <c r="E94" s="245"/>
      <c r="F94" s="268" t="s">
        <v>817</v>
      </c>
      <c r="G94" s="269"/>
      <c r="H94" s="245" t="s">
        <v>851</v>
      </c>
      <c r="I94" s="245" t="s">
        <v>852</v>
      </c>
      <c r="J94" s="245"/>
      <c r="K94" s="259"/>
    </row>
    <row r="95" s="1" customFormat="1" ht="15" customHeight="1">
      <c r="B95" s="270"/>
      <c r="C95" s="245" t="s">
        <v>853</v>
      </c>
      <c r="D95" s="245"/>
      <c r="E95" s="245"/>
      <c r="F95" s="268" t="s">
        <v>817</v>
      </c>
      <c r="G95" s="269"/>
      <c r="H95" s="245" t="s">
        <v>853</v>
      </c>
      <c r="I95" s="245" t="s">
        <v>852</v>
      </c>
      <c r="J95" s="245"/>
      <c r="K95" s="259"/>
    </row>
    <row r="96" s="1" customFormat="1" ht="15" customHeight="1">
      <c r="B96" s="270"/>
      <c r="C96" s="245" t="s">
        <v>38</v>
      </c>
      <c r="D96" s="245"/>
      <c r="E96" s="245"/>
      <c r="F96" s="268" t="s">
        <v>817</v>
      </c>
      <c r="G96" s="269"/>
      <c r="H96" s="245" t="s">
        <v>854</v>
      </c>
      <c r="I96" s="245" t="s">
        <v>852</v>
      </c>
      <c r="J96" s="245"/>
      <c r="K96" s="259"/>
    </row>
    <row r="97" s="1" customFormat="1" ht="15" customHeight="1">
      <c r="B97" s="270"/>
      <c r="C97" s="245" t="s">
        <v>48</v>
      </c>
      <c r="D97" s="245"/>
      <c r="E97" s="245"/>
      <c r="F97" s="268" t="s">
        <v>817</v>
      </c>
      <c r="G97" s="269"/>
      <c r="H97" s="245" t="s">
        <v>855</v>
      </c>
      <c r="I97" s="245" t="s">
        <v>852</v>
      </c>
      <c r="J97" s="245"/>
      <c r="K97" s="259"/>
    </row>
    <row r="98" s="1" customFormat="1" ht="15" customHeight="1">
      <c r="B98" s="273"/>
      <c r="C98" s="274"/>
      <c r="D98" s="274"/>
      <c r="E98" s="274"/>
      <c r="F98" s="274"/>
      <c r="G98" s="274"/>
      <c r="H98" s="274"/>
      <c r="I98" s="274"/>
      <c r="J98" s="274"/>
      <c r="K98" s="275"/>
    </row>
    <row r="99" s="1" customFormat="1" ht="18.75" customHeight="1">
      <c r="B99" s="276"/>
      <c r="C99" s="277"/>
      <c r="D99" s="277"/>
      <c r="E99" s="277"/>
      <c r="F99" s="277"/>
      <c r="G99" s="277"/>
      <c r="H99" s="277"/>
      <c r="I99" s="277"/>
      <c r="J99" s="277"/>
      <c r="K99" s="276"/>
    </row>
    <row r="100" s="1" customFormat="1" ht="18.75" customHeight="1">
      <c r="B100" s="253"/>
      <c r="C100" s="253"/>
      <c r="D100" s="253"/>
      <c r="E100" s="253"/>
      <c r="F100" s="253"/>
      <c r="G100" s="253"/>
      <c r="H100" s="253"/>
      <c r="I100" s="253"/>
      <c r="J100" s="253"/>
      <c r="K100" s="253"/>
    </row>
    <row r="101" s="1" customFormat="1" ht="7.5" customHeight="1">
      <c r="B101" s="254"/>
      <c r="C101" s="255"/>
      <c r="D101" s="255"/>
      <c r="E101" s="255"/>
      <c r="F101" s="255"/>
      <c r="G101" s="255"/>
      <c r="H101" s="255"/>
      <c r="I101" s="255"/>
      <c r="J101" s="255"/>
      <c r="K101" s="256"/>
    </row>
    <row r="102" s="1" customFormat="1" ht="45" customHeight="1">
      <c r="B102" s="257"/>
      <c r="C102" s="258" t="s">
        <v>856</v>
      </c>
      <c r="D102" s="258"/>
      <c r="E102" s="258"/>
      <c r="F102" s="258"/>
      <c r="G102" s="258"/>
      <c r="H102" s="258"/>
      <c r="I102" s="258"/>
      <c r="J102" s="258"/>
      <c r="K102" s="259"/>
    </row>
    <row r="103" s="1" customFormat="1" ht="17.25" customHeight="1">
      <c r="B103" s="257"/>
      <c r="C103" s="260" t="s">
        <v>811</v>
      </c>
      <c r="D103" s="260"/>
      <c r="E103" s="260"/>
      <c r="F103" s="260" t="s">
        <v>812</v>
      </c>
      <c r="G103" s="261"/>
      <c r="H103" s="260" t="s">
        <v>54</v>
      </c>
      <c r="I103" s="260" t="s">
        <v>57</v>
      </c>
      <c r="J103" s="260" t="s">
        <v>813</v>
      </c>
      <c r="K103" s="259"/>
    </row>
    <row r="104" s="1" customFormat="1" ht="17.25" customHeight="1">
      <c r="B104" s="257"/>
      <c r="C104" s="262" t="s">
        <v>814</v>
      </c>
      <c r="D104" s="262"/>
      <c r="E104" s="262"/>
      <c r="F104" s="263" t="s">
        <v>815</v>
      </c>
      <c r="G104" s="264"/>
      <c r="H104" s="262"/>
      <c r="I104" s="262"/>
      <c r="J104" s="262" t="s">
        <v>816</v>
      </c>
      <c r="K104" s="259"/>
    </row>
    <row r="105" s="1" customFormat="1" ht="5.25" customHeight="1">
      <c r="B105" s="257"/>
      <c r="C105" s="260"/>
      <c r="D105" s="260"/>
      <c r="E105" s="260"/>
      <c r="F105" s="260"/>
      <c r="G105" s="278"/>
      <c r="H105" s="260"/>
      <c r="I105" s="260"/>
      <c r="J105" s="260"/>
      <c r="K105" s="259"/>
    </row>
    <row r="106" s="1" customFormat="1" ht="15" customHeight="1">
      <c r="B106" s="257"/>
      <c r="C106" s="245" t="s">
        <v>53</v>
      </c>
      <c r="D106" s="267"/>
      <c r="E106" s="267"/>
      <c r="F106" s="268" t="s">
        <v>817</v>
      </c>
      <c r="G106" s="245"/>
      <c r="H106" s="245" t="s">
        <v>857</v>
      </c>
      <c r="I106" s="245" t="s">
        <v>819</v>
      </c>
      <c r="J106" s="245">
        <v>20</v>
      </c>
      <c r="K106" s="259"/>
    </row>
    <row r="107" s="1" customFormat="1" ht="15" customHeight="1">
      <c r="B107" s="257"/>
      <c r="C107" s="245" t="s">
        <v>820</v>
      </c>
      <c r="D107" s="245"/>
      <c r="E107" s="245"/>
      <c r="F107" s="268" t="s">
        <v>817</v>
      </c>
      <c r="G107" s="245"/>
      <c r="H107" s="245" t="s">
        <v>857</v>
      </c>
      <c r="I107" s="245" t="s">
        <v>819</v>
      </c>
      <c r="J107" s="245">
        <v>120</v>
      </c>
      <c r="K107" s="259"/>
    </row>
    <row r="108" s="1" customFormat="1" ht="15" customHeight="1">
      <c r="B108" s="270"/>
      <c r="C108" s="245" t="s">
        <v>822</v>
      </c>
      <c r="D108" s="245"/>
      <c r="E108" s="245"/>
      <c r="F108" s="268" t="s">
        <v>823</v>
      </c>
      <c r="G108" s="245"/>
      <c r="H108" s="245" t="s">
        <v>857</v>
      </c>
      <c r="I108" s="245" t="s">
        <v>819</v>
      </c>
      <c r="J108" s="245">
        <v>50</v>
      </c>
      <c r="K108" s="259"/>
    </row>
    <row r="109" s="1" customFormat="1" ht="15" customHeight="1">
      <c r="B109" s="270"/>
      <c r="C109" s="245" t="s">
        <v>825</v>
      </c>
      <c r="D109" s="245"/>
      <c r="E109" s="245"/>
      <c r="F109" s="268" t="s">
        <v>817</v>
      </c>
      <c r="G109" s="245"/>
      <c r="H109" s="245" t="s">
        <v>857</v>
      </c>
      <c r="I109" s="245" t="s">
        <v>827</v>
      </c>
      <c r="J109" s="245"/>
      <c r="K109" s="259"/>
    </row>
    <row r="110" s="1" customFormat="1" ht="15" customHeight="1">
      <c r="B110" s="270"/>
      <c r="C110" s="245" t="s">
        <v>836</v>
      </c>
      <c r="D110" s="245"/>
      <c r="E110" s="245"/>
      <c r="F110" s="268" t="s">
        <v>823</v>
      </c>
      <c r="G110" s="245"/>
      <c r="H110" s="245" t="s">
        <v>857</v>
      </c>
      <c r="I110" s="245" t="s">
        <v>819</v>
      </c>
      <c r="J110" s="245">
        <v>50</v>
      </c>
      <c r="K110" s="259"/>
    </row>
    <row r="111" s="1" customFormat="1" ht="15" customHeight="1">
      <c r="B111" s="270"/>
      <c r="C111" s="245" t="s">
        <v>844</v>
      </c>
      <c r="D111" s="245"/>
      <c r="E111" s="245"/>
      <c r="F111" s="268" t="s">
        <v>823</v>
      </c>
      <c r="G111" s="245"/>
      <c r="H111" s="245" t="s">
        <v>857</v>
      </c>
      <c r="I111" s="245" t="s">
        <v>819</v>
      </c>
      <c r="J111" s="245">
        <v>50</v>
      </c>
      <c r="K111" s="259"/>
    </row>
    <row r="112" s="1" customFormat="1" ht="15" customHeight="1">
      <c r="B112" s="270"/>
      <c r="C112" s="245" t="s">
        <v>842</v>
      </c>
      <c r="D112" s="245"/>
      <c r="E112" s="245"/>
      <c r="F112" s="268" t="s">
        <v>823</v>
      </c>
      <c r="G112" s="245"/>
      <c r="H112" s="245" t="s">
        <v>857</v>
      </c>
      <c r="I112" s="245" t="s">
        <v>819</v>
      </c>
      <c r="J112" s="245">
        <v>50</v>
      </c>
      <c r="K112" s="259"/>
    </row>
    <row r="113" s="1" customFormat="1" ht="15" customHeight="1">
      <c r="B113" s="270"/>
      <c r="C113" s="245" t="s">
        <v>53</v>
      </c>
      <c r="D113" s="245"/>
      <c r="E113" s="245"/>
      <c r="F113" s="268" t="s">
        <v>817</v>
      </c>
      <c r="G113" s="245"/>
      <c r="H113" s="245" t="s">
        <v>858</v>
      </c>
      <c r="I113" s="245" t="s">
        <v>819</v>
      </c>
      <c r="J113" s="245">
        <v>20</v>
      </c>
      <c r="K113" s="259"/>
    </row>
    <row r="114" s="1" customFormat="1" ht="15" customHeight="1">
      <c r="B114" s="270"/>
      <c r="C114" s="245" t="s">
        <v>859</v>
      </c>
      <c r="D114" s="245"/>
      <c r="E114" s="245"/>
      <c r="F114" s="268" t="s">
        <v>817</v>
      </c>
      <c r="G114" s="245"/>
      <c r="H114" s="245" t="s">
        <v>860</v>
      </c>
      <c r="I114" s="245" t="s">
        <v>819</v>
      </c>
      <c r="J114" s="245">
        <v>120</v>
      </c>
      <c r="K114" s="259"/>
    </row>
    <row r="115" s="1" customFormat="1" ht="15" customHeight="1">
      <c r="B115" s="270"/>
      <c r="C115" s="245" t="s">
        <v>38</v>
      </c>
      <c r="D115" s="245"/>
      <c r="E115" s="245"/>
      <c r="F115" s="268" t="s">
        <v>817</v>
      </c>
      <c r="G115" s="245"/>
      <c r="H115" s="245" t="s">
        <v>861</v>
      </c>
      <c r="I115" s="245" t="s">
        <v>852</v>
      </c>
      <c r="J115" s="245"/>
      <c r="K115" s="259"/>
    </row>
    <row r="116" s="1" customFormat="1" ht="15" customHeight="1">
      <c r="B116" s="270"/>
      <c r="C116" s="245" t="s">
        <v>48</v>
      </c>
      <c r="D116" s="245"/>
      <c r="E116" s="245"/>
      <c r="F116" s="268" t="s">
        <v>817</v>
      </c>
      <c r="G116" s="245"/>
      <c r="H116" s="245" t="s">
        <v>862</v>
      </c>
      <c r="I116" s="245" t="s">
        <v>852</v>
      </c>
      <c r="J116" s="245"/>
      <c r="K116" s="259"/>
    </row>
    <row r="117" s="1" customFormat="1" ht="15" customHeight="1">
      <c r="B117" s="270"/>
      <c r="C117" s="245" t="s">
        <v>57</v>
      </c>
      <c r="D117" s="245"/>
      <c r="E117" s="245"/>
      <c r="F117" s="268" t="s">
        <v>817</v>
      </c>
      <c r="G117" s="245"/>
      <c r="H117" s="245" t="s">
        <v>863</v>
      </c>
      <c r="I117" s="245" t="s">
        <v>864</v>
      </c>
      <c r="J117" s="245"/>
      <c r="K117" s="259"/>
    </row>
    <row r="118" s="1" customFormat="1" ht="15" customHeight="1">
      <c r="B118" s="273"/>
      <c r="C118" s="279"/>
      <c r="D118" s="279"/>
      <c r="E118" s="279"/>
      <c r="F118" s="279"/>
      <c r="G118" s="279"/>
      <c r="H118" s="279"/>
      <c r="I118" s="279"/>
      <c r="J118" s="279"/>
      <c r="K118" s="275"/>
    </row>
    <row r="119" s="1" customFormat="1" ht="18.75" customHeight="1">
      <c r="B119" s="280"/>
      <c r="C119" s="281"/>
      <c r="D119" s="281"/>
      <c r="E119" s="281"/>
      <c r="F119" s="282"/>
      <c r="G119" s="281"/>
      <c r="H119" s="281"/>
      <c r="I119" s="281"/>
      <c r="J119" s="281"/>
      <c r="K119" s="280"/>
    </row>
    <row r="120" s="1" customFormat="1" ht="18.75" customHeight="1">
      <c r="B120" s="253"/>
      <c r="C120" s="253"/>
      <c r="D120" s="253"/>
      <c r="E120" s="253"/>
      <c r="F120" s="253"/>
      <c r="G120" s="253"/>
      <c r="H120" s="253"/>
      <c r="I120" s="253"/>
      <c r="J120" s="253"/>
      <c r="K120" s="253"/>
    </row>
    <row r="121" s="1" customFormat="1" ht="7.5" customHeight="1">
      <c r="B121" s="283"/>
      <c r="C121" s="284"/>
      <c r="D121" s="284"/>
      <c r="E121" s="284"/>
      <c r="F121" s="284"/>
      <c r="G121" s="284"/>
      <c r="H121" s="284"/>
      <c r="I121" s="284"/>
      <c r="J121" s="284"/>
      <c r="K121" s="285"/>
    </row>
    <row r="122" s="1" customFormat="1" ht="45" customHeight="1">
      <c r="B122" s="286"/>
      <c r="C122" s="236" t="s">
        <v>865</v>
      </c>
      <c r="D122" s="236"/>
      <c r="E122" s="236"/>
      <c r="F122" s="236"/>
      <c r="G122" s="236"/>
      <c r="H122" s="236"/>
      <c r="I122" s="236"/>
      <c r="J122" s="236"/>
      <c r="K122" s="287"/>
    </row>
    <row r="123" s="1" customFormat="1" ht="17.25" customHeight="1">
      <c r="B123" s="288"/>
      <c r="C123" s="260" t="s">
        <v>811</v>
      </c>
      <c r="D123" s="260"/>
      <c r="E123" s="260"/>
      <c r="F123" s="260" t="s">
        <v>812</v>
      </c>
      <c r="G123" s="261"/>
      <c r="H123" s="260" t="s">
        <v>54</v>
      </c>
      <c r="I123" s="260" t="s">
        <v>57</v>
      </c>
      <c r="J123" s="260" t="s">
        <v>813</v>
      </c>
      <c r="K123" s="289"/>
    </row>
    <row r="124" s="1" customFormat="1" ht="17.25" customHeight="1">
      <c r="B124" s="288"/>
      <c r="C124" s="262" t="s">
        <v>814</v>
      </c>
      <c r="D124" s="262"/>
      <c r="E124" s="262"/>
      <c r="F124" s="263" t="s">
        <v>815</v>
      </c>
      <c r="G124" s="264"/>
      <c r="H124" s="262"/>
      <c r="I124" s="262"/>
      <c r="J124" s="262" t="s">
        <v>816</v>
      </c>
      <c r="K124" s="289"/>
    </row>
    <row r="125" s="1" customFormat="1" ht="5.25" customHeight="1">
      <c r="B125" s="290"/>
      <c r="C125" s="265"/>
      <c r="D125" s="265"/>
      <c r="E125" s="265"/>
      <c r="F125" s="265"/>
      <c r="G125" s="291"/>
      <c r="H125" s="265"/>
      <c r="I125" s="265"/>
      <c r="J125" s="265"/>
      <c r="K125" s="292"/>
    </row>
    <row r="126" s="1" customFormat="1" ht="15" customHeight="1">
      <c r="B126" s="290"/>
      <c r="C126" s="245" t="s">
        <v>820</v>
      </c>
      <c r="D126" s="267"/>
      <c r="E126" s="267"/>
      <c r="F126" s="268" t="s">
        <v>817</v>
      </c>
      <c r="G126" s="245"/>
      <c r="H126" s="245" t="s">
        <v>857</v>
      </c>
      <c r="I126" s="245" t="s">
        <v>819</v>
      </c>
      <c r="J126" s="245">
        <v>120</v>
      </c>
      <c r="K126" s="293"/>
    </row>
    <row r="127" s="1" customFormat="1" ht="15" customHeight="1">
      <c r="B127" s="290"/>
      <c r="C127" s="245" t="s">
        <v>866</v>
      </c>
      <c r="D127" s="245"/>
      <c r="E127" s="245"/>
      <c r="F127" s="268" t="s">
        <v>817</v>
      </c>
      <c r="G127" s="245"/>
      <c r="H127" s="245" t="s">
        <v>867</v>
      </c>
      <c r="I127" s="245" t="s">
        <v>819</v>
      </c>
      <c r="J127" s="245" t="s">
        <v>868</v>
      </c>
      <c r="K127" s="293"/>
    </row>
    <row r="128" s="1" customFormat="1" ht="15" customHeight="1">
      <c r="B128" s="290"/>
      <c r="C128" s="245" t="s">
        <v>85</v>
      </c>
      <c r="D128" s="245"/>
      <c r="E128" s="245"/>
      <c r="F128" s="268" t="s">
        <v>817</v>
      </c>
      <c r="G128" s="245"/>
      <c r="H128" s="245" t="s">
        <v>869</v>
      </c>
      <c r="I128" s="245" t="s">
        <v>819</v>
      </c>
      <c r="J128" s="245" t="s">
        <v>868</v>
      </c>
      <c r="K128" s="293"/>
    </row>
    <row r="129" s="1" customFormat="1" ht="15" customHeight="1">
      <c r="B129" s="290"/>
      <c r="C129" s="245" t="s">
        <v>828</v>
      </c>
      <c r="D129" s="245"/>
      <c r="E129" s="245"/>
      <c r="F129" s="268" t="s">
        <v>823</v>
      </c>
      <c r="G129" s="245"/>
      <c r="H129" s="245" t="s">
        <v>829</v>
      </c>
      <c r="I129" s="245" t="s">
        <v>819</v>
      </c>
      <c r="J129" s="245">
        <v>15</v>
      </c>
      <c r="K129" s="293"/>
    </row>
    <row r="130" s="1" customFormat="1" ht="15" customHeight="1">
      <c r="B130" s="290"/>
      <c r="C130" s="271" t="s">
        <v>830</v>
      </c>
      <c r="D130" s="271"/>
      <c r="E130" s="271"/>
      <c r="F130" s="272" t="s">
        <v>823</v>
      </c>
      <c r="G130" s="271"/>
      <c r="H130" s="271" t="s">
        <v>831</v>
      </c>
      <c r="I130" s="271" t="s">
        <v>819</v>
      </c>
      <c r="J130" s="271">
        <v>15</v>
      </c>
      <c r="K130" s="293"/>
    </row>
    <row r="131" s="1" customFormat="1" ht="15" customHeight="1">
      <c r="B131" s="290"/>
      <c r="C131" s="271" t="s">
        <v>832</v>
      </c>
      <c r="D131" s="271"/>
      <c r="E131" s="271"/>
      <c r="F131" s="272" t="s">
        <v>823</v>
      </c>
      <c r="G131" s="271"/>
      <c r="H131" s="271" t="s">
        <v>833</v>
      </c>
      <c r="I131" s="271" t="s">
        <v>819</v>
      </c>
      <c r="J131" s="271">
        <v>20</v>
      </c>
      <c r="K131" s="293"/>
    </row>
    <row r="132" s="1" customFormat="1" ht="15" customHeight="1">
      <c r="B132" s="290"/>
      <c r="C132" s="271" t="s">
        <v>834</v>
      </c>
      <c r="D132" s="271"/>
      <c r="E132" s="271"/>
      <c r="F132" s="272" t="s">
        <v>823</v>
      </c>
      <c r="G132" s="271"/>
      <c r="H132" s="271" t="s">
        <v>835</v>
      </c>
      <c r="I132" s="271" t="s">
        <v>819</v>
      </c>
      <c r="J132" s="271">
        <v>20</v>
      </c>
      <c r="K132" s="293"/>
    </row>
    <row r="133" s="1" customFormat="1" ht="15" customHeight="1">
      <c r="B133" s="290"/>
      <c r="C133" s="245" t="s">
        <v>822</v>
      </c>
      <c r="D133" s="245"/>
      <c r="E133" s="245"/>
      <c r="F133" s="268" t="s">
        <v>823</v>
      </c>
      <c r="G133" s="245"/>
      <c r="H133" s="245" t="s">
        <v>857</v>
      </c>
      <c r="I133" s="245" t="s">
        <v>819</v>
      </c>
      <c r="J133" s="245">
        <v>50</v>
      </c>
      <c r="K133" s="293"/>
    </row>
    <row r="134" s="1" customFormat="1" ht="15" customHeight="1">
      <c r="B134" s="290"/>
      <c r="C134" s="245" t="s">
        <v>836</v>
      </c>
      <c r="D134" s="245"/>
      <c r="E134" s="245"/>
      <c r="F134" s="268" t="s">
        <v>823</v>
      </c>
      <c r="G134" s="245"/>
      <c r="H134" s="245" t="s">
        <v>857</v>
      </c>
      <c r="I134" s="245" t="s">
        <v>819</v>
      </c>
      <c r="J134" s="245">
        <v>50</v>
      </c>
      <c r="K134" s="293"/>
    </row>
    <row r="135" s="1" customFormat="1" ht="15" customHeight="1">
      <c r="B135" s="290"/>
      <c r="C135" s="245" t="s">
        <v>842</v>
      </c>
      <c r="D135" s="245"/>
      <c r="E135" s="245"/>
      <c r="F135" s="268" t="s">
        <v>823</v>
      </c>
      <c r="G135" s="245"/>
      <c r="H135" s="245" t="s">
        <v>857</v>
      </c>
      <c r="I135" s="245" t="s">
        <v>819</v>
      </c>
      <c r="J135" s="245">
        <v>50</v>
      </c>
      <c r="K135" s="293"/>
    </row>
    <row r="136" s="1" customFormat="1" ht="15" customHeight="1">
      <c r="B136" s="290"/>
      <c r="C136" s="245" t="s">
        <v>844</v>
      </c>
      <c r="D136" s="245"/>
      <c r="E136" s="245"/>
      <c r="F136" s="268" t="s">
        <v>823</v>
      </c>
      <c r="G136" s="245"/>
      <c r="H136" s="245" t="s">
        <v>857</v>
      </c>
      <c r="I136" s="245" t="s">
        <v>819</v>
      </c>
      <c r="J136" s="245">
        <v>50</v>
      </c>
      <c r="K136" s="293"/>
    </row>
    <row r="137" s="1" customFormat="1" ht="15" customHeight="1">
      <c r="B137" s="290"/>
      <c r="C137" s="245" t="s">
        <v>845</v>
      </c>
      <c r="D137" s="245"/>
      <c r="E137" s="245"/>
      <c r="F137" s="268" t="s">
        <v>823</v>
      </c>
      <c r="G137" s="245"/>
      <c r="H137" s="245" t="s">
        <v>870</v>
      </c>
      <c r="I137" s="245" t="s">
        <v>819</v>
      </c>
      <c r="J137" s="245">
        <v>255</v>
      </c>
      <c r="K137" s="293"/>
    </row>
    <row r="138" s="1" customFormat="1" ht="15" customHeight="1">
      <c r="B138" s="290"/>
      <c r="C138" s="245" t="s">
        <v>847</v>
      </c>
      <c r="D138" s="245"/>
      <c r="E138" s="245"/>
      <c r="F138" s="268" t="s">
        <v>817</v>
      </c>
      <c r="G138" s="245"/>
      <c r="H138" s="245" t="s">
        <v>871</v>
      </c>
      <c r="I138" s="245" t="s">
        <v>849</v>
      </c>
      <c r="J138" s="245"/>
      <c r="K138" s="293"/>
    </row>
    <row r="139" s="1" customFormat="1" ht="15" customHeight="1">
      <c r="B139" s="290"/>
      <c r="C139" s="245" t="s">
        <v>850</v>
      </c>
      <c r="D139" s="245"/>
      <c r="E139" s="245"/>
      <c r="F139" s="268" t="s">
        <v>817</v>
      </c>
      <c r="G139" s="245"/>
      <c r="H139" s="245" t="s">
        <v>872</v>
      </c>
      <c r="I139" s="245" t="s">
        <v>852</v>
      </c>
      <c r="J139" s="245"/>
      <c r="K139" s="293"/>
    </row>
    <row r="140" s="1" customFormat="1" ht="15" customHeight="1">
      <c r="B140" s="290"/>
      <c r="C140" s="245" t="s">
        <v>853</v>
      </c>
      <c r="D140" s="245"/>
      <c r="E140" s="245"/>
      <c r="F140" s="268" t="s">
        <v>817</v>
      </c>
      <c r="G140" s="245"/>
      <c r="H140" s="245" t="s">
        <v>853</v>
      </c>
      <c r="I140" s="245" t="s">
        <v>852</v>
      </c>
      <c r="J140" s="245"/>
      <c r="K140" s="293"/>
    </row>
    <row r="141" s="1" customFormat="1" ht="15" customHeight="1">
      <c r="B141" s="290"/>
      <c r="C141" s="245" t="s">
        <v>38</v>
      </c>
      <c r="D141" s="245"/>
      <c r="E141" s="245"/>
      <c r="F141" s="268" t="s">
        <v>817</v>
      </c>
      <c r="G141" s="245"/>
      <c r="H141" s="245" t="s">
        <v>873</v>
      </c>
      <c r="I141" s="245" t="s">
        <v>852</v>
      </c>
      <c r="J141" s="245"/>
      <c r="K141" s="293"/>
    </row>
    <row r="142" s="1" customFormat="1" ht="15" customHeight="1">
      <c r="B142" s="290"/>
      <c r="C142" s="245" t="s">
        <v>874</v>
      </c>
      <c r="D142" s="245"/>
      <c r="E142" s="245"/>
      <c r="F142" s="268" t="s">
        <v>817</v>
      </c>
      <c r="G142" s="245"/>
      <c r="H142" s="245" t="s">
        <v>875</v>
      </c>
      <c r="I142" s="245" t="s">
        <v>852</v>
      </c>
      <c r="J142" s="245"/>
      <c r="K142" s="293"/>
    </row>
    <row r="143" s="1" customFormat="1" ht="15" customHeight="1">
      <c r="B143" s="294"/>
      <c r="C143" s="295"/>
      <c r="D143" s="295"/>
      <c r="E143" s="295"/>
      <c r="F143" s="295"/>
      <c r="G143" s="295"/>
      <c r="H143" s="295"/>
      <c r="I143" s="295"/>
      <c r="J143" s="295"/>
      <c r="K143" s="296"/>
    </row>
    <row r="144" s="1" customFormat="1" ht="18.75" customHeight="1">
      <c r="B144" s="281"/>
      <c r="C144" s="281"/>
      <c r="D144" s="281"/>
      <c r="E144" s="281"/>
      <c r="F144" s="282"/>
      <c r="G144" s="281"/>
      <c r="H144" s="281"/>
      <c r="I144" s="281"/>
      <c r="J144" s="281"/>
      <c r="K144" s="281"/>
    </row>
    <row r="145" s="1" customFormat="1" ht="18.75" customHeight="1">
      <c r="B145" s="253"/>
      <c r="C145" s="253"/>
      <c r="D145" s="253"/>
      <c r="E145" s="253"/>
      <c r="F145" s="253"/>
      <c r="G145" s="253"/>
      <c r="H145" s="253"/>
      <c r="I145" s="253"/>
      <c r="J145" s="253"/>
      <c r="K145" s="253"/>
    </row>
    <row r="146" s="1" customFormat="1" ht="7.5" customHeight="1">
      <c r="B146" s="254"/>
      <c r="C146" s="255"/>
      <c r="D146" s="255"/>
      <c r="E146" s="255"/>
      <c r="F146" s="255"/>
      <c r="G146" s="255"/>
      <c r="H146" s="255"/>
      <c r="I146" s="255"/>
      <c r="J146" s="255"/>
      <c r="K146" s="256"/>
    </row>
    <row r="147" s="1" customFormat="1" ht="45" customHeight="1">
      <c r="B147" s="257"/>
      <c r="C147" s="258" t="s">
        <v>876</v>
      </c>
      <c r="D147" s="258"/>
      <c r="E147" s="258"/>
      <c r="F147" s="258"/>
      <c r="G147" s="258"/>
      <c r="H147" s="258"/>
      <c r="I147" s="258"/>
      <c r="J147" s="258"/>
      <c r="K147" s="259"/>
    </row>
    <row r="148" s="1" customFormat="1" ht="17.25" customHeight="1">
      <c r="B148" s="257"/>
      <c r="C148" s="260" t="s">
        <v>811</v>
      </c>
      <c r="D148" s="260"/>
      <c r="E148" s="260"/>
      <c r="F148" s="260" t="s">
        <v>812</v>
      </c>
      <c r="G148" s="261"/>
      <c r="H148" s="260" t="s">
        <v>54</v>
      </c>
      <c r="I148" s="260" t="s">
        <v>57</v>
      </c>
      <c r="J148" s="260" t="s">
        <v>813</v>
      </c>
      <c r="K148" s="259"/>
    </row>
    <row r="149" s="1" customFormat="1" ht="17.25" customHeight="1">
      <c r="B149" s="257"/>
      <c r="C149" s="262" t="s">
        <v>814</v>
      </c>
      <c r="D149" s="262"/>
      <c r="E149" s="262"/>
      <c r="F149" s="263" t="s">
        <v>815</v>
      </c>
      <c r="G149" s="264"/>
      <c r="H149" s="262"/>
      <c r="I149" s="262"/>
      <c r="J149" s="262" t="s">
        <v>816</v>
      </c>
      <c r="K149" s="259"/>
    </row>
    <row r="150" s="1" customFormat="1" ht="5.25" customHeight="1">
      <c r="B150" s="270"/>
      <c r="C150" s="265"/>
      <c r="D150" s="265"/>
      <c r="E150" s="265"/>
      <c r="F150" s="265"/>
      <c r="G150" s="266"/>
      <c r="H150" s="265"/>
      <c r="I150" s="265"/>
      <c r="J150" s="265"/>
      <c r="K150" s="293"/>
    </row>
    <row r="151" s="1" customFormat="1" ht="15" customHeight="1">
      <c r="B151" s="270"/>
      <c r="C151" s="297" t="s">
        <v>820</v>
      </c>
      <c r="D151" s="245"/>
      <c r="E151" s="245"/>
      <c r="F151" s="298" t="s">
        <v>817</v>
      </c>
      <c r="G151" s="245"/>
      <c r="H151" s="297" t="s">
        <v>857</v>
      </c>
      <c r="I151" s="297" t="s">
        <v>819</v>
      </c>
      <c r="J151" s="297">
        <v>120</v>
      </c>
      <c r="K151" s="293"/>
    </row>
    <row r="152" s="1" customFormat="1" ht="15" customHeight="1">
      <c r="B152" s="270"/>
      <c r="C152" s="297" t="s">
        <v>866</v>
      </c>
      <c r="D152" s="245"/>
      <c r="E152" s="245"/>
      <c r="F152" s="298" t="s">
        <v>817</v>
      </c>
      <c r="G152" s="245"/>
      <c r="H152" s="297" t="s">
        <v>877</v>
      </c>
      <c r="I152" s="297" t="s">
        <v>819</v>
      </c>
      <c r="J152" s="297" t="s">
        <v>868</v>
      </c>
      <c r="K152" s="293"/>
    </row>
    <row r="153" s="1" customFormat="1" ht="15" customHeight="1">
      <c r="B153" s="270"/>
      <c r="C153" s="297" t="s">
        <v>85</v>
      </c>
      <c r="D153" s="245"/>
      <c r="E153" s="245"/>
      <c r="F153" s="298" t="s">
        <v>817</v>
      </c>
      <c r="G153" s="245"/>
      <c r="H153" s="297" t="s">
        <v>878</v>
      </c>
      <c r="I153" s="297" t="s">
        <v>819</v>
      </c>
      <c r="J153" s="297" t="s">
        <v>868</v>
      </c>
      <c r="K153" s="293"/>
    </row>
    <row r="154" s="1" customFormat="1" ht="15" customHeight="1">
      <c r="B154" s="270"/>
      <c r="C154" s="297" t="s">
        <v>822</v>
      </c>
      <c r="D154" s="245"/>
      <c r="E154" s="245"/>
      <c r="F154" s="298" t="s">
        <v>823</v>
      </c>
      <c r="G154" s="245"/>
      <c r="H154" s="297" t="s">
        <v>857</v>
      </c>
      <c r="I154" s="297" t="s">
        <v>819</v>
      </c>
      <c r="J154" s="297">
        <v>50</v>
      </c>
      <c r="K154" s="293"/>
    </row>
    <row r="155" s="1" customFormat="1" ht="15" customHeight="1">
      <c r="B155" s="270"/>
      <c r="C155" s="297" t="s">
        <v>825</v>
      </c>
      <c r="D155" s="245"/>
      <c r="E155" s="245"/>
      <c r="F155" s="298" t="s">
        <v>817</v>
      </c>
      <c r="G155" s="245"/>
      <c r="H155" s="297" t="s">
        <v>857</v>
      </c>
      <c r="I155" s="297" t="s">
        <v>827</v>
      </c>
      <c r="J155" s="297"/>
      <c r="K155" s="293"/>
    </row>
    <row r="156" s="1" customFormat="1" ht="15" customHeight="1">
      <c r="B156" s="270"/>
      <c r="C156" s="297" t="s">
        <v>836</v>
      </c>
      <c r="D156" s="245"/>
      <c r="E156" s="245"/>
      <c r="F156" s="298" t="s">
        <v>823</v>
      </c>
      <c r="G156" s="245"/>
      <c r="H156" s="297" t="s">
        <v>857</v>
      </c>
      <c r="I156" s="297" t="s">
        <v>819</v>
      </c>
      <c r="J156" s="297">
        <v>50</v>
      </c>
      <c r="K156" s="293"/>
    </row>
    <row r="157" s="1" customFormat="1" ht="15" customHeight="1">
      <c r="B157" s="270"/>
      <c r="C157" s="297" t="s">
        <v>844</v>
      </c>
      <c r="D157" s="245"/>
      <c r="E157" s="245"/>
      <c r="F157" s="298" t="s">
        <v>823</v>
      </c>
      <c r="G157" s="245"/>
      <c r="H157" s="297" t="s">
        <v>857</v>
      </c>
      <c r="I157" s="297" t="s">
        <v>819</v>
      </c>
      <c r="J157" s="297">
        <v>50</v>
      </c>
      <c r="K157" s="293"/>
    </row>
    <row r="158" s="1" customFormat="1" ht="15" customHeight="1">
      <c r="B158" s="270"/>
      <c r="C158" s="297" t="s">
        <v>842</v>
      </c>
      <c r="D158" s="245"/>
      <c r="E158" s="245"/>
      <c r="F158" s="298" t="s">
        <v>823</v>
      </c>
      <c r="G158" s="245"/>
      <c r="H158" s="297" t="s">
        <v>857</v>
      </c>
      <c r="I158" s="297" t="s">
        <v>819</v>
      </c>
      <c r="J158" s="297">
        <v>50</v>
      </c>
      <c r="K158" s="293"/>
    </row>
    <row r="159" s="1" customFormat="1" ht="15" customHeight="1">
      <c r="B159" s="270"/>
      <c r="C159" s="297" t="s">
        <v>97</v>
      </c>
      <c r="D159" s="245"/>
      <c r="E159" s="245"/>
      <c r="F159" s="298" t="s">
        <v>817</v>
      </c>
      <c r="G159" s="245"/>
      <c r="H159" s="297" t="s">
        <v>879</v>
      </c>
      <c r="I159" s="297" t="s">
        <v>819</v>
      </c>
      <c r="J159" s="297" t="s">
        <v>880</v>
      </c>
      <c r="K159" s="293"/>
    </row>
    <row r="160" s="1" customFormat="1" ht="15" customHeight="1">
      <c r="B160" s="270"/>
      <c r="C160" s="297" t="s">
        <v>881</v>
      </c>
      <c r="D160" s="245"/>
      <c r="E160" s="245"/>
      <c r="F160" s="298" t="s">
        <v>817</v>
      </c>
      <c r="G160" s="245"/>
      <c r="H160" s="297" t="s">
        <v>882</v>
      </c>
      <c r="I160" s="297" t="s">
        <v>852</v>
      </c>
      <c r="J160" s="297"/>
      <c r="K160" s="293"/>
    </row>
    <row r="161" s="1" customFormat="1" ht="15" customHeight="1">
      <c r="B161" s="299"/>
      <c r="C161" s="279"/>
      <c r="D161" s="279"/>
      <c r="E161" s="279"/>
      <c r="F161" s="279"/>
      <c r="G161" s="279"/>
      <c r="H161" s="279"/>
      <c r="I161" s="279"/>
      <c r="J161" s="279"/>
      <c r="K161" s="300"/>
    </row>
    <row r="162" s="1" customFormat="1" ht="18.75" customHeight="1">
      <c r="B162" s="281"/>
      <c r="C162" s="291"/>
      <c r="D162" s="291"/>
      <c r="E162" s="291"/>
      <c r="F162" s="301"/>
      <c r="G162" s="291"/>
      <c r="H162" s="291"/>
      <c r="I162" s="291"/>
      <c r="J162" s="291"/>
      <c r="K162" s="281"/>
    </row>
    <row r="163" s="1" customFormat="1" ht="18.75" customHeight="1">
      <c r="B163" s="253"/>
      <c r="C163" s="253"/>
      <c r="D163" s="253"/>
      <c r="E163" s="253"/>
      <c r="F163" s="253"/>
      <c r="G163" s="253"/>
      <c r="H163" s="253"/>
      <c r="I163" s="253"/>
      <c r="J163" s="253"/>
      <c r="K163" s="253"/>
    </row>
    <row r="164" s="1" customFormat="1" ht="7.5" customHeight="1">
      <c r="B164" s="232"/>
      <c r="C164" s="233"/>
      <c r="D164" s="233"/>
      <c r="E164" s="233"/>
      <c r="F164" s="233"/>
      <c r="G164" s="233"/>
      <c r="H164" s="233"/>
      <c r="I164" s="233"/>
      <c r="J164" s="233"/>
      <c r="K164" s="234"/>
    </row>
    <row r="165" s="1" customFormat="1" ht="45" customHeight="1">
      <c r="B165" s="235"/>
      <c r="C165" s="236" t="s">
        <v>883</v>
      </c>
      <c r="D165" s="236"/>
      <c r="E165" s="236"/>
      <c r="F165" s="236"/>
      <c r="G165" s="236"/>
      <c r="H165" s="236"/>
      <c r="I165" s="236"/>
      <c r="J165" s="236"/>
      <c r="K165" s="237"/>
    </row>
    <row r="166" s="1" customFormat="1" ht="17.25" customHeight="1">
      <c r="B166" s="235"/>
      <c r="C166" s="260" t="s">
        <v>811</v>
      </c>
      <c r="D166" s="260"/>
      <c r="E166" s="260"/>
      <c r="F166" s="260" t="s">
        <v>812</v>
      </c>
      <c r="G166" s="302"/>
      <c r="H166" s="303" t="s">
        <v>54</v>
      </c>
      <c r="I166" s="303" t="s">
        <v>57</v>
      </c>
      <c r="J166" s="260" t="s">
        <v>813</v>
      </c>
      <c r="K166" s="237"/>
    </row>
    <row r="167" s="1" customFormat="1" ht="17.25" customHeight="1">
      <c r="B167" s="238"/>
      <c r="C167" s="262" t="s">
        <v>814</v>
      </c>
      <c r="D167" s="262"/>
      <c r="E167" s="262"/>
      <c r="F167" s="263" t="s">
        <v>815</v>
      </c>
      <c r="G167" s="304"/>
      <c r="H167" s="305"/>
      <c r="I167" s="305"/>
      <c r="J167" s="262" t="s">
        <v>816</v>
      </c>
      <c r="K167" s="240"/>
    </row>
    <row r="168" s="1" customFormat="1" ht="5.25" customHeight="1">
      <c r="B168" s="270"/>
      <c r="C168" s="265"/>
      <c r="D168" s="265"/>
      <c r="E168" s="265"/>
      <c r="F168" s="265"/>
      <c r="G168" s="266"/>
      <c r="H168" s="265"/>
      <c r="I168" s="265"/>
      <c r="J168" s="265"/>
      <c r="K168" s="293"/>
    </row>
    <row r="169" s="1" customFormat="1" ht="15" customHeight="1">
      <c r="B169" s="270"/>
      <c r="C169" s="245" t="s">
        <v>820</v>
      </c>
      <c r="D169" s="245"/>
      <c r="E169" s="245"/>
      <c r="F169" s="268" t="s">
        <v>817</v>
      </c>
      <c r="G169" s="245"/>
      <c r="H169" s="245" t="s">
        <v>857</v>
      </c>
      <c r="I169" s="245" t="s">
        <v>819</v>
      </c>
      <c r="J169" s="245">
        <v>120</v>
      </c>
      <c r="K169" s="293"/>
    </row>
    <row r="170" s="1" customFormat="1" ht="15" customHeight="1">
      <c r="B170" s="270"/>
      <c r="C170" s="245" t="s">
        <v>866</v>
      </c>
      <c r="D170" s="245"/>
      <c r="E170" s="245"/>
      <c r="F170" s="268" t="s">
        <v>817</v>
      </c>
      <c r="G170" s="245"/>
      <c r="H170" s="245" t="s">
        <v>867</v>
      </c>
      <c r="I170" s="245" t="s">
        <v>819</v>
      </c>
      <c r="J170" s="245" t="s">
        <v>868</v>
      </c>
      <c r="K170" s="293"/>
    </row>
    <row r="171" s="1" customFormat="1" ht="15" customHeight="1">
      <c r="B171" s="270"/>
      <c r="C171" s="245" t="s">
        <v>85</v>
      </c>
      <c r="D171" s="245"/>
      <c r="E171" s="245"/>
      <c r="F171" s="268" t="s">
        <v>817</v>
      </c>
      <c r="G171" s="245"/>
      <c r="H171" s="245" t="s">
        <v>884</v>
      </c>
      <c r="I171" s="245" t="s">
        <v>819</v>
      </c>
      <c r="J171" s="245" t="s">
        <v>868</v>
      </c>
      <c r="K171" s="293"/>
    </row>
    <row r="172" s="1" customFormat="1" ht="15" customHeight="1">
      <c r="B172" s="270"/>
      <c r="C172" s="245" t="s">
        <v>822</v>
      </c>
      <c r="D172" s="245"/>
      <c r="E172" s="245"/>
      <c r="F172" s="268" t="s">
        <v>823</v>
      </c>
      <c r="G172" s="245"/>
      <c r="H172" s="245" t="s">
        <v>884</v>
      </c>
      <c r="I172" s="245" t="s">
        <v>819</v>
      </c>
      <c r="J172" s="245">
        <v>50</v>
      </c>
      <c r="K172" s="293"/>
    </row>
    <row r="173" s="1" customFormat="1" ht="15" customHeight="1">
      <c r="B173" s="270"/>
      <c r="C173" s="245" t="s">
        <v>825</v>
      </c>
      <c r="D173" s="245"/>
      <c r="E173" s="245"/>
      <c r="F173" s="268" t="s">
        <v>817</v>
      </c>
      <c r="G173" s="245"/>
      <c r="H173" s="245" t="s">
        <v>884</v>
      </c>
      <c r="I173" s="245" t="s">
        <v>827</v>
      </c>
      <c r="J173" s="245"/>
      <c r="K173" s="293"/>
    </row>
    <row r="174" s="1" customFormat="1" ht="15" customHeight="1">
      <c r="B174" s="270"/>
      <c r="C174" s="245" t="s">
        <v>836</v>
      </c>
      <c r="D174" s="245"/>
      <c r="E174" s="245"/>
      <c r="F174" s="268" t="s">
        <v>823</v>
      </c>
      <c r="G174" s="245"/>
      <c r="H174" s="245" t="s">
        <v>884</v>
      </c>
      <c r="I174" s="245" t="s">
        <v>819</v>
      </c>
      <c r="J174" s="245">
        <v>50</v>
      </c>
      <c r="K174" s="293"/>
    </row>
    <row r="175" s="1" customFormat="1" ht="15" customHeight="1">
      <c r="B175" s="270"/>
      <c r="C175" s="245" t="s">
        <v>844</v>
      </c>
      <c r="D175" s="245"/>
      <c r="E175" s="245"/>
      <c r="F175" s="268" t="s">
        <v>823</v>
      </c>
      <c r="G175" s="245"/>
      <c r="H175" s="245" t="s">
        <v>884</v>
      </c>
      <c r="I175" s="245" t="s">
        <v>819</v>
      </c>
      <c r="J175" s="245">
        <v>50</v>
      </c>
      <c r="K175" s="293"/>
    </row>
    <row r="176" s="1" customFormat="1" ht="15" customHeight="1">
      <c r="B176" s="270"/>
      <c r="C176" s="245" t="s">
        <v>842</v>
      </c>
      <c r="D176" s="245"/>
      <c r="E176" s="245"/>
      <c r="F176" s="268" t="s">
        <v>823</v>
      </c>
      <c r="G176" s="245"/>
      <c r="H176" s="245" t="s">
        <v>884</v>
      </c>
      <c r="I176" s="245" t="s">
        <v>819</v>
      </c>
      <c r="J176" s="245">
        <v>50</v>
      </c>
      <c r="K176" s="293"/>
    </row>
    <row r="177" s="1" customFormat="1" ht="15" customHeight="1">
      <c r="B177" s="270"/>
      <c r="C177" s="245" t="s">
        <v>118</v>
      </c>
      <c r="D177" s="245"/>
      <c r="E177" s="245"/>
      <c r="F177" s="268" t="s">
        <v>817</v>
      </c>
      <c r="G177" s="245"/>
      <c r="H177" s="245" t="s">
        <v>885</v>
      </c>
      <c r="I177" s="245" t="s">
        <v>886</v>
      </c>
      <c r="J177" s="245"/>
      <c r="K177" s="293"/>
    </row>
    <row r="178" s="1" customFormat="1" ht="15" customHeight="1">
      <c r="B178" s="270"/>
      <c r="C178" s="245" t="s">
        <v>57</v>
      </c>
      <c r="D178" s="245"/>
      <c r="E178" s="245"/>
      <c r="F178" s="268" t="s">
        <v>817</v>
      </c>
      <c r="G178" s="245"/>
      <c r="H178" s="245" t="s">
        <v>887</v>
      </c>
      <c r="I178" s="245" t="s">
        <v>888</v>
      </c>
      <c r="J178" s="245">
        <v>1</v>
      </c>
      <c r="K178" s="293"/>
    </row>
    <row r="179" s="1" customFormat="1" ht="15" customHeight="1">
      <c r="B179" s="270"/>
      <c r="C179" s="245" t="s">
        <v>53</v>
      </c>
      <c r="D179" s="245"/>
      <c r="E179" s="245"/>
      <c r="F179" s="268" t="s">
        <v>817</v>
      </c>
      <c r="G179" s="245"/>
      <c r="H179" s="245" t="s">
        <v>889</v>
      </c>
      <c r="I179" s="245" t="s">
        <v>819</v>
      </c>
      <c r="J179" s="245">
        <v>20</v>
      </c>
      <c r="K179" s="293"/>
    </row>
    <row r="180" s="1" customFormat="1" ht="15" customHeight="1">
      <c r="B180" s="270"/>
      <c r="C180" s="245" t="s">
        <v>54</v>
      </c>
      <c r="D180" s="245"/>
      <c r="E180" s="245"/>
      <c r="F180" s="268" t="s">
        <v>817</v>
      </c>
      <c r="G180" s="245"/>
      <c r="H180" s="245" t="s">
        <v>890</v>
      </c>
      <c r="I180" s="245" t="s">
        <v>819</v>
      </c>
      <c r="J180" s="245">
        <v>255</v>
      </c>
      <c r="K180" s="293"/>
    </row>
    <row r="181" s="1" customFormat="1" ht="15" customHeight="1">
      <c r="B181" s="270"/>
      <c r="C181" s="245" t="s">
        <v>119</v>
      </c>
      <c r="D181" s="245"/>
      <c r="E181" s="245"/>
      <c r="F181" s="268" t="s">
        <v>817</v>
      </c>
      <c r="G181" s="245"/>
      <c r="H181" s="245" t="s">
        <v>781</v>
      </c>
      <c r="I181" s="245" t="s">
        <v>819</v>
      </c>
      <c r="J181" s="245">
        <v>10</v>
      </c>
      <c r="K181" s="293"/>
    </row>
    <row r="182" s="1" customFormat="1" ht="15" customHeight="1">
      <c r="B182" s="270"/>
      <c r="C182" s="245" t="s">
        <v>120</v>
      </c>
      <c r="D182" s="245"/>
      <c r="E182" s="245"/>
      <c r="F182" s="268" t="s">
        <v>817</v>
      </c>
      <c r="G182" s="245"/>
      <c r="H182" s="245" t="s">
        <v>891</v>
      </c>
      <c r="I182" s="245" t="s">
        <v>852</v>
      </c>
      <c r="J182" s="245"/>
      <c r="K182" s="293"/>
    </row>
    <row r="183" s="1" customFormat="1" ht="15" customHeight="1">
      <c r="B183" s="270"/>
      <c r="C183" s="245" t="s">
        <v>892</v>
      </c>
      <c r="D183" s="245"/>
      <c r="E183" s="245"/>
      <c r="F183" s="268" t="s">
        <v>817</v>
      </c>
      <c r="G183" s="245"/>
      <c r="H183" s="245" t="s">
        <v>893</v>
      </c>
      <c r="I183" s="245" t="s">
        <v>852</v>
      </c>
      <c r="J183" s="245"/>
      <c r="K183" s="293"/>
    </row>
    <row r="184" s="1" customFormat="1" ht="15" customHeight="1">
      <c r="B184" s="270"/>
      <c r="C184" s="245" t="s">
        <v>881</v>
      </c>
      <c r="D184" s="245"/>
      <c r="E184" s="245"/>
      <c r="F184" s="268" t="s">
        <v>817</v>
      </c>
      <c r="G184" s="245"/>
      <c r="H184" s="245" t="s">
        <v>894</v>
      </c>
      <c r="I184" s="245" t="s">
        <v>852</v>
      </c>
      <c r="J184" s="245"/>
      <c r="K184" s="293"/>
    </row>
    <row r="185" s="1" customFormat="1" ht="15" customHeight="1">
      <c r="B185" s="270"/>
      <c r="C185" s="245" t="s">
        <v>122</v>
      </c>
      <c r="D185" s="245"/>
      <c r="E185" s="245"/>
      <c r="F185" s="268" t="s">
        <v>823</v>
      </c>
      <c r="G185" s="245"/>
      <c r="H185" s="245" t="s">
        <v>895</v>
      </c>
      <c r="I185" s="245" t="s">
        <v>819</v>
      </c>
      <c r="J185" s="245">
        <v>50</v>
      </c>
      <c r="K185" s="293"/>
    </row>
    <row r="186" s="1" customFormat="1" ht="15" customHeight="1">
      <c r="B186" s="270"/>
      <c r="C186" s="245" t="s">
        <v>896</v>
      </c>
      <c r="D186" s="245"/>
      <c r="E186" s="245"/>
      <c r="F186" s="268" t="s">
        <v>823</v>
      </c>
      <c r="G186" s="245"/>
      <c r="H186" s="245" t="s">
        <v>897</v>
      </c>
      <c r="I186" s="245" t="s">
        <v>898</v>
      </c>
      <c r="J186" s="245"/>
      <c r="K186" s="293"/>
    </row>
    <row r="187" s="1" customFormat="1" ht="15" customHeight="1">
      <c r="B187" s="270"/>
      <c r="C187" s="245" t="s">
        <v>899</v>
      </c>
      <c r="D187" s="245"/>
      <c r="E187" s="245"/>
      <c r="F187" s="268" t="s">
        <v>823</v>
      </c>
      <c r="G187" s="245"/>
      <c r="H187" s="245" t="s">
        <v>900</v>
      </c>
      <c r="I187" s="245" t="s">
        <v>898</v>
      </c>
      <c r="J187" s="245"/>
      <c r="K187" s="293"/>
    </row>
    <row r="188" s="1" customFormat="1" ht="15" customHeight="1">
      <c r="B188" s="270"/>
      <c r="C188" s="245" t="s">
        <v>901</v>
      </c>
      <c r="D188" s="245"/>
      <c r="E188" s="245"/>
      <c r="F188" s="268" t="s">
        <v>823</v>
      </c>
      <c r="G188" s="245"/>
      <c r="H188" s="245" t="s">
        <v>902</v>
      </c>
      <c r="I188" s="245" t="s">
        <v>898</v>
      </c>
      <c r="J188" s="245"/>
      <c r="K188" s="293"/>
    </row>
    <row r="189" s="1" customFormat="1" ht="15" customHeight="1">
      <c r="B189" s="270"/>
      <c r="C189" s="306" t="s">
        <v>903</v>
      </c>
      <c r="D189" s="245"/>
      <c r="E189" s="245"/>
      <c r="F189" s="268" t="s">
        <v>823</v>
      </c>
      <c r="G189" s="245"/>
      <c r="H189" s="245" t="s">
        <v>904</v>
      </c>
      <c r="I189" s="245" t="s">
        <v>905</v>
      </c>
      <c r="J189" s="307" t="s">
        <v>906</v>
      </c>
      <c r="K189" s="293"/>
    </row>
    <row r="190" s="17" customFormat="1" ht="15" customHeight="1">
      <c r="B190" s="308"/>
      <c r="C190" s="309" t="s">
        <v>907</v>
      </c>
      <c r="D190" s="310"/>
      <c r="E190" s="310"/>
      <c r="F190" s="311" t="s">
        <v>823</v>
      </c>
      <c r="G190" s="310"/>
      <c r="H190" s="310" t="s">
        <v>908</v>
      </c>
      <c r="I190" s="310" t="s">
        <v>905</v>
      </c>
      <c r="J190" s="312" t="s">
        <v>906</v>
      </c>
      <c r="K190" s="313"/>
    </row>
    <row r="191" s="1" customFormat="1" ht="15" customHeight="1">
      <c r="B191" s="270"/>
      <c r="C191" s="306" t="s">
        <v>42</v>
      </c>
      <c r="D191" s="245"/>
      <c r="E191" s="245"/>
      <c r="F191" s="268" t="s">
        <v>817</v>
      </c>
      <c r="G191" s="245"/>
      <c r="H191" s="242" t="s">
        <v>909</v>
      </c>
      <c r="I191" s="245" t="s">
        <v>910</v>
      </c>
      <c r="J191" s="245"/>
      <c r="K191" s="293"/>
    </row>
    <row r="192" s="1" customFormat="1" ht="15" customHeight="1">
      <c r="B192" s="270"/>
      <c r="C192" s="306" t="s">
        <v>911</v>
      </c>
      <c r="D192" s="245"/>
      <c r="E192" s="245"/>
      <c r="F192" s="268" t="s">
        <v>817</v>
      </c>
      <c r="G192" s="245"/>
      <c r="H192" s="245" t="s">
        <v>912</v>
      </c>
      <c r="I192" s="245" t="s">
        <v>852</v>
      </c>
      <c r="J192" s="245"/>
      <c r="K192" s="293"/>
    </row>
    <row r="193" s="1" customFormat="1" ht="15" customHeight="1">
      <c r="B193" s="270"/>
      <c r="C193" s="306" t="s">
        <v>913</v>
      </c>
      <c r="D193" s="245"/>
      <c r="E193" s="245"/>
      <c r="F193" s="268" t="s">
        <v>817</v>
      </c>
      <c r="G193" s="245"/>
      <c r="H193" s="245" t="s">
        <v>914</v>
      </c>
      <c r="I193" s="245" t="s">
        <v>852</v>
      </c>
      <c r="J193" s="245"/>
      <c r="K193" s="293"/>
    </row>
    <row r="194" s="1" customFormat="1" ht="15" customHeight="1">
      <c r="B194" s="270"/>
      <c r="C194" s="306" t="s">
        <v>915</v>
      </c>
      <c r="D194" s="245"/>
      <c r="E194" s="245"/>
      <c r="F194" s="268" t="s">
        <v>823</v>
      </c>
      <c r="G194" s="245"/>
      <c r="H194" s="245" t="s">
        <v>916</v>
      </c>
      <c r="I194" s="245" t="s">
        <v>852</v>
      </c>
      <c r="J194" s="245"/>
      <c r="K194" s="293"/>
    </row>
    <row r="195" s="1" customFormat="1" ht="15" customHeight="1">
      <c r="B195" s="299"/>
      <c r="C195" s="314"/>
      <c r="D195" s="279"/>
      <c r="E195" s="279"/>
      <c r="F195" s="279"/>
      <c r="G195" s="279"/>
      <c r="H195" s="279"/>
      <c r="I195" s="279"/>
      <c r="J195" s="279"/>
      <c r="K195" s="300"/>
    </row>
    <row r="196" s="1" customFormat="1" ht="18.75" customHeight="1">
      <c r="B196" s="281"/>
      <c r="C196" s="291"/>
      <c r="D196" s="291"/>
      <c r="E196" s="291"/>
      <c r="F196" s="301"/>
      <c r="G196" s="291"/>
      <c r="H196" s="291"/>
      <c r="I196" s="291"/>
      <c r="J196" s="291"/>
      <c r="K196" s="281"/>
    </row>
    <row r="197" s="1" customFormat="1" ht="18.75" customHeight="1">
      <c r="B197" s="281"/>
      <c r="C197" s="291"/>
      <c r="D197" s="291"/>
      <c r="E197" s="291"/>
      <c r="F197" s="301"/>
      <c r="G197" s="291"/>
      <c r="H197" s="291"/>
      <c r="I197" s="291"/>
      <c r="J197" s="291"/>
      <c r="K197" s="281"/>
    </row>
    <row r="198" s="1" customFormat="1" ht="18.75" customHeight="1">
      <c r="B198" s="253"/>
      <c r="C198" s="253"/>
      <c r="D198" s="253"/>
      <c r="E198" s="253"/>
      <c r="F198" s="253"/>
      <c r="G198" s="253"/>
      <c r="H198" s="253"/>
      <c r="I198" s="253"/>
      <c r="J198" s="253"/>
      <c r="K198" s="253"/>
    </row>
    <row r="199" s="1" customFormat="1" ht="13.5">
      <c r="B199" s="232"/>
      <c r="C199" s="233"/>
      <c r="D199" s="233"/>
      <c r="E199" s="233"/>
      <c r="F199" s="233"/>
      <c r="G199" s="233"/>
      <c r="H199" s="233"/>
      <c r="I199" s="233"/>
      <c r="J199" s="233"/>
      <c r="K199" s="234"/>
    </row>
    <row r="200" s="1" customFormat="1" ht="21">
      <c r="B200" s="235"/>
      <c r="C200" s="236" t="s">
        <v>917</v>
      </c>
      <c r="D200" s="236"/>
      <c r="E200" s="236"/>
      <c r="F200" s="236"/>
      <c r="G200" s="236"/>
      <c r="H200" s="236"/>
      <c r="I200" s="236"/>
      <c r="J200" s="236"/>
      <c r="K200" s="237"/>
    </row>
    <row r="201" s="1" customFormat="1" ht="25.5" customHeight="1">
      <c r="B201" s="235"/>
      <c r="C201" s="315" t="s">
        <v>918</v>
      </c>
      <c r="D201" s="315"/>
      <c r="E201" s="315"/>
      <c r="F201" s="315" t="s">
        <v>919</v>
      </c>
      <c r="G201" s="316"/>
      <c r="H201" s="315" t="s">
        <v>920</v>
      </c>
      <c r="I201" s="315"/>
      <c r="J201" s="315"/>
      <c r="K201" s="237"/>
    </row>
    <row r="202" s="1" customFormat="1" ht="5.25" customHeight="1">
      <c r="B202" s="270"/>
      <c r="C202" s="265"/>
      <c r="D202" s="265"/>
      <c r="E202" s="265"/>
      <c r="F202" s="265"/>
      <c r="G202" s="291"/>
      <c r="H202" s="265"/>
      <c r="I202" s="265"/>
      <c r="J202" s="265"/>
      <c r="K202" s="293"/>
    </row>
    <row r="203" s="1" customFormat="1" ht="15" customHeight="1">
      <c r="B203" s="270"/>
      <c r="C203" s="245" t="s">
        <v>910</v>
      </c>
      <c r="D203" s="245"/>
      <c r="E203" s="245"/>
      <c r="F203" s="268" t="s">
        <v>43</v>
      </c>
      <c r="G203" s="245"/>
      <c r="H203" s="245" t="s">
        <v>921</v>
      </c>
      <c r="I203" s="245"/>
      <c r="J203" s="245"/>
      <c r="K203" s="293"/>
    </row>
    <row r="204" s="1" customFormat="1" ht="15" customHeight="1">
      <c r="B204" s="270"/>
      <c r="C204" s="245"/>
      <c r="D204" s="245"/>
      <c r="E204" s="245"/>
      <c r="F204" s="268" t="s">
        <v>44</v>
      </c>
      <c r="G204" s="245"/>
      <c r="H204" s="245" t="s">
        <v>922</v>
      </c>
      <c r="I204" s="245"/>
      <c r="J204" s="245"/>
      <c r="K204" s="293"/>
    </row>
    <row r="205" s="1" customFormat="1" ht="15" customHeight="1">
      <c r="B205" s="270"/>
      <c r="C205" s="245"/>
      <c r="D205" s="245"/>
      <c r="E205" s="245"/>
      <c r="F205" s="268" t="s">
        <v>47</v>
      </c>
      <c r="G205" s="245"/>
      <c r="H205" s="245" t="s">
        <v>923</v>
      </c>
      <c r="I205" s="245"/>
      <c r="J205" s="245"/>
      <c r="K205" s="293"/>
    </row>
    <row r="206" s="1" customFormat="1" ht="15" customHeight="1">
      <c r="B206" s="270"/>
      <c r="C206" s="245"/>
      <c r="D206" s="245"/>
      <c r="E206" s="245"/>
      <c r="F206" s="268" t="s">
        <v>45</v>
      </c>
      <c r="G206" s="245"/>
      <c r="H206" s="245" t="s">
        <v>924</v>
      </c>
      <c r="I206" s="245"/>
      <c r="J206" s="245"/>
      <c r="K206" s="293"/>
    </row>
    <row r="207" s="1" customFormat="1" ht="15" customHeight="1">
      <c r="B207" s="270"/>
      <c r="C207" s="245"/>
      <c r="D207" s="245"/>
      <c r="E207" s="245"/>
      <c r="F207" s="268" t="s">
        <v>46</v>
      </c>
      <c r="G207" s="245"/>
      <c r="H207" s="245" t="s">
        <v>925</v>
      </c>
      <c r="I207" s="245"/>
      <c r="J207" s="245"/>
      <c r="K207" s="293"/>
    </row>
    <row r="208" s="1" customFormat="1" ht="15" customHeight="1">
      <c r="B208" s="270"/>
      <c r="C208" s="245"/>
      <c r="D208" s="245"/>
      <c r="E208" s="245"/>
      <c r="F208" s="268"/>
      <c r="G208" s="245"/>
      <c r="H208" s="245"/>
      <c r="I208" s="245"/>
      <c r="J208" s="245"/>
      <c r="K208" s="293"/>
    </row>
    <row r="209" s="1" customFormat="1" ht="15" customHeight="1">
      <c r="B209" s="270"/>
      <c r="C209" s="245" t="s">
        <v>864</v>
      </c>
      <c r="D209" s="245"/>
      <c r="E209" s="245"/>
      <c r="F209" s="268" t="s">
        <v>78</v>
      </c>
      <c r="G209" s="245"/>
      <c r="H209" s="245" t="s">
        <v>926</v>
      </c>
      <c r="I209" s="245"/>
      <c r="J209" s="245"/>
      <c r="K209" s="293"/>
    </row>
    <row r="210" s="1" customFormat="1" ht="15" customHeight="1">
      <c r="B210" s="270"/>
      <c r="C210" s="245"/>
      <c r="D210" s="245"/>
      <c r="E210" s="245"/>
      <c r="F210" s="268" t="s">
        <v>760</v>
      </c>
      <c r="G210" s="245"/>
      <c r="H210" s="245" t="s">
        <v>761</v>
      </c>
      <c r="I210" s="245"/>
      <c r="J210" s="245"/>
      <c r="K210" s="293"/>
    </row>
    <row r="211" s="1" customFormat="1" ht="15" customHeight="1">
      <c r="B211" s="270"/>
      <c r="C211" s="245"/>
      <c r="D211" s="245"/>
      <c r="E211" s="245"/>
      <c r="F211" s="268" t="s">
        <v>758</v>
      </c>
      <c r="G211" s="245"/>
      <c r="H211" s="245" t="s">
        <v>927</v>
      </c>
      <c r="I211" s="245"/>
      <c r="J211" s="245"/>
      <c r="K211" s="293"/>
    </row>
    <row r="212" s="1" customFormat="1" ht="15" customHeight="1">
      <c r="B212" s="317"/>
      <c r="C212" s="245"/>
      <c r="D212" s="245"/>
      <c r="E212" s="245"/>
      <c r="F212" s="268" t="s">
        <v>762</v>
      </c>
      <c r="G212" s="306"/>
      <c r="H212" s="297" t="s">
        <v>763</v>
      </c>
      <c r="I212" s="297"/>
      <c r="J212" s="297"/>
      <c r="K212" s="318"/>
    </row>
    <row r="213" s="1" customFormat="1" ht="15" customHeight="1">
      <c r="B213" s="317"/>
      <c r="C213" s="245"/>
      <c r="D213" s="245"/>
      <c r="E213" s="245"/>
      <c r="F213" s="268" t="s">
        <v>764</v>
      </c>
      <c r="G213" s="306"/>
      <c r="H213" s="297" t="s">
        <v>500</v>
      </c>
      <c r="I213" s="297"/>
      <c r="J213" s="297"/>
      <c r="K213" s="318"/>
    </row>
    <row r="214" s="1" customFormat="1" ht="15" customHeight="1">
      <c r="B214" s="317"/>
      <c r="C214" s="245"/>
      <c r="D214" s="245"/>
      <c r="E214" s="245"/>
      <c r="F214" s="268"/>
      <c r="G214" s="306"/>
      <c r="H214" s="297"/>
      <c r="I214" s="297"/>
      <c r="J214" s="297"/>
      <c r="K214" s="318"/>
    </row>
    <row r="215" s="1" customFormat="1" ht="15" customHeight="1">
      <c r="B215" s="317"/>
      <c r="C215" s="245" t="s">
        <v>888</v>
      </c>
      <c r="D215" s="245"/>
      <c r="E215" s="245"/>
      <c r="F215" s="268">
        <v>1</v>
      </c>
      <c r="G215" s="306"/>
      <c r="H215" s="297" t="s">
        <v>928</v>
      </c>
      <c r="I215" s="297"/>
      <c r="J215" s="297"/>
      <c r="K215" s="318"/>
    </row>
    <row r="216" s="1" customFormat="1" ht="15" customHeight="1">
      <c r="B216" s="317"/>
      <c r="C216" s="245"/>
      <c r="D216" s="245"/>
      <c r="E216" s="245"/>
      <c r="F216" s="268">
        <v>2</v>
      </c>
      <c r="G216" s="306"/>
      <c r="H216" s="297" t="s">
        <v>929</v>
      </c>
      <c r="I216" s="297"/>
      <c r="J216" s="297"/>
      <c r="K216" s="318"/>
    </row>
    <row r="217" s="1" customFormat="1" ht="15" customHeight="1">
      <c r="B217" s="317"/>
      <c r="C217" s="245"/>
      <c r="D217" s="245"/>
      <c r="E217" s="245"/>
      <c r="F217" s="268">
        <v>3</v>
      </c>
      <c r="G217" s="306"/>
      <c r="H217" s="297" t="s">
        <v>930</v>
      </c>
      <c r="I217" s="297"/>
      <c r="J217" s="297"/>
      <c r="K217" s="318"/>
    </row>
    <row r="218" s="1" customFormat="1" ht="15" customHeight="1">
      <c r="B218" s="317"/>
      <c r="C218" s="245"/>
      <c r="D218" s="245"/>
      <c r="E218" s="245"/>
      <c r="F218" s="268">
        <v>4</v>
      </c>
      <c r="G218" s="306"/>
      <c r="H218" s="297" t="s">
        <v>931</v>
      </c>
      <c r="I218" s="297"/>
      <c r="J218" s="297"/>
      <c r="K218" s="318"/>
    </row>
    <row r="219" s="1" customFormat="1" ht="12.75" customHeight="1">
      <c r="B219" s="319"/>
      <c r="C219" s="320"/>
      <c r="D219" s="320"/>
      <c r="E219" s="320"/>
      <c r="F219" s="320"/>
      <c r="G219" s="320"/>
      <c r="H219" s="320"/>
      <c r="I219" s="320"/>
      <c r="J219" s="320"/>
      <c r="K219" s="32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JINDRA-NOTEBOOK\Jindra</dc:creator>
  <cp:lastModifiedBy>JINDRA-NOTEBOOK\Jindra</cp:lastModifiedBy>
  <dcterms:created xsi:type="dcterms:W3CDTF">2026-01-29T10:43:59Z</dcterms:created>
  <dcterms:modified xsi:type="dcterms:W3CDTF">2026-01-29T10:44:05Z</dcterms:modified>
</cp:coreProperties>
</file>