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MŠ Obchodni\MŠ_Obchodní_vnitřní_elektroinstalace\Realizace_2026\VZMR_II_etapa\"/>
    </mc:Choice>
  </mc:AlternateContent>
  <bookViews>
    <workbookView xWindow="28680" yWindow="-120" windowWidth="29040" windowHeight="15840" activeTab="2"/>
  </bookViews>
  <sheets>
    <sheet name="Stavba" sheetId="1" r:id="rId1"/>
    <sheet name="VzorPolozky" sheetId="10" state="hidden" r:id="rId2"/>
    <sheet name="329 el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'329 el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'329 el Pol'!$A$1:$Y$141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25" i="12" l="1"/>
  <c r="O25" i="12"/>
  <c r="K25" i="12"/>
  <c r="I25" i="12"/>
  <c r="G25" i="12"/>
  <c r="M25" i="12" s="1"/>
  <c r="M17" i="12" s="1"/>
  <c r="G17" i="12" l="1"/>
  <c r="M10" i="12" l="1"/>
  <c r="G10" i="12"/>
  <c r="M26" i="12"/>
  <c r="G26" i="12"/>
  <c r="M38" i="12"/>
  <c r="G38" i="12"/>
  <c r="M44" i="12"/>
  <c r="G44" i="12"/>
  <c r="G62" i="12"/>
  <c r="M62" i="12"/>
  <c r="M63" i="12"/>
  <c r="M67" i="12"/>
  <c r="G67" i="12"/>
  <c r="M92" i="12"/>
  <c r="G92" i="12"/>
  <c r="M126" i="12"/>
  <c r="G126" i="12"/>
  <c r="Q137" i="12" l="1"/>
  <c r="O137" i="12"/>
  <c r="K137" i="12"/>
  <c r="I137" i="12"/>
  <c r="G137" i="12"/>
  <c r="M137" i="12" s="1"/>
  <c r="Q136" i="12"/>
  <c r="O136" i="12"/>
  <c r="K136" i="12"/>
  <c r="I136" i="12"/>
  <c r="G136" i="12"/>
  <c r="M136" i="12" s="1"/>
  <c r="Q135" i="12"/>
  <c r="O135" i="12"/>
  <c r="K135" i="12"/>
  <c r="I135" i="12"/>
  <c r="G135" i="12"/>
  <c r="M135" i="12" s="1"/>
  <c r="Q134" i="12"/>
  <c r="O134" i="12"/>
  <c r="K134" i="12"/>
  <c r="I134" i="12"/>
  <c r="G134" i="12"/>
  <c r="M134" i="12" s="1"/>
  <c r="Q133" i="12"/>
  <c r="O133" i="12"/>
  <c r="K133" i="12"/>
  <c r="I133" i="12"/>
  <c r="G133" i="12"/>
  <c r="M133" i="12" s="1"/>
  <c r="Q132" i="12"/>
  <c r="O132" i="12"/>
  <c r="K132" i="12"/>
  <c r="I132" i="12"/>
  <c r="G132" i="12"/>
  <c r="M132" i="12" s="1"/>
  <c r="Q131" i="12"/>
  <c r="O131" i="12"/>
  <c r="K131" i="12"/>
  <c r="I131" i="12"/>
  <c r="G131" i="12"/>
  <c r="Q125" i="12"/>
  <c r="O125" i="12"/>
  <c r="K125" i="12"/>
  <c r="I125" i="12"/>
  <c r="G125" i="12"/>
  <c r="M125" i="12" s="1"/>
  <c r="Q124" i="12"/>
  <c r="O124" i="12"/>
  <c r="K124" i="12"/>
  <c r="I124" i="12"/>
  <c r="G124" i="12"/>
  <c r="M124" i="12" s="1"/>
  <c r="Q57" i="12"/>
  <c r="O57" i="12"/>
  <c r="K57" i="12"/>
  <c r="I57" i="12"/>
  <c r="G57" i="12"/>
  <c r="M57" i="12" s="1"/>
  <c r="Q56" i="12"/>
  <c r="O56" i="12"/>
  <c r="K56" i="12"/>
  <c r="I56" i="12"/>
  <c r="G56" i="12"/>
  <c r="M56" i="12" s="1"/>
  <c r="Q55" i="12"/>
  <c r="O55" i="12"/>
  <c r="K55" i="12"/>
  <c r="I55" i="12"/>
  <c r="G55" i="12"/>
  <c r="M55" i="12" s="1"/>
  <c r="Q54" i="12"/>
  <c r="O54" i="12"/>
  <c r="K54" i="12"/>
  <c r="I54" i="12"/>
  <c r="G54" i="12"/>
  <c r="M54" i="12" l="1"/>
  <c r="M131" i="12"/>
  <c r="M130" i="12" s="1"/>
  <c r="G130" i="12"/>
  <c r="I64" i="1"/>
  <c r="I62" i="1"/>
  <c r="I61" i="1"/>
  <c r="I18" i="1" s="1"/>
  <c r="I58" i="1"/>
  <c r="I57" i="1"/>
  <c r="I56" i="1"/>
  <c r="I55" i="1"/>
  <c r="I54" i="1"/>
  <c r="BA123" i="12"/>
  <c r="BA107" i="12"/>
  <c r="BA82" i="12"/>
  <c r="I8" i="12"/>
  <c r="G9" i="12"/>
  <c r="M9" i="12" s="1"/>
  <c r="M8" i="12" s="1"/>
  <c r="I9" i="12"/>
  <c r="K9" i="12"/>
  <c r="K8" i="12" s="1"/>
  <c r="O9" i="12"/>
  <c r="O8" i="12" s="1"/>
  <c r="Q9" i="12"/>
  <c r="Q8" i="12" s="1"/>
  <c r="V9" i="12"/>
  <c r="V8" i="12" s="1"/>
  <c r="Q10" i="12"/>
  <c r="V10" i="12"/>
  <c r="G11" i="12"/>
  <c r="I11" i="12"/>
  <c r="K11" i="12"/>
  <c r="M11" i="12"/>
  <c r="O11" i="12"/>
  <c r="O10" i="12" s="1"/>
  <c r="Q11" i="12"/>
  <c r="V11" i="12"/>
  <c r="G13" i="12"/>
  <c r="I13" i="12"/>
  <c r="I10" i="12" s="1"/>
  <c r="K13" i="12"/>
  <c r="K10" i="12" s="1"/>
  <c r="M13" i="12"/>
  <c r="O13" i="12"/>
  <c r="Q13" i="12"/>
  <c r="V13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Q17" i="12"/>
  <c r="G18" i="12"/>
  <c r="M18" i="12" s="1"/>
  <c r="I18" i="12"/>
  <c r="K18" i="12"/>
  <c r="O18" i="12"/>
  <c r="Q18" i="12"/>
  <c r="V18" i="12"/>
  <c r="G19" i="12"/>
  <c r="I19" i="12"/>
  <c r="K19" i="12"/>
  <c r="K17" i="12" s="1"/>
  <c r="M19" i="12"/>
  <c r="O19" i="12"/>
  <c r="O17" i="12" s="1"/>
  <c r="Q19" i="12"/>
  <c r="V19" i="12"/>
  <c r="G20" i="12"/>
  <c r="I20" i="12"/>
  <c r="K20" i="12"/>
  <c r="M20" i="12"/>
  <c r="O20" i="12"/>
  <c r="Q20" i="12"/>
  <c r="V20" i="12"/>
  <c r="G21" i="12"/>
  <c r="I21" i="12"/>
  <c r="I17" i="12" s="1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V17" i="12" s="1"/>
  <c r="G24" i="12"/>
  <c r="M24" i="12" s="1"/>
  <c r="I24" i="12"/>
  <c r="K24" i="12"/>
  <c r="O24" i="12"/>
  <c r="Q24" i="12"/>
  <c r="V24" i="12"/>
  <c r="O26" i="12"/>
  <c r="G27" i="12"/>
  <c r="I27" i="12"/>
  <c r="K27" i="12"/>
  <c r="M27" i="12"/>
  <c r="O27" i="12"/>
  <c r="Q27" i="12"/>
  <c r="V27" i="12"/>
  <c r="G28" i="12"/>
  <c r="I28" i="12"/>
  <c r="I26" i="12" s="1"/>
  <c r="K28" i="12"/>
  <c r="K26" i="12" s="1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Q26" i="12" s="1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V26" i="12" s="1"/>
  <c r="G37" i="12"/>
  <c r="M37" i="12" s="1"/>
  <c r="I37" i="12"/>
  <c r="K37" i="12"/>
  <c r="O37" i="12"/>
  <c r="Q37" i="12"/>
  <c r="V37" i="12"/>
  <c r="O38" i="12"/>
  <c r="V38" i="12"/>
  <c r="G39" i="12"/>
  <c r="I39" i="12"/>
  <c r="K39" i="12"/>
  <c r="M39" i="12"/>
  <c r="O39" i="12"/>
  <c r="Q39" i="12"/>
  <c r="V39" i="12"/>
  <c r="G40" i="12"/>
  <c r="I40" i="12"/>
  <c r="I38" i="12" s="1"/>
  <c r="K40" i="12"/>
  <c r="K38" i="12" s="1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Q38" i="12" s="1"/>
  <c r="V43" i="12"/>
  <c r="G45" i="12"/>
  <c r="I45" i="12"/>
  <c r="I44" i="12" s="1"/>
  <c r="K45" i="12"/>
  <c r="K44" i="12" s="1"/>
  <c r="M45" i="12"/>
  <c r="O45" i="12"/>
  <c r="O44" i="12" s="1"/>
  <c r="Q45" i="12"/>
  <c r="Q44" i="12" s="1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V44" i="12" s="1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8" i="12"/>
  <c r="M58" i="12" s="1"/>
  <c r="I58" i="12"/>
  <c r="I53" i="12" s="1"/>
  <c r="K58" i="12"/>
  <c r="K53" i="12" s="1"/>
  <c r="O58" i="12"/>
  <c r="O53" i="12" s="1"/>
  <c r="Q58" i="12"/>
  <c r="Q53" i="12" s="1"/>
  <c r="V58" i="12"/>
  <c r="G59" i="12"/>
  <c r="M59" i="12" s="1"/>
  <c r="I59" i="12"/>
  <c r="K59" i="12"/>
  <c r="O59" i="12"/>
  <c r="Q59" i="12"/>
  <c r="V59" i="12"/>
  <c r="V53" i="12" s="1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8" i="12"/>
  <c r="I68" i="12"/>
  <c r="I67" i="12" s="1"/>
  <c r="K68" i="12"/>
  <c r="K67" i="12" s="1"/>
  <c r="M68" i="12"/>
  <c r="O68" i="12"/>
  <c r="O67" i="12" s="1"/>
  <c r="Q68" i="12"/>
  <c r="V68" i="12"/>
  <c r="V67" i="12" s="1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Q67" i="12" s="1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O92" i="12" s="1"/>
  <c r="Q93" i="12"/>
  <c r="Q92" i="12" s="1"/>
  <c r="V93" i="12"/>
  <c r="V92" i="12" s="1"/>
  <c r="G94" i="12"/>
  <c r="M94" i="12" s="1"/>
  <c r="I94" i="12"/>
  <c r="K94" i="12"/>
  <c r="O94" i="12"/>
  <c r="Q94" i="12"/>
  <c r="V94" i="12"/>
  <c r="G95" i="12"/>
  <c r="I95" i="12"/>
  <c r="K95" i="12"/>
  <c r="K92" i="12" s="1"/>
  <c r="M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I92" i="12" s="1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K117" i="12"/>
  <c r="G118" i="12"/>
  <c r="M118" i="12" s="1"/>
  <c r="I118" i="12"/>
  <c r="K118" i="12"/>
  <c r="O118" i="12"/>
  <c r="Q118" i="12"/>
  <c r="Q117" i="12" s="1"/>
  <c r="V118" i="12"/>
  <c r="V117" i="12" s="1"/>
  <c r="G120" i="12"/>
  <c r="M120" i="12" s="1"/>
  <c r="I120" i="12"/>
  <c r="I117" i="12" s="1"/>
  <c r="K120" i="12"/>
  <c r="O120" i="12"/>
  <c r="Q120" i="12"/>
  <c r="V120" i="12"/>
  <c r="G122" i="12"/>
  <c r="G117" i="12" s="1"/>
  <c r="I122" i="12"/>
  <c r="K122" i="12"/>
  <c r="O122" i="12"/>
  <c r="O117" i="12" s="1"/>
  <c r="Q122" i="12"/>
  <c r="V122" i="12"/>
  <c r="Q126" i="12"/>
  <c r="G127" i="12"/>
  <c r="I127" i="12"/>
  <c r="I126" i="12" s="1"/>
  <c r="K127" i="12"/>
  <c r="K126" i="12" s="1"/>
  <c r="M127" i="12"/>
  <c r="O127" i="12"/>
  <c r="O126" i="12" s="1"/>
  <c r="Q127" i="12"/>
  <c r="V127" i="12"/>
  <c r="V126" i="12" s="1"/>
  <c r="G128" i="12"/>
  <c r="I128" i="12"/>
  <c r="K128" i="12"/>
  <c r="M128" i="12"/>
  <c r="O128" i="12"/>
  <c r="Q128" i="12"/>
  <c r="V128" i="12"/>
  <c r="G129" i="12"/>
  <c r="I129" i="12"/>
  <c r="K129" i="12"/>
  <c r="O129" i="12"/>
  <c r="Q129" i="12"/>
  <c r="V129" i="12"/>
  <c r="K130" i="12"/>
  <c r="V131" i="12"/>
  <c r="V130" i="12" s="1"/>
  <c r="O130" i="12"/>
  <c r="Q130" i="12"/>
  <c r="V132" i="12"/>
  <c r="V133" i="12"/>
  <c r="I130" i="12"/>
  <c r="V134" i="12"/>
  <c r="AE140" i="12"/>
  <c r="F39" i="1" s="1"/>
  <c r="I19" i="1"/>
  <c r="H40" i="1"/>
  <c r="G53" i="12" l="1"/>
  <c r="I59" i="1" s="1"/>
  <c r="M53" i="12"/>
  <c r="M122" i="12"/>
  <c r="M117" i="12" s="1"/>
  <c r="I63" i="1"/>
  <c r="V62" i="12"/>
  <c r="Q62" i="12"/>
  <c r="K62" i="12"/>
  <c r="I62" i="12"/>
  <c r="I60" i="1"/>
  <c r="O62" i="12"/>
  <c r="F43" i="1"/>
  <c r="G23" i="1" s="1"/>
  <c r="A23" i="1" s="1"/>
  <c r="A24" i="1" s="1"/>
  <c r="G24" i="1" s="1"/>
  <c r="F41" i="1"/>
  <c r="F42" i="1"/>
  <c r="AF140" i="12"/>
  <c r="I65" i="1"/>
  <c r="I20" i="1" s="1"/>
  <c r="G8" i="12"/>
  <c r="M129" i="12"/>
  <c r="M70" i="12"/>
  <c r="J28" i="1"/>
  <c r="J26" i="1"/>
  <c r="G38" i="1"/>
  <c r="F38" i="1"/>
  <c r="J23" i="1"/>
  <c r="J24" i="1"/>
  <c r="J25" i="1"/>
  <c r="J27" i="1"/>
  <c r="E24" i="1"/>
  <c r="E26" i="1"/>
  <c r="G140" i="12" l="1"/>
  <c r="I17" i="1"/>
  <c r="I53" i="1"/>
  <c r="G39" i="1"/>
  <c r="G42" i="1"/>
  <c r="G41" i="1"/>
  <c r="H41" i="1" s="1"/>
  <c r="I41" i="1" s="1"/>
  <c r="H42" i="1"/>
  <c r="I42" i="1" s="1"/>
  <c r="I16" i="1" l="1"/>
  <c r="I21" i="1" s="1"/>
  <c r="G25" i="1" s="1"/>
  <c r="I66" i="1"/>
  <c r="G43" i="1"/>
  <c r="H39" i="1"/>
  <c r="I39" i="1" l="1"/>
  <c r="I43" i="1" s="1"/>
  <c r="H43" i="1"/>
  <c r="G28" i="1"/>
  <c r="J65" i="1"/>
  <c r="J63" i="1"/>
  <c r="J60" i="1"/>
  <c r="J64" i="1"/>
  <c r="J58" i="1"/>
  <c r="J62" i="1"/>
  <c r="J57" i="1"/>
  <c r="J56" i="1"/>
  <c r="J55" i="1"/>
  <c r="J61" i="1"/>
  <c r="J59" i="1"/>
  <c r="J54" i="1"/>
  <c r="J53" i="1"/>
  <c r="J66" i="1" l="1"/>
  <c r="A25" i="1"/>
  <c r="A26" i="1" s="1"/>
  <c r="G26" i="1" s="1"/>
  <c r="A27" i="1" s="1"/>
  <c r="A29" i="1" s="1"/>
  <c r="G29" i="1" s="1"/>
  <c r="G27" i="1" s="1"/>
  <c r="J39" i="1"/>
  <c r="J43" i="1" s="1"/>
  <c r="J42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Hanáček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<sst xmlns="http://schemas.openxmlformats.org/spreadsheetml/2006/main" count="1099" uniqueCount="324">
  <si>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</si>
  <si>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</si>
  <si>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</si>
  <si>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</si>
  <si>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</si>
  <si>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</si>
  <si>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</si>
  <si>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</si>
  <si>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</si>
  <si>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</si>
  <si>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</si>
  <si>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</si>
  <si>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</si>
  <si>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</si>
  <si>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</si>
  <si>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</si>
  <si>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</si>
  <si>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</si>
  <si>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</si>
  <si>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</si>
  <si>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</si>
  <si>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</si>
  <si>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</si>
  <si>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</si>
  <si>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</si>
  <si>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</si>
  <si>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</si>
  <si>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</si>
  <si>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</si>
  <si>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</si>
  <si>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</si>
  <si>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</si>
  <si>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</si>
  <si>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</si>
  <si>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</si>
  <si>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</si>
  <si>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</si>
  <si>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</si>
  <si>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</si>
  <si>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</si>
  <si>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</si>
  <si>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el</t>
  </si>
  <si>
    <t>Elektroinstalace silnoproudé - část B-1</t>
  </si>
  <si>
    <t>329</t>
  </si>
  <si>
    <t>MŠ Obchodní Uh.Brod</t>
  </si>
  <si>
    <t>Objekt:</t>
  </si>
  <si>
    <t>Rozpočet:</t>
  </si>
  <si>
    <t>00001</t>
  </si>
  <si>
    <t>ELEKTRO</t>
  </si>
  <si>
    <t>Stavba</t>
  </si>
  <si>
    <t>Stavební objekt</t>
  </si>
  <si>
    <t>Celkem za stavbu</t>
  </si>
  <si>
    <t>CZK</t>
  </si>
  <si>
    <t>#POPS</t>
  </si>
  <si>
    <t>Popis stavby: 00001 - ELEKTRO</t>
  </si>
  <si>
    <t>#POPO</t>
  </si>
  <si>
    <t>Popis objektu: 329 - MŠ Obchodní Uh.Brod</t>
  </si>
  <si>
    <t>#POPR</t>
  </si>
  <si>
    <t>Popis rozpočtu: el - Elektroinstalace silnoproudé - část B-1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</si>
  <si>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</si>
  <si>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</si>
  <si>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</si>
  <si>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</si>
  <si>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</si>
  <si>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</si>
  <si>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</si>
  <si>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</si>
  <si>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E.01</t>
  </si>
  <si>
    <t xml:space="preserve">KABELY A VODIČE </t>
  </si>
  <si>
    <t>E.02</t>
  </si>
  <si>
    <t>SVÍTIDLA VČETNĚ ZDROJŮ A ZAVĚŠENÍ (půdorysy)</t>
  </si>
  <si>
    <t>E.03</t>
  </si>
  <si>
    <t xml:space="preserve">PŘÍSTROJE </t>
  </si>
  <si>
    <t>E.04</t>
  </si>
  <si>
    <t>ÚLOŽNÝ MATERIÁL (půdorysy)</t>
  </si>
  <si>
    <t>E.05</t>
  </si>
  <si>
    <t>REVIZE A HZS</t>
  </si>
  <si>
    <t>E.07.02</t>
  </si>
  <si>
    <t>Rozváděč RS02</t>
  </si>
  <si>
    <t>E.07.04</t>
  </si>
  <si>
    <t>Rozváděč RS12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</si>
  <si>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</si>
  <si>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</si>
  <si>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</si>
  <si>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</si>
  <si>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</si>
  <si>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</si>
  <si>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</si>
  <si>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</si>
  <si>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</si>
  <si>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</si>
  <si>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</si>
  <si>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</si>
  <si>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</si>
  <si>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</si>
  <si>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</si>
  <si>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</si>
  <si>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</si>
  <si>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</si>
  <si>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</si>
  <si>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</si>
  <si>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</si>
  <si>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</si>
  <si>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</si>
  <si>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</si>
  <si>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</si>
  <si>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</si>
  <si>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</si>
  <si>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</si>
  <si>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</si>
  <si>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</si>
  <si>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</si>
  <si>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</si>
  <si>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</si>
  <si>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</si>
  <si>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314291225R00</t>
  </si>
  <si>
    <t>m</t>
  </si>
  <si>
    <t>801-1</t>
  </si>
  <si>
    <t>RTS 25/ II</t>
  </si>
  <si>
    <t>Práce</t>
  </si>
  <si>
    <t>Běžná</t>
  </si>
  <si>
    <t>POL1_</t>
  </si>
  <si>
    <t>612403386R00</t>
  </si>
  <si>
    <t>Hrubá výplň rýh ve stěnách, jakoukoliv maltou maltou ze suchých směsí  100 x 100 mm</t>
  </si>
  <si>
    <t>801-4</t>
  </si>
  <si>
    <t>jakékoliv šířky rýhy,</t>
  </si>
  <si>
    <t>SPI</t>
  </si>
  <si>
    <t>612403380R00</t>
  </si>
  <si>
    <t>Hrubá výplň rýh ve stěnách, jakoukoliv maltou maltou ze suchých směsí  30 x 30 mm</t>
  </si>
  <si>
    <t>PC61257535123</t>
  </si>
  <si>
    <t>Hrubá výplň rýh ve stěnách do 3x7 cm maltou ze SMS</t>
  </si>
  <si>
    <t>Vlastní</t>
  </si>
  <si>
    <t>Indiv</t>
  </si>
  <si>
    <t>612421637R00</t>
  </si>
  <si>
    <t>m2</t>
  </si>
  <si>
    <t>974031153R00</t>
  </si>
  <si>
    <t>Vysekání rýh v jakémkoliv zdivu cihelném v ploše  do hloubky 100 mm, šířky do 100 mm</t>
  </si>
  <si>
    <t>801-3</t>
  </si>
  <si>
    <t>974031122R00</t>
  </si>
  <si>
    <t>Vysekání rýh v jakémkoliv zdivu cihelném v ploše  do hloubky 30 mm, šířky do 70 mm</t>
  </si>
  <si>
    <t>974031121R00</t>
  </si>
  <si>
    <t>Vysekání rýh v jakémkoliv zdivu cihelném v ploše  do hloubky 30 mm, šířky do 30 mm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</si>
  <si>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</si>
  <si>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</si>
  <si>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</si>
  <si>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oborů 801, 803, 811 a 812</t>
  </si>
  <si>
    <t>970031060R00</t>
  </si>
  <si>
    <t>Jádrové vrtání, kruhové prostupy v cihelném zdivu jádrové vrtání, do D 60 mm</t>
  </si>
  <si>
    <t>973031616R00</t>
  </si>
  <si>
    <t>Vysekání v cihelném zdivu výklenků a kapes kapes pro špalíky a krabice  na jakoukoliv maltu vápennou nebo vápenocementovou, velilkosti do 100x100x50 mm</t>
  </si>
  <si>
    <t>kus</t>
  </si>
  <si>
    <t>210810045RT1</t>
  </si>
  <si>
    <t>Montáž kabelu CYKY 750 V, 3 x 1,5 mm2, pevně uloženého, včetně dodávky kabelu</t>
  </si>
  <si>
    <t>M21</t>
  </si>
  <si>
    <t>210810046RT3</t>
  </si>
  <si>
    <t>Montáž kabelu CYKY 750 V, 3 x 2,5 mm2, pevně uloženého, včetně dodávky kabelu</t>
  </si>
  <si>
    <t>210810056RT1</t>
  </si>
  <si>
    <t>Montáž kabelu CYKY 750 V, 5 x 2,5 mm2, pevně uloženého, včetně dodávky kabelu</t>
  </si>
  <si>
    <t>210810057RT2</t>
  </si>
  <si>
    <t>Montáž kabelu CYKY 750 V, 5 žilového, pevně uloženého, včetně dodávky kabelu CYKY 5 x 6 mm2</t>
  </si>
  <si>
    <t>210800549RT1</t>
  </si>
  <si>
    <t>Montáž vodiče H07V-U (CY), 16 mm2, uloženého pevně, včetně dodávky vodiče</t>
  </si>
  <si>
    <t>PC2104531221</t>
  </si>
  <si>
    <t>KABELOVÁ SPOJKA DO 5x10 mm2, dodávka a montáž</t>
  </si>
  <si>
    <t>ks</t>
  </si>
  <si>
    <t>210100003R00</t>
  </si>
  <si>
    <t>Ukončení vodičů  v rozvaděči včetně zapojení a vodičové koncovky,  , průřez do 16 mm2</t>
  </si>
  <si>
    <t>210800626RT1</t>
  </si>
  <si>
    <t>Montáž vodiče H07V-K (CYA), 6 mm2, uloženého volně, včetně dodávky vodiče</t>
  </si>
  <si>
    <t>210220321RT1</t>
  </si>
  <si>
    <t>Montáž svorky hromosvodové "Bernard" na potrubí, včetně dodávky svorky a Cu pásku (bez vodiče a připoj. vod.)</t>
  </si>
  <si>
    <t>210800546RT1</t>
  </si>
  <si>
    <t>Montáž vodiče H07V-U (CY), 4 mm2, uloženého pevně, včetně dodávky vodiče</t>
  </si>
  <si>
    <t>210100001R00</t>
  </si>
  <si>
    <t>Ukončení vodičů  v rozvaděči včetně zapojení a vodičové koncovky,  , průřez do 2,5 mm2</t>
  </si>
  <si>
    <t>PC34841234</t>
  </si>
  <si>
    <t>Specifikace</t>
  </si>
  <si>
    <t>POL3_</t>
  </si>
  <si>
    <t>PC348412351</t>
  </si>
  <si>
    <t>PC348100725</t>
  </si>
  <si>
    <t>PC348100726</t>
  </si>
  <si>
    <t>PC34841291</t>
  </si>
  <si>
    <t>210110041RT6</t>
  </si>
  <si>
    <t>210110043RT6</t>
  </si>
  <si>
    <t>210110045RT6</t>
  </si>
  <si>
    <t>210110048RT6</t>
  </si>
  <si>
    <t>210110054RT6</t>
  </si>
  <si>
    <t>210111011RT6</t>
  </si>
  <si>
    <t>PC210111038</t>
  </si>
  <si>
    <t>PC210111178</t>
  </si>
  <si>
    <t>Zásuvka průmyslová IP 44  3P+N+PE  16 A dodávka a montáž</t>
  </si>
  <si>
    <t>210010321RT1</t>
  </si>
  <si>
    <t>Montáž krabice plastové univerzální, kruhové, o průměru 73 mm, hloubky 42 mm, s víčkem a svorkovnicí, do zdiva, se zapojením, včetně dodávky</t>
  </si>
  <si>
    <t>210010311RT1</t>
  </si>
  <si>
    <t>Montáž krabice plastové univerzální, kruhové, o průměru 73 mm, hloubky 42 mm, s víčkem, do zdiva, bez zapojení, včetně dodávky</t>
  </si>
  <si>
    <t>210010301RT1</t>
  </si>
  <si>
    <t>Montáž krabice plastové přístrojové, kruhové, o průměru 73 mm, hloubky 30 mm,  , do zdiva, bez zapojení, včetně dodávky</t>
  </si>
  <si>
    <t>210010315RT3</t>
  </si>
  <si>
    <t>Montáž krabice plastové rozvodné, obdélníkové, o rozměru 205 x 255 mm, hloubky 68 mm, s víčkem, do zdiva, bez zapojení, včetně dodávky</t>
  </si>
  <si>
    <t>905 0099     R01</t>
  </si>
  <si>
    <t>Dokumentace skutečného provedení</t>
  </si>
  <si>
    <t>h</t>
  </si>
  <si>
    <t>905      R01</t>
  </si>
  <si>
    <t>905 003     R01</t>
  </si>
  <si>
    <t>905 004     R01</t>
  </si>
  <si>
    <t>PC358939334T</t>
  </si>
  <si>
    <t>rozvodnice zapuštěná 144 modulů, IP40/20, vč. svorek, vývodek, vnitřního propojení, krytů, apod, PŘÍPOJNIC PE+N, barva RAL9016, materiál : ocel-plech, uzamykatelná, zapuštěná</t>
  </si>
  <si>
    <t>358247716R</t>
  </si>
  <si>
    <t>odpínač pojistek počet pólů 3; vel.poj.vložky 14x51mm, bez signalizace; max.proud poj.vložky 50 A; teplota okolí -5 až + 35°C °C; IP 20</t>
  </si>
  <si>
    <t>SPCM</t>
  </si>
  <si>
    <t>PC2104531531</t>
  </si>
  <si>
    <t>Páčkový spínač 63-3, In 63 A, Ue 230/400 V a.c., 60/220 V d.c., 3-pól, šířka 3 moduly</t>
  </si>
  <si>
    <t>358938368T</t>
  </si>
  <si>
    <t>Svodič přepětí SVC-350-3N-MZS</t>
  </si>
  <si>
    <t>VL2011</t>
  </si>
  <si>
    <t>35896738T</t>
  </si>
  <si>
    <t>Pojistková vložka PV14 63A gG</t>
  </si>
  <si>
    <t>PC354 419587</t>
  </si>
  <si>
    <t>ekvipotenciální přípojnice Cu 10 přívodů</t>
  </si>
  <si>
    <t>PC210453153</t>
  </si>
  <si>
    <t>Instalační stykač RSI-20-11-A230-M, Ith 20 A, Uc 230 V a.c., 1x zapínací kontakt, 1x rozpínací kontakt, s manuálním ovládáním</t>
  </si>
  <si>
    <t>35822001013R</t>
  </si>
  <si>
    <t>jistič modulární jmen.proud 10,00 A; charakt. B; počet pólů 1; jmenovitá zkratová schopnost/230 V a.c. 10 kA; tepl.okolí -25 do + 55 °C; IP 20</t>
  </si>
  <si>
    <t>35822001015R</t>
  </si>
  <si>
    <t>jistič modulární jmen.proud 16,00 A; charakt. B; počet pólů 1; jmenovitá zkratová schopnost/230 V a.c. 10 kA; tepl.okolí -25 do + 55 °C; IP 20</t>
  </si>
  <si>
    <t>PC35854654</t>
  </si>
  <si>
    <t>Proudový chránič OFI-40-4-030A, In 40 A, Ue 230/400 V a.c., Idn 30 mA, 4-pól, Inc 10 kA, typ A</t>
  </si>
  <si>
    <t>PC35845314</t>
  </si>
  <si>
    <t>Proudový chránič s nadproudovou ochranou OLI-10B-1N-030A, In 10 A, Ue 230 V a.c., charakteristika B, Idn 30 mA, 1+N-pól, Icn 10 kA, typ A</t>
  </si>
  <si>
    <t>35822001012R</t>
  </si>
  <si>
    <t>jistič modulární jmen.proud 6,00 A; charakt. B; počet pólů 1; jmenovitá zkratová schopnost/230 V a.c. 10 kA; tepl.okolí -25 do + 55 °C; IP 20</t>
  </si>
  <si>
    <t>PC2404531212</t>
  </si>
  <si>
    <t>Impulzní relé MIR-16-001-A230, In 16 A, In 16 A, Un 230 V a.c., Un 230 V a.c., 1x přepínací kontakt, 1 x přepínací kontakt</t>
  </si>
  <si>
    <t>210190002R00</t>
  </si>
  <si>
    <t>Montáž oceloplechové rozvodnice, do hmotnosti 50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</si>
  <si>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</si>
  <si>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PC210122358</t>
  </si>
  <si>
    <t>Mtž svodič přepětí 3st 1díl lišta</t>
  </si>
  <si>
    <t>210120421R00</t>
  </si>
  <si>
    <t>Montáž jističe jednopólového</t>
  </si>
  <si>
    <t>modulárního, do rozvodné skříně</t>
  </si>
  <si>
    <t>210120441R00</t>
  </si>
  <si>
    <t>Montáž jističe třípólového</t>
  </si>
  <si>
    <t>210130001R00</t>
  </si>
  <si>
    <t>Montáž stykače vzduchového vestavného, stejnosměrného včetně zapojení, 40 A, jednopólového</t>
  </si>
  <si>
    <t>650071611R00</t>
  </si>
  <si>
    <t>Montáž relé pomocného na DIN lištu</t>
  </si>
  <si>
    <t>M65</t>
  </si>
  <si>
    <t>210120823R00</t>
  </si>
  <si>
    <t>Montáž chrániče proudového, čtyřpólového, do 40 A</t>
  </si>
  <si>
    <t>210120803R00</t>
  </si>
  <si>
    <t>Montáž chrániče proudového, dvoupólového, do 40 A</t>
  </si>
  <si>
    <t>PC357483513</t>
  </si>
  <si>
    <t>PC35854132</t>
  </si>
  <si>
    <t>979093111R00</t>
  </si>
  <si>
    <t>Uložení suti na skládku bez zhutnění</t>
  </si>
  <si>
    <t>800-6</t>
  </si>
  <si>
    <t>s hrubým urovnáním,</t>
  </si>
  <si>
    <t>979083117R00</t>
  </si>
  <si>
    <t>Vodorovné přemístění suti přes 5000 m do 6000 m</t>
  </si>
  <si>
    <t>včetně naložení na dopravní prostředek a složení,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</si>
  <si>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</si>
  <si>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</si>
  <si>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</si>
  <si>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</si>
  <si>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</si>
  <si>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</si>
  <si>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</si>
  <si>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</si>
  <si>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</si>
  <si>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</si>
  <si>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</si>
  <si>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</si>
  <si>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</si>
  <si>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</si>
  <si>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</si>
  <si>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005211080R</t>
  </si>
  <si>
    <t>005231020R</t>
  </si>
  <si>
    <t>00524 R</t>
  </si>
  <si>
    <t>SUM</t>
  </si>
  <si>
    <t>END</t>
  </si>
  <si>
    <t>Příplatek za lešení,  montážní plošinu</t>
  </si>
  <si>
    <t>soub.</t>
  </si>
  <si>
    <t>A MODULÁRNÍ LED SVÍTIDLO S PRIZMATICKOU OPTIKOU, 4000 K, 30W, 3900 lm, IP20, PŘISAZENÉ, dodávka a montáž, viz kniha svítidel PD</t>
  </si>
  <si>
    <t>B MODULÁRNÍ LED SVÍTIDLO S PRIZMATICKOU OPTIKOU, 4000 K, 28W, 3640 lm, IP20, PŘISAZENÉ, dodávka a montáž, viz kniha svítidel PD</t>
  </si>
  <si>
    <t>C MODULÁRNÍ LED SVÍTIDLO S PRIZMATICKOU OPTIKOU, 4000 K, 33W, 4320 lm, IP20, PŘISAZENÉ, dodávka a montáž, viz kniha svítidel PD</t>
  </si>
  <si>
    <t>D SVÍTIDLO LED, KULATÉ, PŘISAZENÉ, 4000 K, 2500 lm, 30 W, IP44, dodávka a montáž, viz kniha svítidel PD</t>
  </si>
  <si>
    <t>N  SVÍTIDLO LED, NOUZOVÉ, NEZÁVISLOST 3 HODINY, 3,4W, IP65, dodávka a montáž, viz kniha svítidel PD</t>
  </si>
  <si>
    <t>Montáž spínače zapuštěného a polozapuštěného včetně zapojení, dodávky spínače, krytu a rámečku, jednopólového,  , řazení 1, viz kniha koncové prvky PD</t>
  </si>
  <si>
    <t>Montáž spínače zapuštěného a polozapuštěného včetně zapojení, dodávky spínače, krytu a rámečku, sériového,  , řazení 5, viz kniha koncové prvky PD</t>
  </si>
  <si>
    <t>Montáž spínače zapuštěného a polozapuštěného včetně zapojení, dodávky spínače, krytu a rámečku, střídavého,  , řazení 6, viz kniha koncové prvky PD</t>
  </si>
  <si>
    <t>Montáž spínače zapuštěného a polozapuštěného včetně zapojení, dodávky spínače, krytu a rámečku, jednopólového se signalizační s doutnavkou,  , řazení 1 SO, viz kniha koncové prvky PD</t>
  </si>
  <si>
    <t>Montáž spínače zapuštěného a polozapuštěného včetně zapojení, dodávky spínače, krytu a rámečku, střídavého dvojitého,  , řazení 6+6, viz kniha koncové prvky PD</t>
  </si>
  <si>
    <t>Montáž zásuvky domovní zapuštěné včetně zapojení včetně dodávky zásuvky kompletní jednonásobné s ochr.kolíkem 16A/250VAC a rámečkem,  , provedení 2P+PE,  , viz kniha koncové prvky PD</t>
  </si>
  <si>
    <t>Zásuvka domovní zapuštěná - provedení 2P+PE, s ochranou proti přepětí, včetně dodávky zásuvky a rámečku, viz kniha koncové prvky PD</t>
  </si>
  <si>
    <t>220301022R00</t>
  </si>
  <si>
    <t>Lišta elektroinstalační L 40</t>
  </si>
  <si>
    <t>RTS 25/ I</t>
  </si>
  <si>
    <t>220301021R00</t>
  </si>
  <si>
    <t>Lišta elektroinstalační L 20</t>
  </si>
  <si>
    <t>345709990007R</t>
  </si>
  <si>
    <t>lišta elektroinstalační hranatá; mat. PVC samozhášivé; Š x V 40 x 40,3 mm; délka 3,00 m; bílá; stupeň hořlavosti A-C3; teplot.rozsah -5 až 60 °C</t>
  </si>
  <si>
    <t>34572172R</t>
  </si>
  <si>
    <t>lišta elektroinstalační hranatá; mat. PVC samozhášivé; Š x V 21,2 x 19,2 mm; délka 2,00 m; bílá; stupeň hořlavosti A1-F; teplot.rozsah -5 až 60 °C</t>
  </si>
  <si>
    <t>PC0054231532</t>
  </si>
  <si>
    <t>Stavební práce vč. materiálu při  úpravách rozvaděčů pro osazení nebo při demontáži</t>
  </si>
  <si>
    <t>Demontáž stávajícího zařízení vč. likvidace (rozváděče, svítidla, přístroje, úložné konstrukce, kabeláž)</t>
  </si>
  <si>
    <t>PC0054231542</t>
  </si>
  <si>
    <t>Poplatek za skládku stavební suti, betonu</t>
  </si>
  <si>
    <t>PC005423178</t>
  </si>
  <si>
    <t>Poplatek za odvoz, skládku, likvidaci elektromateriálu, svítidel</t>
  </si>
  <si>
    <t>soubor</t>
  </si>
  <si>
    <t>PC004251142</t>
  </si>
  <si>
    <t>PC0054231531</t>
  </si>
  <si>
    <t>Bezpečnostní a hygienická opatření na staveništi</t>
  </si>
  <si>
    <t xml:space="preserve">Omítky vnitřní stěn vápenné nebo vápenocementové vč. štukové v podlaží i ve schodišti </t>
  </si>
  <si>
    <t>Individuální a komplexní vyzkoušení, revize, atd.</t>
  </si>
  <si>
    <t>Předání a převzetí díla, doklady a povinnosti z ochodních podmínek SOD</t>
  </si>
  <si>
    <t>Úprava stávajícího zařízení, napojení na stávající zařízení a trasy vedení</t>
  </si>
  <si>
    <t>Revize, vytyčení provoz.souboru, stávajících, sítí a objektů</t>
  </si>
  <si>
    <t>Příprava staveniště, přesun nábytku, zakrytí vč. dodávky fólie podlah, nábytku a zařízení pro potřeby stavby atd.</t>
  </si>
  <si>
    <t>952901111R00</t>
  </si>
  <si>
    <t>Vyčištění budov a ostatních objektů budov bytové nebo občanské výstavby - zametení a umytí podlah,, dlažeb, obkladů, schodů v místnostech, chodbách a schodištích, vyčištění a umytí oken, dveří s rámy,zárubněmi, umytí a vyčištění jiných zasklených a natíraných ploch a zařizovacích předmětů před předáním do užívání světlá výška podlaží do 4 m</t>
  </si>
  <si>
    <t>Stavební výpomoc vč. materiálu při montážních pracech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</si>
</sst>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8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34" xfId="0" applyFont="1" applyFill="1" applyBorder="1" applyAlignment="1">
      <alignment vertical="top"/>
    </xf>
    <xf numFmtId="49" fontId="16" fillId="0" borderId="35" xfId="0" applyNumberFormat="1" applyFont="1" applyFill="1" applyBorder="1" applyAlignment="1">
      <alignment vertical="top"/>
    </xf>
    <xf numFmtId="49" fontId="16" fillId="0" borderId="35" xfId="0" applyNumberFormat="1" applyFont="1" applyFill="1" applyBorder="1" applyAlignment="1">
      <alignment horizontal="left" vertical="top" wrapText="1"/>
    </xf>
    <xf numFmtId="0" fontId="16" fillId="0" borderId="35" xfId="0" applyFont="1" applyFill="1" applyBorder="1" applyAlignment="1">
      <alignment horizontal="center" vertical="top" shrinkToFit="1"/>
    </xf>
    <xf numFmtId="165" fontId="16" fillId="0" borderId="35" xfId="0" applyNumberFormat="1" applyFont="1" applyFill="1" applyBorder="1" applyAlignment="1">
      <alignment vertical="top" shrinkToFit="1"/>
    </xf>
    <xf numFmtId="4" fontId="16" fillId="0" borderId="35" xfId="0" applyNumberFormat="1" applyFont="1" applyFill="1" applyBorder="1" applyAlignment="1" applyProtection="1">
      <alignment vertical="top" shrinkToFit="1"/>
      <protection locked="0"/>
    </xf>
    <xf numFmtId="4" fontId="16" fillId="0" borderId="35" xfId="0" applyNumberFormat="1" applyFont="1" applyFill="1" applyBorder="1" applyAlignment="1">
      <alignment vertical="top" shrinkToFit="1"/>
    </xf>
    <xf numFmtId="4" fontId="16" fillId="0" borderId="0" xfId="0" applyNumberFormat="1" applyFont="1" applyFill="1" applyBorder="1" applyAlignment="1" applyProtection="1">
      <alignment vertical="top" shrinkToFit="1"/>
      <protection locked="0"/>
    </xf>
    <xf numFmtId="4" fontId="16" fillId="0" borderId="0" xfId="0" applyNumberFormat="1" applyFont="1" applyFill="1" applyBorder="1" applyAlignment="1">
      <alignment vertical="top" shrinkToFit="1"/>
    </xf>
    <xf numFmtId="165" fontId="16" fillId="0" borderId="0" xfId="0" applyNumberFormat="1" applyFont="1" applyFill="1" applyBorder="1" applyAlignment="1">
      <alignment vertical="top" shrinkToFit="1"/>
    </xf>
    <xf numFmtId="0" fontId="0" fillId="0" borderId="0" xfId="0" applyFill="1" applyAlignment="1">
      <alignment vertical="top"/>
    </xf>
    <xf numFmtId="0" fontId="0" fillId="0" borderId="0" xfId="0" applyFill="1"/>
    <xf numFmtId="0" fontId="16" fillId="0" borderId="42" xfId="0" applyFont="1" applyFill="1" applyBorder="1" applyAlignment="1">
      <alignment vertical="top"/>
    </xf>
    <xf numFmtId="49" fontId="16" fillId="0" borderId="43" xfId="0" applyNumberFormat="1" applyFont="1" applyFill="1" applyBorder="1" applyAlignment="1">
      <alignment vertical="top"/>
    </xf>
    <xf numFmtId="49" fontId="16" fillId="0" borderId="43" xfId="0" applyNumberFormat="1" applyFont="1" applyFill="1" applyBorder="1" applyAlignment="1">
      <alignment horizontal="left" vertical="top" wrapText="1"/>
    </xf>
    <xf numFmtId="0" fontId="16" fillId="0" borderId="43" xfId="0" applyFont="1" applyFill="1" applyBorder="1" applyAlignment="1">
      <alignment horizontal="center" vertical="top" shrinkToFit="1"/>
    </xf>
    <xf numFmtId="165" fontId="16" fillId="0" borderId="43" xfId="0" applyNumberFormat="1" applyFont="1" applyFill="1" applyBorder="1" applyAlignment="1">
      <alignment vertical="top" shrinkToFit="1"/>
    </xf>
    <xf numFmtId="4" fontId="16" fillId="0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Fill="1" applyBorder="1" applyAlignment="1">
      <alignment vertical="top" shrinkToFit="1"/>
    </xf>
    <xf numFmtId="4" fontId="16" fillId="0" borderId="44" xfId="0" applyNumberFormat="1" applyFont="1" applyFill="1" applyBorder="1" applyAlignment="1">
      <alignment vertical="top" shrinkToFit="1"/>
    </xf>
    <xf numFmtId="0" fontId="16" fillId="0" borderId="0" xfId="0" applyFont="1" applyFill="1"/>
    <xf numFmtId="4" fontId="16" fillId="5" borderId="43" xfId="0" applyNumberFormat="1" applyFont="1" applyFill="1" applyBorder="1" applyAlignment="1" applyProtection="1">
      <alignment vertical="top" shrinkToFit="1"/>
      <protection locked="0"/>
    </xf>
    <xf numFmtId="49" fontId="16" fillId="0" borderId="45" xfId="0" applyNumberFormat="1" applyFont="1" applyFill="1" applyBorder="1" applyAlignment="1">
      <alignment vertical="top"/>
    </xf>
    <xf numFmtId="49" fontId="16" fillId="0" borderId="46" xfId="0" applyNumberFormat="1" applyFont="1" applyFill="1" applyBorder="1" applyAlignment="1">
      <alignment horizontal="left" vertical="top" wrapText="1"/>
    </xf>
    <xf numFmtId="49" fontId="16" fillId="0" borderId="37" xfId="0" applyNumberFormat="1" applyFont="1" applyFill="1" applyBorder="1" applyAlignment="1">
      <alignment vertical="top"/>
    </xf>
    <xf numFmtId="49" fontId="16" fillId="0" borderId="40" xfId="0" applyNumberFormat="1" applyFont="1" applyFill="1" applyBorder="1" applyAlignment="1">
      <alignment vertical="top"/>
    </xf>
    <xf numFmtId="49" fontId="16" fillId="0" borderId="40" xfId="0" applyNumberFormat="1" applyFont="1" applyFill="1" applyBorder="1" applyAlignment="1">
      <alignment horizontal="left" vertical="top" wrapText="1"/>
    </xf>
    <xf numFmtId="0" fontId="16" fillId="0" borderId="40" xfId="0" applyFont="1" applyFill="1" applyBorder="1" applyAlignment="1">
      <alignment horizontal="center" vertical="top" shrinkToFit="1"/>
    </xf>
    <xf numFmtId="165" fontId="16" fillId="0" borderId="40" xfId="0" applyNumberFormat="1" applyFont="1" applyFill="1" applyBorder="1" applyAlignment="1">
      <alignment vertical="top" shrinkToFit="1"/>
    </xf>
    <xf numFmtId="4" fontId="16" fillId="0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Fill="1" applyBorder="1" applyAlignment="1">
      <alignment vertical="top" shrinkToFit="1"/>
    </xf>
    <xf numFmtId="4" fontId="16" fillId="5" borderId="40" xfId="0" applyNumberFormat="1" applyFont="1" applyFill="1" applyBorder="1" applyAlignment="1" applyProtection="1">
      <alignment vertical="top" shrinkToFit="1"/>
      <protection locked="0"/>
    </xf>
    <xf numFmtId="0" fontId="16" fillId="0" borderId="37" xfId="0" applyFont="1" applyFill="1" applyBorder="1" applyAlignment="1">
      <alignment vertical="top"/>
    </xf>
    <xf numFmtId="0" fontId="16" fillId="0" borderId="39" xfId="0" applyFont="1" applyFill="1" applyBorder="1" applyAlignment="1">
      <alignment vertical="top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0" borderId="27" xfId="0" applyFont="1" applyFill="1" applyBorder="1" applyAlignment="1">
      <alignment vertical="top"/>
    </xf>
    <xf numFmtId="0" fontId="16" fillId="0" borderId="18" xfId="0" applyFont="1" applyFill="1" applyBorder="1" applyAlignment="1">
      <alignment horizontal="center" vertical="top" shrinkToFit="1"/>
    </xf>
    <xf numFmtId="165" fontId="16" fillId="0" borderId="18" xfId="0" applyNumberFormat="1" applyFont="1" applyFill="1" applyBorder="1" applyAlignment="1">
      <alignment vertical="top" shrinkToFit="1"/>
    </xf>
    <xf numFmtId="4" fontId="16" fillId="0" borderId="3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APP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2" zoomScaleNormal="100" zoomScaleSheetLayoutView="75" workbookViewId="0">
      <selection activeCell="I65" sqref="I6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56" t="s">
        <v>39</v>
      </c>
      <c r="C1" s="257"/>
      <c r="D1" s="257"/>
      <c r="E1" s="257"/>
      <c r="F1" s="257"/>
      <c r="G1" s="257"/>
      <c r="H1" s="257"/>
      <c r="I1" s="257"/>
      <c r="J1" s="258"/>
    </row>
    <row r="2" spans="1:15" ht="36" customHeight="1" x14ac:dyDescent="0.2">
      <c r="A2" s="2"/>
      <c r="B2" s="77" t="s">
        <v>22</v>
      </c>
      <c r="C2" s="78"/>
      <c r="D2" s="79" t="s">
        <v>47</v>
      </c>
      <c r="E2" s="262" t="s">
        <v>48</v>
      </c>
      <c r="F2" s="263"/>
      <c r="G2" s="263"/>
      <c r="H2" s="263"/>
      <c r="I2" s="263"/>
      <c r="J2" s="264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65" t="s">
        <v>44</v>
      </c>
      <c r="F3" s="266"/>
      <c r="G3" s="266"/>
      <c r="H3" s="266"/>
      <c r="I3" s="266"/>
      <c r="J3" s="267"/>
    </row>
    <row r="4" spans="1:15" ht="23.25" customHeight="1" x14ac:dyDescent="0.2">
      <c r="A4" s="76">
        <v>3469005</v>
      </c>
      <c r="B4" s="82" t="s">
        <v>46</v>
      </c>
      <c r="C4" s="83"/>
      <c r="D4" s="84" t="s">
        <v>41</v>
      </c>
      <c r="E4" s="245" t="s">
        <v>42</v>
      </c>
      <c r="F4" s="246"/>
      <c r="G4" s="246"/>
      <c r="H4" s="246"/>
      <c r="I4" s="246"/>
      <c r="J4" s="247"/>
    </row>
    <row r="5" spans="1:15" ht="24" customHeight="1" x14ac:dyDescent="0.2">
      <c r="A5" s="2"/>
      <c r="B5" s="31" t="s">
        <v>40</v>
      </c>
      <c r="D5" s="250"/>
      <c r="E5" s="251"/>
      <c r="F5" s="251"/>
      <c r="G5" s="251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52"/>
      <c r="E6" s="253"/>
      <c r="F6" s="253"/>
      <c r="G6" s="25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54"/>
      <c r="F7" s="255"/>
      <c r="G7" s="25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69"/>
      <c r="E11" s="269"/>
      <c r="F11" s="269"/>
      <c r="G11" s="269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44"/>
      <c r="E12" s="244"/>
      <c r="F12" s="244"/>
      <c r="G12" s="244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48"/>
      <c r="F13" s="249"/>
      <c r="G13" s="24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68"/>
      <c r="F15" s="268"/>
      <c r="G15" s="270"/>
      <c r="H15" s="270"/>
      <c r="I15" s="270" t="s">
        <v>29</v>
      </c>
      <c r="J15" s="271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33"/>
      <c r="F16" s="234"/>
      <c r="G16" s="233"/>
      <c r="H16" s="234"/>
      <c r="I16" s="233">
        <f>SUMIF(F53:F65,A16,I53:I65)+SUMIF(F53:F65,"PSU",I53:I65)</f>
        <v>0</v>
      </c>
      <c r="J16" s="235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33"/>
      <c r="F17" s="234"/>
      <c r="G17" s="233"/>
      <c r="H17" s="234"/>
      <c r="I17" s="233">
        <f>SUMIF(F53:F65,A17,I53:I65)</f>
        <v>0</v>
      </c>
      <c r="J17" s="235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33"/>
      <c r="F18" s="234"/>
      <c r="G18" s="233"/>
      <c r="H18" s="234"/>
      <c r="I18" s="233">
        <f>SUMIF(F53:F65,A18,I53:I65)</f>
        <v>0</v>
      </c>
      <c r="J18" s="235"/>
    </row>
    <row r="19" spans="1:10" ht="23.25" customHeight="1" x14ac:dyDescent="0.2">
      <c r="A19" s="139" t="s">
        <v>84</v>
      </c>
      <c r="B19" s="38" t="s">
        <v>27</v>
      </c>
      <c r="C19" s="62"/>
      <c r="D19" s="63"/>
      <c r="E19" s="233"/>
      <c r="F19" s="234"/>
      <c r="G19" s="233"/>
      <c r="H19" s="234"/>
      <c r="I19" s="233">
        <f>SUMIF(F53:F65,A19,I53:I65)</f>
        <v>0</v>
      </c>
      <c r="J19" s="235"/>
    </row>
    <row r="20" spans="1:10" ht="23.25" customHeight="1" x14ac:dyDescent="0.2">
      <c r="A20" s="139" t="s">
        <v>85</v>
      </c>
      <c r="B20" s="38" t="s">
        <v>28</v>
      </c>
      <c r="C20" s="62"/>
      <c r="D20" s="63"/>
      <c r="E20" s="233"/>
      <c r="F20" s="234"/>
      <c r="G20" s="233"/>
      <c r="H20" s="234"/>
      <c r="I20" s="233">
        <f>SUMIF(F53:F65,A20,I53:I65)</f>
        <v>0</v>
      </c>
      <c r="J20" s="235"/>
    </row>
    <row r="21" spans="1:10" ht="23.25" customHeight="1" x14ac:dyDescent="0.2">
      <c r="A21" s="2"/>
      <c r="B21" s="48" t="s">
        <v>29</v>
      </c>
      <c r="C21" s="64"/>
      <c r="D21" s="65"/>
      <c r="E21" s="236"/>
      <c r="F21" s="272"/>
      <c r="G21" s="236"/>
      <c r="H21" s="272"/>
      <c r="I21" s="236">
        <f>SUM(I16:J20)</f>
        <v>0</v>
      </c>
      <c r="J21" s="23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31">
        <f>ZakladDPHSniVypocet</f>
        <v>0</v>
      </c>
      <c r="H23" s="232"/>
      <c r="I23" s="23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9">
        <f>IF(A24&gt;50, ROUNDUP(A23, 0), ROUNDDOWN(A23, 0))</f>
        <v>0</v>
      </c>
      <c r="H24" s="230"/>
      <c r="I24" s="23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31">
        <f>I21</f>
        <v>0</v>
      </c>
      <c r="H25" s="232"/>
      <c r="I25" s="23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59">
        <f>IF(A26&gt;50, ROUNDUP(A25, 0), ROUNDDOWN(A25, 0))</f>
        <v>0</v>
      </c>
      <c r="H26" s="260"/>
      <c r="I26" s="26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61">
        <f>CenaCelkem-(ZakladDPHSni+DPHSni+ZakladDPHZakl+DPHZakl)</f>
        <v>0</v>
      </c>
      <c r="H27" s="261"/>
      <c r="I27" s="26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39">
        <f>ZakladDPHSniVypocet+ZakladDPHZaklVypocet</f>
        <v>0</v>
      </c>
      <c r="H28" s="239"/>
      <c r="I28" s="239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38">
        <f>IF(A29&gt;50, ROUNDUP(A27, 0), ROUNDDOWN(A27, 0))</f>
        <v>0</v>
      </c>
      <c r="H29" s="238"/>
      <c r="I29" s="238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0"/>
      <c r="E34" s="241"/>
      <c r="G34" s="242"/>
      <c r="H34" s="243"/>
      <c r="I34" s="243"/>
      <c r="J34" s="25"/>
    </row>
    <row r="35" spans="1:10" ht="12.75" customHeight="1" x14ac:dyDescent="0.2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23"/>
      <c r="D39" s="223"/>
      <c r="E39" s="223"/>
      <c r="F39" s="99">
        <f>'329 el Pol'!AE140</f>
        <v>0</v>
      </c>
      <c r="G39" s="100">
        <f>'329 el Pol'!AF140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224" t="s">
        <v>50</v>
      </c>
      <c r="D40" s="224"/>
      <c r="E40" s="224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43</v>
      </c>
      <c r="C41" s="224" t="s">
        <v>44</v>
      </c>
      <c r="D41" s="224"/>
      <c r="E41" s="224"/>
      <c r="F41" s="104">
        <f>'329 el Pol'!AE140</f>
        <v>0</v>
      </c>
      <c r="G41" s="105">
        <f>'329 el Pol'!AF140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41</v>
      </c>
      <c r="C42" s="223" t="s">
        <v>42</v>
      </c>
      <c r="D42" s="223"/>
      <c r="E42" s="223"/>
      <c r="F42" s="108">
        <f>'329 el Pol'!AE140</f>
        <v>0</v>
      </c>
      <c r="G42" s="101">
        <f>'329 el Pol'!AF140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225" t="s">
        <v>51</v>
      </c>
      <c r="C43" s="226"/>
      <c r="D43" s="226"/>
      <c r="E43" s="227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20" t="s">
        <v>59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60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61</v>
      </c>
      <c r="C53" s="221" t="s">
        <v>62</v>
      </c>
      <c r="D53" s="222"/>
      <c r="E53" s="222"/>
      <c r="F53" s="135" t="s">
        <v>24</v>
      </c>
      <c r="G53" s="136"/>
      <c r="H53" s="136"/>
      <c r="I53" s="136">
        <f>'329 el Pol'!G8</f>
        <v>0</v>
      </c>
      <c r="J53" s="132" t="str">
        <f>IF(I66=0,"",I53/I66*100)</f>
        <v/>
      </c>
    </row>
    <row r="54" spans="1:10" ht="36.75" customHeight="1" x14ac:dyDescent="0.2">
      <c r="A54" s="123"/>
      <c r="B54" s="128" t="s">
        <v>63</v>
      </c>
      <c r="C54" s="221" t="s">
        <v>64</v>
      </c>
      <c r="D54" s="222"/>
      <c r="E54" s="222"/>
      <c r="F54" s="135" t="s">
        <v>24</v>
      </c>
      <c r="G54" s="136"/>
      <c r="H54" s="136"/>
      <c r="I54" s="136">
        <f>'329 el Pol'!G10</f>
        <v>0</v>
      </c>
      <c r="J54" s="132" t="str">
        <f>IF(I66=0,"",I54/I66*100)</f>
        <v/>
      </c>
    </row>
    <row r="55" spans="1:10" ht="36.75" customHeight="1" x14ac:dyDescent="0.2">
      <c r="A55" s="123"/>
      <c r="B55" s="128" t="s">
        <v>65</v>
      </c>
      <c r="C55" s="221" t="s">
        <v>66</v>
      </c>
      <c r="D55" s="222"/>
      <c r="E55" s="222"/>
      <c r="F55" s="135" t="s">
        <v>24</v>
      </c>
      <c r="G55" s="136"/>
      <c r="H55" s="136"/>
      <c r="I55" s="136">
        <f>'329 el Pol'!G17</f>
        <v>0</v>
      </c>
      <c r="J55" s="132" t="str">
        <f>IF(I66=0,"",I55/I66*100)</f>
        <v/>
      </c>
    </row>
    <row r="56" spans="1:10" ht="36.75" customHeight="1" x14ac:dyDescent="0.2">
      <c r="A56" s="123"/>
      <c r="B56" s="128" t="s">
        <v>67</v>
      </c>
      <c r="C56" s="221" t="s">
        <v>68</v>
      </c>
      <c r="D56" s="222"/>
      <c r="E56" s="222"/>
      <c r="F56" s="135" t="s">
        <v>25</v>
      </c>
      <c r="G56" s="136"/>
      <c r="H56" s="136"/>
      <c r="I56" s="136">
        <f>'329 el Pol'!G26</f>
        <v>0</v>
      </c>
      <c r="J56" s="132" t="str">
        <f>IF(I66=0,"",I56/I66*100)</f>
        <v/>
      </c>
    </row>
    <row r="57" spans="1:10" ht="36.75" customHeight="1" x14ac:dyDescent="0.2">
      <c r="A57" s="123"/>
      <c r="B57" s="128" t="s">
        <v>69</v>
      </c>
      <c r="C57" s="221" t="s">
        <v>70</v>
      </c>
      <c r="D57" s="222"/>
      <c r="E57" s="222"/>
      <c r="F57" s="135" t="s">
        <v>25</v>
      </c>
      <c r="G57" s="136"/>
      <c r="H57" s="136"/>
      <c r="I57" s="136">
        <f>'329 el Pol'!G38</f>
        <v>0</v>
      </c>
      <c r="J57" s="132" t="str">
        <f>IF(I66=0,"",I57/I66*100)</f>
        <v/>
      </c>
    </row>
    <row r="58" spans="1:10" ht="36.75" customHeight="1" x14ac:dyDescent="0.2">
      <c r="A58" s="123"/>
      <c r="B58" s="128" t="s">
        <v>71</v>
      </c>
      <c r="C58" s="221" t="s">
        <v>72</v>
      </c>
      <c r="D58" s="222"/>
      <c r="E58" s="222"/>
      <c r="F58" s="135" t="s">
        <v>25</v>
      </c>
      <c r="G58" s="136"/>
      <c r="H58" s="136"/>
      <c r="I58" s="136">
        <f>'329 el Pol'!G44</f>
        <v>0</v>
      </c>
      <c r="J58" s="132" t="str">
        <f>IF(I66=0,"",I58/I66*100)</f>
        <v/>
      </c>
    </row>
    <row r="59" spans="1:10" ht="36.75" customHeight="1" x14ac:dyDescent="0.2">
      <c r="A59" s="123"/>
      <c r="B59" s="128" t="s">
        <v>73</v>
      </c>
      <c r="C59" s="221" t="s">
        <v>74</v>
      </c>
      <c r="D59" s="222"/>
      <c r="E59" s="222"/>
      <c r="F59" s="135" t="s">
        <v>25</v>
      </c>
      <c r="G59" s="136"/>
      <c r="H59" s="136"/>
      <c r="I59" s="136">
        <f>'329 el Pol'!G53</f>
        <v>0</v>
      </c>
      <c r="J59" s="132" t="str">
        <f>IF(I66=0,"",I59/I66*100)</f>
        <v/>
      </c>
    </row>
    <row r="60" spans="1:10" ht="36.75" customHeight="1" x14ac:dyDescent="0.2">
      <c r="A60" s="123"/>
      <c r="B60" s="128" t="s">
        <v>75</v>
      </c>
      <c r="C60" s="221" t="s">
        <v>76</v>
      </c>
      <c r="D60" s="222"/>
      <c r="E60" s="222"/>
      <c r="F60" s="135" t="s">
        <v>25</v>
      </c>
      <c r="G60" s="136"/>
      <c r="H60" s="136"/>
      <c r="I60" s="136">
        <f>'329 el Pol'!G62</f>
        <v>0</v>
      </c>
      <c r="J60" s="132" t="str">
        <f>IF(I66=0,"",I60/I66*100)</f>
        <v/>
      </c>
    </row>
    <row r="61" spans="1:10" ht="36.75" customHeight="1" x14ac:dyDescent="0.2">
      <c r="A61" s="123"/>
      <c r="B61" s="128" t="s">
        <v>77</v>
      </c>
      <c r="C61" s="221" t="s">
        <v>78</v>
      </c>
      <c r="D61" s="222"/>
      <c r="E61" s="222"/>
      <c r="F61" s="135" t="s">
        <v>26</v>
      </c>
      <c r="G61" s="136"/>
      <c r="H61" s="136"/>
      <c r="I61" s="136">
        <f>'329 el Pol'!G67</f>
        <v>0</v>
      </c>
      <c r="J61" s="132" t="str">
        <f>IF(I66=0,"",I61/I66*100)</f>
        <v/>
      </c>
    </row>
    <row r="62" spans="1:10" ht="36.75" customHeight="1" x14ac:dyDescent="0.2">
      <c r="A62" s="123"/>
      <c r="B62" s="128" t="s">
        <v>79</v>
      </c>
      <c r="C62" s="221" t="s">
        <v>80</v>
      </c>
      <c r="D62" s="222"/>
      <c r="E62" s="222"/>
      <c r="F62" s="135" t="s">
        <v>26</v>
      </c>
      <c r="G62" s="136"/>
      <c r="H62" s="136"/>
      <c r="I62" s="136">
        <f>'329 el Pol'!G92</f>
        <v>0</v>
      </c>
      <c r="J62" s="132" t="str">
        <f>IF(I66=0,"",I62/I66*100)</f>
        <v/>
      </c>
    </row>
    <row r="63" spans="1:10" ht="36.75" customHeight="1" x14ac:dyDescent="0.2">
      <c r="A63" s="123"/>
      <c r="B63" s="128" t="s">
        <v>81</v>
      </c>
      <c r="C63" s="221" t="s">
        <v>82</v>
      </c>
      <c r="D63" s="222"/>
      <c r="E63" s="222"/>
      <c r="F63" s="135" t="s">
        <v>83</v>
      </c>
      <c r="G63" s="136"/>
      <c r="H63" s="136"/>
      <c r="I63" s="136">
        <f>'329 el Pol'!G117</f>
        <v>0</v>
      </c>
      <c r="J63" s="132" t="str">
        <f>IF(I66=0,"",I63/I66*100)</f>
        <v/>
      </c>
    </row>
    <row r="64" spans="1:10" ht="36.75" customHeight="1" x14ac:dyDescent="0.2">
      <c r="A64" s="123"/>
      <c r="B64" s="128" t="s">
        <v>84</v>
      </c>
      <c r="C64" s="221" t="s">
        <v>27</v>
      </c>
      <c r="D64" s="222"/>
      <c r="E64" s="222"/>
      <c r="F64" s="135" t="s">
        <v>84</v>
      </c>
      <c r="G64" s="136"/>
      <c r="H64" s="136"/>
      <c r="I64" s="136">
        <f>'329 el Pol'!G126</f>
        <v>0</v>
      </c>
      <c r="J64" s="132" t="str">
        <f>IF(I66=0,"",I64/I66*100)</f>
        <v/>
      </c>
    </row>
    <row r="65" spans="1:10" ht="36.75" customHeight="1" x14ac:dyDescent="0.2">
      <c r="A65" s="123"/>
      <c r="B65" s="128" t="s">
        <v>85</v>
      </c>
      <c r="C65" s="221" t="s">
        <v>28</v>
      </c>
      <c r="D65" s="222"/>
      <c r="E65" s="222"/>
      <c r="F65" s="135" t="s">
        <v>85</v>
      </c>
      <c r="G65" s="136"/>
      <c r="H65" s="136"/>
      <c r="I65" s="136">
        <f>'329 el Pol'!G130</f>
        <v>0</v>
      </c>
      <c r="J65" s="132" t="str">
        <f>IF(I66=0,"",I65/I66*100)</f>
        <v/>
      </c>
    </row>
    <row r="66" spans="1:10" ht="25.5" customHeight="1" x14ac:dyDescent="0.2">
      <c r="A66" s="124"/>
      <c r="B66" s="129" t="s">
        <v>1</v>
      </c>
      <c r="C66" s="130"/>
      <c r="D66" s="131"/>
      <c r="E66" s="131"/>
      <c r="F66" s="137"/>
      <c r="G66" s="138"/>
      <c r="H66" s="138"/>
      <c r="I66" s="138">
        <f>SUM(I53:I65)</f>
        <v>0</v>
      </c>
      <c r="J66" s="133">
        <f>SUM(J53:J65)</f>
        <v>0</v>
      </c>
    </row>
    <row r="67" spans="1:10" x14ac:dyDescent="0.2">
      <c r="F67" s="87"/>
      <c r="G67" s="87"/>
      <c r="H67" s="87"/>
      <c r="I67" s="87"/>
      <c r="J67" s="134"/>
    </row>
    <row r="68" spans="1:10" x14ac:dyDescent="0.2">
      <c r="F68" s="87"/>
      <c r="G68" s="87"/>
      <c r="H68" s="87"/>
      <c r="I68" s="87"/>
      <c r="J68" s="134"/>
    </row>
    <row r="69" spans="1:10" x14ac:dyDescent="0.2">
      <c r="F69" s="87"/>
      <c r="G69" s="87"/>
      <c r="H69" s="87"/>
      <c r="I69" s="87"/>
      <c r="J69" s="134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63:E63"/>
    <mergeCell ref="C64:E64"/>
    <mergeCell ref="C65:E65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73" t="s">
        <v>6</v>
      </c>
      <c r="B1" s="273"/>
      <c r="C1" s="274"/>
      <c r="D1" s="273"/>
      <c r="E1" s="273"/>
      <c r="F1" s="273"/>
      <c r="G1" s="273"/>
    </row>
    <row r="2" spans="1:7" ht="24.95" customHeight="1" x14ac:dyDescent="0.2">
      <c r="A2" s="50" t="s">
        <v>7</v>
      </c>
      <c r="B2" s="49"/>
      <c r="C2" s="275"/>
      <c r="D2" s="275"/>
      <c r="E2" s="275"/>
      <c r="F2" s="275"/>
      <c r="G2" s="276"/>
    </row>
    <row r="3" spans="1:7" ht="24.95" customHeight="1" x14ac:dyDescent="0.2">
      <c r="A3" s="50" t="s">
        <v>8</v>
      </c>
      <c r="B3" s="49"/>
      <c r="C3" s="275"/>
      <c r="D3" s="275"/>
      <c r="E3" s="275"/>
      <c r="F3" s="275"/>
      <c r="G3" s="276"/>
    </row>
    <row r="4" spans="1:7" ht="24.95" customHeight="1" x14ac:dyDescent="0.2">
      <c r="A4" s="50" t="s">
        <v>9</v>
      </c>
      <c r="B4" s="49"/>
      <c r="C4" s="275"/>
      <c r="D4" s="275"/>
      <c r="E4" s="275"/>
      <c r="F4" s="275"/>
      <c r="G4" s="276"/>
    </row>
    <row r="5" spans="1:7" x14ac:dyDescent="0.2">
      <c r="B5" s="4"/>
      <c r="C5" s="5"/>
      <c r="D5" s="6"/>
    </row>
  </sheetData>
  <sheetProtection algorithmName="SHA-512" hashValue="O5vxX5MPd3w4V09ezLJ7kOxYKVdowdJVZsnFId1Q2TSct5DPVYGJmw2sn7JQtefuy0z7RPhBuTMj7hLYozFNdA==" saltValue="N8XzNqXj2QtkVHeJayJVF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11"/>
  <sheetViews>
    <sheetView tabSelected="1" workbookViewId="0">
      <pane ySplit="7" topLeftCell="A8" activePane="bottomLeft" state="frozen"/>
      <selection pane="bottomLeft" activeCell="F25" sqref="F25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9" t="s">
        <v>86</v>
      </c>
      <c r="B1" s="279"/>
      <c r="C1" s="279"/>
      <c r="D1" s="279"/>
      <c r="E1" s="279"/>
      <c r="F1" s="279"/>
      <c r="G1" s="279"/>
      <c r="AG1" t="s">
        <v>87</v>
      </c>
    </row>
    <row r="2" spans="1:60" ht="24.95" customHeight="1" x14ac:dyDescent="0.2">
      <c r="A2" s="140" t="s">
        <v>7</v>
      </c>
      <c r="B2" s="49" t="s">
        <v>47</v>
      </c>
      <c r="C2" s="280" t="s">
        <v>48</v>
      </c>
      <c r="D2" s="281"/>
      <c r="E2" s="281"/>
      <c r="F2" s="281"/>
      <c r="G2" s="282"/>
      <c r="AG2" t="s">
        <v>88</v>
      </c>
    </row>
    <row r="3" spans="1:60" ht="24.95" customHeight="1" x14ac:dyDescent="0.2">
      <c r="A3" s="140" t="s">
        <v>8</v>
      </c>
      <c r="B3" s="49" t="s">
        <v>43</v>
      </c>
      <c r="C3" s="280" t="s">
        <v>44</v>
      </c>
      <c r="D3" s="281"/>
      <c r="E3" s="281"/>
      <c r="F3" s="281"/>
      <c r="G3" s="282"/>
      <c r="AC3" s="121" t="s">
        <v>88</v>
      </c>
      <c r="AG3" t="s">
        <v>89</v>
      </c>
    </row>
    <row r="4" spans="1:60" ht="24.95" customHeight="1" x14ac:dyDescent="0.2">
      <c r="A4" s="141" t="s">
        <v>9</v>
      </c>
      <c r="B4" s="142" t="s">
        <v>41</v>
      </c>
      <c r="C4" s="283" t="s">
        <v>42</v>
      </c>
      <c r="D4" s="284"/>
      <c r="E4" s="284"/>
      <c r="F4" s="284"/>
      <c r="G4" s="285"/>
      <c r="AG4" t="s">
        <v>90</v>
      </c>
    </row>
    <row r="5" spans="1:60" x14ac:dyDescent="0.2">
      <c r="D5" s="10"/>
    </row>
    <row r="6" spans="1:60" ht="38.25" x14ac:dyDescent="0.2">
      <c r="A6" s="144" t="s">
        <v>91</v>
      </c>
      <c r="B6" s="146" t="s">
        <v>92</v>
      </c>
      <c r="C6" s="146" t="s">
        <v>93</v>
      </c>
      <c r="D6" s="145" t="s">
        <v>94</v>
      </c>
      <c r="E6" s="144" t="s">
        <v>95</v>
      </c>
      <c r="F6" s="143" t="s">
        <v>96</v>
      </c>
      <c r="G6" s="144" t="s">
        <v>29</v>
      </c>
      <c r="H6" s="147" t="s">
        <v>30</v>
      </c>
      <c r="I6" s="147" t="s">
        <v>97</v>
      </c>
      <c r="J6" s="147" t="s">
        <v>31</v>
      </c>
      <c r="K6" s="147" t="s">
        <v>98</v>
      </c>
      <c r="L6" s="147" t="s">
        <v>99</v>
      </c>
      <c r="M6" s="147" t="s">
        <v>100</v>
      </c>
      <c r="N6" s="147" t="s">
        <v>101</v>
      </c>
      <c r="O6" s="147" t="s">
        <v>102</v>
      </c>
      <c r="P6" s="147" t="s">
        <v>103</v>
      </c>
      <c r="Q6" s="147" t="s">
        <v>104</v>
      </c>
      <c r="R6" s="147" t="s">
        <v>105</v>
      </c>
      <c r="S6" s="147" t="s">
        <v>106</v>
      </c>
      <c r="T6" s="147" t="s">
        <v>107</v>
      </c>
      <c r="U6" s="147" t="s">
        <v>108</v>
      </c>
      <c r="V6" s="147" t="s">
        <v>109</v>
      </c>
      <c r="W6" s="147" t="s">
        <v>110</v>
      </c>
      <c r="X6" s="147" t="s">
        <v>111</v>
      </c>
      <c r="Y6" s="147" t="s">
        <v>112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113</v>
      </c>
      <c r="B8" s="161" t="s">
        <v>61</v>
      </c>
      <c r="C8" s="182" t="s">
        <v>62</v>
      </c>
      <c r="D8" s="162"/>
      <c r="E8" s="163"/>
      <c r="F8" s="164"/>
      <c r="G8" s="164">
        <f>SUMIF(AG9:AG9,"&lt;&gt;NOR",G9:G9)</f>
        <v>0</v>
      </c>
      <c r="H8" s="164"/>
      <c r="I8" s="164">
        <f>SUM(I9:I9)</f>
        <v>0</v>
      </c>
      <c r="J8" s="164"/>
      <c r="K8" s="164">
        <f>SUM(K9:K9)</f>
        <v>0</v>
      </c>
      <c r="L8" s="164"/>
      <c r="M8" s="164">
        <f>SUM(M9:M9)</f>
        <v>0</v>
      </c>
      <c r="N8" s="163"/>
      <c r="O8" s="163">
        <f>SUM(O9:O9)</f>
        <v>0</v>
      </c>
      <c r="P8" s="163"/>
      <c r="Q8" s="163">
        <f>SUM(Q9:Q9)</f>
        <v>0</v>
      </c>
      <c r="R8" s="164"/>
      <c r="S8" s="164"/>
      <c r="T8" s="165"/>
      <c r="U8" s="159"/>
      <c r="V8" s="159">
        <f>SUM(V9:V9)</f>
        <v>0</v>
      </c>
      <c r="W8" s="159"/>
      <c r="X8" s="159"/>
      <c r="Y8" s="159"/>
      <c r="AG8" t="s">
        <v>114</v>
      </c>
    </row>
    <row r="9" spans="1:60" s="198" customFormat="1" outlineLevel="1" x14ac:dyDescent="0.2">
      <c r="A9" s="199">
        <v>1</v>
      </c>
      <c r="B9" s="200" t="s">
        <v>115</v>
      </c>
      <c r="C9" s="201" t="s">
        <v>281</v>
      </c>
      <c r="D9" s="202" t="s">
        <v>282</v>
      </c>
      <c r="E9" s="203">
        <v>1</v>
      </c>
      <c r="F9" s="208"/>
      <c r="G9" s="205">
        <f>ROUND(E9*F9,2)</f>
        <v>0</v>
      </c>
      <c r="H9" s="204"/>
      <c r="I9" s="205">
        <f>ROUND(E9*H9,2)</f>
        <v>0</v>
      </c>
      <c r="J9" s="204"/>
      <c r="K9" s="205">
        <f>ROUND(E9*J9,2)</f>
        <v>0</v>
      </c>
      <c r="L9" s="205">
        <v>21</v>
      </c>
      <c r="M9" s="205">
        <f>G9*(1+L9/100)</f>
        <v>0</v>
      </c>
      <c r="N9" s="203">
        <v>0</v>
      </c>
      <c r="O9" s="203">
        <f>ROUND(E9*N9,2)</f>
        <v>0</v>
      </c>
      <c r="P9" s="203">
        <v>0</v>
      </c>
      <c r="Q9" s="203">
        <f>ROUND(E9*P9,2)</f>
        <v>0</v>
      </c>
      <c r="R9" s="205" t="s">
        <v>117</v>
      </c>
      <c r="S9" s="205" t="s">
        <v>118</v>
      </c>
      <c r="T9" s="206" t="s">
        <v>118</v>
      </c>
      <c r="U9" s="195">
        <v>0</v>
      </c>
      <c r="V9" s="195">
        <f>ROUND(E9*U9,2)</f>
        <v>0</v>
      </c>
      <c r="W9" s="195"/>
      <c r="X9" s="195" t="s">
        <v>119</v>
      </c>
      <c r="Y9" s="195" t="s">
        <v>120</v>
      </c>
      <c r="Z9" s="207"/>
      <c r="AA9" s="207"/>
      <c r="AB9" s="207"/>
      <c r="AC9" s="207"/>
      <c r="AD9" s="207"/>
      <c r="AE9" s="207"/>
      <c r="AF9" s="207"/>
      <c r="AG9" s="207" t="s">
        <v>121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x14ac:dyDescent="0.2">
      <c r="A10" s="160" t="s">
        <v>113</v>
      </c>
      <c r="B10" s="161" t="s">
        <v>63</v>
      </c>
      <c r="C10" s="182" t="s">
        <v>64</v>
      </c>
      <c r="D10" s="162"/>
      <c r="E10" s="163"/>
      <c r="F10" s="164"/>
      <c r="G10" s="164">
        <f>SUMIF(AG11:AG16,"&lt;&gt;NOR",G11:G16)</f>
        <v>0</v>
      </c>
      <c r="H10" s="164"/>
      <c r="I10" s="164">
        <f>SUM(I11:I16)</f>
        <v>0</v>
      </c>
      <c r="J10" s="164"/>
      <c r="K10" s="164">
        <f>SUM(K11:K16)</f>
        <v>0</v>
      </c>
      <c r="L10" s="164"/>
      <c r="M10" s="164">
        <f>SUM(M11:M16)</f>
        <v>0</v>
      </c>
      <c r="N10" s="163"/>
      <c r="O10" s="163">
        <f>SUM(O11:O16)</f>
        <v>8.31</v>
      </c>
      <c r="P10" s="163"/>
      <c r="Q10" s="163">
        <f>SUM(Q11:Q16)</f>
        <v>0</v>
      </c>
      <c r="R10" s="164"/>
      <c r="S10" s="164"/>
      <c r="T10" s="165"/>
      <c r="U10" s="159"/>
      <c r="V10" s="159">
        <f>SUM(V11:V16)</f>
        <v>231.57</v>
      </c>
      <c r="W10" s="159"/>
      <c r="X10" s="159"/>
      <c r="Y10" s="159"/>
      <c r="AG10" t="s">
        <v>114</v>
      </c>
    </row>
    <row r="11" spans="1:60" outlineLevel="1" x14ac:dyDescent="0.2">
      <c r="A11" s="167">
        <v>2</v>
      </c>
      <c r="B11" s="168" t="s">
        <v>122</v>
      </c>
      <c r="C11" s="184" t="s">
        <v>123</v>
      </c>
      <c r="D11" s="169" t="s">
        <v>116</v>
      </c>
      <c r="E11" s="170">
        <v>90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1.7330000000000002E-2</v>
      </c>
      <c r="O11" s="170">
        <f>ROUND(E11*N11,2)</f>
        <v>1.56</v>
      </c>
      <c r="P11" s="170">
        <v>0</v>
      </c>
      <c r="Q11" s="170">
        <f>ROUND(E11*P11,2)</f>
        <v>0</v>
      </c>
      <c r="R11" s="172" t="s">
        <v>124</v>
      </c>
      <c r="S11" s="172" t="s">
        <v>118</v>
      </c>
      <c r="T11" s="173" t="s">
        <v>118</v>
      </c>
      <c r="U11" s="158">
        <v>0.253</v>
      </c>
      <c r="V11" s="158">
        <f>ROUND(E11*U11,2)</f>
        <v>22.77</v>
      </c>
      <c r="W11" s="158"/>
      <c r="X11" s="158" t="s">
        <v>119</v>
      </c>
      <c r="Y11" s="158" t="s">
        <v>120</v>
      </c>
      <c r="Z11" s="148"/>
      <c r="AA11" s="148"/>
      <c r="AB11" s="148"/>
      <c r="AC11" s="148"/>
      <c r="AD11" s="148"/>
      <c r="AE11" s="148"/>
      <c r="AF11" s="148"/>
      <c r="AG11" s="148" t="s">
        <v>121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77" t="s">
        <v>125</v>
      </c>
      <c r="D12" s="278"/>
      <c r="E12" s="278"/>
      <c r="F12" s="278"/>
      <c r="G12" s="27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126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7">
        <v>3</v>
      </c>
      <c r="B13" s="168" t="s">
        <v>127</v>
      </c>
      <c r="C13" s="184" t="s">
        <v>128</v>
      </c>
      <c r="D13" s="169" t="s">
        <v>116</v>
      </c>
      <c r="E13" s="170">
        <v>790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1.56E-3</v>
      </c>
      <c r="O13" s="170">
        <f>ROUND(E13*N13,2)</f>
        <v>1.23</v>
      </c>
      <c r="P13" s="170">
        <v>0</v>
      </c>
      <c r="Q13" s="170">
        <f>ROUND(E13*P13,2)</f>
        <v>0</v>
      </c>
      <c r="R13" s="172" t="s">
        <v>124</v>
      </c>
      <c r="S13" s="172" t="s">
        <v>118</v>
      </c>
      <c r="T13" s="173" t="s">
        <v>118</v>
      </c>
      <c r="U13" s="158">
        <v>0.12</v>
      </c>
      <c r="V13" s="158">
        <f>ROUND(E13*U13,2)</f>
        <v>94.8</v>
      </c>
      <c r="W13" s="158"/>
      <c r="X13" s="158" t="s">
        <v>119</v>
      </c>
      <c r="Y13" s="158" t="s">
        <v>120</v>
      </c>
      <c r="Z13" s="148"/>
      <c r="AA13" s="148"/>
      <c r="AB13" s="148"/>
      <c r="AC13" s="148"/>
      <c r="AD13" s="148"/>
      <c r="AE13" s="148"/>
      <c r="AF13" s="148"/>
      <c r="AG13" s="148" t="s">
        <v>121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277" t="s">
        <v>125</v>
      </c>
      <c r="D14" s="278"/>
      <c r="E14" s="278"/>
      <c r="F14" s="278"/>
      <c r="G14" s="27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126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4</v>
      </c>
      <c r="B15" s="175" t="s">
        <v>129</v>
      </c>
      <c r="C15" s="183" t="s">
        <v>130</v>
      </c>
      <c r="D15" s="176" t="s">
        <v>116</v>
      </c>
      <c r="E15" s="177">
        <v>180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7">
        <v>1.56E-3</v>
      </c>
      <c r="O15" s="177">
        <f>ROUND(E15*N15,2)</f>
        <v>0.28000000000000003</v>
      </c>
      <c r="P15" s="177">
        <v>0</v>
      </c>
      <c r="Q15" s="177">
        <f>ROUND(E15*P15,2)</f>
        <v>0</v>
      </c>
      <c r="R15" s="179"/>
      <c r="S15" s="179" t="s">
        <v>131</v>
      </c>
      <c r="T15" s="180" t="s">
        <v>132</v>
      </c>
      <c r="U15" s="158">
        <v>0.12</v>
      </c>
      <c r="V15" s="158">
        <f>ROUND(E15*U15,2)</f>
        <v>21.6</v>
      </c>
      <c r="W15" s="158"/>
      <c r="X15" s="158" t="s">
        <v>119</v>
      </c>
      <c r="Y15" s="158" t="s">
        <v>120</v>
      </c>
      <c r="Z15" s="148"/>
      <c r="AA15" s="148"/>
      <c r="AB15" s="148"/>
      <c r="AC15" s="148"/>
      <c r="AD15" s="148"/>
      <c r="AE15" s="148"/>
      <c r="AF15" s="148"/>
      <c r="AG15" s="148" t="s">
        <v>121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5</v>
      </c>
      <c r="B16" s="175" t="s">
        <v>133</v>
      </c>
      <c r="C16" s="183" t="s">
        <v>315</v>
      </c>
      <c r="D16" s="176" t="s">
        <v>134</v>
      </c>
      <c r="E16" s="177">
        <v>110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7">
        <v>4.7660000000000001E-2</v>
      </c>
      <c r="O16" s="177">
        <f>ROUND(E16*N16,2)</f>
        <v>5.24</v>
      </c>
      <c r="P16" s="177">
        <v>0</v>
      </c>
      <c r="Q16" s="177">
        <f>ROUND(E16*P16,2)</f>
        <v>0</v>
      </c>
      <c r="R16" s="179" t="s">
        <v>117</v>
      </c>
      <c r="S16" s="179" t="s">
        <v>118</v>
      </c>
      <c r="T16" s="180" t="s">
        <v>118</v>
      </c>
      <c r="U16" s="158">
        <v>0.84</v>
      </c>
      <c r="V16" s="158">
        <f>ROUND(E16*U16,2)</f>
        <v>92.4</v>
      </c>
      <c r="W16" s="158"/>
      <c r="X16" s="158" t="s">
        <v>119</v>
      </c>
      <c r="Y16" s="158" t="s">
        <v>120</v>
      </c>
      <c r="Z16" s="148"/>
      <c r="AA16" s="148"/>
      <c r="AB16" s="148"/>
      <c r="AC16" s="148"/>
      <c r="AD16" s="148"/>
      <c r="AE16" s="148"/>
      <c r="AF16" s="148"/>
      <c r="AG16" s="148" t="s">
        <v>121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0" t="s">
        <v>113</v>
      </c>
      <c r="B17" s="161" t="s">
        <v>65</v>
      </c>
      <c r="C17" s="182" t="s">
        <v>66</v>
      </c>
      <c r="D17" s="162"/>
      <c r="E17" s="163"/>
      <c r="F17" s="164"/>
      <c r="G17" s="164">
        <f>SUMIF(AG18:AG25,"&lt;&gt;NOR",G18:G25)</f>
        <v>0</v>
      </c>
      <c r="H17" s="164"/>
      <c r="I17" s="164">
        <f>SUM(I18:I24)</f>
        <v>0</v>
      </c>
      <c r="J17" s="164"/>
      <c r="K17" s="164">
        <f>SUM(K18:K24)</f>
        <v>0</v>
      </c>
      <c r="L17" s="164"/>
      <c r="M17" s="164">
        <f>SUM(M18:M25)</f>
        <v>0</v>
      </c>
      <c r="N17" s="163"/>
      <c r="O17" s="163">
        <f>SUM(O18:O24)</f>
        <v>0.55000000000000004</v>
      </c>
      <c r="P17" s="163"/>
      <c r="Q17" s="163">
        <f>SUM(Q18:Q24)</f>
        <v>4.3</v>
      </c>
      <c r="R17" s="164"/>
      <c r="S17" s="164"/>
      <c r="T17" s="165"/>
      <c r="U17" s="159"/>
      <c r="V17" s="159">
        <f>SUM(V18:V24)</f>
        <v>284.78999999999996</v>
      </c>
      <c r="W17" s="159"/>
      <c r="X17" s="159"/>
      <c r="Y17" s="159"/>
      <c r="AG17" t="s">
        <v>114</v>
      </c>
    </row>
    <row r="18" spans="1:60" outlineLevel="1" x14ac:dyDescent="0.2">
      <c r="A18" s="174">
        <v>6</v>
      </c>
      <c r="B18" s="175" t="s">
        <v>135</v>
      </c>
      <c r="C18" s="183" t="s">
        <v>136</v>
      </c>
      <c r="D18" s="176" t="s">
        <v>116</v>
      </c>
      <c r="E18" s="177">
        <v>90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7">
        <v>4.8999999999999998E-4</v>
      </c>
      <c r="O18" s="177">
        <f>ROUND(E18*N18,2)</f>
        <v>0.04</v>
      </c>
      <c r="P18" s="177">
        <v>1.7999999999999999E-2</v>
      </c>
      <c r="Q18" s="177">
        <f>ROUND(E18*P18,2)</f>
        <v>1.62</v>
      </c>
      <c r="R18" s="179" t="s">
        <v>137</v>
      </c>
      <c r="S18" s="179" t="s">
        <v>118</v>
      </c>
      <c r="T18" s="180" t="s">
        <v>118</v>
      </c>
      <c r="U18" s="158">
        <v>0.34200000000000003</v>
      </c>
      <c r="V18" s="158">
        <f>ROUND(E18*U18,2)</f>
        <v>30.78</v>
      </c>
      <c r="W18" s="158"/>
      <c r="X18" s="158" t="s">
        <v>119</v>
      </c>
      <c r="Y18" s="158" t="s">
        <v>120</v>
      </c>
      <c r="Z18" s="148"/>
      <c r="AA18" s="148"/>
      <c r="AB18" s="148"/>
      <c r="AC18" s="148"/>
      <c r="AD18" s="148"/>
      <c r="AE18" s="148"/>
      <c r="AF18" s="148"/>
      <c r="AG18" s="148" t="s">
        <v>121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7</v>
      </c>
      <c r="B19" s="175" t="s">
        <v>138</v>
      </c>
      <c r="C19" s="183" t="s">
        <v>139</v>
      </c>
      <c r="D19" s="176" t="s">
        <v>116</v>
      </c>
      <c r="E19" s="177">
        <v>180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7">
        <v>4.8999999999999998E-4</v>
      </c>
      <c r="O19" s="177">
        <f>ROUND(E19*N19,2)</f>
        <v>0.09</v>
      </c>
      <c r="P19" s="177">
        <v>4.0000000000000001E-3</v>
      </c>
      <c r="Q19" s="177">
        <f>ROUND(E19*P19,2)</f>
        <v>0.72</v>
      </c>
      <c r="R19" s="179" t="s">
        <v>137</v>
      </c>
      <c r="S19" s="179" t="s">
        <v>118</v>
      </c>
      <c r="T19" s="180" t="s">
        <v>118</v>
      </c>
      <c r="U19" s="158">
        <v>0.20799999999999999</v>
      </c>
      <c r="V19" s="158">
        <f>ROUND(E19*U19,2)</f>
        <v>37.44</v>
      </c>
      <c r="W19" s="158"/>
      <c r="X19" s="158" t="s">
        <v>119</v>
      </c>
      <c r="Y19" s="158" t="s">
        <v>120</v>
      </c>
      <c r="Z19" s="148"/>
      <c r="AA19" s="148"/>
      <c r="AB19" s="148"/>
      <c r="AC19" s="148"/>
      <c r="AD19" s="148"/>
      <c r="AE19" s="148"/>
      <c r="AF19" s="148"/>
      <c r="AG19" s="148" t="s">
        <v>121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8</v>
      </c>
      <c r="B20" s="175" t="s">
        <v>140</v>
      </c>
      <c r="C20" s="183" t="s">
        <v>141</v>
      </c>
      <c r="D20" s="176" t="s">
        <v>116</v>
      </c>
      <c r="E20" s="177">
        <v>790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7">
        <v>4.8999999999999998E-4</v>
      </c>
      <c r="O20" s="177">
        <f>ROUND(E20*N20,2)</f>
        <v>0.39</v>
      </c>
      <c r="P20" s="177">
        <v>2E-3</v>
      </c>
      <c r="Q20" s="177">
        <f>ROUND(E20*P20,2)</f>
        <v>1.58</v>
      </c>
      <c r="R20" s="179" t="s">
        <v>137</v>
      </c>
      <c r="S20" s="179" t="s">
        <v>118</v>
      </c>
      <c r="T20" s="180" t="s">
        <v>118</v>
      </c>
      <c r="U20" s="158">
        <v>0.17599999999999999</v>
      </c>
      <c r="V20" s="158">
        <f>ROUND(E20*U20,2)</f>
        <v>139.04</v>
      </c>
      <c r="W20" s="158"/>
      <c r="X20" s="158" t="s">
        <v>119</v>
      </c>
      <c r="Y20" s="158" t="s">
        <v>120</v>
      </c>
      <c r="Z20" s="148"/>
      <c r="AA20" s="148"/>
      <c r="AB20" s="148"/>
      <c r="AC20" s="148"/>
      <c r="AD20" s="148"/>
      <c r="AE20" s="148"/>
      <c r="AF20" s="148"/>
      <c r="AG20" s="148" t="s">
        <v>121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7">
        <v>9</v>
      </c>
      <c r="B21" s="168" t="s">
        <v>142</v>
      </c>
      <c r="C21" s="184" t="s">
        <v>143</v>
      </c>
      <c r="D21" s="169" t="s">
        <v>144</v>
      </c>
      <c r="E21" s="170">
        <v>1.5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 t="s">
        <v>124</v>
      </c>
      <c r="S21" s="172" t="s">
        <v>118</v>
      </c>
      <c r="T21" s="173" t="s">
        <v>118</v>
      </c>
      <c r="U21" s="158">
        <v>2.577</v>
      </c>
      <c r="V21" s="158">
        <f>ROUND(E21*U21,2)</f>
        <v>3.87</v>
      </c>
      <c r="W21" s="158"/>
      <c r="X21" s="158" t="s">
        <v>119</v>
      </c>
      <c r="Y21" s="158" t="s">
        <v>120</v>
      </c>
      <c r="Z21" s="148"/>
      <c r="AA21" s="148"/>
      <c r="AB21" s="148"/>
      <c r="AC21" s="148"/>
      <c r="AD21" s="148"/>
      <c r="AE21" s="148"/>
      <c r="AF21" s="148"/>
      <c r="AG21" s="148" t="s">
        <v>121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77" t="s">
        <v>145</v>
      </c>
      <c r="D22" s="278"/>
      <c r="E22" s="278"/>
      <c r="F22" s="278"/>
      <c r="G22" s="27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126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4">
        <v>10</v>
      </c>
      <c r="B23" s="175" t="s">
        <v>146</v>
      </c>
      <c r="C23" s="183" t="s">
        <v>147</v>
      </c>
      <c r="D23" s="176" t="s">
        <v>116</v>
      </c>
      <c r="E23" s="177">
        <v>10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7">
        <v>0</v>
      </c>
      <c r="O23" s="177">
        <f>ROUND(E23*N23,2)</f>
        <v>0</v>
      </c>
      <c r="P23" s="177">
        <v>5.0899999999999999E-3</v>
      </c>
      <c r="Q23" s="177">
        <f>ROUND(E23*P23,2)</f>
        <v>0.05</v>
      </c>
      <c r="R23" s="179" t="s">
        <v>137</v>
      </c>
      <c r="S23" s="179" t="s">
        <v>118</v>
      </c>
      <c r="T23" s="180" t="s">
        <v>118</v>
      </c>
      <c r="U23" s="158">
        <v>2.35</v>
      </c>
      <c r="V23" s="158">
        <f>ROUND(E23*U23,2)</f>
        <v>23.5</v>
      </c>
      <c r="W23" s="158"/>
      <c r="X23" s="158" t="s">
        <v>119</v>
      </c>
      <c r="Y23" s="158" t="s">
        <v>120</v>
      </c>
      <c r="Z23" s="148"/>
      <c r="AA23" s="148"/>
      <c r="AB23" s="148"/>
      <c r="AC23" s="148"/>
      <c r="AD23" s="148"/>
      <c r="AE23" s="148"/>
      <c r="AF23" s="148"/>
      <c r="AG23" s="148" t="s">
        <v>121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4">
        <v>11</v>
      </c>
      <c r="B24" s="175" t="s">
        <v>148</v>
      </c>
      <c r="C24" s="183" t="s">
        <v>149</v>
      </c>
      <c r="D24" s="176" t="s">
        <v>150</v>
      </c>
      <c r="E24" s="177">
        <v>330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7">
        <v>8.0000000000000007E-5</v>
      </c>
      <c r="O24" s="177">
        <f>ROUND(E24*N24,2)</f>
        <v>0.03</v>
      </c>
      <c r="P24" s="177">
        <v>1E-3</v>
      </c>
      <c r="Q24" s="177">
        <f>ROUND(E24*P24,2)</f>
        <v>0.33</v>
      </c>
      <c r="R24" s="179" t="s">
        <v>137</v>
      </c>
      <c r="S24" s="179" t="s">
        <v>118</v>
      </c>
      <c r="T24" s="180" t="s">
        <v>118</v>
      </c>
      <c r="U24" s="158">
        <v>0.152</v>
      </c>
      <c r="V24" s="158">
        <f>ROUND(E24*U24,2)</f>
        <v>50.16</v>
      </c>
      <c r="W24" s="158"/>
      <c r="X24" s="158" t="s">
        <v>119</v>
      </c>
      <c r="Y24" s="158" t="s">
        <v>120</v>
      </c>
      <c r="Z24" s="148"/>
      <c r="AA24" s="148"/>
      <c r="AB24" s="148"/>
      <c r="AC24" s="148"/>
      <c r="AD24" s="148"/>
      <c r="AE24" s="148"/>
      <c r="AF24" s="148"/>
      <c r="AG24" s="148" t="s">
        <v>121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s="198" customFormat="1" ht="47.25" customHeight="1" outlineLevel="1" x14ac:dyDescent="0.2">
      <c r="A25" s="286">
        <v>12</v>
      </c>
      <c r="B25" s="212" t="s">
        <v>321</v>
      </c>
      <c r="C25" s="213" t="s">
        <v>322</v>
      </c>
      <c r="D25" s="287" t="s">
        <v>282</v>
      </c>
      <c r="E25" s="288">
        <v>1</v>
      </c>
      <c r="F25" s="204"/>
      <c r="G25" s="205">
        <f>ROUND(E25*F25,2)</f>
        <v>0</v>
      </c>
      <c r="H25" s="204"/>
      <c r="I25" s="205">
        <f>ROUND(E25*H25,2)</f>
        <v>0</v>
      </c>
      <c r="J25" s="204"/>
      <c r="K25" s="205">
        <f>ROUND(E25*J25,2)</f>
        <v>0</v>
      </c>
      <c r="L25" s="205">
        <v>21</v>
      </c>
      <c r="M25" s="205">
        <f>G25*(1+L25/100)</f>
        <v>0</v>
      </c>
      <c r="N25" s="203">
        <v>8.0000000000000007E-5</v>
      </c>
      <c r="O25" s="203">
        <f>ROUND(E25*N25,2)</f>
        <v>0</v>
      </c>
      <c r="P25" s="203">
        <v>1E-3</v>
      </c>
      <c r="Q25" s="203">
        <f>ROUND(E25*P25,2)</f>
        <v>0</v>
      </c>
      <c r="R25" s="205" t="s">
        <v>137</v>
      </c>
      <c r="S25" s="205" t="s">
        <v>118</v>
      </c>
      <c r="T25" s="289"/>
      <c r="U25" s="195"/>
      <c r="V25" s="195"/>
      <c r="W25" s="195"/>
      <c r="X25" s="195"/>
      <c r="Y25" s="195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x14ac:dyDescent="0.2">
      <c r="A26" s="160" t="s">
        <v>113</v>
      </c>
      <c r="B26" s="161" t="s">
        <v>67</v>
      </c>
      <c r="C26" s="182" t="s">
        <v>68</v>
      </c>
      <c r="D26" s="162"/>
      <c r="E26" s="163"/>
      <c r="F26" s="164"/>
      <c r="G26" s="164">
        <f>SUMIF(AG27:AG37,"&lt;&gt;NOR",G27:G37)</f>
        <v>0</v>
      </c>
      <c r="H26" s="164"/>
      <c r="I26" s="164">
        <f>SUM(I27:I37)</f>
        <v>0</v>
      </c>
      <c r="J26" s="164"/>
      <c r="K26" s="164">
        <f>SUM(K27:K37)</f>
        <v>0</v>
      </c>
      <c r="L26" s="164"/>
      <c r="M26" s="164">
        <f>SUM(M27:M37)</f>
        <v>0</v>
      </c>
      <c r="N26" s="163"/>
      <c r="O26" s="163">
        <f>SUM(O27:O37)</f>
        <v>0.84000000000000008</v>
      </c>
      <c r="P26" s="163"/>
      <c r="Q26" s="163">
        <f>SUM(Q27:Q37)</f>
        <v>0</v>
      </c>
      <c r="R26" s="164"/>
      <c r="S26" s="164"/>
      <c r="T26" s="165"/>
      <c r="U26" s="159"/>
      <c r="V26" s="159">
        <f>SUM(V27:V37)</f>
        <v>466.78999999999996</v>
      </c>
      <c r="W26" s="159"/>
      <c r="X26" s="159"/>
      <c r="Y26" s="159"/>
      <c r="AG26" t="s">
        <v>114</v>
      </c>
    </row>
    <row r="27" spans="1:60" outlineLevel="1" x14ac:dyDescent="0.2">
      <c r="A27" s="174">
        <v>13</v>
      </c>
      <c r="B27" s="175" t="s">
        <v>151</v>
      </c>
      <c r="C27" s="183" t="s">
        <v>152</v>
      </c>
      <c r="D27" s="176" t="s">
        <v>116</v>
      </c>
      <c r="E27" s="177">
        <v>1850</v>
      </c>
      <c r="F27" s="178"/>
      <c r="G27" s="179">
        <f t="shared" ref="G27:G37" si="0">ROUND(E27*F27,2)</f>
        <v>0</v>
      </c>
      <c r="H27" s="178"/>
      <c r="I27" s="179">
        <f t="shared" ref="I27:I37" si="1">ROUND(E27*H27,2)</f>
        <v>0</v>
      </c>
      <c r="J27" s="178"/>
      <c r="K27" s="179">
        <f t="shared" ref="K27:K37" si="2">ROUND(E27*J27,2)</f>
        <v>0</v>
      </c>
      <c r="L27" s="179">
        <v>21</v>
      </c>
      <c r="M27" s="179">
        <f t="shared" ref="M27:M37" si="3">G27*(1+L27/100)</f>
        <v>0</v>
      </c>
      <c r="N27" s="177">
        <v>1.6000000000000001E-4</v>
      </c>
      <c r="O27" s="177">
        <f t="shared" ref="O27:O37" si="4">ROUND(E27*N27,2)</f>
        <v>0.3</v>
      </c>
      <c r="P27" s="177">
        <v>0</v>
      </c>
      <c r="Q27" s="177">
        <f t="shared" ref="Q27:Q37" si="5">ROUND(E27*P27,2)</f>
        <v>0</v>
      </c>
      <c r="R27" s="179" t="s">
        <v>153</v>
      </c>
      <c r="S27" s="179" t="s">
        <v>118</v>
      </c>
      <c r="T27" s="180" t="s">
        <v>118</v>
      </c>
      <c r="U27" s="158">
        <v>9.955E-2</v>
      </c>
      <c r="V27" s="158">
        <f t="shared" ref="V27:V37" si="6">ROUND(E27*U27,2)</f>
        <v>184.17</v>
      </c>
      <c r="W27" s="158"/>
      <c r="X27" s="158" t="s">
        <v>119</v>
      </c>
      <c r="Y27" s="158" t="s">
        <v>120</v>
      </c>
      <c r="Z27" s="148"/>
      <c r="AA27" s="148"/>
      <c r="AB27" s="148"/>
      <c r="AC27" s="148"/>
      <c r="AD27" s="148"/>
      <c r="AE27" s="148"/>
      <c r="AF27" s="148"/>
      <c r="AG27" s="148" t="s">
        <v>121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4">
        <v>105</v>
      </c>
      <c r="B28" s="175" t="s">
        <v>154</v>
      </c>
      <c r="C28" s="183" t="s">
        <v>155</v>
      </c>
      <c r="D28" s="176" t="s">
        <v>116</v>
      </c>
      <c r="E28" s="177">
        <v>1800</v>
      </c>
      <c r="F28" s="178"/>
      <c r="G28" s="179">
        <f t="shared" si="0"/>
        <v>0</v>
      </c>
      <c r="H28" s="178"/>
      <c r="I28" s="179">
        <f t="shared" si="1"/>
        <v>0</v>
      </c>
      <c r="J28" s="178"/>
      <c r="K28" s="179">
        <f t="shared" si="2"/>
        <v>0</v>
      </c>
      <c r="L28" s="179">
        <v>21</v>
      </c>
      <c r="M28" s="179">
        <f t="shared" si="3"/>
        <v>0</v>
      </c>
      <c r="N28" s="177">
        <v>2.3000000000000001E-4</v>
      </c>
      <c r="O28" s="177">
        <f t="shared" si="4"/>
        <v>0.41</v>
      </c>
      <c r="P28" s="177">
        <v>0</v>
      </c>
      <c r="Q28" s="177">
        <f t="shared" si="5"/>
        <v>0</v>
      </c>
      <c r="R28" s="179" t="s">
        <v>153</v>
      </c>
      <c r="S28" s="179" t="s">
        <v>118</v>
      </c>
      <c r="T28" s="180" t="s">
        <v>118</v>
      </c>
      <c r="U28" s="158">
        <v>0.1</v>
      </c>
      <c r="V28" s="158">
        <f t="shared" si="6"/>
        <v>180</v>
      </c>
      <c r="W28" s="158"/>
      <c r="X28" s="158" t="s">
        <v>119</v>
      </c>
      <c r="Y28" s="158" t="s">
        <v>120</v>
      </c>
      <c r="Z28" s="148"/>
      <c r="AA28" s="148"/>
      <c r="AB28" s="148"/>
      <c r="AC28" s="148"/>
      <c r="AD28" s="148"/>
      <c r="AE28" s="148"/>
      <c r="AF28" s="148"/>
      <c r="AG28" s="148" t="s">
        <v>121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4">
        <v>14</v>
      </c>
      <c r="B29" s="175" t="s">
        <v>156</v>
      </c>
      <c r="C29" s="183" t="s">
        <v>157</v>
      </c>
      <c r="D29" s="176" t="s">
        <v>116</v>
      </c>
      <c r="E29" s="177">
        <v>60</v>
      </c>
      <c r="F29" s="178"/>
      <c r="G29" s="179">
        <f t="shared" si="0"/>
        <v>0</v>
      </c>
      <c r="H29" s="178"/>
      <c r="I29" s="179">
        <f t="shared" si="1"/>
        <v>0</v>
      </c>
      <c r="J29" s="178"/>
      <c r="K29" s="179">
        <f t="shared" si="2"/>
        <v>0</v>
      </c>
      <c r="L29" s="179">
        <v>21</v>
      </c>
      <c r="M29" s="179">
        <f t="shared" si="3"/>
        <v>0</v>
      </c>
      <c r="N29" s="177">
        <v>3.2000000000000003E-4</v>
      </c>
      <c r="O29" s="177">
        <f t="shared" si="4"/>
        <v>0.02</v>
      </c>
      <c r="P29" s="177">
        <v>0</v>
      </c>
      <c r="Q29" s="177">
        <f t="shared" si="5"/>
        <v>0</v>
      </c>
      <c r="R29" s="179" t="s">
        <v>153</v>
      </c>
      <c r="S29" s="179" t="s">
        <v>118</v>
      </c>
      <c r="T29" s="180" t="s">
        <v>118</v>
      </c>
      <c r="U29" s="158">
        <v>9.955E-2</v>
      </c>
      <c r="V29" s="158">
        <f t="shared" si="6"/>
        <v>5.97</v>
      </c>
      <c r="W29" s="158"/>
      <c r="X29" s="158" t="s">
        <v>119</v>
      </c>
      <c r="Y29" s="158" t="s">
        <v>120</v>
      </c>
      <c r="Z29" s="148"/>
      <c r="AA29" s="148"/>
      <c r="AB29" s="148"/>
      <c r="AC29" s="148"/>
      <c r="AD29" s="148"/>
      <c r="AE29" s="148"/>
      <c r="AF29" s="148"/>
      <c r="AG29" s="148" t="s">
        <v>121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74">
        <v>15</v>
      </c>
      <c r="B30" s="175" t="s">
        <v>158</v>
      </c>
      <c r="C30" s="183" t="s">
        <v>159</v>
      </c>
      <c r="D30" s="176" t="s">
        <v>116</v>
      </c>
      <c r="E30" s="177">
        <v>85</v>
      </c>
      <c r="F30" s="178"/>
      <c r="G30" s="179">
        <f t="shared" si="0"/>
        <v>0</v>
      </c>
      <c r="H30" s="178"/>
      <c r="I30" s="179">
        <f t="shared" si="1"/>
        <v>0</v>
      </c>
      <c r="J30" s="178"/>
      <c r="K30" s="179">
        <f t="shared" si="2"/>
        <v>0</v>
      </c>
      <c r="L30" s="179">
        <v>21</v>
      </c>
      <c r="M30" s="179">
        <f t="shared" si="3"/>
        <v>0</v>
      </c>
      <c r="N30" s="177">
        <v>5.5999999999999995E-4</v>
      </c>
      <c r="O30" s="177">
        <f t="shared" si="4"/>
        <v>0.05</v>
      </c>
      <c r="P30" s="177">
        <v>0</v>
      </c>
      <c r="Q30" s="177">
        <f t="shared" si="5"/>
        <v>0</v>
      </c>
      <c r="R30" s="179" t="s">
        <v>153</v>
      </c>
      <c r="S30" s="179" t="s">
        <v>118</v>
      </c>
      <c r="T30" s="180" t="s">
        <v>118</v>
      </c>
      <c r="U30" s="158">
        <v>0.12062</v>
      </c>
      <c r="V30" s="158">
        <f t="shared" si="6"/>
        <v>10.25</v>
      </c>
      <c r="W30" s="158"/>
      <c r="X30" s="158" t="s">
        <v>119</v>
      </c>
      <c r="Y30" s="158" t="s">
        <v>120</v>
      </c>
      <c r="Z30" s="148"/>
      <c r="AA30" s="148"/>
      <c r="AB30" s="148"/>
      <c r="AC30" s="148"/>
      <c r="AD30" s="148"/>
      <c r="AE30" s="148"/>
      <c r="AF30" s="148"/>
      <c r="AG30" s="148" t="s">
        <v>121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4">
        <v>16</v>
      </c>
      <c r="B31" s="175" t="s">
        <v>160</v>
      </c>
      <c r="C31" s="183" t="s">
        <v>161</v>
      </c>
      <c r="D31" s="176" t="s">
        <v>116</v>
      </c>
      <c r="E31" s="177">
        <v>80</v>
      </c>
      <c r="F31" s="178"/>
      <c r="G31" s="179">
        <f t="shared" si="0"/>
        <v>0</v>
      </c>
      <c r="H31" s="178"/>
      <c r="I31" s="179">
        <f t="shared" si="1"/>
        <v>0</v>
      </c>
      <c r="J31" s="178"/>
      <c r="K31" s="179">
        <f t="shared" si="2"/>
        <v>0</v>
      </c>
      <c r="L31" s="179">
        <v>21</v>
      </c>
      <c r="M31" s="179">
        <f t="shared" si="3"/>
        <v>0</v>
      </c>
      <c r="N31" s="177">
        <v>1.7000000000000001E-4</v>
      </c>
      <c r="O31" s="177">
        <f t="shared" si="4"/>
        <v>0.01</v>
      </c>
      <c r="P31" s="177">
        <v>0</v>
      </c>
      <c r="Q31" s="177">
        <f t="shared" si="5"/>
        <v>0</v>
      </c>
      <c r="R31" s="179" t="s">
        <v>153</v>
      </c>
      <c r="S31" s="179" t="s">
        <v>118</v>
      </c>
      <c r="T31" s="180" t="s">
        <v>118</v>
      </c>
      <c r="U31" s="158">
        <v>0.09</v>
      </c>
      <c r="V31" s="158">
        <f t="shared" si="6"/>
        <v>7.2</v>
      </c>
      <c r="W31" s="158"/>
      <c r="X31" s="158" t="s">
        <v>119</v>
      </c>
      <c r="Y31" s="158" t="s">
        <v>120</v>
      </c>
      <c r="Z31" s="148"/>
      <c r="AA31" s="148"/>
      <c r="AB31" s="148"/>
      <c r="AC31" s="148"/>
      <c r="AD31" s="148"/>
      <c r="AE31" s="148"/>
      <c r="AF31" s="148"/>
      <c r="AG31" s="148" t="s">
        <v>121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4">
        <v>17</v>
      </c>
      <c r="B32" s="175" t="s">
        <v>162</v>
      </c>
      <c r="C32" s="183" t="s">
        <v>163</v>
      </c>
      <c r="D32" s="176" t="s">
        <v>164</v>
      </c>
      <c r="E32" s="177">
        <v>2</v>
      </c>
      <c r="F32" s="178"/>
      <c r="G32" s="179">
        <f t="shared" si="0"/>
        <v>0</v>
      </c>
      <c r="H32" s="178"/>
      <c r="I32" s="179">
        <f t="shared" si="1"/>
        <v>0</v>
      </c>
      <c r="J32" s="178"/>
      <c r="K32" s="179">
        <f t="shared" si="2"/>
        <v>0</v>
      </c>
      <c r="L32" s="179">
        <v>21</v>
      </c>
      <c r="M32" s="179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9"/>
      <c r="S32" s="179" t="s">
        <v>131</v>
      </c>
      <c r="T32" s="180" t="s">
        <v>132</v>
      </c>
      <c r="U32" s="158">
        <v>0</v>
      </c>
      <c r="V32" s="158">
        <f t="shared" si="6"/>
        <v>0</v>
      </c>
      <c r="W32" s="158"/>
      <c r="X32" s="158" t="s">
        <v>119</v>
      </c>
      <c r="Y32" s="158" t="s">
        <v>120</v>
      </c>
      <c r="Z32" s="148"/>
      <c r="AA32" s="148"/>
      <c r="AB32" s="148"/>
      <c r="AC32" s="148"/>
      <c r="AD32" s="148"/>
      <c r="AE32" s="148"/>
      <c r="AF32" s="148"/>
      <c r="AG32" s="148" t="s">
        <v>121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4">
        <v>18</v>
      </c>
      <c r="B33" s="175" t="s">
        <v>165</v>
      </c>
      <c r="C33" s="183" t="s">
        <v>166</v>
      </c>
      <c r="D33" s="176" t="s">
        <v>150</v>
      </c>
      <c r="E33" s="177">
        <v>80</v>
      </c>
      <c r="F33" s="178"/>
      <c r="G33" s="179">
        <f t="shared" si="0"/>
        <v>0</v>
      </c>
      <c r="H33" s="178"/>
      <c r="I33" s="179">
        <f t="shared" si="1"/>
        <v>0</v>
      </c>
      <c r="J33" s="178"/>
      <c r="K33" s="179">
        <f t="shared" si="2"/>
        <v>0</v>
      </c>
      <c r="L33" s="179">
        <v>21</v>
      </c>
      <c r="M33" s="179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9" t="s">
        <v>153</v>
      </c>
      <c r="S33" s="179" t="s">
        <v>118</v>
      </c>
      <c r="T33" s="180" t="s">
        <v>118</v>
      </c>
      <c r="U33" s="158">
        <v>0.08</v>
      </c>
      <c r="V33" s="158">
        <f t="shared" si="6"/>
        <v>6.4</v>
      </c>
      <c r="W33" s="158"/>
      <c r="X33" s="158" t="s">
        <v>119</v>
      </c>
      <c r="Y33" s="158" t="s">
        <v>120</v>
      </c>
      <c r="Z33" s="148"/>
      <c r="AA33" s="148"/>
      <c r="AB33" s="148"/>
      <c r="AC33" s="148"/>
      <c r="AD33" s="148"/>
      <c r="AE33" s="148"/>
      <c r="AF33" s="148"/>
      <c r="AG33" s="148" t="s">
        <v>121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4">
        <v>19</v>
      </c>
      <c r="B34" s="175" t="s">
        <v>167</v>
      </c>
      <c r="C34" s="183" t="s">
        <v>168</v>
      </c>
      <c r="D34" s="176" t="s">
        <v>116</v>
      </c>
      <c r="E34" s="177">
        <v>420</v>
      </c>
      <c r="F34" s="178"/>
      <c r="G34" s="179">
        <f t="shared" si="0"/>
        <v>0</v>
      </c>
      <c r="H34" s="178"/>
      <c r="I34" s="179">
        <f t="shared" si="1"/>
        <v>0</v>
      </c>
      <c r="J34" s="178"/>
      <c r="K34" s="179">
        <f t="shared" si="2"/>
        <v>0</v>
      </c>
      <c r="L34" s="179">
        <v>21</v>
      </c>
      <c r="M34" s="179">
        <f t="shared" si="3"/>
        <v>0</v>
      </c>
      <c r="N34" s="177">
        <v>6.9999999999999994E-5</v>
      </c>
      <c r="O34" s="177">
        <f t="shared" si="4"/>
        <v>0.03</v>
      </c>
      <c r="P34" s="177">
        <v>0</v>
      </c>
      <c r="Q34" s="177">
        <f t="shared" si="5"/>
        <v>0</v>
      </c>
      <c r="R34" s="179" t="s">
        <v>153</v>
      </c>
      <c r="S34" s="179" t="s">
        <v>118</v>
      </c>
      <c r="T34" s="180" t="s">
        <v>118</v>
      </c>
      <c r="U34" s="158">
        <v>0.05</v>
      </c>
      <c r="V34" s="158">
        <f t="shared" si="6"/>
        <v>21</v>
      </c>
      <c r="W34" s="158"/>
      <c r="X34" s="158" t="s">
        <v>119</v>
      </c>
      <c r="Y34" s="158" t="s">
        <v>120</v>
      </c>
      <c r="Z34" s="148"/>
      <c r="AA34" s="148"/>
      <c r="AB34" s="148"/>
      <c r="AC34" s="148"/>
      <c r="AD34" s="148"/>
      <c r="AE34" s="148"/>
      <c r="AF34" s="148"/>
      <c r="AG34" s="148" t="s">
        <v>121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4">
        <v>20</v>
      </c>
      <c r="B35" s="175" t="s">
        <v>169</v>
      </c>
      <c r="C35" s="183" t="s">
        <v>170</v>
      </c>
      <c r="D35" s="176" t="s">
        <v>150</v>
      </c>
      <c r="E35" s="177">
        <v>30</v>
      </c>
      <c r="F35" s="178"/>
      <c r="G35" s="179">
        <f t="shared" si="0"/>
        <v>0</v>
      </c>
      <c r="H35" s="178"/>
      <c r="I35" s="179">
        <f t="shared" si="1"/>
        <v>0</v>
      </c>
      <c r="J35" s="178"/>
      <c r="K35" s="179">
        <f t="shared" si="2"/>
        <v>0</v>
      </c>
      <c r="L35" s="179">
        <v>21</v>
      </c>
      <c r="M35" s="179">
        <f t="shared" si="3"/>
        <v>0</v>
      </c>
      <c r="N35" s="177">
        <v>2.5000000000000001E-4</v>
      </c>
      <c r="O35" s="177">
        <f t="shared" si="4"/>
        <v>0.01</v>
      </c>
      <c r="P35" s="177">
        <v>0</v>
      </c>
      <c r="Q35" s="177">
        <f t="shared" si="5"/>
        <v>0</v>
      </c>
      <c r="R35" s="179" t="s">
        <v>153</v>
      </c>
      <c r="S35" s="179" t="s">
        <v>118</v>
      </c>
      <c r="T35" s="180" t="s">
        <v>118</v>
      </c>
      <c r="U35" s="158">
        <v>0.26</v>
      </c>
      <c r="V35" s="158">
        <f t="shared" si="6"/>
        <v>7.8</v>
      </c>
      <c r="W35" s="158"/>
      <c r="X35" s="158" t="s">
        <v>119</v>
      </c>
      <c r="Y35" s="158" t="s">
        <v>120</v>
      </c>
      <c r="Z35" s="148"/>
      <c r="AA35" s="148"/>
      <c r="AB35" s="148"/>
      <c r="AC35" s="148"/>
      <c r="AD35" s="148"/>
      <c r="AE35" s="148"/>
      <c r="AF35" s="148"/>
      <c r="AG35" s="148" t="s">
        <v>121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4">
        <v>21</v>
      </c>
      <c r="B36" s="175" t="s">
        <v>171</v>
      </c>
      <c r="C36" s="183" t="s">
        <v>172</v>
      </c>
      <c r="D36" s="176" t="s">
        <v>116</v>
      </c>
      <c r="E36" s="177">
        <v>350</v>
      </c>
      <c r="F36" s="178"/>
      <c r="G36" s="179">
        <f t="shared" si="0"/>
        <v>0</v>
      </c>
      <c r="H36" s="178"/>
      <c r="I36" s="179">
        <f t="shared" si="1"/>
        <v>0</v>
      </c>
      <c r="J36" s="178"/>
      <c r="K36" s="179">
        <f t="shared" si="2"/>
        <v>0</v>
      </c>
      <c r="L36" s="179">
        <v>21</v>
      </c>
      <c r="M36" s="179">
        <f t="shared" si="3"/>
        <v>0</v>
      </c>
      <c r="N36" s="177">
        <v>4.0000000000000003E-5</v>
      </c>
      <c r="O36" s="177">
        <f t="shared" si="4"/>
        <v>0.01</v>
      </c>
      <c r="P36" s="177">
        <v>0</v>
      </c>
      <c r="Q36" s="177">
        <f t="shared" si="5"/>
        <v>0</v>
      </c>
      <c r="R36" s="179" t="s">
        <v>153</v>
      </c>
      <c r="S36" s="179" t="s">
        <v>118</v>
      </c>
      <c r="T36" s="180" t="s">
        <v>118</v>
      </c>
      <c r="U36" s="158">
        <v>0.09</v>
      </c>
      <c r="V36" s="158">
        <f t="shared" si="6"/>
        <v>31.5</v>
      </c>
      <c r="W36" s="158"/>
      <c r="X36" s="158" t="s">
        <v>119</v>
      </c>
      <c r="Y36" s="158" t="s">
        <v>120</v>
      </c>
      <c r="Z36" s="148"/>
      <c r="AA36" s="148"/>
      <c r="AB36" s="148"/>
      <c r="AC36" s="148"/>
      <c r="AD36" s="148"/>
      <c r="AE36" s="148"/>
      <c r="AF36" s="148"/>
      <c r="AG36" s="148" t="s">
        <v>121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4">
        <v>22</v>
      </c>
      <c r="B37" s="175" t="s">
        <v>173</v>
      </c>
      <c r="C37" s="183" t="s">
        <v>174</v>
      </c>
      <c r="D37" s="176" t="s">
        <v>150</v>
      </c>
      <c r="E37" s="177">
        <v>250</v>
      </c>
      <c r="F37" s="178"/>
      <c r="G37" s="179">
        <f t="shared" si="0"/>
        <v>0</v>
      </c>
      <c r="H37" s="178"/>
      <c r="I37" s="179">
        <f t="shared" si="1"/>
        <v>0</v>
      </c>
      <c r="J37" s="178"/>
      <c r="K37" s="179">
        <f t="shared" si="2"/>
        <v>0</v>
      </c>
      <c r="L37" s="179">
        <v>21</v>
      </c>
      <c r="M37" s="179">
        <f t="shared" si="3"/>
        <v>0</v>
      </c>
      <c r="N37" s="177">
        <v>0</v>
      </c>
      <c r="O37" s="177">
        <f t="shared" si="4"/>
        <v>0</v>
      </c>
      <c r="P37" s="177">
        <v>0</v>
      </c>
      <c r="Q37" s="177">
        <f t="shared" si="5"/>
        <v>0</v>
      </c>
      <c r="R37" s="179" t="s">
        <v>153</v>
      </c>
      <c r="S37" s="179" t="s">
        <v>118</v>
      </c>
      <c r="T37" s="180" t="s">
        <v>118</v>
      </c>
      <c r="U37" s="158">
        <v>0.05</v>
      </c>
      <c r="V37" s="158">
        <f t="shared" si="6"/>
        <v>12.5</v>
      </c>
      <c r="W37" s="158"/>
      <c r="X37" s="158" t="s">
        <v>119</v>
      </c>
      <c r="Y37" s="158" t="s">
        <v>120</v>
      </c>
      <c r="Z37" s="148"/>
      <c r="AA37" s="148"/>
      <c r="AB37" s="148"/>
      <c r="AC37" s="148"/>
      <c r="AD37" s="148"/>
      <c r="AE37" s="148"/>
      <c r="AF37" s="148"/>
      <c r="AG37" s="148" t="s">
        <v>121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60" t="s">
        <v>113</v>
      </c>
      <c r="B38" s="161" t="s">
        <v>69</v>
      </c>
      <c r="C38" s="182" t="s">
        <v>70</v>
      </c>
      <c r="D38" s="162"/>
      <c r="E38" s="163"/>
      <c r="F38" s="164"/>
      <c r="G38" s="164">
        <f>SUMIF(AG39:AG43,"&lt;&gt;NOR",G39:G43)</f>
        <v>0</v>
      </c>
      <c r="H38" s="164"/>
      <c r="I38" s="164">
        <f>SUM(I39:I43)</f>
        <v>0</v>
      </c>
      <c r="J38" s="164"/>
      <c r="K38" s="164">
        <f>SUM(K39:K43)</f>
        <v>0</v>
      </c>
      <c r="L38" s="164"/>
      <c r="M38" s="164">
        <f>SUM(M39:M43)</f>
        <v>0</v>
      </c>
      <c r="N38" s="163"/>
      <c r="O38" s="163">
        <f>SUM(O39:O43)</f>
        <v>0.49999999999999994</v>
      </c>
      <c r="P38" s="163"/>
      <c r="Q38" s="163">
        <f>SUM(Q39:Q43)</f>
        <v>0</v>
      </c>
      <c r="R38" s="164"/>
      <c r="S38" s="164"/>
      <c r="T38" s="165"/>
      <c r="U38" s="159"/>
      <c r="V38" s="159">
        <f>SUM(V39:V43)</f>
        <v>0</v>
      </c>
      <c r="W38" s="159"/>
      <c r="X38" s="159"/>
      <c r="Y38" s="159"/>
      <c r="AG38" t="s">
        <v>114</v>
      </c>
    </row>
    <row r="39" spans="1:60" ht="22.5" outlineLevel="1" x14ac:dyDescent="0.2">
      <c r="A39" s="174">
        <v>23</v>
      </c>
      <c r="B39" s="175" t="s">
        <v>175</v>
      </c>
      <c r="C39" s="183" t="s">
        <v>283</v>
      </c>
      <c r="D39" s="176" t="s">
        <v>150</v>
      </c>
      <c r="E39" s="177">
        <v>48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7">
        <v>6.0000000000000001E-3</v>
      </c>
      <c r="O39" s="177">
        <f>ROUND(E39*N39,2)</f>
        <v>0.28999999999999998</v>
      </c>
      <c r="P39" s="177">
        <v>0</v>
      </c>
      <c r="Q39" s="177">
        <f>ROUND(E39*P39,2)</f>
        <v>0</v>
      </c>
      <c r="R39" s="179"/>
      <c r="S39" s="179" t="s">
        <v>131</v>
      </c>
      <c r="T39" s="180" t="s">
        <v>132</v>
      </c>
      <c r="U39" s="158">
        <v>0</v>
      </c>
      <c r="V39" s="158">
        <f>ROUND(E39*U39,2)</f>
        <v>0</v>
      </c>
      <c r="W39" s="158"/>
      <c r="X39" s="158" t="s">
        <v>176</v>
      </c>
      <c r="Y39" s="158" t="s">
        <v>120</v>
      </c>
      <c r="Z39" s="148"/>
      <c r="AA39" s="148"/>
      <c r="AB39" s="148"/>
      <c r="AC39" s="148"/>
      <c r="AD39" s="148"/>
      <c r="AE39" s="148"/>
      <c r="AF39" s="148"/>
      <c r="AG39" s="148" t="s">
        <v>177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4">
        <v>24</v>
      </c>
      <c r="B40" s="175" t="s">
        <v>178</v>
      </c>
      <c r="C40" s="183" t="s">
        <v>284</v>
      </c>
      <c r="D40" s="176" t="s">
        <v>150</v>
      </c>
      <c r="E40" s="177">
        <v>28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7">
        <v>6.0000000000000001E-3</v>
      </c>
      <c r="O40" s="177">
        <f>ROUND(E40*N40,2)</f>
        <v>0.17</v>
      </c>
      <c r="P40" s="177">
        <v>0</v>
      </c>
      <c r="Q40" s="177">
        <f>ROUND(E40*P40,2)</f>
        <v>0</v>
      </c>
      <c r="R40" s="179"/>
      <c r="S40" s="179" t="s">
        <v>131</v>
      </c>
      <c r="T40" s="180" t="s">
        <v>132</v>
      </c>
      <c r="U40" s="158">
        <v>0</v>
      </c>
      <c r="V40" s="158">
        <f>ROUND(E40*U40,2)</f>
        <v>0</v>
      </c>
      <c r="W40" s="158"/>
      <c r="X40" s="158" t="s">
        <v>176</v>
      </c>
      <c r="Y40" s="158" t="s">
        <v>120</v>
      </c>
      <c r="Z40" s="148"/>
      <c r="AA40" s="148"/>
      <c r="AB40" s="148"/>
      <c r="AC40" s="148"/>
      <c r="AD40" s="148"/>
      <c r="AE40" s="148"/>
      <c r="AF40" s="148"/>
      <c r="AG40" s="148" t="s">
        <v>177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4">
        <v>25</v>
      </c>
      <c r="B41" s="175" t="s">
        <v>179</v>
      </c>
      <c r="C41" s="183" t="s">
        <v>285</v>
      </c>
      <c r="D41" s="176" t="s">
        <v>150</v>
      </c>
      <c r="E41" s="177">
        <v>16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9"/>
      <c r="S41" s="179" t="s">
        <v>131</v>
      </c>
      <c r="T41" s="180" t="s">
        <v>132</v>
      </c>
      <c r="U41" s="158">
        <v>0</v>
      </c>
      <c r="V41" s="158">
        <f>ROUND(E41*U41,2)</f>
        <v>0</v>
      </c>
      <c r="W41" s="158"/>
      <c r="X41" s="158" t="s">
        <v>176</v>
      </c>
      <c r="Y41" s="158" t="s">
        <v>120</v>
      </c>
      <c r="Z41" s="148"/>
      <c r="AA41" s="148"/>
      <c r="AB41" s="148"/>
      <c r="AC41" s="148"/>
      <c r="AD41" s="148"/>
      <c r="AE41" s="148"/>
      <c r="AF41" s="148"/>
      <c r="AG41" s="148" t="s">
        <v>177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4">
        <v>26</v>
      </c>
      <c r="B42" s="175" t="s">
        <v>180</v>
      </c>
      <c r="C42" s="183" t="s">
        <v>286</v>
      </c>
      <c r="D42" s="176" t="s">
        <v>150</v>
      </c>
      <c r="E42" s="177">
        <v>5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7">
        <v>0</v>
      </c>
      <c r="O42" s="177">
        <f>ROUND(E42*N42,2)</f>
        <v>0</v>
      </c>
      <c r="P42" s="177">
        <v>0</v>
      </c>
      <c r="Q42" s="177">
        <f>ROUND(E42*P42,2)</f>
        <v>0</v>
      </c>
      <c r="R42" s="179"/>
      <c r="S42" s="179" t="s">
        <v>131</v>
      </c>
      <c r="T42" s="180" t="s">
        <v>132</v>
      </c>
      <c r="U42" s="158">
        <v>0</v>
      </c>
      <c r="V42" s="158">
        <f>ROUND(E42*U42,2)</f>
        <v>0</v>
      </c>
      <c r="W42" s="158"/>
      <c r="X42" s="158" t="s">
        <v>176</v>
      </c>
      <c r="Y42" s="158" t="s">
        <v>120</v>
      </c>
      <c r="Z42" s="148"/>
      <c r="AA42" s="148"/>
      <c r="AB42" s="148"/>
      <c r="AC42" s="148"/>
      <c r="AD42" s="148"/>
      <c r="AE42" s="148"/>
      <c r="AF42" s="148"/>
      <c r="AG42" s="148" t="s">
        <v>177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4">
        <v>27</v>
      </c>
      <c r="B43" s="175" t="s">
        <v>181</v>
      </c>
      <c r="C43" s="183" t="s">
        <v>287</v>
      </c>
      <c r="D43" s="176" t="s">
        <v>150</v>
      </c>
      <c r="E43" s="177">
        <v>6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7">
        <v>6.0000000000000001E-3</v>
      </c>
      <c r="O43" s="177">
        <f>ROUND(E43*N43,2)</f>
        <v>0.04</v>
      </c>
      <c r="P43" s="177">
        <v>0</v>
      </c>
      <c r="Q43" s="177">
        <f>ROUND(E43*P43,2)</f>
        <v>0</v>
      </c>
      <c r="R43" s="179"/>
      <c r="S43" s="179" t="s">
        <v>131</v>
      </c>
      <c r="T43" s="180" t="s">
        <v>132</v>
      </c>
      <c r="U43" s="158">
        <v>0</v>
      </c>
      <c r="V43" s="158">
        <f>ROUND(E43*U43,2)</f>
        <v>0</v>
      </c>
      <c r="W43" s="158"/>
      <c r="X43" s="158" t="s">
        <v>176</v>
      </c>
      <c r="Y43" s="158" t="s">
        <v>120</v>
      </c>
      <c r="Z43" s="148"/>
      <c r="AA43" s="148"/>
      <c r="AB43" s="148"/>
      <c r="AC43" s="148"/>
      <c r="AD43" s="148"/>
      <c r="AE43" s="148"/>
      <c r="AF43" s="148"/>
      <c r="AG43" s="148" t="s">
        <v>177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60" t="s">
        <v>113</v>
      </c>
      <c r="B44" s="161" t="s">
        <v>71</v>
      </c>
      <c r="C44" s="182" t="s">
        <v>72</v>
      </c>
      <c r="D44" s="162"/>
      <c r="E44" s="163"/>
      <c r="F44" s="164"/>
      <c r="G44" s="164">
        <f>SUMIF(AG45:AG52,"&lt;&gt;NOR",G45:G52)</f>
        <v>0</v>
      </c>
      <c r="H44" s="164"/>
      <c r="I44" s="164">
        <f>SUM(I45:I52)</f>
        <v>0</v>
      </c>
      <c r="J44" s="164"/>
      <c r="K44" s="164">
        <f>SUM(K45:K52)</f>
        <v>0</v>
      </c>
      <c r="L44" s="164"/>
      <c r="M44" s="164">
        <f>SUM(M45:M52)</f>
        <v>0</v>
      </c>
      <c r="N44" s="163"/>
      <c r="O44" s="163">
        <f>SUM(O45:O52)</f>
        <v>0.01</v>
      </c>
      <c r="P44" s="163"/>
      <c r="Q44" s="163">
        <f>SUM(Q45:Q52)</f>
        <v>0</v>
      </c>
      <c r="R44" s="164"/>
      <c r="S44" s="164"/>
      <c r="T44" s="165"/>
      <c r="U44" s="159"/>
      <c r="V44" s="159">
        <f>SUM(V45:V52)</f>
        <v>44.580000000000005</v>
      </c>
      <c r="W44" s="159"/>
      <c r="X44" s="159"/>
      <c r="Y44" s="159"/>
      <c r="AG44" t="s">
        <v>114</v>
      </c>
    </row>
    <row r="45" spans="1:60" ht="22.5" outlineLevel="1" x14ac:dyDescent="0.2">
      <c r="A45" s="174">
        <v>28</v>
      </c>
      <c r="B45" s="175" t="s">
        <v>182</v>
      </c>
      <c r="C45" s="183" t="s">
        <v>288</v>
      </c>
      <c r="D45" s="176" t="s">
        <v>150</v>
      </c>
      <c r="E45" s="177">
        <v>16</v>
      </c>
      <c r="F45" s="178"/>
      <c r="G45" s="179">
        <f t="shared" ref="G45:G52" si="7">ROUND(E45*F45,2)</f>
        <v>0</v>
      </c>
      <c r="H45" s="178"/>
      <c r="I45" s="179">
        <f t="shared" ref="I45:I52" si="8">ROUND(E45*H45,2)</f>
        <v>0</v>
      </c>
      <c r="J45" s="178"/>
      <c r="K45" s="179">
        <f t="shared" ref="K45:K52" si="9">ROUND(E45*J45,2)</f>
        <v>0</v>
      </c>
      <c r="L45" s="179">
        <v>21</v>
      </c>
      <c r="M45" s="179">
        <f t="shared" ref="M45:M52" si="10">G45*(1+L45/100)</f>
        <v>0</v>
      </c>
      <c r="N45" s="177">
        <v>1.1E-4</v>
      </c>
      <c r="O45" s="177">
        <f t="shared" ref="O45:O52" si="11">ROUND(E45*N45,2)</f>
        <v>0</v>
      </c>
      <c r="P45" s="177">
        <v>0</v>
      </c>
      <c r="Q45" s="177">
        <f t="shared" ref="Q45:Q52" si="12">ROUND(E45*P45,2)</f>
        <v>0</v>
      </c>
      <c r="R45" s="179" t="s">
        <v>153</v>
      </c>
      <c r="S45" s="179" t="s">
        <v>118</v>
      </c>
      <c r="T45" s="180" t="s">
        <v>118</v>
      </c>
      <c r="U45" s="158">
        <v>0.13</v>
      </c>
      <c r="V45" s="158">
        <f t="shared" ref="V45:V52" si="13">ROUND(E45*U45,2)</f>
        <v>2.08</v>
      </c>
      <c r="W45" s="158"/>
      <c r="X45" s="158" t="s">
        <v>119</v>
      </c>
      <c r="Y45" s="158" t="s">
        <v>120</v>
      </c>
      <c r="Z45" s="148"/>
      <c r="AA45" s="148"/>
      <c r="AB45" s="148"/>
      <c r="AC45" s="148"/>
      <c r="AD45" s="148"/>
      <c r="AE45" s="148"/>
      <c r="AF45" s="148"/>
      <c r="AG45" s="148" t="s">
        <v>121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74">
        <v>29</v>
      </c>
      <c r="B46" s="175" t="s">
        <v>183</v>
      </c>
      <c r="C46" s="183" t="s">
        <v>289</v>
      </c>
      <c r="D46" s="176" t="s">
        <v>150</v>
      </c>
      <c r="E46" s="177">
        <v>5</v>
      </c>
      <c r="F46" s="178"/>
      <c r="G46" s="179">
        <f t="shared" si="7"/>
        <v>0</v>
      </c>
      <c r="H46" s="178"/>
      <c r="I46" s="179">
        <f t="shared" si="8"/>
        <v>0</v>
      </c>
      <c r="J46" s="178"/>
      <c r="K46" s="179">
        <f t="shared" si="9"/>
        <v>0</v>
      </c>
      <c r="L46" s="179">
        <v>21</v>
      </c>
      <c r="M46" s="179">
        <f t="shared" si="10"/>
        <v>0</v>
      </c>
      <c r="N46" s="177">
        <v>1.1E-4</v>
      </c>
      <c r="O46" s="177">
        <f t="shared" si="11"/>
        <v>0</v>
      </c>
      <c r="P46" s="177">
        <v>0</v>
      </c>
      <c r="Q46" s="177">
        <f t="shared" si="12"/>
        <v>0</v>
      </c>
      <c r="R46" s="179" t="s">
        <v>153</v>
      </c>
      <c r="S46" s="179" t="s">
        <v>118</v>
      </c>
      <c r="T46" s="180" t="s">
        <v>118</v>
      </c>
      <c r="U46" s="158">
        <v>0.16</v>
      </c>
      <c r="V46" s="158">
        <f t="shared" si="13"/>
        <v>0.8</v>
      </c>
      <c r="W46" s="158"/>
      <c r="X46" s="158" t="s">
        <v>119</v>
      </c>
      <c r="Y46" s="158" t="s">
        <v>120</v>
      </c>
      <c r="Z46" s="148"/>
      <c r="AA46" s="148"/>
      <c r="AB46" s="148"/>
      <c r="AC46" s="148"/>
      <c r="AD46" s="148"/>
      <c r="AE46" s="148"/>
      <c r="AF46" s="148"/>
      <c r="AG46" s="148" t="s">
        <v>121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4">
        <v>30</v>
      </c>
      <c r="B47" s="175" t="s">
        <v>184</v>
      </c>
      <c r="C47" s="183" t="s">
        <v>290</v>
      </c>
      <c r="D47" s="176" t="s">
        <v>150</v>
      </c>
      <c r="E47" s="177">
        <v>8</v>
      </c>
      <c r="F47" s="178"/>
      <c r="G47" s="179">
        <f t="shared" si="7"/>
        <v>0</v>
      </c>
      <c r="H47" s="178"/>
      <c r="I47" s="179">
        <f t="shared" si="8"/>
        <v>0</v>
      </c>
      <c r="J47" s="178"/>
      <c r="K47" s="179">
        <f t="shared" si="9"/>
        <v>0</v>
      </c>
      <c r="L47" s="179">
        <v>21</v>
      </c>
      <c r="M47" s="179">
        <f t="shared" si="10"/>
        <v>0</v>
      </c>
      <c r="N47" s="177">
        <v>1.1E-4</v>
      </c>
      <c r="O47" s="177">
        <f t="shared" si="11"/>
        <v>0</v>
      </c>
      <c r="P47" s="177">
        <v>0</v>
      </c>
      <c r="Q47" s="177">
        <f t="shared" si="12"/>
        <v>0</v>
      </c>
      <c r="R47" s="179" t="s">
        <v>153</v>
      </c>
      <c r="S47" s="179" t="s">
        <v>118</v>
      </c>
      <c r="T47" s="180" t="s">
        <v>118</v>
      </c>
      <c r="U47" s="158">
        <v>0.15620000000000001</v>
      </c>
      <c r="V47" s="158">
        <f t="shared" si="13"/>
        <v>1.25</v>
      </c>
      <c r="W47" s="158"/>
      <c r="X47" s="158" t="s">
        <v>119</v>
      </c>
      <c r="Y47" s="158" t="s">
        <v>120</v>
      </c>
      <c r="Z47" s="148"/>
      <c r="AA47" s="148"/>
      <c r="AB47" s="148"/>
      <c r="AC47" s="148"/>
      <c r="AD47" s="148"/>
      <c r="AE47" s="148"/>
      <c r="AF47" s="148"/>
      <c r="AG47" s="148" t="s">
        <v>121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33.75" outlineLevel="1" x14ac:dyDescent="0.2">
      <c r="A48" s="174">
        <v>31</v>
      </c>
      <c r="B48" s="175" t="s">
        <v>185</v>
      </c>
      <c r="C48" s="183" t="s">
        <v>291</v>
      </c>
      <c r="D48" s="176" t="s">
        <v>150</v>
      </c>
      <c r="E48" s="177">
        <v>15</v>
      </c>
      <c r="F48" s="178"/>
      <c r="G48" s="179">
        <f t="shared" si="7"/>
        <v>0</v>
      </c>
      <c r="H48" s="178"/>
      <c r="I48" s="179">
        <f t="shared" si="8"/>
        <v>0</v>
      </c>
      <c r="J48" s="178"/>
      <c r="K48" s="179">
        <f t="shared" si="9"/>
        <v>0</v>
      </c>
      <c r="L48" s="179">
        <v>21</v>
      </c>
      <c r="M48" s="179">
        <f t="shared" si="10"/>
        <v>0</v>
      </c>
      <c r="N48" s="177">
        <v>1.1E-4</v>
      </c>
      <c r="O48" s="177">
        <f t="shared" si="11"/>
        <v>0</v>
      </c>
      <c r="P48" s="177">
        <v>0</v>
      </c>
      <c r="Q48" s="177">
        <f t="shared" si="12"/>
        <v>0</v>
      </c>
      <c r="R48" s="179" t="s">
        <v>153</v>
      </c>
      <c r="S48" s="179" t="s">
        <v>118</v>
      </c>
      <c r="T48" s="180" t="s">
        <v>118</v>
      </c>
      <c r="U48" s="158">
        <v>0.16</v>
      </c>
      <c r="V48" s="158">
        <f t="shared" si="13"/>
        <v>2.4</v>
      </c>
      <c r="W48" s="158"/>
      <c r="X48" s="158" t="s">
        <v>119</v>
      </c>
      <c r="Y48" s="158" t="s">
        <v>120</v>
      </c>
      <c r="Z48" s="148"/>
      <c r="AA48" s="148"/>
      <c r="AB48" s="148"/>
      <c r="AC48" s="148"/>
      <c r="AD48" s="148"/>
      <c r="AE48" s="148"/>
      <c r="AF48" s="148"/>
      <c r="AG48" s="148" t="s">
        <v>121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4">
        <v>32</v>
      </c>
      <c r="B49" s="175" t="s">
        <v>186</v>
      </c>
      <c r="C49" s="183" t="s">
        <v>292</v>
      </c>
      <c r="D49" s="176" t="s">
        <v>150</v>
      </c>
      <c r="E49" s="177">
        <v>8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21</v>
      </c>
      <c r="M49" s="179">
        <f t="shared" si="10"/>
        <v>0</v>
      </c>
      <c r="N49" s="177">
        <v>1.2E-4</v>
      </c>
      <c r="O49" s="177">
        <f t="shared" si="11"/>
        <v>0</v>
      </c>
      <c r="P49" s="177">
        <v>0</v>
      </c>
      <c r="Q49" s="177">
        <f t="shared" si="12"/>
        <v>0</v>
      </c>
      <c r="R49" s="179" t="s">
        <v>153</v>
      </c>
      <c r="S49" s="179" t="s">
        <v>118</v>
      </c>
      <c r="T49" s="180" t="s">
        <v>118</v>
      </c>
      <c r="U49" s="158">
        <v>0.26800000000000002</v>
      </c>
      <c r="V49" s="158">
        <f t="shared" si="13"/>
        <v>2.14</v>
      </c>
      <c r="W49" s="158"/>
      <c r="X49" s="158" t="s">
        <v>119</v>
      </c>
      <c r="Y49" s="158" t="s">
        <v>120</v>
      </c>
      <c r="Z49" s="148"/>
      <c r="AA49" s="148"/>
      <c r="AB49" s="148"/>
      <c r="AC49" s="148"/>
      <c r="AD49" s="148"/>
      <c r="AE49" s="148"/>
      <c r="AF49" s="148"/>
      <c r="AG49" s="148" t="s">
        <v>121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33.75" outlineLevel="1" x14ac:dyDescent="0.2">
      <c r="A50" s="174">
        <v>33</v>
      </c>
      <c r="B50" s="175" t="s">
        <v>187</v>
      </c>
      <c r="C50" s="183" t="s">
        <v>293</v>
      </c>
      <c r="D50" s="176" t="s">
        <v>150</v>
      </c>
      <c r="E50" s="177">
        <v>132</v>
      </c>
      <c r="F50" s="178"/>
      <c r="G50" s="179">
        <f t="shared" si="7"/>
        <v>0</v>
      </c>
      <c r="H50" s="178"/>
      <c r="I50" s="179">
        <f t="shared" si="8"/>
        <v>0</v>
      </c>
      <c r="J50" s="178"/>
      <c r="K50" s="179">
        <f t="shared" si="9"/>
        <v>0</v>
      </c>
      <c r="L50" s="179">
        <v>21</v>
      </c>
      <c r="M50" s="179">
        <f t="shared" si="10"/>
        <v>0</v>
      </c>
      <c r="N50" s="177">
        <v>9.0000000000000006E-5</v>
      </c>
      <c r="O50" s="177">
        <f t="shared" si="11"/>
        <v>0.01</v>
      </c>
      <c r="P50" s="177">
        <v>0</v>
      </c>
      <c r="Q50" s="177">
        <f t="shared" si="12"/>
        <v>0</v>
      </c>
      <c r="R50" s="179" t="s">
        <v>153</v>
      </c>
      <c r="S50" s="179" t="s">
        <v>118</v>
      </c>
      <c r="T50" s="180" t="s">
        <v>118</v>
      </c>
      <c r="U50" s="158">
        <v>0.2475</v>
      </c>
      <c r="V50" s="158">
        <f t="shared" si="13"/>
        <v>32.67</v>
      </c>
      <c r="W50" s="158"/>
      <c r="X50" s="158" t="s">
        <v>119</v>
      </c>
      <c r="Y50" s="158" t="s">
        <v>120</v>
      </c>
      <c r="Z50" s="148"/>
      <c r="AA50" s="148"/>
      <c r="AB50" s="148"/>
      <c r="AC50" s="148"/>
      <c r="AD50" s="148"/>
      <c r="AE50" s="148"/>
      <c r="AF50" s="148"/>
      <c r="AG50" s="148" t="s">
        <v>121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4">
        <v>34</v>
      </c>
      <c r="B51" s="175" t="s">
        <v>188</v>
      </c>
      <c r="C51" s="183" t="s">
        <v>294</v>
      </c>
      <c r="D51" s="176" t="s">
        <v>150</v>
      </c>
      <c r="E51" s="177">
        <v>10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21</v>
      </c>
      <c r="M51" s="179">
        <f t="shared" si="10"/>
        <v>0</v>
      </c>
      <c r="N51" s="177">
        <v>9.0000000000000006E-5</v>
      </c>
      <c r="O51" s="177">
        <f t="shared" si="11"/>
        <v>0</v>
      </c>
      <c r="P51" s="177">
        <v>0</v>
      </c>
      <c r="Q51" s="177">
        <f t="shared" si="12"/>
        <v>0</v>
      </c>
      <c r="R51" s="179"/>
      <c r="S51" s="179" t="s">
        <v>131</v>
      </c>
      <c r="T51" s="180" t="s">
        <v>132</v>
      </c>
      <c r="U51" s="158">
        <v>0.25</v>
      </c>
      <c r="V51" s="158">
        <f t="shared" si="13"/>
        <v>2.5</v>
      </c>
      <c r="W51" s="158"/>
      <c r="X51" s="158" t="s">
        <v>119</v>
      </c>
      <c r="Y51" s="158" t="s">
        <v>120</v>
      </c>
      <c r="Z51" s="148"/>
      <c r="AA51" s="148"/>
      <c r="AB51" s="148"/>
      <c r="AC51" s="148"/>
      <c r="AD51" s="148"/>
      <c r="AE51" s="148"/>
      <c r="AF51" s="148"/>
      <c r="AG51" s="148" t="s">
        <v>121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4">
        <v>35</v>
      </c>
      <c r="B52" s="175" t="s">
        <v>189</v>
      </c>
      <c r="C52" s="183" t="s">
        <v>190</v>
      </c>
      <c r="D52" s="176" t="s">
        <v>150</v>
      </c>
      <c r="E52" s="177">
        <v>2</v>
      </c>
      <c r="F52" s="178"/>
      <c r="G52" s="179">
        <f t="shared" si="7"/>
        <v>0</v>
      </c>
      <c r="H52" s="178"/>
      <c r="I52" s="179">
        <f t="shared" si="8"/>
        <v>0</v>
      </c>
      <c r="J52" s="178"/>
      <c r="K52" s="179">
        <f t="shared" si="9"/>
        <v>0</v>
      </c>
      <c r="L52" s="179">
        <v>21</v>
      </c>
      <c r="M52" s="179">
        <f t="shared" si="10"/>
        <v>0</v>
      </c>
      <c r="N52" s="177">
        <v>0</v>
      </c>
      <c r="O52" s="177">
        <f t="shared" si="11"/>
        <v>0</v>
      </c>
      <c r="P52" s="177">
        <v>0</v>
      </c>
      <c r="Q52" s="177">
        <f t="shared" si="12"/>
        <v>0</v>
      </c>
      <c r="R52" s="179"/>
      <c r="S52" s="179" t="s">
        <v>131</v>
      </c>
      <c r="T52" s="180" t="s">
        <v>132</v>
      </c>
      <c r="U52" s="158">
        <v>0.37</v>
      </c>
      <c r="V52" s="158">
        <f t="shared" si="13"/>
        <v>0.74</v>
      </c>
      <c r="W52" s="158"/>
      <c r="X52" s="158" t="s">
        <v>119</v>
      </c>
      <c r="Y52" s="158" t="s">
        <v>120</v>
      </c>
      <c r="Z52" s="148"/>
      <c r="AA52" s="148"/>
      <c r="AB52" s="148"/>
      <c r="AC52" s="148"/>
      <c r="AD52" s="148"/>
      <c r="AE52" s="148"/>
      <c r="AF52" s="148"/>
      <c r="AG52" s="148" t="s">
        <v>121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0" t="s">
        <v>113</v>
      </c>
      <c r="B53" s="161" t="s">
        <v>73</v>
      </c>
      <c r="C53" s="182" t="s">
        <v>74</v>
      </c>
      <c r="D53" s="162"/>
      <c r="E53" s="163"/>
      <c r="F53" s="164"/>
      <c r="G53" s="164">
        <f>SUMIF(AG54:AG61,"&lt;&gt;NOR",G54:G61)</f>
        <v>0</v>
      </c>
      <c r="H53" s="164"/>
      <c r="I53" s="164">
        <f>SUM(I58:I61)</f>
        <v>0</v>
      </c>
      <c r="J53" s="164"/>
      <c r="K53" s="164">
        <f>SUM(K58:K61)</f>
        <v>0</v>
      </c>
      <c r="L53" s="164"/>
      <c r="M53" s="164">
        <f>SUM(M54:M61)</f>
        <v>0</v>
      </c>
      <c r="N53" s="163"/>
      <c r="O53" s="163">
        <f>SUM(O58:O61)</f>
        <v>0.01</v>
      </c>
      <c r="P53" s="163"/>
      <c r="Q53" s="163">
        <f>SUM(Q58:Q61)</f>
        <v>0</v>
      </c>
      <c r="R53" s="164"/>
      <c r="S53" s="164"/>
      <c r="T53" s="165"/>
      <c r="U53" s="159"/>
      <c r="V53" s="159">
        <f>SUM(V58:V61)</f>
        <v>57.900000000000006</v>
      </c>
      <c r="W53" s="159"/>
      <c r="X53" s="159"/>
      <c r="Y53" s="159"/>
      <c r="AG53" t="s">
        <v>114</v>
      </c>
    </row>
    <row r="54" spans="1:60" x14ac:dyDescent="0.2">
      <c r="A54" s="199">
        <v>36</v>
      </c>
      <c r="B54" s="200" t="s">
        <v>295</v>
      </c>
      <c r="C54" s="201" t="s">
        <v>296</v>
      </c>
      <c r="D54" s="202" t="s">
        <v>116</v>
      </c>
      <c r="E54" s="203">
        <v>40</v>
      </c>
      <c r="F54" s="208"/>
      <c r="G54" s="205">
        <f t="shared" ref="G54:G57" si="14">ROUND(E54*F54,2)</f>
        <v>0</v>
      </c>
      <c r="H54" s="204"/>
      <c r="I54" s="205">
        <f t="shared" ref="I54:I57" si="15">ROUND(E54*H54,2)</f>
        <v>0</v>
      </c>
      <c r="J54" s="204"/>
      <c r="K54" s="205">
        <f t="shared" ref="K54:K57" si="16">ROUND(E54*J54,2)</f>
        <v>0</v>
      </c>
      <c r="L54" s="205">
        <v>21</v>
      </c>
      <c r="M54" s="205">
        <f t="shared" ref="M54:M57" si="17">G54*(1+L54/100)</f>
        <v>0</v>
      </c>
      <c r="N54" s="203">
        <v>0</v>
      </c>
      <c r="O54" s="203">
        <f t="shared" ref="O54:O57" si="18">ROUND(E54*N54,2)</f>
        <v>0</v>
      </c>
      <c r="P54" s="203">
        <v>0</v>
      </c>
      <c r="Q54" s="203">
        <f t="shared" ref="Q54:Q57" si="19">ROUND(E54*P54,2)</f>
        <v>0</v>
      </c>
      <c r="R54" s="205"/>
      <c r="S54" s="205" t="s">
        <v>297</v>
      </c>
      <c r="T54" s="165"/>
      <c r="U54" s="159"/>
      <c r="V54" s="159"/>
      <c r="W54" s="159"/>
      <c r="X54" s="159"/>
      <c r="Y54" s="159"/>
    </row>
    <row r="55" spans="1:60" x14ac:dyDescent="0.2">
      <c r="A55" s="199">
        <v>37</v>
      </c>
      <c r="B55" s="200" t="s">
        <v>298</v>
      </c>
      <c r="C55" s="201" t="s">
        <v>299</v>
      </c>
      <c r="D55" s="202" t="s">
        <v>116</v>
      </c>
      <c r="E55" s="203">
        <v>20</v>
      </c>
      <c r="F55" s="208"/>
      <c r="G55" s="205">
        <f t="shared" si="14"/>
        <v>0</v>
      </c>
      <c r="H55" s="204"/>
      <c r="I55" s="205">
        <f t="shared" si="15"/>
        <v>0</v>
      </c>
      <c r="J55" s="204"/>
      <c r="K55" s="205">
        <f t="shared" si="16"/>
        <v>0</v>
      </c>
      <c r="L55" s="205">
        <v>21</v>
      </c>
      <c r="M55" s="205">
        <f t="shared" si="17"/>
        <v>0</v>
      </c>
      <c r="N55" s="203">
        <v>1.2E-4</v>
      </c>
      <c r="O55" s="203">
        <f t="shared" si="18"/>
        <v>0</v>
      </c>
      <c r="P55" s="203">
        <v>0</v>
      </c>
      <c r="Q55" s="203">
        <f t="shared" si="19"/>
        <v>0</v>
      </c>
      <c r="R55" s="205"/>
      <c r="S55" s="205" t="s">
        <v>297</v>
      </c>
      <c r="T55" s="165"/>
      <c r="U55" s="159"/>
      <c r="V55" s="159"/>
      <c r="W55" s="159"/>
      <c r="X55" s="159"/>
      <c r="Y55" s="159"/>
    </row>
    <row r="56" spans="1:60" ht="22.5" x14ac:dyDescent="0.2">
      <c r="A56" s="199">
        <v>38</v>
      </c>
      <c r="B56" s="200" t="s">
        <v>300</v>
      </c>
      <c r="C56" s="201" t="s">
        <v>301</v>
      </c>
      <c r="D56" s="202" t="s">
        <v>116</v>
      </c>
      <c r="E56" s="203">
        <v>40</v>
      </c>
      <c r="F56" s="208"/>
      <c r="G56" s="205">
        <f t="shared" si="14"/>
        <v>0</v>
      </c>
      <c r="H56" s="204"/>
      <c r="I56" s="205">
        <f t="shared" si="15"/>
        <v>0</v>
      </c>
      <c r="J56" s="204"/>
      <c r="K56" s="205">
        <f t="shared" si="16"/>
        <v>0</v>
      </c>
      <c r="L56" s="205">
        <v>21</v>
      </c>
      <c r="M56" s="205">
        <f t="shared" si="17"/>
        <v>0</v>
      </c>
      <c r="N56" s="203">
        <v>0</v>
      </c>
      <c r="O56" s="203">
        <f t="shared" si="18"/>
        <v>0</v>
      </c>
      <c r="P56" s="203">
        <v>0</v>
      </c>
      <c r="Q56" s="203">
        <f t="shared" si="19"/>
        <v>0</v>
      </c>
      <c r="R56" s="205" t="s">
        <v>209</v>
      </c>
      <c r="S56" s="205" t="s">
        <v>297</v>
      </c>
      <c r="T56" s="165"/>
      <c r="U56" s="159"/>
      <c r="V56" s="159"/>
      <c r="W56" s="159"/>
      <c r="X56" s="159"/>
      <c r="Y56" s="159"/>
    </row>
    <row r="57" spans="1:60" ht="22.5" x14ac:dyDescent="0.2">
      <c r="A57" s="199">
        <v>39</v>
      </c>
      <c r="B57" s="200" t="s">
        <v>302</v>
      </c>
      <c r="C57" s="201" t="s">
        <v>303</v>
      </c>
      <c r="D57" s="202" t="s">
        <v>116</v>
      </c>
      <c r="E57" s="203">
        <v>20</v>
      </c>
      <c r="F57" s="208"/>
      <c r="G57" s="205">
        <f t="shared" si="14"/>
        <v>0</v>
      </c>
      <c r="H57" s="204"/>
      <c r="I57" s="205">
        <f t="shared" si="15"/>
        <v>0</v>
      </c>
      <c r="J57" s="204"/>
      <c r="K57" s="205">
        <f t="shared" si="16"/>
        <v>0</v>
      </c>
      <c r="L57" s="205">
        <v>21</v>
      </c>
      <c r="M57" s="205">
        <f t="shared" si="17"/>
        <v>0</v>
      </c>
      <c r="N57" s="203">
        <v>1.4999999999999999E-4</v>
      </c>
      <c r="O57" s="203">
        <f t="shared" si="18"/>
        <v>0</v>
      </c>
      <c r="P57" s="203">
        <v>0</v>
      </c>
      <c r="Q57" s="203">
        <f t="shared" si="19"/>
        <v>0</v>
      </c>
      <c r="R57" s="205" t="s">
        <v>209</v>
      </c>
      <c r="S57" s="205" t="s">
        <v>297</v>
      </c>
      <c r="T57" s="165"/>
      <c r="U57" s="159"/>
      <c r="V57" s="159"/>
      <c r="W57" s="159"/>
      <c r="X57" s="159"/>
      <c r="Y57" s="159"/>
    </row>
    <row r="58" spans="1:60" ht="22.5" outlineLevel="1" x14ac:dyDescent="0.2">
      <c r="A58" s="199">
        <v>40</v>
      </c>
      <c r="B58" s="175" t="s">
        <v>191</v>
      </c>
      <c r="C58" s="183" t="s">
        <v>192</v>
      </c>
      <c r="D58" s="176" t="s">
        <v>150</v>
      </c>
      <c r="E58" s="177">
        <v>60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7">
        <v>9.0000000000000006E-5</v>
      </c>
      <c r="O58" s="177">
        <f>ROUND(E58*N58,2)</f>
        <v>0.01</v>
      </c>
      <c r="P58" s="177">
        <v>0</v>
      </c>
      <c r="Q58" s="177">
        <f>ROUND(E58*P58,2)</f>
        <v>0</v>
      </c>
      <c r="R58" s="179" t="s">
        <v>153</v>
      </c>
      <c r="S58" s="179" t="s">
        <v>118</v>
      </c>
      <c r="T58" s="180" t="s">
        <v>118</v>
      </c>
      <c r="U58" s="158">
        <v>0.39</v>
      </c>
      <c r="V58" s="158">
        <f>ROUND(E58*U58,2)</f>
        <v>23.4</v>
      </c>
      <c r="W58" s="158"/>
      <c r="X58" s="158" t="s">
        <v>119</v>
      </c>
      <c r="Y58" s="158" t="s">
        <v>120</v>
      </c>
      <c r="Z58" s="148"/>
      <c r="AA58" s="148"/>
      <c r="AB58" s="148"/>
      <c r="AC58" s="148"/>
      <c r="AD58" s="148"/>
      <c r="AE58" s="148"/>
      <c r="AF58" s="148"/>
      <c r="AG58" s="148" t="s">
        <v>121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99">
        <v>41</v>
      </c>
      <c r="B59" s="175" t="s">
        <v>193</v>
      </c>
      <c r="C59" s="183" t="s">
        <v>194</v>
      </c>
      <c r="D59" s="176" t="s">
        <v>150</v>
      </c>
      <c r="E59" s="177">
        <v>30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7">
        <v>4.0000000000000003E-5</v>
      </c>
      <c r="O59" s="177">
        <f>ROUND(E59*N59,2)</f>
        <v>0</v>
      </c>
      <c r="P59" s="177">
        <v>0</v>
      </c>
      <c r="Q59" s="177">
        <f>ROUND(E59*P59,2)</f>
        <v>0</v>
      </c>
      <c r="R59" s="179" t="s">
        <v>153</v>
      </c>
      <c r="S59" s="179" t="s">
        <v>118</v>
      </c>
      <c r="T59" s="180" t="s">
        <v>118</v>
      </c>
      <c r="U59" s="158">
        <v>0.18</v>
      </c>
      <c r="V59" s="158">
        <f>ROUND(E59*U59,2)</f>
        <v>5.4</v>
      </c>
      <c r="W59" s="158"/>
      <c r="X59" s="158" t="s">
        <v>119</v>
      </c>
      <c r="Y59" s="158" t="s">
        <v>120</v>
      </c>
      <c r="Z59" s="148"/>
      <c r="AA59" s="148"/>
      <c r="AB59" s="148"/>
      <c r="AC59" s="148"/>
      <c r="AD59" s="148"/>
      <c r="AE59" s="148"/>
      <c r="AF59" s="148"/>
      <c r="AG59" s="148" t="s">
        <v>121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99">
        <v>42</v>
      </c>
      <c r="B60" s="175" t="s">
        <v>195</v>
      </c>
      <c r="C60" s="183" t="s">
        <v>196</v>
      </c>
      <c r="D60" s="176" t="s">
        <v>150</v>
      </c>
      <c r="E60" s="177">
        <v>200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7">
        <v>2.0000000000000002E-5</v>
      </c>
      <c r="O60" s="177">
        <f>ROUND(E60*N60,2)</f>
        <v>0</v>
      </c>
      <c r="P60" s="177">
        <v>0</v>
      </c>
      <c r="Q60" s="177">
        <f>ROUND(E60*P60,2)</f>
        <v>0</v>
      </c>
      <c r="R60" s="179" t="s">
        <v>153</v>
      </c>
      <c r="S60" s="179" t="s">
        <v>118</v>
      </c>
      <c r="T60" s="180" t="s">
        <v>118</v>
      </c>
      <c r="U60" s="158">
        <v>0.14130000000000001</v>
      </c>
      <c r="V60" s="158">
        <f>ROUND(E60*U60,2)</f>
        <v>28.26</v>
      </c>
      <c r="W60" s="158"/>
      <c r="X60" s="158" t="s">
        <v>119</v>
      </c>
      <c r="Y60" s="158" t="s">
        <v>120</v>
      </c>
      <c r="Z60" s="148"/>
      <c r="AA60" s="148"/>
      <c r="AB60" s="148"/>
      <c r="AC60" s="148"/>
      <c r="AD60" s="148"/>
      <c r="AE60" s="148"/>
      <c r="AF60" s="148"/>
      <c r="AG60" s="148" t="s">
        <v>121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99">
        <v>43</v>
      </c>
      <c r="B61" s="175" t="s">
        <v>197</v>
      </c>
      <c r="C61" s="183" t="s">
        <v>198</v>
      </c>
      <c r="D61" s="176" t="s">
        <v>150</v>
      </c>
      <c r="E61" s="177">
        <v>2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7">
        <v>6.3000000000000003E-4</v>
      </c>
      <c r="O61" s="177">
        <f>ROUND(E61*N61,2)</f>
        <v>0</v>
      </c>
      <c r="P61" s="177">
        <v>0</v>
      </c>
      <c r="Q61" s="177">
        <f>ROUND(E61*P61,2)</f>
        <v>0</v>
      </c>
      <c r="R61" s="179" t="s">
        <v>153</v>
      </c>
      <c r="S61" s="179" t="s">
        <v>118</v>
      </c>
      <c r="T61" s="180" t="s">
        <v>118</v>
      </c>
      <c r="U61" s="158">
        <v>0.42120000000000002</v>
      </c>
      <c r="V61" s="158">
        <f>ROUND(E61*U61,2)</f>
        <v>0.84</v>
      </c>
      <c r="W61" s="158"/>
      <c r="X61" s="158" t="s">
        <v>119</v>
      </c>
      <c r="Y61" s="158" t="s">
        <v>120</v>
      </c>
      <c r="Z61" s="148"/>
      <c r="AA61" s="148"/>
      <c r="AB61" s="148"/>
      <c r="AC61" s="148"/>
      <c r="AD61" s="148"/>
      <c r="AE61" s="148"/>
      <c r="AF61" s="148"/>
      <c r="AG61" s="148" t="s">
        <v>121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0" t="s">
        <v>113</v>
      </c>
      <c r="B62" s="161" t="s">
        <v>75</v>
      </c>
      <c r="C62" s="182" t="s">
        <v>76</v>
      </c>
      <c r="D62" s="162"/>
      <c r="E62" s="163"/>
      <c r="F62" s="164"/>
      <c r="G62" s="164">
        <f>SUMIF(AG63:AG66,"&lt;&gt;NOR",G63:G66)</f>
        <v>0</v>
      </c>
      <c r="H62" s="164"/>
      <c r="I62" s="164">
        <f>SUM(I63:I66)</f>
        <v>0</v>
      </c>
      <c r="J62" s="164"/>
      <c r="K62" s="164">
        <f>SUM(K63:K66)</f>
        <v>0</v>
      </c>
      <c r="L62" s="164"/>
      <c r="M62" s="164">
        <f>SUM(M63:M66)</f>
        <v>0</v>
      </c>
      <c r="N62" s="163"/>
      <c r="O62" s="163">
        <f>SUM(O63:O66)</f>
        <v>0</v>
      </c>
      <c r="P62" s="163"/>
      <c r="Q62" s="163">
        <f>SUM(Q63:Q66)</f>
        <v>0</v>
      </c>
      <c r="R62" s="164"/>
      <c r="S62" s="164"/>
      <c r="T62" s="165"/>
      <c r="U62" s="159"/>
      <c r="V62" s="159">
        <f>SUM(V63:V66)</f>
        <v>73</v>
      </c>
      <c r="W62" s="159"/>
      <c r="X62" s="159"/>
      <c r="Y62" s="159"/>
      <c r="AG62" t="s">
        <v>114</v>
      </c>
    </row>
    <row r="63" spans="1:60" outlineLevel="1" x14ac:dyDescent="0.2">
      <c r="A63" s="174">
        <v>44</v>
      </c>
      <c r="B63" s="200" t="s">
        <v>304</v>
      </c>
      <c r="C63" s="201" t="s">
        <v>305</v>
      </c>
      <c r="D63" s="202" t="s">
        <v>282</v>
      </c>
      <c r="E63" s="203">
        <v>1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7">
        <v>0</v>
      </c>
      <c r="O63" s="177">
        <f>ROUND(E63*N63,2)</f>
        <v>0</v>
      </c>
      <c r="P63" s="177">
        <v>0</v>
      </c>
      <c r="Q63" s="177">
        <f>ROUND(E63*P63,2)</f>
        <v>0</v>
      </c>
      <c r="R63" s="179"/>
      <c r="S63" s="179" t="s">
        <v>131</v>
      </c>
      <c r="T63" s="180" t="s">
        <v>132</v>
      </c>
      <c r="U63" s="158">
        <v>1</v>
      </c>
      <c r="V63" s="158">
        <f>ROUND(E63*U63,2)</f>
        <v>1</v>
      </c>
      <c r="W63" s="158"/>
      <c r="X63" s="158" t="s">
        <v>119</v>
      </c>
      <c r="Y63" s="158" t="s">
        <v>120</v>
      </c>
      <c r="Z63" s="148"/>
      <c r="AA63" s="148"/>
      <c r="AB63" s="148"/>
      <c r="AC63" s="148"/>
      <c r="AD63" s="148"/>
      <c r="AE63" s="148"/>
      <c r="AF63" s="148"/>
      <c r="AG63" s="148" t="s">
        <v>121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4">
        <v>45</v>
      </c>
      <c r="B64" s="200" t="s">
        <v>202</v>
      </c>
      <c r="C64" s="201" t="s">
        <v>319</v>
      </c>
      <c r="D64" s="202" t="s">
        <v>201</v>
      </c>
      <c r="E64" s="203">
        <v>12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7">
        <v>0</v>
      </c>
      <c r="O64" s="177">
        <f>ROUND(E64*N64,2)</f>
        <v>0</v>
      </c>
      <c r="P64" s="177">
        <v>0</v>
      </c>
      <c r="Q64" s="177">
        <f>ROUND(E64*P64,2)</f>
        <v>0</v>
      </c>
      <c r="R64" s="179"/>
      <c r="S64" s="179" t="s">
        <v>118</v>
      </c>
      <c r="T64" s="180" t="s">
        <v>118</v>
      </c>
      <c r="U64" s="158">
        <v>1</v>
      </c>
      <c r="V64" s="158">
        <f>ROUND(E64*U64,2)</f>
        <v>12</v>
      </c>
      <c r="W64" s="158"/>
      <c r="X64" s="158" t="s">
        <v>119</v>
      </c>
      <c r="Y64" s="158" t="s">
        <v>120</v>
      </c>
      <c r="Z64" s="148"/>
      <c r="AA64" s="148"/>
      <c r="AB64" s="148"/>
      <c r="AC64" s="148"/>
      <c r="AD64" s="148"/>
      <c r="AE64" s="148"/>
      <c r="AF64" s="148"/>
      <c r="AG64" s="148" t="s">
        <v>121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74">
        <v>46</v>
      </c>
      <c r="B65" s="200" t="s">
        <v>203</v>
      </c>
      <c r="C65" s="201" t="s">
        <v>306</v>
      </c>
      <c r="D65" s="202" t="s">
        <v>201</v>
      </c>
      <c r="E65" s="203">
        <v>40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7">
        <v>0</v>
      </c>
      <c r="O65" s="177">
        <f>ROUND(E65*N65,2)</f>
        <v>0</v>
      </c>
      <c r="P65" s="177">
        <v>0</v>
      </c>
      <c r="Q65" s="177">
        <f>ROUND(E65*P65,2)</f>
        <v>0</v>
      </c>
      <c r="R65" s="179"/>
      <c r="S65" s="179" t="s">
        <v>131</v>
      </c>
      <c r="T65" s="180" t="s">
        <v>132</v>
      </c>
      <c r="U65" s="158">
        <v>1</v>
      </c>
      <c r="V65" s="158">
        <f>ROUND(E65*U65,2)</f>
        <v>40</v>
      </c>
      <c r="W65" s="158"/>
      <c r="X65" s="158" t="s">
        <v>119</v>
      </c>
      <c r="Y65" s="158" t="s">
        <v>120</v>
      </c>
      <c r="Z65" s="148"/>
      <c r="AA65" s="148"/>
      <c r="AB65" s="148"/>
      <c r="AC65" s="148"/>
      <c r="AD65" s="148"/>
      <c r="AE65" s="148"/>
      <c r="AF65" s="148"/>
      <c r="AG65" s="148" t="s">
        <v>121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4">
        <v>47</v>
      </c>
      <c r="B66" s="200" t="s">
        <v>204</v>
      </c>
      <c r="C66" s="201" t="s">
        <v>318</v>
      </c>
      <c r="D66" s="202" t="s">
        <v>201</v>
      </c>
      <c r="E66" s="203">
        <v>20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79"/>
      <c r="S66" s="179" t="s">
        <v>131</v>
      </c>
      <c r="T66" s="180" t="s">
        <v>132</v>
      </c>
      <c r="U66" s="158">
        <v>1</v>
      </c>
      <c r="V66" s="158">
        <f>ROUND(E66*U66,2)</f>
        <v>20</v>
      </c>
      <c r="W66" s="158"/>
      <c r="X66" s="158" t="s">
        <v>119</v>
      </c>
      <c r="Y66" s="158" t="s">
        <v>120</v>
      </c>
      <c r="Z66" s="148"/>
      <c r="AA66" s="148"/>
      <c r="AB66" s="148"/>
      <c r="AC66" s="148"/>
      <c r="AD66" s="148"/>
      <c r="AE66" s="148"/>
      <c r="AF66" s="148"/>
      <c r="AG66" s="148" t="s">
        <v>121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x14ac:dyDescent="0.2">
      <c r="A67" s="160" t="s">
        <v>113</v>
      </c>
      <c r="B67" s="161" t="s">
        <v>77</v>
      </c>
      <c r="C67" s="182" t="s">
        <v>78</v>
      </c>
      <c r="D67" s="162"/>
      <c r="E67" s="163"/>
      <c r="F67" s="164"/>
      <c r="G67" s="164">
        <f>SUMIF(AG68:AG91,"&lt;&gt;NOR",G68:G91)</f>
        <v>0</v>
      </c>
      <c r="H67" s="164"/>
      <c r="I67" s="164">
        <f>SUM(I68:I91)</f>
        <v>0</v>
      </c>
      <c r="J67" s="164"/>
      <c r="K67" s="164">
        <f>SUM(K68:K91)</f>
        <v>0</v>
      </c>
      <c r="L67" s="164"/>
      <c r="M67" s="164">
        <f>SUM(M68:M91)</f>
        <v>0</v>
      </c>
      <c r="N67" s="163"/>
      <c r="O67" s="163">
        <f>SUM(O68:O91)</f>
        <v>1.34</v>
      </c>
      <c r="P67" s="163"/>
      <c r="Q67" s="163">
        <f>SUM(Q68:Q91)</f>
        <v>0</v>
      </c>
      <c r="R67" s="164"/>
      <c r="S67" s="164"/>
      <c r="T67" s="165"/>
      <c r="U67" s="159"/>
      <c r="V67" s="159">
        <f>SUM(V68:V91)</f>
        <v>25.94</v>
      </c>
      <c r="W67" s="159"/>
      <c r="X67" s="159"/>
      <c r="Y67" s="159"/>
      <c r="AG67" t="s">
        <v>114</v>
      </c>
    </row>
    <row r="68" spans="1:60" ht="33.75" outlineLevel="1" x14ac:dyDescent="0.2">
      <c r="A68" s="174">
        <v>48</v>
      </c>
      <c r="B68" s="175" t="s">
        <v>205</v>
      </c>
      <c r="C68" s="183" t="s">
        <v>206</v>
      </c>
      <c r="D68" s="176" t="s">
        <v>150</v>
      </c>
      <c r="E68" s="177">
        <v>1</v>
      </c>
      <c r="F68" s="178"/>
      <c r="G68" s="179">
        <f t="shared" ref="G68:G81" si="20">ROUND(E68*F68,2)</f>
        <v>0</v>
      </c>
      <c r="H68" s="178"/>
      <c r="I68" s="179">
        <f t="shared" ref="I68:I81" si="21">ROUND(E68*H68,2)</f>
        <v>0</v>
      </c>
      <c r="J68" s="178"/>
      <c r="K68" s="179">
        <f t="shared" ref="K68:K81" si="22">ROUND(E68*J68,2)</f>
        <v>0</v>
      </c>
      <c r="L68" s="179">
        <v>21</v>
      </c>
      <c r="M68" s="179">
        <f t="shared" ref="M68:M81" si="23">G68*(1+L68/100)</f>
        <v>0</v>
      </c>
      <c r="N68" s="177">
        <v>0</v>
      </c>
      <c r="O68" s="177">
        <f t="shared" ref="O68:O81" si="24">ROUND(E68*N68,2)</f>
        <v>0</v>
      </c>
      <c r="P68" s="177">
        <v>0</v>
      </c>
      <c r="Q68" s="177">
        <f t="shared" ref="Q68:Q81" si="25">ROUND(E68*P68,2)</f>
        <v>0</v>
      </c>
      <c r="R68" s="179"/>
      <c r="S68" s="179" t="s">
        <v>131</v>
      </c>
      <c r="T68" s="180" t="s">
        <v>132</v>
      </c>
      <c r="U68" s="158">
        <v>0</v>
      </c>
      <c r="V68" s="158">
        <f t="shared" ref="V68:V81" si="26">ROUND(E68*U68,2)</f>
        <v>0</v>
      </c>
      <c r="W68" s="158"/>
      <c r="X68" s="158" t="s">
        <v>176</v>
      </c>
      <c r="Y68" s="158" t="s">
        <v>120</v>
      </c>
      <c r="Z68" s="148"/>
      <c r="AA68" s="148"/>
      <c r="AB68" s="148"/>
      <c r="AC68" s="148"/>
      <c r="AD68" s="148"/>
      <c r="AE68" s="148"/>
      <c r="AF68" s="148"/>
      <c r="AG68" s="148" t="s">
        <v>177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4">
        <v>49</v>
      </c>
      <c r="B69" s="175" t="s">
        <v>207</v>
      </c>
      <c r="C69" s="183" t="s">
        <v>208</v>
      </c>
      <c r="D69" s="176" t="s">
        <v>150</v>
      </c>
      <c r="E69" s="177">
        <v>1</v>
      </c>
      <c r="F69" s="178"/>
      <c r="G69" s="179">
        <f t="shared" si="20"/>
        <v>0</v>
      </c>
      <c r="H69" s="178"/>
      <c r="I69" s="179">
        <f t="shared" si="21"/>
        <v>0</v>
      </c>
      <c r="J69" s="178"/>
      <c r="K69" s="179">
        <f t="shared" si="22"/>
        <v>0</v>
      </c>
      <c r="L69" s="179">
        <v>21</v>
      </c>
      <c r="M69" s="179">
        <f t="shared" si="23"/>
        <v>0</v>
      </c>
      <c r="N69" s="177">
        <v>2.9999999999999997E-4</v>
      </c>
      <c r="O69" s="177">
        <f t="shared" si="24"/>
        <v>0</v>
      </c>
      <c r="P69" s="177">
        <v>0</v>
      </c>
      <c r="Q69" s="177">
        <f t="shared" si="25"/>
        <v>0</v>
      </c>
      <c r="R69" s="179" t="s">
        <v>209</v>
      </c>
      <c r="S69" s="179" t="s">
        <v>118</v>
      </c>
      <c r="T69" s="180" t="s">
        <v>118</v>
      </c>
      <c r="U69" s="158">
        <v>0</v>
      </c>
      <c r="V69" s="158">
        <f t="shared" si="26"/>
        <v>0</v>
      </c>
      <c r="W69" s="158"/>
      <c r="X69" s="158" t="s">
        <v>176</v>
      </c>
      <c r="Y69" s="158" t="s">
        <v>120</v>
      </c>
      <c r="Z69" s="148"/>
      <c r="AA69" s="148"/>
      <c r="AB69" s="148"/>
      <c r="AC69" s="148"/>
      <c r="AD69" s="148"/>
      <c r="AE69" s="148"/>
      <c r="AF69" s="148"/>
      <c r="AG69" s="148" t="s">
        <v>177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4">
        <v>50</v>
      </c>
      <c r="B70" s="175" t="s">
        <v>210</v>
      </c>
      <c r="C70" s="183" t="s">
        <v>211</v>
      </c>
      <c r="D70" s="176" t="s">
        <v>150</v>
      </c>
      <c r="E70" s="177">
        <v>1</v>
      </c>
      <c r="F70" s="178"/>
      <c r="G70" s="179">
        <f t="shared" si="20"/>
        <v>0</v>
      </c>
      <c r="H70" s="178"/>
      <c r="I70" s="179">
        <f t="shared" si="21"/>
        <v>0</v>
      </c>
      <c r="J70" s="178"/>
      <c r="K70" s="179">
        <f t="shared" si="22"/>
        <v>0</v>
      </c>
      <c r="L70" s="179">
        <v>21</v>
      </c>
      <c r="M70" s="179">
        <f t="shared" si="23"/>
        <v>0</v>
      </c>
      <c r="N70" s="177">
        <v>0</v>
      </c>
      <c r="O70" s="177">
        <f t="shared" si="24"/>
        <v>0</v>
      </c>
      <c r="P70" s="177">
        <v>0</v>
      </c>
      <c r="Q70" s="177">
        <f t="shared" si="25"/>
        <v>0</v>
      </c>
      <c r="R70" s="179"/>
      <c r="S70" s="179" t="s">
        <v>131</v>
      </c>
      <c r="T70" s="180" t="s">
        <v>132</v>
      </c>
      <c r="U70" s="158">
        <v>0</v>
      </c>
      <c r="V70" s="158">
        <f t="shared" si="26"/>
        <v>0</v>
      </c>
      <c r="W70" s="158"/>
      <c r="X70" s="158" t="s">
        <v>176</v>
      </c>
      <c r="Y70" s="158" t="s">
        <v>120</v>
      </c>
      <c r="Z70" s="148"/>
      <c r="AA70" s="148"/>
      <c r="AB70" s="148"/>
      <c r="AC70" s="148"/>
      <c r="AD70" s="148"/>
      <c r="AE70" s="148"/>
      <c r="AF70" s="148"/>
      <c r="AG70" s="148" t="s">
        <v>177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4">
        <v>51</v>
      </c>
      <c r="B71" s="175" t="s">
        <v>212</v>
      </c>
      <c r="C71" s="183" t="s">
        <v>213</v>
      </c>
      <c r="D71" s="176" t="s">
        <v>150</v>
      </c>
      <c r="E71" s="177">
        <v>1</v>
      </c>
      <c r="F71" s="178"/>
      <c r="G71" s="179">
        <f t="shared" si="20"/>
        <v>0</v>
      </c>
      <c r="H71" s="178"/>
      <c r="I71" s="179">
        <f t="shared" si="21"/>
        <v>0</v>
      </c>
      <c r="J71" s="178"/>
      <c r="K71" s="179">
        <f t="shared" si="22"/>
        <v>0</v>
      </c>
      <c r="L71" s="179">
        <v>21</v>
      </c>
      <c r="M71" s="179">
        <f t="shared" si="23"/>
        <v>0</v>
      </c>
      <c r="N71" s="177">
        <v>0</v>
      </c>
      <c r="O71" s="177">
        <f t="shared" si="24"/>
        <v>0</v>
      </c>
      <c r="P71" s="177">
        <v>0</v>
      </c>
      <c r="Q71" s="177">
        <f t="shared" si="25"/>
        <v>0</v>
      </c>
      <c r="R71" s="179"/>
      <c r="S71" s="179" t="s">
        <v>131</v>
      </c>
      <c r="T71" s="180" t="s">
        <v>214</v>
      </c>
      <c r="U71" s="158">
        <v>0</v>
      </c>
      <c r="V71" s="158">
        <f t="shared" si="26"/>
        <v>0</v>
      </c>
      <c r="W71" s="158"/>
      <c r="X71" s="158" t="s">
        <v>176</v>
      </c>
      <c r="Y71" s="158" t="s">
        <v>120</v>
      </c>
      <c r="Z71" s="148"/>
      <c r="AA71" s="148"/>
      <c r="AB71" s="148"/>
      <c r="AC71" s="148"/>
      <c r="AD71" s="148"/>
      <c r="AE71" s="148"/>
      <c r="AF71" s="148"/>
      <c r="AG71" s="148" t="s">
        <v>177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4">
        <v>52</v>
      </c>
      <c r="B72" s="175" t="s">
        <v>215</v>
      </c>
      <c r="C72" s="183" t="s">
        <v>216</v>
      </c>
      <c r="D72" s="176" t="s">
        <v>150</v>
      </c>
      <c r="E72" s="177">
        <v>3</v>
      </c>
      <c r="F72" s="178"/>
      <c r="G72" s="179">
        <f t="shared" si="20"/>
        <v>0</v>
      </c>
      <c r="H72" s="178"/>
      <c r="I72" s="179">
        <f t="shared" si="21"/>
        <v>0</v>
      </c>
      <c r="J72" s="178"/>
      <c r="K72" s="179">
        <f t="shared" si="22"/>
        <v>0</v>
      </c>
      <c r="L72" s="179">
        <v>21</v>
      </c>
      <c r="M72" s="179">
        <f t="shared" si="23"/>
        <v>0</v>
      </c>
      <c r="N72" s="177">
        <v>0</v>
      </c>
      <c r="O72" s="177">
        <f t="shared" si="24"/>
        <v>0</v>
      </c>
      <c r="P72" s="177">
        <v>0</v>
      </c>
      <c r="Q72" s="177">
        <f t="shared" si="25"/>
        <v>0</v>
      </c>
      <c r="R72" s="179"/>
      <c r="S72" s="179" t="s">
        <v>131</v>
      </c>
      <c r="T72" s="180" t="s">
        <v>214</v>
      </c>
      <c r="U72" s="158">
        <v>0</v>
      </c>
      <c r="V72" s="158">
        <f t="shared" si="26"/>
        <v>0</v>
      </c>
      <c r="W72" s="158"/>
      <c r="X72" s="158" t="s">
        <v>176</v>
      </c>
      <c r="Y72" s="158" t="s">
        <v>120</v>
      </c>
      <c r="Z72" s="148"/>
      <c r="AA72" s="148"/>
      <c r="AB72" s="148"/>
      <c r="AC72" s="148"/>
      <c r="AD72" s="148"/>
      <c r="AE72" s="148"/>
      <c r="AF72" s="148"/>
      <c r="AG72" s="148" t="s">
        <v>177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4">
        <v>53</v>
      </c>
      <c r="B73" s="175" t="s">
        <v>217</v>
      </c>
      <c r="C73" s="183" t="s">
        <v>218</v>
      </c>
      <c r="D73" s="176" t="s">
        <v>164</v>
      </c>
      <c r="E73" s="177">
        <v>1</v>
      </c>
      <c r="F73" s="178"/>
      <c r="G73" s="179">
        <f t="shared" si="20"/>
        <v>0</v>
      </c>
      <c r="H73" s="178"/>
      <c r="I73" s="179">
        <f t="shared" si="21"/>
        <v>0</v>
      </c>
      <c r="J73" s="178"/>
      <c r="K73" s="179">
        <f t="shared" si="22"/>
        <v>0</v>
      </c>
      <c r="L73" s="179">
        <v>21</v>
      </c>
      <c r="M73" s="179">
        <f t="shared" si="23"/>
        <v>0</v>
      </c>
      <c r="N73" s="177">
        <v>1.3317000000000001</v>
      </c>
      <c r="O73" s="177">
        <f t="shared" si="24"/>
        <v>1.33</v>
      </c>
      <c r="P73" s="177">
        <v>0</v>
      </c>
      <c r="Q73" s="177">
        <f t="shared" si="25"/>
        <v>0</v>
      </c>
      <c r="R73" s="179"/>
      <c r="S73" s="179" t="s">
        <v>131</v>
      </c>
      <c r="T73" s="180" t="s">
        <v>132</v>
      </c>
      <c r="U73" s="158">
        <v>0</v>
      </c>
      <c r="V73" s="158">
        <f t="shared" si="26"/>
        <v>0</v>
      </c>
      <c r="W73" s="158"/>
      <c r="X73" s="158" t="s">
        <v>176</v>
      </c>
      <c r="Y73" s="158" t="s">
        <v>120</v>
      </c>
      <c r="Z73" s="148"/>
      <c r="AA73" s="148"/>
      <c r="AB73" s="148"/>
      <c r="AC73" s="148"/>
      <c r="AD73" s="148"/>
      <c r="AE73" s="148"/>
      <c r="AF73" s="148"/>
      <c r="AG73" s="148" t="s">
        <v>177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74">
        <v>54</v>
      </c>
      <c r="B74" s="175" t="s">
        <v>219</v>
      </c>
      <c r="C74" s="183" t="s">
        <v>220</v>
      </c>
      <c r="D74" s="176" t="s">
        <v>150</v>
      </c>
      <c r="E74" s="177">
        <v>3</v>
      </c>
      <c r="F74" s="178"/>
      <c r="G74" s="179">
        <f t="shared" si="20"/>
        <v>0</v>
      </c>
      <c r="H74" s="178"/>
      <c r="I74" s="179">
        <f t="shared" si="21"/>
        <v>0</v>
      </c>
      <c r="J74" s="178"/>
      <c r="K74" s="179">
        <f t="shared" si="22"/>
        <v>0</v>
      </c>
      <c r="L74" s="179">
        <v>21</v>
      </c>
      <c r="M74" s="179">
        <f t="shared" si="23"/>
        <v>0</v>
      </c>
      <c r="N74" s="177">
        <v>0</v>
      </c>
      <c r="O74" s="177">
        <f t="shared" si="24"/>
        <v>0</v>
      </c>
      <c r="P74" s="177">
        <v>0</v>
      </c>
      <c r="Q74" s="177">
        <f t="shared" si="25"/>
        <v>0</v>
      </c>
      <c r="R74" s="179"/>
      <c r="S74" s="179" t="s">
        <v>131</v>
      </c>
      <c r="T74" s="180" t="s">
        <v>132</v>
      </c>
      <c r="U74" s="158">
        <v>0</v>
      </c>
      <c r="V74" s="158">
        <f t="shared" si="26"/>
        <v>0</v>
      </c>
      <c r="W74" s="158"/>
      <c r="X74" s="158" t="s">
        <v>176</v>
      </c>
      <c r="Y74" s="158" t="s">
        <v>120</v>
      </c>
      <c r="Z74" s="148"/>
      <c r="AA74" s="148"/>
      <c r="AB74" s="148"/>
      <c r="AC74" s="148"/>
      <c r="AD74" s="148"/>
      <c r="AE74" s="148"/>
      <c r="AF74" s="148"/>
      <c r="AG74" s="148" t="s">
        <v>177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74">
        <v>55</v>
      </c>
      <c r="B75" s="175" t="s">
        <v>221</v>
      </c>
      <c r="C75" s="183" t="s">
        <v>222</v>
      </c>
      <c r="D75" s="176" t="s">
        <v>150</v>
      </c>
      <c r="E75" s="177">
        <v>11</v>
      </c>
      <c r="F75" s="178"/>
      <c r="G75" s="179">
        <f t="shared" si="20"/>
        <v>0</v>
      </c>
      <c r="H75" s="178"/>
      <c r="I75" s="179">
        <f t="shared" si="21"/>
        <v>0</v>
      </c>
      <c r="J75" s="178"/>
      <c r="K75" s="179">
        <f t="shared" si="22"/>
        <v>0</v>
      </c>
      <c r="L75" s="179">
        <v>21</v>
      </c>
      <c r="M75" s="179">
        <f t="shared" si="23"/>
        <v>0</v>
      </c>
      <c r="N75" s="177">
        <v>1.8000000000000001E-4</v>
      </c>
      <c r="O75" s="177">
        <f t="shared" si="24"/>
        <v>0</v>
      </c>
      <c r="P75" s="177">
        <v>0</v>
      </c>
      <c r="Q75" s="177">
        <f t="shared" si="25"/>
        <v>0</v>
      </c>
      <c r="R75" s="179" t="s">
        <v>209</v>
      </c>
      <c r="S75" s="179" t="s">
        <v>118</v>
      </c>
      <c r="T75" s="180" t="s">
        <v>118</v>
      </c>
      <c r="U75" s="158">
        <v>0</v>
      </c>
      <c r="V75" s="158">
        <f t="shared" si="26"/>
        <v>0</v>
      </c>
      <c r="W75" s="158"/>
      <c r="X75" s="158" t="s">
        <v>176</v>
      </c>
      <c r="Y75" s="158" t="s">
        <v>120</v>
      </c>
      <c r="Z75" s="148"/>
      <c r="AA75" s="148"/>
      <c r="AB75" s="148"/>
      <c r="AC75" s="148"/>
      <c r="AD75" s="148"/>
      <c r="AE75" s="148"/>
      <c r="AF75" s="148"/>
      <c r="AG75" s="148" t="s">
        <v>177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74">
        <v>56</v>
      </c>
      <c r="B76" s="175" t="s">
        <v>223</v>
      </c>
      <c r="C76" s="183" t="s">
        <v>224</v>
      </c>
      <c r="D76" s="176" t="s">
        <v>150</v>
      </c>
      <c r="E76" s="177">
        <v>28</v>
      </c>
      <c r="F76" s="178"/>
      <c r="G76" s="179">
        <f t="shared" si="20"/>
        <v>0</v>
      </c>
      <c r="H76" s="178"/>
      <c r="I76" s="179">
        <f t="shared" si="21"/>
        <v>0</v>
      </c>
      <c r="J76" s="178"/>
      <c r="K76" s="179">
        <f t="shared" si="22"/>
        <v>0</v>
      </c>
      <c r="L76" s="179">
        <v>21</v>
      </c>
      <c r="M76" s="179">
        <f t="shared" si="23"/>
        <v>0</v>
      </c>
      <c r="N76" s="177">
        <v>1.8000000000000001E-4</v>
      </c>
      <c r="O76" s="177">
        <f t="shared" si="24"/>
        <v>0.01</v>
      </c>
      <c r="P76" s="177">
        <v>0</v>
      </c>
      <c r="Q76" s="177">
        <f t="shared" si="25"/>
        <v>0</v>
      </c>
      <c r="R76" s="179" t="s">
        <v>209</v>
      </c>
      <c r="S76" s="179" t="s">
        <v>118</v>
      </c>
      <c r="T76" s="180" t="s">
        <v>118</v>
      </c>
      <c r="U76" s="158">
        <v>0</v>
      </c>
      <c r="V76" s="158">
        <f t="shared" si="26"/>
        <v>0</v>
      </c>
      <c r="W76" s="158"/>
      <c r="X76" s="158" t="s">
        <v>176</v>
      </c>
      <c r="Y76" s="158" t="s">
        <v>120</v>
      </c>
      <c r="Z76" s="148"/>
      <c r="AA76" s="148"/>
      <c r="AB76" s="148"/>
      <c r="AC76" s="148"/>
      <c r="AD76" s="148"/>
      <c r="AE76" s="148"/>
      <c r="AF76" s="148"/>
      <c r="AG76" s="148" t="s">
        <v>177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74">
        <v>57</v>
      </c>
      <c r="B77" s="175" t="s">
        <v>225</v>
      </c>
      <c r="C77" s="183" t="s">
        <v>226</v>
      </c>
      <c r="D77" s="176" t="s">
        <v>150</v>
      </c>
      <c r="E77" s="177">
        <v>4</v>
      </c>
      <c r="F77" s="178"/>
      <c r="G77" s="179">
        <f t="shared" si="20"/>
        <v>0</v>
      </c>
      <c r="H77" s="178"/>
      <c r="I77" s="179">
        <f t="shared" si="21"/>
        <v>0</v>
      </c>
      <c r="J77" s="178"/>
      <c r="K77" s="179">
        <f t="shared" si="22"/>
        <v>0</v>
      </c>
      <c r="L77" s="179">
        <v>21</v>
      </c>
      <c r="M77" s="179">
        <f t="shared" si="23"/>
        <v>0</v>
      </c>
      <c r="N77" s="177">
        <v>0</v>
      </c>
      <c r="O77" s="177">
        <f t="shared" si="24"/>
        <v>0</v>
      </c>
      <c r="P77" s="177">
        <v>0</v>
      </c>
      <c r="Q77" s="177">
        <f t="shared" si="25"/>
        <v>0</v>
      </c>
      <c r="R77" s="179"/>
      <c r="S77" s="179" t="s">
        <v>131</v>
      </c>
      <c r="T77" s="180" t="s">
        <v>132</v>
      </c>
      <c r="U77" s="158">
        <v>0</v>
      </c>
      <c r="V77" s="158">
        <f t="shared" si="26"/>
        <v>0</v>
      </c>
      <c r="W77" s="158"/>
      <c r="X77" s="158" t="s">
        <v>176</v>
      </c>
      <c r="Y77" s="158" t="s">
        <v>120</v>
      </c>
      <c r="Z77" s="148"/>
      <c r="AA77" s="148"/>
      <c r="AB77" s="148"/>
      <c r="AC77" s="148"/>
      <c r="AD77" s="148"/>
      <c r="AE77" s="148"/>
      <c r="AF77" s="148"/>
      <c r="AG77" s="148" t="s">
        <v>177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74">
        <v>58</v>
      </c>
      <c r="B78" s="175" t="s">
        <v>227</v>
      </c>
      <c r="C78" s="183" t="s">
        <v>228</v>
      </c>
      <c r="D78" s="176" t="s">
        <v>150</v>
      </c>
      <c r="E78" s="177">
        <v>5</v>
      </c>
      <c r="F78" s="178"/>
      <c r="G78" s="179">
        <f t="shared" si="20"/>
        <v>0</v>
      </c>
      <c r="H78" s="178"/>
      <c r="I78" s="179">
        <f t="shared" si="21"/>
        <v>0</v>
      </c>
      <c r="J78" s="178"/>
      <c r="K78" s="179">
        <f t="shared" si="22"/>
        <v>0</v>
      </c>
      <c r="L78" s="179">
        <v>21</v>
      </c>
      <c r="M78" s="179">
        <f t="shared" si="23"/>
        <v>0</v>
      </c>
      <c r="N78" s="177">
        <v>0</v>
      </c>
      <c r="O78" s="177">
        <f t="shared" si="24"/>
        <v>0</v>
      </c>
      <c r="P78" s="177">
        <v>0</v>
      </c>
      <c r="Q78" s="177">
        <f t="shared" si="25"/>
        <v>0</v>
      </c>
      <c r="R78" s="179"/>
      <c r="S78" s="179" t="s">
        <v>131</v>
      </c>
      <c r="T78" s="180" t="s">
        <v>132</v>
      </c>
      <c r="U78" s="158">
        <v>0</v>
      </c>
      <c r="V78" s="158">
        <f t="shared" si="26"/>
        <v>0</v>
      </c>
      <c r="W78" s="158"/>
      <c r="X78" s="158" t="s">
        <v>176</v>
      </c>
      <c r="Y78" s="158" t="s">
        <v>120</v>
      </c>
      <c r="Z78" s="148"/>
      <c r="AA78" s="148"/>
      <c r="AB78" s="148"/>
      <c r="AC78" s="148"/>
      <c r="AD78" s="148"/>
      <c r="AE78" s="148"/>
      <c r="AF78" s="148"/>
      <c r="AG78" s="148" t="s">
        <v>177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74">
        <v>59</v>
      </c>
      <c r="B79" s="175" t="s">
        <v>229</v>
      </c>
      <c r="C79" s="183" t="s">
        <v>230</v>
      </c>
      <c r="D79" s="176" t="s">
        <v>150</v>
      </c>
      <c r="E79" s="177">
        <v>1</v>
      </c>
      <c r="F79" s="178"/>
      <c r="G79" s="179">
        <f t="shared" si="20"/>
        <v>0</v>
      </c>
      <c r="H79" s="178"/>
      <c r="I79" s="179">
        <f t="shared" si="21"/>
        <v>0</v>
      </c>
      <c r="J79" s="178"/>
      <c r="K79" s="179">
        <f t="shared" si="22"/>
        <v>0</v>
      </c>
      <c r="L79" s="179">
        <v>21</v>
      </c>
      <c r="M79" s="179">
        <f t="shared" si="23"/>
        <v>0</v>
      </c>
      <c r="N79" s="177">
        <v>1.8000000000000001E-4</v>
      </c>
      <c r="O79" s="177">
        <f t="shared" si="24"/>
        <v>0</v>
      </c>
      <c r="P79" s="177">
        <v>0</v>
      </c>
      <c r="Q79" s="177">
        <f t="shared" si="25"/>
        <v>0</v>
      </c>
      <c r="R79" s="179" t="s">
        <v>209</v>
      </c>
      <c r="S79" s="179" t="s">
        <v>118</v>
      </c>
      <c r="T79" s="180" t="s">
        <v>118</v>
      </c>
      <c r="U79" s="158">
        <v>0</v>
      </c>
      <c r="V79" s="158">
        <f t="shared" si="26"/>
        <v>0</v>
      </c>
      <c r="W79" s="158"/>
      <c r="X79" s="158" t="s">
        <v>176</v>
      </c>
      <c r="Y79" s="158" t="s">
        <v>120</v>
      </c>
      <c r="Z79" s="148"/>
      <c r="AA79" s="148"/>
      <c r="AB79" s="148"/>
      <c r="AC79" s="148"/>
      <c r="AD79" s="148"/>
      <c r="AE79" s="148"/>
      <c r="AF79" s="148"/>
      <c r="AG79" s="148" t="s">
        <v>177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74">
        <v>60</v>
      </c>
      <c r="B80" s="175" t="s">
        <v>231</v>
      </c>
      <c r="C80" s="183" t="s">
        <v>232</v>
      </c>
      <c r="D80" s="176" t="s">
        <v>150</v>
      </c>
      <c r="E80" s="177">
        <v>2</v>
      </c>
      <c r="F80" s="178"/>
      <c r="G80" s="179">
        <f t="shared" si="20"/>
        <v>0</v>
      </c>
      <c r="H80" s="178"/>
      <c r="I80" s="179">
        <f t="shared" si="21"/>
        <v>0</v>
      </c>
      <c r="J80" s="178"/>
      <c r="K80" s="179">
        <f t="shared" si="22"/>
        <v>0</v>
      </c>
      <c r="L80" s="179">
        <v>21</v>
      </c>
      <c r="M80" s="179">
        <f t="shared" si="23"/>
        <v>0</v>
      </c>
      <c r="N80" s="177">
        <v>0</v>
      </c>
      <c r="O80" s="177">
        <f t="shared" si="24"/>
        <v>0</v>
      </c>
      <c r="P80" s="177">
        <v>0</v>
      </c>
      <c r="Q80" s="177">
        <f t="shared" si="25"/>
        <v>0</v>
      </c>
      <c r="R80" s="179"/>
      <c r="S80" s="179" t="s">
        <v>131</v>
      </c>
      <c r="T80" s="180" t="s">
        <v>132</v>
      </c>
      <c r="U80" s="158">
        <v>0</v>
      </c>
      <c r="V80" s="158">
        <f t="shared" si="26"/>
        <v>0</v>
      </c>
      <c r="W80" s="158"/>
      <c r="X80" s="158" t="s">
        <v>176</v>
      </c>
      <c r="Y80" s="158" t="s">
        <v>120</v>
      </c>
      <c r="Z80" s="148"/>
      <c r="AA80" s="148"/>
      <c r="AB80" s="148"/>
      <c r="AC80" s="148"/>
      <c r="AD80" s="148"/>
      <c r="AE80" s="148"/>
      <c r="AF80" s="148"/>
      <c r="AG80" s="148" t="s">
        <v>177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7">
        <v>61</v>
      </c>
      <c r="B81" s="168" t="s">
        <v>233</v>
      </c>
      <c r="C81" s="184" t="s">
        <v>234</v>
      </c>
      <c r="D81" s="169" t="s">
        <v>150</v>
      </c>
      <c r="E81" s="170">
        <v>1</v>
      </c>
      <c r="F81" s="171"/>
      <c r="G81" s="172">
        <f t="shared" si="20"/>
        <v>0</v>
      </c>
      <c r="H81" s="171"/>
      <c r="I81" s="172">
        <f t="shared" si="21"/>
        <v>0</v>
      </c>
      <c r="J81" s="171"/>
      <c r="K81" s="172">
        <f t="shared" si="22"/>
        <v>0</v>
      </c>
      <c r="L81" s="172">
        <v>21</v>
      </c>
      <c r="M81" s="172">
        <f t="shared" si="23"/>
        <v>0</v>
      </c>
      <c r="N81" s="170">
        <v>0</v>
      </c>
      <c r="O81" s="170">
        <f t="shared" si="24"/>
        <v>0</v>
      </c>
      <c r="P81" s="170">
        <v>0</v>
      </c>
      <c r="Q81" s="170">
        <f t="shared" si="25"/>
        <v>0</v>
      </c>
      <c r="R81" s="172" t="s">
        <v>153</v>
      </c>
      <c r="S81" s="172" t="s">
        <v>118</v>
      </c>
      <c r="T81" s="173" t="s">
        <v>118</v>
      </c>
      <c r="U81" s="158">
        <v>1.6</v>
      </c>
      <c r="V81" s="158">
        <f t="shared" si="26"/>
        <v>1.6</v>
      </c>
      <c r="W81" s="158"/>
      <c r="X81" s="158" t="s">
        <v>119</v>
      </c>
      <c r="Y81" s="158" t="s">
        <v>120</v>
      </c>
      <c r="Z81" s="148"/>
      <c r="AA81" s="148"/>
      <c r="AB81" s="148"/>
      <c r="AC81" s="148"/>
      <c r="AD81" s="148"/>
      <c r="AE81" s="148"/>
      <c r="AF81" s="148"/>
      <c r="AG81" s="148" t="s">
        <v>121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2" x14ac:dyDescent="0.2">
      <c r="A82" s="155"/>
      <c r="B82" s="156"/>
      <c r="C82" s="277" t="s">
        <v>235</v>
      </c>
      <c r="D82" s="278"/>
      <c r="E82" s="278"/>
      <c r="F82" s="278"/>
      <c r="G82" s="27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126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81" t="str">
        <f>C82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4">
        <v>62</v>
      </c>
      <c r="B83" s="175" t="s">
        <v>236</v>
      </c>
      <c r="C83" s="183" t="s">
        <v>237</v>
      </c>
      <c r="D83" s="176" t="s">
        <v>150</v>
      </c>
      <c r="E83" s="177">
        <v>3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7">
        <v>0</v>
      </c>
      <c r="O83" s="177">
        <f>ROUND(E83*N83,2)</f>
        <v>0</v>
      </c>
      <c r="P83" s="177">
        <v>0</v>
      </c>
      <c r="Q83" s="177">
        <f>ROUND(E83*P83,2)</f>
        <v>0</v>
      </c>
      <c r="R83" s="179"/>
      <c r="S83" s="179" t="s">
        <v>131</v>
      </c>
      <c r="T83" s="180" t="s">
        <v>132</v>
      </c>
      <c r="U83" s="158">
        <v>0</v>
      </c>
      <c r="V83" s="158">
        <f>ROUND(E83*U83,2)</f>
        <v>0</v>
      </c>
      <c r="W83" s="158"/>
      <c r="X83" s="158" t="s">
        <v>119</v>
      </c>
      <c r="Y83" s="158" t="s">
        <v>120</v>
      </c>
      <c r="Z83" s="148"/>
      <c r="AA83" s="148"/>
      <c r="AB83" s="148"/>
      <c r="AC83" s="148"/>
      <c r="AD83" s="148"/>
      <c r="AE83" s="148"/>
      <c r="AF83" s="148"/>
      <c r="AG83" s="148" t="s">
        <v>121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7">
        <v>63</v>
      </c>
      <c r="B84" s="168" t="s">
        <v>238</v>
      </c>
      <c r="C84" s="184" t="s">
        <v>239</v>
      </c>
      <c r="D84" s="169" t="s">
        <v>150</v>
      </c>
      <c r="E84" s="170">
        <v>33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70">
        <v>0</v>
      </c>
      <c r="O84" s="170">
        <f>ROUND(E84*N84,2)</f>
        <v>0</v>
      </c>
      <c r="P84" s="170">
        <v>0</v>
      </c>
      <c r="Q84" s="170">
        <f>ROUND(E84*P84,2)</f>
        <v>0</v>
      </c>
      <c r="R84" s="172" t="s">
        <v>153</v>
      </c>
      <c r="S84" s="172" t="s">
        <v>118</v>
      </c>
      <c r="T84" s="173" t="s">
        <v>118</v>
      </c>
      <c r="U84" s="158">
        <v>0.42</v>
      </c>
      <c r="V84" s="158">
        <f>ROUND(E84*U84,2)</f>
        <v>13.86</v>
      </c>
      <c r="W84" s="158"/>
      <c r="X84" s="158" t="s">
        <v>119</v>
      </c>
      <c r="Y84" s="158" t="s">
        <v>120</v>
      </c>
      <c r="Z84" s="148"/>
      <c r="AA84" s="148"/>
      <c r="AB84" s="148"/>
      <c r="AC84" s="148"/>
      <c r="AD84" s="148"/>
      <c r="AE84" s="148"/>
      <c r="AF84" s="148"/>
      <c r="AG84" s="148" t="s">
        <v>121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2">
      <c r="A85" s="155"/>
      <c r="B85" s="156"/>
      <c r="C85" s="277" t="s">
        <v>240</v>
      </c>
      <c r="D85" s="278"/>
      <c r="E85" s="278"/>
      <c r="F85" s="278"/>
      <c r="G85" s="27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126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7">
        <v>64</v>
      </c>
      <c r="B86" s="168" t="s">
        <v>241</v>
      </c>
      <c r="C86" s="184" t="s">
        <v>242</v>
      </c>
      <c r="D86" s="169" t="s">
        <v>150</v>
      </c>
      <c r="E86" s="170">
        <v>2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70">
        <v>0</v>
      </c>
      <c r="O86" s="170">
        <f>ROUND(E86*N86,2)</f>
        <v>0</v>
      </c>
      <c r="P86" s="170">
        <v>0</v>
      </c>
      <c r="Q86" s="170">
        <f>ROUND(E86*P86,2)</f>
        <v>0</v>
      </c>
      <c r="R86" s="172" t="s">
        <v>153</v>
      </c>
      <c r="S86" s="172" t="s">
        <v>118</v>
      </c>
      <c r="T86" s="173" t="s">
        <v>118</v>
      </c>
      <c r="U86" s="158">
        <v>0.85</v>
      </c>
      <c r="V86" s="158">
        <f>ROUND(E86*U86,2)</f>
        <v>1.7</v>
      </c>
      <c r="W86" s="158"/>
      <c r="X86" s="158" t="s">
        <v>119</v>
      </c>
      <c r="Y86" s="158" t="s">
        <v>120</v>
      </c>
      <c r="Z86" s="148"/>
      <c r="AA86" s="148"/>
      <c r="AB86" s="148"/>
      <c r="AC86" s="148"/>
      <c r="AD86" s="148"/>
      <c r="AE86" s="148"/>
      <c r="AF86" s="148"/>
      <c r="AG86" s="148" t="s">
        <v>121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2">
      <c r="A87" s="155"/>
      <c r="B87" s="156"/>
      <c r="C87" s="277" t="s">
        <v>240</v>
      </c>
      <c r="D87" s="278"/>
      <c r="E87" s="278"/>
      <c r="F87" s="278"/>
      <c r="G87" s="27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126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4">
        <v>65</v>
      </c>
      <c r="B88" s="175" t="s">
        <v>243</v>
      </c>
      <c r="C88" s="183" t="s">
        <v>244</v>
      </c>
      <c r="D88" s="176" t="s">
        <v>150</v>
      </c>
      <c r="E88" s="177">
        <v>5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7">
        <v>0</v>
      </c>
      <c r="O88" s="177">
        <f>ROUND(E88*N88,2)</f>
        <v>0</v>
      </c>
      <c r="P88" s="177">
        <v>0</v>
      </c>
      <c r="Q88" s="177">
        <f>ROUND(E88*P88,2)</f>
        <v>0</v>
      </c>
      <c r="R88" s="179" t="s">
        <v>153</v>
      </c>
      <c r="S88" s="179" t="s">
        <v>118</v>
      </c>
      <c r="T88" s="180" t="s">
        <v>118</v>
      </c>
      <c r="U88" s="158">
        <v>0.67</v>
      </c>
      <c r="V88" s="158">
        <f>ROUND(E88*U88,2)</f>
        <v>3.35</v>
      </c>
      <c r="W88" s="158"/>
      <c r="X88" s="158" t="s">
        <v>119</v>
      </c>
      <c r="Y88" s="158" t="s">
        <v>120</v>
      </c>
      <c r="Z88" s="148"/>
      <c r="AA88" s="148"/>
      <c r="AB88" s="148"/>
      <c r="AC88" s="148"/>
      <c r="AD88" s="148"/>
      <c r="AE88" s="148"/>
      <c r="AF88" s="148"/>
      <c r="AG88" s="148" t="s">
        <v>121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4">
        <v>66</v>
      </c>
      <c r="B89" s="175" t="s">
        <v>245</v>
      </c>
      <c r="C89" s="183" t="s">
        <v>246</v>
      </c>
      <c r="D89" s="176" t="s">
        <v>150</v>
      </c>
      <c r="E89" s="177">
        <v>3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7">
        <v>0</v>
      </c>
      <c r="O89" s="177">
        <f>ROUND(E89*N89,2)</f>
        <v>0</v>
      </c>
      <c r="P89" s="177">
        <v>0</v>
      </c>
      <c r="Q89" s="177">
        <f>ROUND(E89*P89,2)</f>
        <v>0</v>
      </c>
      <c r="R89" s="179" t="s">
        <v>247</v>
      </c>
      <c r="S89" s="179" t="s">
        <v>118</v>
      </c>
      <c r="T89" s="180" t="s">
        <v>118</v>
      </c>
      <c r="U89" s="158">
        <v>0.4</v>
      </c>
      <c r="V89" s="158">
        <f>ROUND(E89*U89,2)</f>
        <v>1.2</v>
      </c>
      <c r="W89" s="158"/>
      <c r="X89" s="158" t="s">
        <v>119</v>
      </c>
      <c r="Y89" s="158" t="s">
        <v>120</v>
      </c>
      <c r="Z89" s="148"/>
      <c r="AA89" s="148"/>
      <c r="AB89" s="148"/>
      <c r="AC89" s="148"/>
      <c r="AD89" s="148"/>
      <c r="AE89" s="148"/>
      <c r="AF89" s="148"/>
      <c r="AG89" s="148" t="s">
        <v>121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4">
        <v>67</v>
      </c>
      <c r="B90" s="175" t="s">
        <v>248</v>
      </c>
      <c r="C90" s="183" t="s">
        <v>249</v>
      </c>
      <c r="D90" s="176" t="s">
        <v>150</v>
      </c>
      <c r="E90" s="177">
        <v>4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7">
        <v>0</v>
      </c>
      <c r="O90" s="177">
        <f>ROUND(E90*N90,2)</f>
        <v>0</v>
      </c>
      <c r="P90" s="177">
        <v>0</v>
      </c>
      <c r="Q90" s="177">
        <f>ROUND(E90*P90,2)</f>
        <v>0</v>
      </c>
      <c r="R90" s="179" t="s">
        <v>153</v>
      </c>
      <c r="S90" s="179" t="s">
        <v>118</v>
      </c>
      <c r="T90" s="180" t="s">
        <v>118</v>
      </c>
      <c r="U90" s="158">
        <v>0.62</v>
      </c>
      <c r="V90" s="158">
        <f>ROUND(E90*U90,2)</f>
        <v>2.48</v>
      </c>
      <c r="W90" s="158"/>
      <c r="X90" s="158" t="s">
        <v>119</v>
      </c>
      <c r="Y90" s="158" t="s">
        <v>120</v>
      </c>
      <c r="Z90" s="148"/>
      <c r="AA90" s="148"/>
      <c r="AB90" s="148"/>
      <c r="AC90" s="148"/>
      <c r="AD90" s="148"/>
      <c r="AE90" s="148"/>
      <c r="AF90" s="148"/>
      <c r="AG90" s="148" t="s">
        <v>121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4">
        <v>68</v>
      </c>
      <c r="B91" s="175" t="s">
        <v>250</v>
      </c>
      <c r="C91" s="183" t="s">
        <v>251</v>
      </c>
      <c r="D91" s="176" t="s">
        <v>150</v>
      </c>
      <c r="E91" s="177">
        <v>5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7">
        <v>0</v>
      </c>
      <c r="O91" s="177">
        <f>ROUND(E91*N91,2)</f>
        <v>0</v>
      </c>
      <c r="P91" s="177">
        <v>0</v>
      </c>
      <c r="Q91" s="177">
        <f>ROUND(E91*P91,2)</f>
        <v>0</v>
      </c>
      <c r="R91" s="179" t="s">
        <v>153</v>
      </c>
      <c r="S91" s="179" t="s">
        <v>118</v>
      </c>
      <c r="T91" s="180" t="s">
        <v>118</v>
      </c>
      <c r="U91" s="158">
        <v>0.35</v>
      </c>
      <c r="V91" s="158">
        <f>ROUND(E91*U91,2)</f>
        <v>1.75</v>
      </c>
      <c r="W91" s="158"/>
      <c r="X91" s="158" t="s">
        <v>119</v>
      </c>
      <c r="Y91" s="158" t="s">
        <v>120</v>
      </c>
      <c r="Z91" s="148"/>
      <c r="AA91" s="148"/>
      <c r="AB91" s="148"/>
      <c r="AC91" s="148"/>
      <c r="AD91" s="148"/>
      <c r="AE91" s="148"/>
      <c r="AF91" s="148"/>
      <c r="AG91" s="148" t="s">
        <v>121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x14ac:dyDescent="0.2">
      <c r="A92" s="160" t="s">
        <v>113</v>
      </c>
      <c r="B92" s="161" t="s">
        <v>79</v>
      </c>
      <c r="C92" s="182" t="s">
        <v>80</v>
      </c>
      <c r="D92" s="162"/>
      <c r="E92" s="163"/>
      <c r="F92" s="164"/>
      <c r="G92" s="164">
        <f>SUMIF(AG93:AG116,"&lt;&gt;NOR",G93:G116)</f>
        <v>0</v>
      </c>
      <c r="H92" s="164"/>
      <c r="I92" s="164">
        <f>SUM(I93:I116)</f>
        <v>0</v>
      </c>
      <c r="J92" s="164"/>
      <c r="K92" s="164">
        <f>SUM(K93:K116)</f>
        <v>0</v>
      </c>
      <c r="L92" s="164"/>
      <c r="M92" s="164">
        <f>SUM(M93:M116)</f>
        <v>0</v>
      </c>
      <c r="N92" s="163"/>
      <c r="O92" s="163">
        <f>SUM(O93:O116)</f>
        <v>1.34</v>
      </c>
      <c r="P92" s="163"/>
      <c r="Q92" s="163">
        <f>SUM(Q93:Q116)</f>
        <v>0</v>
      </c>
      <c r="R92" s="164"/>
      <c r="S92" s="164"/>
      <c r="T92" s="165"/>
      <c r="U92" s="159"/>
      <c r="V92" s="159">
        <f>SUM(V93:V116)</f>
        <v>25.94</v>
      </c>
      <c r="W92" s="159"/>
      <c r="X92" s="159"/>
      <c r="Y92" s="159"/>
      <c r="AG92" t="s">
        <v>114</v>
      </c>
    </row>
    <row r="93" spans="1:60" ht="33.75" outlineLevel="1" x14ac:dyDescent="0.2">
      <c r="A93" s="174">
        <v>69</v>
      </c>
      <c r="B93" s="175" t="s">
        <v>205</v>
      </c>
      <c r="C93" s="183" t="s">
        <v>206</v>
      </c>
      <c r="D93" s="176" t="s">
        <v>150</v>
      </c>
      <c r="E93" s="177">
        <v>1</v>
      </c>
      <c r="F93" s="178"/>
      <c r="G93" s="179">
        <f t="shared" ref="G93:G106" si="27">ROUND(E93*F93,2)</f>
        <v>0</v>
      </c>
      <c r="H93" s="178"/>
      <c r="I93" s="179">
        <f t="shared" ref="I93:I106" si="28">ROUND(E93*H93,2)</f>
        <v>0</v>
      </c>
      <c r="J93" s="178"/>
      <c r="K93" s="179">
        <f t="shared" ref="K93:K106" si="29">ROUND(E93*J93,2)</f>
        <v>0</v>
      </c>
      <c r="L93" s="179">
        <v>21</v>
      </c>
      <c r="M93" s="179">
        <f t="shared" ref="M93:M106" si="30">G93*(1+L93/100)</f>
        <v>0</v>
      </c>
      <c r="N93" s="177">
        <v>0</v>
      </c>
      <c r="O93" s="177">
        <f t="shared" ref="O93:O106" si="31">ROUND(E93*N93,2)</f>
        <v>0</v>
      </c>
      <c r="P93" s="177">
        <v>0</v>
      </c>
      <c r="Q93" s="177">
        <f t="shared" ref="Q93:Q106" si="32">ROUND(E93*P93,2)</f>
        <v>0</v>
      </c>
      <c r="R93" s="179"/>
      <c r="S93" s="179" t="s">
        <v>131</v>
      </c>
      <c r="T93" s="180" t="s">
        <v>132</v>
      </c>
      <c r="U93" s="158">
        <v>0</v>
      </c>
      <c r="V93" s="158">
        <f t="shared" ref="V93:V106" si="33">ROUND(E93*U93,2)</f>
        <v>0</v>
      </c>
      <c r="W93" s="158"/>
      <c r="X93" s="158" t="s">
        <v>176</v>
      </c>
      <c r="Y93" s="158" t="s">
        <v>120</v>
      </c>
      <c r="Z93" s="148"/>
      <c r="AA93" s="148"/>
      <c r="AB93" s="148"/>
      <c r="AC93" s="148"/>
      <c r="AD93" s="148"/>
      <c r="AE93" s="148"/>
      <c r="AF93" s="148"/>
      <c r="AG93" s="148" t="s">
        <v>177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74">
        <v>70</v>
      </c>
      <c r="B94" s="175" t="s">
        <v>207</v>
      </c>
      <c r="C94" s="183" t="s">
        <v>208</v>
      </c>
      <c r="D94" s="176" t="s">
        <v>150</v>
      </c>
      <c r="E94" s="177">
        <v>1</v>
      </c>
      <c r="F94" s="178"/>
      <c r="G94" s="179">
        <f t="shared" si="27"/>
        <v>0</v>
      </c>
      <c r="H94" s="178"/>
      <c r="I94" s="179">
        <f t="shared" si="28"/>
        <v>0</v>
      </c>
      <c r="J94" s="178"/>
      <c r="K94" s="179">
        <f t="shared" si="29"/>
        <v>0</v>
      </c>
      <c r="L94" s="179">
        <v>21</v>
      </c>
      <c r="M94" s="179">
        <f t="shared" si="30"/>
        <v>0</v>
      </c>
      <c r="N94" s="177">
        <v>2.9999999999999997E-4</v>
      </c>
      <c r="O94" s="177">
        <f t="shared" si="31"/>
        <v>0</v>
      </c>
      <c r="P94" s="177">
        <v>0</v>
      </c>
      <c r="Q94" s="177">
        <f t="shared" si="32"/>
        <v>0</v>
      </c>
      <c r="R94" s="179" t="s">
        <v>209</v>
      </c>
      <c r="S94" s="179" t="s">
        <v>118</v>
      </c>
      <c r="T94" s="180" t="s">
        <v>118</v>
      </c>
      <c r="U94" s="158">
        <v>0</v>
      </c>
      <c r="V94" s="158">
        <f t="shared" si="33"/>
        <v>0</v>
      </c>
      <c r="W94" s="158"/>
      <c r="X94" s="158" t="s">
        <v>176</v>
      </c>
      <c r="Y94" s="158" t="s">
        <v>120</v>
      </c>
      <c r="Z94" s="148"/>
      <c r="AA94" s="148"/>
      <c r="AB94" s="148"/>
      <c r="AC94" s="148"/>
      <c r="AD94" s="148"/>
      <c r="AE94" s="148"/>
      <c r="AF94" s="148"/>
      <c r="AG94" s="148" t="s">
        <v>177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4">
        <v>71</v>
      </c>
      <c r="B95" s="175" t="s">
        <v>210</v>
      </c>
      <c r="C95" s="183" t="s">
        <v>211</v>
      </c>
      <c r="D95" s="176" t="s">
        <v>150</v>
      </c>
      <c r="E95" s="177">
        <v>1</v>
      </c>
      <c r="F95" s="178"/>
      <c r="G95" s="179">
        <f t="shared" si="27"/>
        <v>0</v>
      </c>
      <c r="H95" s="178"/>
      <c r="I95" s="179">
        <f t="shared" si="28"/>
        <v>0</v>
      </c>
      <c r="J95" s="178"/>
      <c r="K95" s="179">
        <f t="shared" si="29"/>
        <v>0</v>
      </c>
      <c r="L95" s="179">
        <v>21</v>
      </c>
      <c r="M95" s="179">
        <f t="shared" si="30"/>
        <v>0</v>
      </c>
      <c r="N95" s="177">
        <v>0</v>
      </c>
      <c r="O95" s="177">
        <f t="shared" si="31"/>
        <v>0</v>
      </c>
      <c r="P95" s="177">
        <v>0</v>
      </c>
      <c r="Q95" s="177">
        <f t="shared" si="32"/>
        <v>0</v>
      </c>
      <c r="R95" s="179"/>
      <c r="S95" s="179" t="s">
        <v>131</v>
      </c>
      <c r="T95" s="180" t="s">
        <v>132</v>
      </c>
      <c r="U95" s="158">
        <v>0</v>
      </c>
      <c r="V95" s="158">
        <f t="shared" si="33"/>
        <v>0</v>
      </c>
      <c r="W95" s="158"/>
      <c r="X95" s="158" t="s">
        <v>176</v>
      </c>
      <c r="Y95" s="158" t="s">
        <v>120</v>
      </c>
      <c r="Z95" s="148"/>
      <c r="AA95" s="148"/>
      <c r="AB95" s="148"/>
      <c r="AC95" s="148"/>
      <c r="AD95" s="148"/>
      <c r="AE95" s="148"/>
      <c r="AF95" s="148"/>
      <c r="AG95" s="148" t="s">
        <v>177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4">
        <v>72</v>
      </c>
      <c r="B96" s="175" t="s">
        <v>212</v>
      </c>
      <c r="C96" s="183" t="s">
        <v>213</v>
      </c>
      <c r="D96" s="176" t="s">
        <v>150</v>
      </c>
      <c r="E96" s="177">
        <v>1</v>
      </c>
      <c r="F96" s="178"/>
      <c r="G96" s="179">
        <f t="shared" si="27"/>
        <v>0</v>
      </c>
      <c r="H96" s="178"/>
      <c r="I96" s="179">
        <f t="shared" si="28"/>
        <v>0</v>
      </c>
      <c r="J96" s="178"/>
      <c r="K96" s="179">
        <f t="shared" si="29"/>
        <v>0</v>
      </c>
      <c r="L96" s="179">
        <v>21</v>
      </c>
      <c r="M96" s="179">
        <f t="shared" si="30"/>
        <v>0</v>
      </c>
      <c r="N96" s="177">
        <v>0</v>
      </c>
      <c r="O96" s="177">
        <f t="shared" si="31"/>
        <v>0</v>
      </c>
      <c r="P96" s="177">
        <v>0</v>
      </c>
      <c r="Q96" s="177">
        <f t="shared" si="32"/>
        <v>0</v>
      </c>
      <c r="R96" s="179"/>
      <c r="S96" s="179" t="s">
        <v>131</v>
      </c>
      <c r="T96" s="180" t="s">
        <v>214</v>
      </c>
      <c r="U96" s="158">
        <v>0</v>
      </c>
      <c r="V96" s="158">
        <f t="shared" si="33"/>
        <v>0</v>
      </c>
      <c r="W96" s="158"/>
      <c r="X96" s="158" t="s">
        <v>176</v>
      </c>
      <c r="Y96" s="158" t="s">
        <v>120</v>
      </c>
      <c r="Z96" s="148"/>
      <c r="AA96" s="148"/>
      <c r="AB96" s="148"/>
      <c r="AC96" s="148"/>
      <c r="AD96" s="148"/>
      <c r="AE96" s="148"/>
      <c r="AF96" s="148"/>
      <c r="AG96" s="148" t="s">
        <v>177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4">
        <v>73</v>
      </c>
      <c r="B97" s="175" t="s">
        <v>215</v>
      </c>
      <c r="C97" s="183" t="s">
        <v>216</v>
      </c>
      <c r="D97" s="176" t="s">
        <v>150</v>
      </c>
      <c r="E97" s="177">
        <v>3</v>
      </c>
      <c r="F97" s="178"/>
      <c r="G97" s="179">
        <f t="shared" si="27"/>
        <v>0</v>
      </c>
      <c r="H97" s="178"/>
      <c r="I97" s="179">
        <f t="shared" si="28"/>
        <v>0</v>
      </c>
      <c r="J97" s="178"/>
      <c r="K97" s="179">
        <f t="shared" si="29"/>
        <v>0</v>
      </c>
      <c r="L97" s="179">
        <v>21</v>
      </c>
      <c r="M97" s="179">
        <f t="shared" si="30"/>
        <v>0</v>
      </c>
      <c r="N97" s="177">
        <v>0</v>
      </c>
      <c r="O97" s="177">
        <f t="shared" si="31"/>
        <v>0</v>
      </c>
      <c r="P97" s="177">
        <v>0</v>
      </c>
      <c r="Q97" s="177">
        <f t="shared" si="32"/>
        <v>0</v>
      </c>
      <c r="R97" s="179"/>
      <c r="S97" s="179" t="s">
        <v>131</v>
      </c>
      <c r="T97" s="180" t="s">
        <v>214</v>
      </c>
      <c r="U97" s="158">
        <v>0</v>
      </c>
      <c r="V97" s="158">
        <f t="shared" si="33"/>
        <v>0</v>
      </c>
      <c r="W97" s="158"/>
      <c r="X97" s="158" t="s">
        <v>176</v>
      </c>
      <c r="Y97" s="158" t="s">
        <v>120</v>
      </c>
      <c r="Z97" s="148"/>
      <c r="AA97" s="148"/>
      <c r="AB97" s="148"/>
      <c r="AC97" s="148"/>
      <c r="AD97" s="148"/>
      <c r="AE97" s="148"/>
      <c r="AF97" s="148"/>
      <c r="AG97" s="148" t="s">
        <v>177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4">
        <v>74</v>
      </c>
      <c r="B98" s="175" t="s">
        <v>217</v>
      </c>
      <c r="C98" s="183" t="s">
        <v>218</v>
      </c>
      <c r="D98" s="176" t="s">
        <v>164</v>
      </c>
      <c r="E98" s="177">
        <v>1</v>
      </c>
      <c r="F98" s="178"/>
      <c r="G98" s="179">
        <f t="shared" si="27"/>
        <v>0</v>
      </c>
      <c r="H98" s="178"/>
      <c r="I98" s="179">
        <f t="shared" si="28"/>
        <v>0</v>
      </c>
      <c r="J98" s="178"/>
      <c r="K98" s="179">
        <f t="shared" si="29"/>
        <v>0</v>
      </c>
      <c r="L98" s="179">
        <v>21</v>
      </c>
      <c r="M98" s="179">
        <f t="shared" si="30"/>
        <v>0</v>
      </c>
      <c r="N98" s="177">
        <v>1.3317000000000001</v>
      </c>
      <c r="O98" s="177">
        <f t="shared" si="31"/>
        <v>1.33</v>
      </c>
      <c r="P98" s="177">
        <v>0</v>
      </c>
      <c r="Q98" s="177">
        <f t="shared" si="32"/>
        <v>0</v>
      </c>
      <c r="R98" s="179"/>
      <c r="S98" s="179" t="s">
        <v>131</v>
      </c>
      <c r="T98" s="180" t="s">
        <v>132</v>
      </c>
      <c r="U98" s="158">
        <v>0</v>
      </c>
      <c r="V98" s="158">
        <f t="shared" si="33"/>
        <v>0</v>
      </c>
      <c r="W98" s="158"/>
      <c r="X98" s="158" t="s">
        <v>176</v>
      </c>
      <c r="Y98" s="158" t="s">
        <v>120</v>
      </c>
      <c r="Z98" s="148"/>
      <c r="AA98" s="148"/>
      <c r="AB98" s="148"/>
      <c r="AC98" s="148"/>
      <c r="AD98" s="148"/>
      <c r="AE98" s="148"/>
      <c r="AF98" s="148"/>
      <c r="AG98" s="148" t="s">
        <v>177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74">
        <v>75</v>
      </c>
      <c r="B99" s="175" t="s">
        <v>219</v>
      </c>
      <c r="C99" s="183" t="s">
        <v>220</v>
      </c>
      <c r="D99" s="176" t="s">
        <v>150</v>
      </c>
      <c r="E99" s="177">
        <v>3</v>
      </c>
      <c r="F99" s="178"/>
      <c r="G99" s="179">
        <f t="shared" si="27"/>
        <v>0</v>
      </c>
      <c r="H99" s="178"/>
      <c r="I99" s="179">
        <f t="shared" si="28"/>
        <v>0</v>
      </c>
      <c r="J99" s="178"/>
      <c r="K99" s="179">
        <f t="shared" si="29"/>
        <v>0</v>
      </c>
      <c r="L99" s="179">
        <v>21</v>
      </c>
      <c r="M99" s="179">
        <f t="shared" si="30"/>
        <v>0</v>
      </c>
      <c r="N99" s="177">
        <v>0</v>
      </c>
      <c r="O99" s="177">
        <f t="shared" si="31"/>
        <v>0</v>
      </c>
      <c r="P99" s="177">
        <v>0</v>
      </c>
      <c r="Q99" s="177">
        <f t="shared" si="32"/>
        <v>0</v>
      </c>
      <c r="R99" s="179"/>
      <c r="S99" s="179" t="s">
        <v>131</v>
      </c>
      <c r="T99" s="180" t="s">
        <v>132</v>
      </c>
      <c r="U99" s="158">
        <v>0</v>
      </c>
      <c r="V99" s="158">
        <f t="shared" si="33"/>
        <v>0</v>
      </c>
      <c r="W99" s="158"/>
      <c r="X99" s="158" t="s">
        <v>176</v>
      </c>
      <c r="Y99" s="158" t="s">
        <v>120</v>
      </c>
      <c r="Z99" s="148"/>
      <c r="AA99" s="148"/>
      <c r="AB99" s="148"/>
      <c r="AC99" s="148"/>
      <c r="AD99" s="148"/>
      <c r="AE99" s="148"/>
      <c r="AF99" s="148"/>
      <c r="AG99" s="148" t="s">
        <v>177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74">
        <v>76</v>
      </c>
      <c r="B100" s="175" t="s">
        <v>221</v>
      </c>
      <c r="C100" s="183" t="s">
        <v>222</v>
      </c>
      <c r="D100" s="176" t="s">
        <v>150</v>
      </c>
      <c r="E100" s="177">
        <v>6</v>
      </c>
      <c r="F100" s="178"/>
      <c r="G100" s="179">
        <f t="shared" si="27"/>
        <v>0</v>
      </c>
      <c r="H100" s="178"/>
      <c r="I100" s="179">
        <f t="shared" si="28"/>
        <v>0</v>
      </c>
      <c r="J100" s="178"/>
      <c r="K100" s="179">
        <f t="shared" si="29"/>
        <v>0</v>
      </c>
      <c r="L100" s="179">
        <v>21</v>
      </c>
      <c r="M100" s="179">
        <f t="shared" si="30"/>
        <v>0</v>
      </c>
      <c r="N100" s="177">
        <v>1.8000000000000001E-4</v>
      </c>
      <c r="O100" s="177">
        <f t="shared" si="31"/>
        <v>0</v>
      </c>
      <c r="P100" s="177">
        <v>0</v>
      </c>
      <c r="Q100" s="177">
        <f t="shared" si="32"/>
        <v>0</v>
      </c>
      <c r="R100" s="179" t="s">
        <v>209</v>
      </c>
      <c r="S100" s="179" t="s">
        <v>118</v>
      </c>
      <c r="T100" s="180" t="s">
        <v>118</v>
      </c>
      <c r="U100" s="158">
        <v>0</v>
      </c>
      <c r="V100" s="158">
        <f t="shared" si="33"/>
        <v>0</v>
      </c>
      <c r="W100" s="158"/>
      <c r="X100" s="158" t="s">
        <v>176</v>
      </c>
      <c r="Y100" s="158" t="s">
        <v>120</v>
      </c>
      <c r="Z100" s="148"/>
      <c r="AA100" s="148"/>
      <c r="AB100" s="148"/>
      <c r="AC100" s="148"/>
      <c r="AD100" s="148"/>
      <c r="AE100" s="148"/>
      <c r="AF100" s="148"/>
      <c r="AG100" s="148" t="s">
        <v>177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 x14ac:dyDescent="0.2">
      <c r="A101" s="174">
        <v>77</v>
      </c>
      <c r="B101" s="175" t="s">
        <v>223</v>
      </c>
      <c r="C101" s="183" t="s">
        <v>224</v>
      </c>
      <c r="D101" s="176" t="s">
        <v>150</v>
      </c>
      <c r="E101" s="177">
        <v>28</v>
      </c>
      <c r="F101" s="178"/>
      <c r="G101" s="179">
        <f t="shared" si="27"/>
        <v>0</v>
      </c>
      <c r="H101" s="178"/>
      <c r="I101" s="179">
        <f t="shared" si="28"/>
        <v>0</v>
      </c>
      <c r="J101" s="178"/>
      <c r="K101" s="179">
        <f t="shared" si="29"/>
        <v>0</v>
      </c>
      <c r="L101" s="179">
        <v>21</v>
      </c>
      <c r="M101" s="179">
        <f t="shared" si="30"/>
        <v>0</v>
      </c>
      <c r="N101" s="177">
        <v>1.8000000000000001E-4</v>
      </c>
      <c r="O101" s="177">
        <f t="shared" si="31"/>
        <v>0.01</v>
      </c>
      <c r="P101" s="177">
        <v>0</v>
      </c>
      <c r="Q101" s="177">
        <f t="shared" si="32"/>
        <v>0</v>
      </c>
      <c r="R101" s="179" t="s">
        <v>209</v>
      </c>
      <c r="S101" s="179" t="s">
        <v>118</v>
      </c>
      <c r="T101" s="180" t="s">
        <v>118</v>
      </c>
      <c r="U101" s="158">
        <v>0</v>
      </c>
      <c r="V101" s="158">
        <f t="shared" si="33"/>
        <v>0</v>
      </c>
      <c r="W101" s="158"/>
      <c r="X101" s="158" t="s">
        <v>176</v>
      </c>
      <c r="Y101" s="158" t="s">
        <v>120</v>
      </c>
      <c r="Z101" s="148"/>
      <c r="AA101" s="148"/>
      <c r="AB101" s="148"/>
      <c r="AC101" s="148"/>
      <c r="AD101" s="148"/>
      <c r="AE101" s="148"/>
      <c r="AF101" s="148"/>
      <c r="AG101" s="148" t="s">
        <v>177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74">
        <v>78</v>
      </c>
      <c r="B102" s="175" t="s">
        <v>252</v>
      </c>
      <c r="C102" s="183" t="s">
        <v>226</v>
      </c>
      <c r="D102" s="176" t="s">
        <v>150</v>
      </c>
      <c r="E102" s="177">
        <v>4</v>
      </c>
      <c r="F102" s="178"/>
      <c r="G102" s="179">
        <f t="shared" si="27"/>
        <v>0</v>
      </c>
      <c r="H102" s="178"/>
      <c r="I102" s="179">
        <f t="shared" si="28"/>
        <v>0</v>
      </c>
      <c r="J102" s="178"/>
      <c r="K102" s="179">
        <f t="shared" si="29"/>
        <v>0</v>
      </c>
      <c r="L102" s="179">
        <v>21</v>
      </c>
      <c r="M102" s="179">
        <f t="shared" si="30"/>
        <v>0</v>
      </c>
      <c r="N102" s="177">
        <v>0</v>
      </c>
      <c r="O102" s="177">
        <f t="shared" si="31"/>
        <v>0</v>
      </c>
      <c r="P102" s="177">
        <v>0</v>
      </c>
      <c r="Q102" s="177">
        <f t="shared" si="32"/>
        <v>0</v>
      </c>
      <c r="R102" s="179"/>
      <c r="S102" s="179" t="s">
        <v>131</v>
      </c>
      <c r="T102" s="180" t="s">
        <v>132</v>
      </c>
      <c r="U102" s="158">
        <v>0</v>
      </c>
      <c r="V102" s="158">
        <f t="shared" si="33"/>
        <v>0</v>
      </c>
      <c r="W102" s="158"/>
      <c r="X102" s="158" t="s">
        <v>176</v>
      </c>
      <c r="Y102" s="158" t="s">
        <v>120</v>
      </c>
      <c r="Z102" s="148"/>
      <c r="AA102" s="148"/>
      <c r="AB102" s="148"/>
      <c r="AC102" s="148"/>
      <c r="AD102" s="148"/>
      <c r="AE102" s="148"/>
      <c r="AF102" s="148"/>
      <c r="AG102" s="148" t="s">
        <v>177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74">
        <v>79</v>
      </c>
      <c r="B103" s="175" t="s">
        <v>253</v>
      </c>
      <c r="C103" s="183" t="s">
        <v>228</v>
      </c>
      <c r="D103" s="176" t="s">
        <v>150</v>
      </c>
      <c r="E103" s="177">
        <v>5</v>
      </c>
      <c r="F103" s="178"/>
      <c r="G103" s="179">
        <f t="shared" si="27"/>
        <v>0</v>
      </c>
      <c r="H103" s="178"/>
      <c r="I103" s="179">
        <f t="shared" si="28"/>
        <v>0</v>
      </c>
      <c r="J103" s="178"/>
      <c r="K103" s="179">
        <f t="shared" si="29"/>
        <v>0</v>
      </c>
      <c r="L103" s="179">
        <v>21</v>
      </c>
      <c r="M103" s="179">
        <f t="shared" si="30"/>
        <v>0</v>
      </c>
      <c r="N103" s="177">
        <v>0</v>
      </c>
      <c r="O103" s="177">
        <f t="shared" si="31"/>
        <v>0</v>
      </c>
      <c r="P103" s="177">
        <v>0</v>
      </c>
      <c r="Q103" s="177">
        <f t="shared" si="32"/>
        <v>0</v>
      </c>
      <c r="R103" s="179"/>
      <c r="S103" s="179" t="s">
        <v>131</v>
      </c>
      <c r="T103" s="180" t="s">
        <v>214</v>
      </c>
      <c r="U103" s="158">
        <v>0</v>
      </c>
      <c r="V103" s="158">
        <f t="shared" si="33"/>
        <v>0</v>
      </c>
      <c r="W103" s="158"/>
      <c r="X103" s="158" t="s">
        <v>176</v>
      </c>
      <c r="Y103" s="158" t="s">
        <v>120</v>
      </c>
      <c r="Z103" s="148"/>
      <c r="AA103" s="148"/>
      <c r="AB103" s="148"/>
      <c r="AC103" s="148"/>
      <c r="AD103" s="148"/>
      <c r="AE103" s="148"/>
      <c r="AF103" s="148"/>
      <c r="AG103" s="148" t="s">
        <v>177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74">
        <v>80</v>
      </c>
      <c r="B104" s="175" t="s">
        <v>229</v>
      </c>
      <c r="C104" s="183" t="s">
        <v>230</v>
      </c>
      <c r="D104" s="176" t="s">
        <v>150</v>
      </c>
      <c r="E104" s="177">
        <v>1</v>
      </c>
      <c r="F104" s="178"/>
      <c r="G104" s="179">
        <f t="shared" si="27"/>
        <v>0</v>
      </c>
      <c r="H104" s="178"/>
      <c r="I104" s="179">
        <f t="shared" si="28"/>
        <v>0</v>
      </c>
      <c r="J104" s="178"/>
      <c r="K104" s="179">
        <f t="shared" si="29"/>
        <v>0</v>
      </c>
      <c r="L104" s="179">
        <v>21</v>
      </c>
      <c r="M104" s="179">
        <f t="shared" si="30"/>
        <v>0</v>
      </c>
      <c r="N104" s="177">
        <v>1.8000000000000001E-4</v>
      </c>
      <c r="O104" s="177">
        <f t="shared" si="31"/>
        <v>0</v>
      </c>
      <c r="P104" s="177">
        <v>0</v>
      </c>
      <c r="Q104" s="177">
        <f t="shared" si="32"/>
        <v>0</v>
      </c>
      <c r="R104" s="179" t="s">
        <v>209</v>
      </c>
      <c r="S104" s="179" t="s">
        <v>118</v>
      </c>
      <c r="T104" s="180" t="s">
        <v>118</v>
      </c>
      <c r="U104" s="158">
        <v>0</v>
      </c>
      <c r="V104" s="158">
        <f t="shared" si="33"/>
        <v>0</v>
      </c>
      <c r="W104" s="158"/>
      <c r="X104" s="158" t="s">
        <v>176</v>
      </c>
      <c r="Y104" s="158" t="s">
        <v>120</v>
      </c>
      <c r="Z104" s="148"/>
      <c r="AA104" s="148"/>
      <c r="AB104" s="148"/>
      <c r="AC104" s="148"/>
      <c r="AD104" s="148"/>
      <c r="AE104" s="148"/>
      <c r="AF104" s="148"/>
      <c r="AG104" s="148" t="s">
        <v>177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74">
        <v>81</v>
      </c>
      <c r="B105" s="175" t="s">
        <v>231</v>
      </c>
      <c r="C105" s="183" t="s">
        <v>232</v>
      </c>
      <c r="D105" s="176" t="s">
        <v>150</v>
      </c>
      <c r="E105" s="177">
        <v>2</v>
      </c>
      <c r="F105" s="178"/>
      <c r="G105" s="179">
        <f t="shared" si="27"/>
        <v>0</v>
      </c>
      <c r="H105" s="178"/>
      <c r="I105" s="179">
        <f t="shared" si="28"/>
        <v>0</v>
      </c>
      <c r="J105" s="178"/>
      <c r="K105" s="179">
        <f t="shared" si="29"/>
        <v>0</v>
      </c>
      <c r="L105" s="179">
        <v>21</v>
      </c>
      <c r="M105" s="179">
        <f t="shared" si="30"/>
        <v>0</v>
      </c>
      <c r="N105" s="177">
        <v>0</v>
      </c>
      <c r="O105" s="177">
        <f t="shared" si="31"/>
        <v>0</v>
      </c>
      <c r="P105" s="177">
        <v>0</v>
      </c>
      <c r="Q105" s="177">
        <f t="shared" si="32"/>
        <v>0</v>
      </c>
      <c r="R105" s="179"/>
      <c r="S105" s="179" t="s">
        <v>131</v>
      </c>
      <c r="T105" s="180" t="s">
        <v>132</v>
      </c>
      <c r="U105" s="158">
        <v>0</v>
      </c>
      <c r="V105" s="158">
        <f t="shared" si="33"/>
        <v>0</v>
      </c>
      <c r="W105" s="158"/>
      <c r="X105" s="158" t="s">
        <v>176</v>
      </c>
      <c r="Y105" s="158" t="s">
        <v>120</v>
      </c>
      <c r="Z105" s="148"/>
      <c r="AA105" s="148"/>
      <c r="AB105" s="148"/>
      <c r="AC105" s="148"/>
      <c r="AD105" s="148"/>
      <c r="AE105" s="148"/>
      <c r="AF105" s="148"/>
      <c r="AG105" s="148" t="s">
        <v>177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67">
        <v>82</v>
      </c>
      <c r="B106" s="168" t="s">
        <v>233</v>
      </c>
      <c r="C106" s="184" t="s">
        <v>234</v>
      </c>
      <c r="D106" s="169" t="s">
        <v>150</v>
      </c>
      <c r="E106" s="170">
        <v>1</v>
      </c>
      <c r="F106" s="171"/>
      <c r="G106" s="172">
        <f t="shared" si="27"/>
        <v>0</v>
      </c>
      <c r="H106" s="171"/>
      <c r="I106" s="172">
        <f t="shared" si="28"/>
        <v>0</v>
      </c>
      <c r="J106" s="171"/>
      <c r="K106" s="172">
        <f t="shared" si="29"/>
        <v>0</v>
      </c>
      <c r="L106" s="172">
        <v>21</v>
      </c>
      <c r="M106" s="172">
        <f t="shared" si="30"/>
        <v>0</v>
      </c>
      <c r="N106" s="170">
        <v>0</v>
      </c>
      <c r="O106" s="170">
        <f t="shared" si="31"/>
        <v>0</v>
      </c>
      <c r="P106" s="170">
        <v>0</v>
      </c>
      <c r="Q106" s="170">
        <f t="shared" si="32"/>
        <v>0</v>
      </c>
      <c r="R106" s="172" t="s">
        <v>153</v>
      </c>
      <c r="S106" s="172" t="s">
        <v>118</v>
      </c>
      <c r="T106" s="173" t="s">
        <v>118</v>
      </c>
      <c r="U106" s="158">
        <v>1.6</v>
      </c>
      <c r="V106" s="158">
        <f t="shared" si="33"/>
        <v>1.6</v>
      </c>
      <c r="W106" s="158"/>
      <c r="X106" s="158" t="s">
        <v>119</v>
      </c>
      <c r="Y106" s="158" t="s">
        <v>120</v>
      </c>
      <c r="Z106" s="148"/>
      <c r="AA106" s="148"/>
      <c r="AB106" s="148"/>
      <c r="AC106" s="148"/>
      <c r="AD106" s="148"/>
      <c r="AE106" s="148"/>
      <c r="AF106" s="148"/>
      <c r="AG106" s="148" t="s">
        <v>121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outlineLevel="2" x14ac:dyDescent="0.2">
      <c r="A107" s="155"/>
      <c r="B107" s="156"/>
      <c r="C107" s="277" t="s">
        <v>235</v>
      </c>
      <c r="D107" s="278"/>
      <c r="E107" s="278"/>
      <c r="F107" s="278"/>
      <c r="G107" s="27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126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81" t="str">
        <f>C107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4">
        <v>83</v>
      </c>
      <c r="B108" s="175" t="s">
        <v>236</v>
      </c>
      <c r="C108" s="183" t="s">
        <v>237</v>
      </c>
      <c r="D108" s="176" t="s">
        <v>150</v>
      </c>
      <c r="E108" s="177">
        <v>3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0</v>
      </c>
      <c r="O108" s="177">
        <f>ROUND(E108*N108,2)</f>
        <v>0</v>
      </c>
      <c r="P108" s="177">
        <v>0</v>
      </c>
      <c r="Q108" s="177">
        <f>ROUND(E108*P108,2)</f>
        <v>0</v>
      </c>
      <c r="R108" s="179"/>
      <c r="S108" s="179" t="s">
        <v>131</v>
      </c>
      <c r="T108" s="180" t="s">
        <v>132</v>
      </c>
      <c r="U108" s="158">
        <v>0</v>
      </c>
      <c r="V108" s="158">
        <f>ROUND(E108*U108,2)</f>
        <v>0</v>
      </c>
      <c r="W108" s="158"/>
      <c r="X108" s="158" t="s">
        <v>119</v>
      </c>
      <c r="Y108" s="158" t="s">
        <v>120</v>
      </c>
      <c r="Z108" s="148"/>
      <c r="AA108" s="148"/>
      <c r="AB108" s="148"/>
      <c r="AC108" s="148"/>
      <c r="AD108" s="148"/>
      <c r="AE108" s="148"/>
      <c r="AF108" s="148"/>
      <c r="AG108" s="148" t="s">
        <v>121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7">
        <v>84</v>
      </c>
      <c r="B109" s="168" t="s">
        <v>238</v>
      </c>
      <c r="C109" s="184" t="s">
        <v>239</v>
      </c>
      <c r="D109" s="169" t="s">
        <v>150</v>
      </c>
      <c r="E109" s="170">
        <v>33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0">
        <v>0</v>
      </c>
      <c r="O109" s="170">
        <f>ROUND(E109*N109,2)</f>
        <v>0</v>
      </c>
      <c r="P109" s="170">
        <v>0</v>
      </c>
      <c r="Q109" s="170">
        <f>ROUND(E109*P109,2)</f>
        <v>0</v>
      </c>
      <c r="R109" s="172" t="s">
        <v>153</v>
      </c>
      <c r="S109" s="172" t="s">
        <v>118</v>
      </c>
      <c r="T109" s="173" t="s">
        <v>118</v>
      </c>
      <c r="U109" s="158">
        <v>0.42</v>
      </c>
      <c r="V109" s="158">
        <f>ROUND(E109*U109,2)</f>
        <v>13.86</v>
      </c>
      <c r="W109" s="158"/>
      <c r="X109" s="158" t="s">
        <v>119</v>
      </c>
      <c r="Y109" s="158" t="s">
        <v>120</v>
      </c>
      <c r="Z109" s="148"/>
      <c r="AA109" s="148"/>
      <c r="AB109" s="148"/>
      <c r="AC109" s="148"/>
      <c r="AD109" s="148"/>
      <c r="AE109" s="148"/>
      <c r="AF109" s="148"/>
      <c r="AG109" s="148" t="s">
        <v>121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277" t="s">
        <v>240</v>
      </c>
      <c r="D110" s="278"/>
      <c r="E110" s="278"/>
      <c r="F110" s="278"/>
      <c r="G110" s="27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126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7">
        <v>85</v>
      </c>
      <c r="B111" s="168" t="s">
        <v>241</v>
      </c>
      <c r="C111" s="184" t="s">
        <v>242</v>
      </c>
      <c r="D111" s="169" t="s">
        <v>150</v>
      </c>
      <c r="E111" s="170">
        <v>2</v>
      </c>
      <c r="F111" s="171"/>
      <c r="G111" s="172">
        <f>ROUND(E111*F111,2)</f>
        <v>0</v>
      </c>
      <c r="H111" s="171"/>
      <c r="I111" s="172">
        <f>ROUND(E111*H111,2)</f>
        <v>0</v>
      </c>
      <c r="J111" s="171"/>
      <c r="K111" s="172">
        <f>ROUND(E111*J111,2)</f>
        <v>0</v>
      </c>
      <c r="L111" s="172">
        <v>21</v>
      </c>
      <c r="M111" s="172">
        <f>G111*(1+L111/100)</f>
        <v>0</v>
      </c>
      <c r="N111" s="170">
        <v>0</v>
      </c>
      <c r="O111" s="170">
        <f>ROUND(E111*N111,2)</f>
        <v>0</v>
      </c>
      <c r="P111" s="170">
        <v>0</v>
      </c>
      <c r="Q111" s="170">
        <f>ROUND(E111*P111,2)</f>
        <v>0</v>
      </c>
      <c r="R111" s="172" t="s">
        <v>153</v>
      </c>
      <c r="S111" s="172" t="s">
        <v>118</v>
      </c>
      <c r="T111" s="173" t="s">
        <v>118</v>
      </c>
      <c r="U111" s="158">
        <v>0.85</v>
      </c>
      <c r="V111" s="158">
        <f>ROUND(E111*U111,2)</f>
        <v>1.7</v>
      </c>
      <c r="W111" s="158"/>
      <c r="X111" s="158" t="s">
        <v>119</v>
      </c>
      <c r="Y111" s="158" t="s">
        <v>120</v>
      </c>
      <c r="Z111" s="148"/>
      <c r="AA111" s="148"/>
      <c r="AB111" s="148"/>
      <c r="AC111" s="148"/>
      <c r="AD111" s="148"/>
      <c r="AE111" s="148"/>
      <c r="AF111" s="148"/>
      <c r="AG111" s="148" t="s">
        <v>121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5"/>
      <c r="B112" s="156"/>
      <c r="C112" s="277" t="s">
        <v>240</v>
      </c>
      <c r="D112" s="278"/>
      <c r="E112" s="278"/>
      <c r="F112" s="278"/>
      <c r="G112" s="27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126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74">
        <v>86</v>
      </c>
      <c r="B113" s="175" t="s">
        <v>243</v>
      </c>
      <c r="C113" s="183" t="s">
        <v>244</v>
      </c>
      <c r="D113" s="176" t="s">
        <v>150</v>
      </c>
      <c r="E113" s="177">
        <v>5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7">
        <v>0</v>
      </c>
      <c r="O113" s="177">
        <f>ROUND(E113*N113,2)</f>
        <v>0</v>
      </c>
      <c r="P113" s="177">
        <v>0</v>
      </c>
      <c r="Q113" s="177">
        <f>ROUND(E113*P113,2)</f>
        <v>0</v>
      </c>
      <c r="R113" s="179" t="s">
        <v>153</v>
      </c>
      <c r="S113" s="179" t="s">
        <v>118</v>
      </c>
      <c r="T113" s="180" t="s">
        <v>118</v>
      </c>
      <c r="U113" s="158">
        <v>0.67</v>
      </c>
      <c r="V113" s="158">
        <f>ROUND(E113*U113,2)</f>
        <v>3.35</v>
      </c>
      <c r="W113" s="158"/>
      <c r="X113" s="158" t="s">
        <v>119</v>
      </c>
      <c r="Y113" s="158" t="s">
        <v>120</v>
      </c>
      <c r="Z113" s="148"/>
      <c r="AA113" s="148"/>
      <c r="AB113" s="148"/>
      <c r="AC113" s="148"/>
      <c r="AD113" s="148"/>
      <c r="AE113" s="148"/>
      <c r="AF113" s="148"/>
      <c r="AG113" s="148" t="s">
        <v>121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4">
        <v>87</v>
      </c>
      <c r="B114" s="175" t="s">
        <v>245</v>
      </c>
      <c r="C114" s="183" t="s">
        <v>246</v>
      </c>
      <c r="D114" s="176" t="s">
        <v>150</v>
      </c>
      <c r="E114" s="177">
        <v>3</v>
      </c>
      <c r="F114" s="178"/>
      <c r="G114" s="179">
        <f>ROUND(E114*F114,2)</f>
        <v>0</v>
      </c>
      <c r="H114" s="178"/>
      <c r="I114" s="179">
        <f>ROUND(E114*H114,2)</f>
        <v>0</v>
      </c>
      <c r="J114" s="178"/>
      <c r="K114" s="179">
        <f>ROUND(E114*J114,2)</f>
        <v>0</v>
      </c>
      <c r="L114" s="179">
        <v>21</v>
      </c>
      <c r="M114" s="179">
        <f>G114*(1+L114/100)</f>
        <v>0</v>
      </c>
      <c r="N114" s="177">
        <v>0</v>
      </c>
      <c r="O114" s="177">
        <f>ROUND(E114*N114,2)</f>
        <v>0</v>
      </c>
      <c r="P114" s="177">
        <v>0</v>
      </c>
      <c r="Q114" s="177">
        <f>ROUND(E114*P114,2)</f>
        <v>0</v>
      </c>
      <c r="R114" s="179" t="s">
        <v>247</v>
      </c>
      <c r="S114" s="179" t="s">
        <v>118</v>
      </c>
      <c r="T114" s="180" t="s">
        <v>118</v>
      </c>
      <c r="U114" s="158">
        <v>0.4</v>
      </c>
      <c r="V114" s="158">
        <f>ROUND(E114*U114,2)</f>
        <v>1.2</v>
      </c>
      <c r="W114" s="158"/>
      <c r="X114" s="158" t="s">
        <v>119</v>
      </c>
      <c r="Y114" s="158" t="s">
        <v>120</v>
      </c>
      <c r="Z114" s="148"/>
      <c r="AA114" s="148"/>
      <c r="AB114" s="148"/>
      <c r="AC114" s="148"/>
      <c r="AD114" s="148"/>
      <c r="AE114" s="148"/>
      <c r="AF114" s="148"/>
      <c r="AG114" s="148" t="s">
        <v>121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4">
        <v>88</v>
      </c>
      <c r="B115" s="175" t="s">
        <v>248</v>
      </c>
      <c r="C115" s="183" t="s">
        <v>249</v>
      </c>
      <c r="D115" s="176" t="s">
        <v>150</v>
      </c>
      <c r="E115" s="177">
        <v>4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7">
        <v>0</v>
      </c>
      <c r="O115" s="177">
        <f>ROUND(E115*N115,2)</f>
        <v>0</v>
      </c>
      <c r="P115" s="177">
        <v>0</v>
      </c>
      <c r="Q115" s="177">
        <f>ROUND(E115*P115,2)</f>
        <v>0</v>
      </c>
      <c r="R115" s="179" t="s">
        <v>153</v>
      </c>
      <c r="S115" s="179" t="s">
        <v>118</v>
      </c>
      <c r="T115" s="180" t="s">
        <v>118</v>
      </c>
      <c r="U115" s="158">
        <v>0.62</v>
      </c>
      <c r="V115" s="158">
        <f>ROUND(E115*U115,2)</f>
        <v>2.48</v>
      </c>
      <c r="W115" s="158"/>
      <c r="X115" s="158" t="s">
        <v>119</v>
      </c>
      <c r="Y115" s="158" t="s">
        <v>120</v>
      </c>
      <c r="Z115" s="148"/>
      <c r="AA115" s="148"/>
      <c r="AB115" s="148"/>
      <c r="AC115" s="148"/>
      <c r="AD115" s="148"/>
      <c r="AE115" s="148"/>
      <c r="AF115" s="148"/>
      <c r="AG115" s="148" t="s">
        <v>121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4">
        <v>89</v>
      </c>
      <c r="B116" s="175" t="s">
        <v>250</v>
      </c>
      <c r="C116" s="183" t="s">
        <v>251</v>
      </c>
      <c r="D116" s="176" t="s">
        <v>150</v>
      </c>
      <c r="E116" s="177">
        <v>5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7">
        <v>0</v>
      </c>
      <c r="O116" s="177">
        <f>ROUND(E116*N116,2)</f>
        <v>0</v>
      </c>
      <c r="P116" s="177">
        <v>0</v>
      </c>
      <c r="Q116" s="177">
        <f>ROUND(E116*P116,2)</f>
        <v>0</v>
      </c>
      <c r="R116" s="179" t="s">
        <v>153</v>
      </c>
      <c r="S116" s="179" t="s">
        <v>118</v>
      </c>
      <c r="T116" s="180" t="s">
        <v>118</v>
      </c>
      <c r="U116" s="158">
        <v>0.35</v>
      </c>
      <c r="V116" s="158">
        <f>ROUND(E116*U116,2)</f>
        <v>1.75</v>
      </c>
      <c r="W116" s="158"/>
      <c r="X116" s="158" t="s">
        <v>119</v>
      </c>
      <c r="Y116" s="158" t="s">
        <v>120</v>
      </c>
      <c r="Z116" s="148"/>
      <c r="AA116" s="148"/>
      <c r="AB116" s="148"/>
      <c r="AC116" s="148"/>
      <c r="AD116" s="148"/>
      <c r="AE116" s="148"/>
      <c r="AF116" s="148"/>
      <c r="AG116" s="148" t="s">
        <v>121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0" t="s">
        <v>113</v>
      </c>
      <c r="B117" s="161" t="s">
        <v>81</v>
      </c>
      <c r="C117" s="182" t="s">
        <v>82</v>
      </c>
      <c r="D117" s="162"/>
      <c r="E117" s="163"/>
      <c r="F117" s="164"/>
      <c r="G117" s="164">
        <f>SUMIF(AG118:AG125,"&lt;&gt;NOR",G118:G125)</f>
        <v>0</v>
      </c>
      <c r="H117" s="164"/>
      <c r="I117" s="164">
        <f>SUM(I118:I123)</f>
        <v>0</v>
      </c>
      <c r="J117" s="164"/>
      <c r="K117" s="164">
        <f>SUM(K118:K123)</f>
        <v>0</v>
      </c>
      <c r="L117" s="164"/>
      <c r="M117" s="164">
        <f>SUM(M118:M125)</f>
        <v>0</v>
      </c>
      <c r="N117" s="163"/>
      <c r="O117" s="163">
        <f>SUM(O118:O123)</f>
        <v>0</v>
      </c>
      <c r="P117" s="163"/>
      <c r="Q117" s="163">
        <f>SUM(Q118:Q123)</f>
        <v>0</v>
      </c>
      <c r="R117" s="164"/>
      <c r="S117" s="164"/>
      <c r="T117" s="165"/>
      <c r="U117" s="159"/>
      <c r="V117" s="159">
        <f>SUM(V118:V123)</f>
        <v>1.2</v>
      </c>
      <c r="W117" s="159"/>
      <c r="X117" s="159"/>
      <c r="Y117" s="159"/>
      <c r="AG117" t="s">
        <v>114</v>
      </c>
    </row>
    <row r="118" spans="1:60" outlineLevel="1" x14ac:dyDescent="0.2">
      <c r="A118" s="167">
        <v>90</v>
      </c>
      <c r="B118" s="168" t="s">
        <v>254</v>
      </c>
      <c r="C118" s="184" t="s">
        <v>255</v>
      </c>
      <c r="D118" s="169" t="s">
        <v>144</v>
      </c>
      <c r="E118" s="170">
        <v>1.5</v>
      </c>
      <c r="F118" s="171"/>
      <c r="G118" s="172">
        <f>ROUND(E118*F118,2)</f>
        <v>0</v>
      </c>
      <c r="H118" s="171"/>
      <c r="I118" s="172">
        <f>ROUND(E118*H118,2)</f>
        <v>0</v>
      </c>
      <c r="J118" s="171"/>
      <c r="K118" s="172">
        <f>ROUND(E118*J118,2)</f>
        <v>0</v>
      </c>
      <c r="L118" s="172">
        <v>21</v>
      </c>
      <c r="M118" s="172">
        <f>G118*(1+L118/100)</f>
        <v>0</v>
      </c>
      <c r="N118" s="170">
        <v>0</v>
      </c>
      <c r="O118" s="170">
        <f>ROUND(E118*N118,2)</f>
        <v>0</v>
      </c>
      <c r="P118" s="170">
        <v>0</v>
      </c>
      <c r="Q118" s="170">
        <f>ROUND(E118*P118,2)</f>
        <v>0</v>
      </c>
      <c r="R118" s="172" t="s">
        <v>256</v>
      </c>
      <c r="S118" s="172" t="s">
        <v>118</v>
      </c>
      <c r="T118" s="173" t="s">
        <v>118</v>
      </c>
      <c r="U118" s="158">
        <v>6.0000000000000001E-3</v>
      </c>
      <c r="V118" s="158">
        <f>ROUND(E118*U118,2)</f>
        <v>0.01</v>
      </c>
      <c r="W118" s="158"/>
      <c r="X118" s="158" t="s">
        <v>119</v>
      </c>
      <c r="Y118" s="158" t="s">
        <v>120</v>
      </c>
      <c r="Z118" s="148"/>
      <c r="AA118" s="148"/>
      <c r="AB118" s="148"/>
      <c r="AC118" s="148"/>
      <c r="AD118" s="148"/>
      <c r="AE118" s="148"/>
      <c r="AF118" s="148"/>
      <c r="AG118" s="148" t="s">
        <v>121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5"/>
      <c r="B119" s="156"/>
      <c r="C119" s="277" t="s">
        <v>257</v>
      </c>
      <c r="D119" s="278"/>
      <c r="E119" s="278"/>
      <c r="F119" s="278"/>
      <c r="G119" s="27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126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67">
        <v>91</v>
      </c>
      <c r="B120" s="168" t="s">
        <v>258</v>
      </c>
      <c r="C120" s="184" t="s">
        <v>259</v>
      </c>
      <c r="D120" s="169" t="s">
        <v>144</v>
      </c>
      <c r="E120" s="170">
        <v>1.5</v>
      </c>
      <c r="F120" s="171"/>
      <c r="G120" s="172">
        <f>ROUND(E120*F120,2)</f>
        <v>0</v>
      </c>
      <c r="H120" s="171"/>
      <c r="I120" s="172">
        <f>ROUND(E120*H120,2)</f>
        <v>0</v>
      </c>
      <c r="J120" s="171"/>
      <c r="K120" s="172">
        <f>ROUND(E120*J120,2)</f>
        <v>0</v>
      </c>
      <c r="L120" s="172">
        <v>21</v>
      </c>
      <c r="M120" s="172">
        <f>G120*(1+L120/100)</f>
        <v>0</v>
      </c>
      <c r="N120" s="170">
        <v>0</v>
      </c>
      <c r="O120" s="170">
        <f>ROUND(E120*N120,2)</f>
        <v>0</v>
      </c>
      <c r="P120" s="170">
        <v>0</v>
      </c>
      <c r="Q120" s="170">
        <f>ROUND(E120*P120,2)</f>
        <v>0</v>
      </c>
      <c r="R120" s="172" t="s">
        <v>256</v>
      </c>
      <c r="S120" s="172" t="s">
        <v>118</v>
      </c>
      <c r="T120" s="173" t="s">
        <v>118</v>
      </c>
      <c r="U120" s="158">
        <v>4.2000000000000003E-2</v>
      </c>
      <c r="V120" s="158">
        <f>ROUND(E120*U120,2)</f>
        <v>0.06</v>
      </c>
      <c r="W120" s="158"/>
      <c r="X120" s="158" t="s">
        <v>119</v>
      </c>
      <c r="Y120" s="158" t="s">
        <v>120</v>
      </c>
      <c r="Z120" s="148"/>
      <c r="AA120" s="148"/>
      <c r="AB120" s="148"/>
      <c r="AC120" s="148"/>
      <c r="AD120" s="148"/>
      <c r="AE120" s="148"/>
      <c r="AF120" s="148"/>
      <c r="AG120" s="148" t="s">
        <v>121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2" x14ac:dyDescent="0.2">
      <c r="A121" s="155"/>
      <c r="B121" s="156"/>
      <c r="C121" s="277" t="s">
        <v>260</v>
      </c>
      <c r="D121" s="278"/>
      <c r="E121" s="278"/>
      <c r="F121" s="278"/>
      <c r="G121" s="27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8"/>
      <c r="AA121" s="148"/>
      <c r="AB121" s="148"/>
      <c r="AC121" s="148"/>
      <c r="AD121" s="148"/>
      <c r="AE121" s="148"/>
      <c r="AF121" s="148"/>
      <c r="AG121" s="148" t="s">
        <v>126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22.5" outlineLevel="1" x14ac:dyDescent="0.2">
      <c r="A122" s="167">
        <v>92</v>
      </c>
      <c r="B122" s="168" t="s">
        <v>261</v>
      </c>
      <c r="C122" s="184" t="s">
        <v>262</v>
      </c>
      <c r="D122" s="169" t="s">
        <v>144</v>
      </c>
      <c r="E122" s="170">
        <v>1.5</v>
      </c>
      <c r="F122" s="171"/>
      <c r="G122" s="172">
        <f>ROUND(E122*F122,2)</f>
        <v>0</v>
      </c>
      <c r="H122" s="171"/>
      <c r="I122" s="172">
        <f>ROUND(E122*H122,2)</f>
        <v>0</v>
      </c>
      <c r="J122" s="171"/>
      <c r="K122" s="172">
        <f>ROUND(E122*J122,2)</f>
        <v>0</v>
      </c>
      <c r="L122" s="172">
        <v>21</v>
      </c>
      <c r="M122" s="172">
        <f>G122*(1+L122/100)</f>
        <v>0</v>
      </c>
      <c r="N122" s="170">
        <v>0</v>
      </c>
      <c r="O122" s="170">
        <f>ROUND(E122*N122,2)</f>
        <v>0</v>
      </c>
      <c r="P122" s="170">
        <v>0</v>
      </c>
      <c r="Q122" s="170">
        <f>ROUND(E122*P122,2)</f>
        <v>0</v>
      </c>
      <c r="R122" s="172" t="s">
        <v>263</v>
      </c>
      <c r="S122" s="172" t="s">
        <v>118</v>
      </c>
      <c r="T122" s="173" t="s">
        <v>118</v>
      </c>
      <c r="U122" s="158">
        <v>0.752</v>
      </c>
      <c r="V122" s="158">
        <f>ROUND(E122*U122,2)</f>
        <v>1.1299999999999999</v>
      </c>
      <c r="W122" s="158"/>
      <c r="X122" s="158" t="s">
        <v>119</v>
      </c>
      <c r="Y122" s="158" t="s">
        <v>120</v>
      </c>
      <c r="Z122" s="148"/>
      <c r="AA122" s="148"/>
      <c r="AB122" s="148"/>
      <c r="AC122" s="148"/>
      <c r="AD122" s="148"/>
      <c r="AE122" s="148"/>
      <c r="AF122" s="148"/>
      <c r="AG122" s="148" t="s">
        <v>121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2" x14ac:dyDescent="0.2">
      <c r="A123" s="155"/>
      <c r="B123" s="156"/>
      <c r="C123" s="277" t="s">
        <v>264</v>
      </c>
      <c r="D123" s="278"/>
      <c r="E123" s="278"/>
      <c r="F123" s="278"/>
      <c r="G123" s="27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126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81" t="str">
        <f>C123</f>
        <v>nebo vybouraných hmot nošením nebo přehazováním k místu nakládky přístupnému normálním dopravním prostředkům do 10 m,</v>
      </c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2">
      <c r="A124" s="219">
        <v>93</v>
      </c>
      <c r="B124" s="209" t="s">
        <v>307</v>
      </c>
      <c r="C124" s="210" t="s">
        <v>308</v>
      </c>
      <c r="D124" s="202" t="s">
        <v>144</v>
      </c>
      <c r="E124" s="203">
        <v>1.5</v>
      </c>
      <c r="F124" s="208"/>
      <c r="G124" s="205">
        <f t="shared" ref="G124" si="34">ROUND(E124*F124,2)</f>
        <v>0</v>
      </c>
      <c r="H124" s="204"/>
      <c r="I124" s="205">
        <f t="shared" ref="I124" si="35">ROUND(E124*H124,2)</f>
        <v>0</v>
      </c>
      <c r="J124" s="204"/>
      <c r="K124" s="205">
        <f t="shared" ref="K124" si="36">ROUND(E124*J124,2)</f>
        <v>0</v>
      </c>
      <c r="L124" s="205">
        <v>21</v>
      </c>
      <c r="M124" s="205">
        <f>G124*(1+L124/100)</f>
        <v>0</v>
      </c>
      <c r="N124" s="203">
        <v>0</v>
      </c>
      <c r="O124" s="203">
        <f t="shared" ref="O124" si="37">ROUND(E124*N124,2)</f>
        <v>0</v>
      </c>
      <c r="P124" s="203">
        <v>0</v>
      </c>
      <c r="Q124" s="203">
        <f t="shared" ref="Q124" si="38">ROUND(E124*P124,2)</f>
        <v>0</v>
      </c>
      <c r="R124" s="205"/>
      <c r="S124" s="205" t="s">
        <v>131</v>
      </c>
      <c r="T124" s="158"/>
      <c r="U124" s="158"/>
      <c r="V124" s="158"/>
      <c r="W124" s="158"/>
      <c r="X124" s="158"/>
      <c r="Y124" s="158"/>
      <c r="Z124" s="148"/>
      <c r="AA124" s="148"/>
      <c r="AB124" s="148"/>
      <c r="AC124" s="148"/>
      <c r="AD124" s="148"/>
      <c r="AE124" s="148"/>
      <c r="AF124" s="148"/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81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219">
        <v>94</v>
      </c>
      <c r="B125" s="211" t="s">
        <v>309</v>
      </c>
      <c r="C125" s="210" t="s">
        <v>310</v>
      </c>
      <c r="D125" s="202" t="s">
        <v>311</v>
      </c>
      <c r="E125" s="203">
        <v>1</v>
      </c>
      <c r="F125" s="208"/>
      <c r="G125" s="205">
        <f>ROUND(E125*F125,2)</f>
        <v>0</v>
      </c>
      <c r="H125" s="204"/>
      <c r="I125" s="205">
        <f>ROUND(E125*H125,2)</f>
        <v>0</v>
      </c>
      <c r="J125" s="204"/>
      <c r="K125" s="205">
        <f>ROUND(E125*J125,2)</f>
        <v>0</v>
      </c>
      <c r="L125" s="205">
        <v>21</v>
      </c>
      <c r="M125" s="205">
        <f>G125*(1+L125/100)</f>
        <v>0</v>
      </c>
      <c r="N125" s="203">
        <v>0</v>
      </c>
      <c r="O125" s="203">
        <f>ROUND(E125*N125,2)</f>
        <v>0</v>
      </c>
      <c r="P125" s="203">
        <v>0</v>
      </c>
      <c r="Q125" s="203">
        <f>ROUND(E125*P125,2)</f>
        <v>0</v>
      </c>
      <c r="R125" s="205"/>
      <c r="S125" s="205" t="s">
        <v>131</v>
      </c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81"/>
      <c r="BB125" s="148"/>
      <c r="BC125" s="148"/>
      <c r="BD125" s="148"/>
      <c r="BE125" s="148"/>
      <c r="BF125" s="148"/>
      <c r="BG125" s="148"/>
      <c r="BH125" s="148"/>
    </row>
    <row r="126" spans="1:60" x14ac:dyDescent="0.2">
      <c r="A126" s="160" t="s">
        <v>113</v>
      </c>
      <c r="B126" s="161" t="s">
        <v>84</v>
      </c>
      <c r="C126" s="182" t="s">
        <v>27</v>
      </c>
      <c r="D126" s="162"/>
      <c r="E126" s="163"/>
      <c r="F126" s="164"/>
      <c r="G126" s="164">
        <f>SUMIF(AG127:AG129,"&lt;&gt;NOR",G127:G129)</f>
        <v>0</v>
      </c>
      <c r="H126" s="164"/>
      <c r="I126" s="164">
        <f>SUM(I127:I129)</f>
        <v>0</v>
      </c>
      <c r="J126" s="164"/>
      <c r="K126" s="164">
        <f>SUM(K127:K129)</f>
        <v>0</v>
      </c>
      <c r="L126" s="164"/>
      <c r="M126" s="164">
        <f>SUM(M127:M129)</f>
        <v>0</v>
      </c>
      <c r="N126" s="163"/>
      <c r="O126" s="163">
        <f>SUM(O127:O129)</f>
        <v>0</v>
      </c>
      <c r="P126" s="163"/>
      <c r="Q126" s="163">
        <f>SUM(Q127:Q129)</f>
        <v>0</v>
      </c>
      <c r="R126" s="164"/>
      <c r="S126" s="164"/>
      <c r="T126" s="165"/>
      <c r="U126" s="159"/>
      <c r="V126" s="159">
        <f>SUM(V127:V129)</f>
        <v>0</v>
      </c>
      <c r="W126" s="159"/>
      <c r="X126" s="159"/>
      <c r="Y126" s="159"/>
      <c r="AG126" t="s">
        <v>114</v>
      </c>
    </row>
    <row r="127" spans="1:60" outlineLevel="1" x14ac:dyDescent="0.2">
      <c r="A127" s="174">
        <v>95</v>
      </c>
      <c r="B127" s="175" t="s">
        <v>265</v>
      </c>
      <c r="C127" s="183" t="s">
        <v>266</v>
      </c>
      <c r="D127" s="176" t="s">
        <v>267</v>
      </c>
      <c r="E127" s="177">
        <v>1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7">
        <v>0</v>
      </c>
      <c r="O127" s="177">
        <f>ROUND(E127*N127,2)</f>
        <v>0</v>
      </c>
      <c r="P127" s="177">
        <v>0</v>
      </c>
      <c r="Q127" s="177">
        <f>ROUND(E127*P127,2)</f>
        <v>0</v>
      </c>
      <c r="R127" s="179"/>
      <c r="S127" s="179" t="s">
        <v>118</v>
      </c>
      <c r="T127" s="180" t="s">
        <v>132</v>
      </c>
      <c r="U127" s="158">
        <v>0</v>
      </c>
      <c r="V127" s="158">
        <f>ROUND(E127*U127,2)</f>
        <v>0</v>
      </c>
      <c r="W127" s="158"/>
      <c r="X127" s="158" t="s">
        <v>268</v>
      </c>
      <c r="Y127" s="158" t="s">
        <v>120</v>
      </c>
      <c r="Z127" s="148"/>
      <c r="AA127" s="148"/>
      <c r="AB127" s="148"/>
      <c r="AC127" s="148"/>
      <c r="AD127" s="148"/>
      <c r="AE127" s="148"/>
      <c r="AF127" s="148"/>
      <c r="AG127" s="148" t="s">
        <v>269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4">
        <v>96</v>
      </c>
      <c r="B128" s="175" t="s">
        <v>270</v>
      </c>
      <c r="C128" s="183" t="s">
        <v>271</v>
      </c>
      <c r="D128" s="176" t="s">
        <v>267</v>
      </c>
      <c r="E128" s="177">
        <v>1</v>
      </c>
      <c r="F128" s="178"/>
      <c r="G128" s="179">
        <f>ROUND(E128*F128,2)</f>
        <v>0</v>
      </c>
      <c r="H128" s="178"/>
      <c r="I128" s="179">
        <f>ROUND(E128*H128,2)</f>
        <v>0</v>
      </c>
      <c r="J128" s="178"/>
      <c r="K128" s="179">
        <f>ROUND(E128*J128,2)</f>
        <v>0</v>
      </c>
      <c r="L128" s="179">
        <v>21</v>
      </c>
      <c r="M128" s="179">
        <f>G128*(1+L128/100)</f>
        <v>0</v>
      </c>
      <c r="N128" s="177">
        <v>0</v>
      </c>
      <c r="O128" s="177">
        <f>ROUND(E128*N128,2)</f>
        <v>0</v>
      </c>
      <c r="P128" s="177">
        <v>0</v>
      </c>
      <c r="Q128" s="177">
        <f>ROUND(E128*P128,2)</f>
        <v>0</v>
      </c>
      <c r="R128" s="179"/>
      <c r="S128" s="179" t="s">
        <v>118</v>
      </c>
      <c r="T128" s="180" t="s">
        <v>132</v>
      </c>
      <c r="U128" s="158">
        <v>0</v>
      </c>
      <c r="V128" s="158">
        <f>ROUND(E128*U128,2)</f>
        <v>0</v>
      </c>
      <c r="W128" s="158"/>
      <c r="X128" s="158" t="s">
        <v>268</v>
      </c>
      <c r="Y128" s="158" t="s">
        <v>120</v>
      </c>
      <c r="Z128" s="148"/>
      <c r="AA128" s="148"/>
      <c r="AB128" s="148"/>
      <c r="AC128" s="148"/>
      <c r="AD128" s="148"/>
      <c r="AE128" s="148"/>
      <c r="AF128" s="148"/>
      <c r="AG128" s="148" t="s">
        <v>269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4">
        <v>97</v>
      </c>
      <c r="B129" s="175" t="s">
        <v>272</v>
      </c>
      <c r="C129" s="183" t="s">
        <v>273</v>
      </c>
      <c r="D129" s="176" t="s">
        <v>267</v>
      </c>
      <c r="E129" s="177">
        <v>1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7">
        <v>0</v>
      </c>
      <c r="O129" s="177">
        <f>ROUND(E129*N129,2)</f>
        <v>0</v>
      </c>
      <c r="P129" s="177">
        <v>0</v>
      </c>
      <c r="Q129" s="177">
        <f>ROUND(E129*P129,2)</f>
        <v>0</v>
      </c>
      <c r="R129" s="179"/>
      <c r="S129" s="179" t="s">
        <v>118</v>
      </c>
      <c r="T129" s="180" t="s">
        <v>132</v>
      </c>
      <c r="U129" s="158">
        <v>0</v>
      </c>
      <c r="V129" s="158">
        <f>ROUND(E129*U129,2)</f>
        <v>0</v>
      </c>
      <c r="W129" s="158"/>
      <c r="X129" s="158" t="s">
        <v>268</v>
      </c>
      <c r="Y129" s="158" t="s">
        <v>120</v>
      </c>
      <c r="Z129" s="148"/>
      <c r="AA129" s="148"/>
      <c r="AB129" s="148"/>
      <c r="AC129" s="148"/>
      <c r="AD129" s="148"/>
      <c r="AE129" s="148"/>
      <c r="AF129" s="148"/>
      <c r="AG129" s="148" t="s">
        <v>269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60" t="s">
        <v>113</v>
      </c>
      <c r="B130" s="161" t="s">
        <v>85</v>
      </c>
      <c r="C130" s="182" t="s">
        <v>28</v>
      </c>
      <c r="D130" s="162"/>
      <c r="E130" s="163"/>
      <c r="F130" s="164"/>
      <c r="G130" s="164">
        <f>SUMIF(AG131:AG137,"&lt;&gt;NOR",G131:G137)</f>
        <v>0</v>
      </c>
      <c r="H130" s="164"/>
      <c r="I130" s="164">
        <f>SUM(I131:I134)</f>
        <v>0</v>
      </c>
      <c r="J130" s="164"/>
      <c r="K130" s="164">
        <f>SUM(K131:K134)</f>
        <v>0</v>
      </c>
      <c r="L130" s="164"/>
      <c r="M130" s="164">
        <f>SUM(M131:M137)</f>
        <v>0</v>
      </c>
      <c r="N130" s="163"/>
      <c r="O130" s="163">
        <f>SUM(O131:O134)</f>
        <v>0</v>
      </c>
      <c r="P130" s="163"/>
      <c r="Q130" s="163">
        <f>SUM(Q131:Q134)</f>
        <v>0</v>
      </c>
      <c r="R130" s="164"/>
      <c r="S130" s="164"/>
      <c r="T130" s="165"/>
      <c r="U130" s="159"/>
      <c r="V130" s="159">
        <f>SUM(V131:V134)</f>
        <v>0</v>
      </c>
      <c r="W130" s="159"/>
      <c r="X130" s="159"/>
      <c r="Y130" s="159"/>
      <c r="AG130" t="s">
        <v>114</v>
      </c>
    </row>
    <row r="131" spans="1:60" outlineLevel="1" x14ac:dyDescent="0.2">
      <c r="A131" s="199">
        <v>98</v>
      </c>
      <c r="B131" s="200" t="s">
        <v>274</v>
      </c>
      <c r="C131" s="201" t="s">
        <v>275</v>
      </c>
      <c r="D131" s="202" t="s">
        <v>267</v>
      </c>
      <c r="E131" s="203">
        <v>1</v>
      </c>
      <c r="F131" s="208"/>
      <c r="G131" s="205">
        <f t="shared" ref="G131:G137" si="39">ROUND(E131*F131,2)</f>
        <v>0</v>
      </c>
      <c r="H131" s="204"/>
      <c r="I131" s="205">
        <f t="shared" ref="I131:I137" si="40">ROUND(E131*H131,2)</f>
        <v>0</v>
      </c>
      <c r="J131" s="204"/>
      <c r="K131" s="205">
        <f t="shared" ref="K131:K137" si="41">ROUND(E131*J131,2)</f>
        <v>0</v>
      </c>
      <c r="L131" s="205">
        <v>21</v>
      </c>
      <c r="M131" s="205">
        <f t="shared" ref="M131:M137" si="42">G131*(1+L131/100)</f>
        <v>0</v>
      </c>
      <c r="N131" s="203">
        <v>0</v>
      </c>
      <c r="O131" s="203">
        <f t="shared" ref="O131:O137" si="43">ROUND(E131*N131,2)</f>
        <v>0</v>
      </c>
      <c r="P131" s="203">
        <v>0</v>
      </c>
      <c r="Q131" s="203">
        <f t="shared" ref="Q131:Q137" si="44">ROUND(E131*P131,2)</f>
        <v>0</v>
      </c>
      <c r="R131" s="205"/>
      <c r="S131" s="205" t="s">
        <v>297</v>
      </c>
      <c r="T131" s="180" t="s">
        <v>132</v>
      </c>
      <c r="U131" s="158">
        <v>0</v>
      </c>
      <c r="V131" s="158">
        <f>ROUND(E131*U131,2)</f>
        <v>0</v>
      </c>
      <c r="W131" s="158"/>
      <c r="X131" s="158" t="s">
        <v>268</v>
      </c>
      <c r="Y131" s="158" t="s">
        <v>120</v>
      </c>
      <c r="Z131" s="148"/>
      <c r="AA131" s="148"/>
      <c r="AB131" s="148"/>
      <c r="AC131" s="148"/>
      <c r="AD131" s="148"/>
      <c r="AE131" s="148"/>
      <c r="AF131" s="148"/>
      <c r="AG131" s="148" t="s">
        <v>269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99">
        <v>99</v>
      </c>
      <c r="B132" s="200" t="s">
        <v>199</v>
      </c>
      <c r="C132" s="201" t="s">
        <v>200</v>
      </c>
      <c r="D132" s="202" t="s">
        <v>267</v>
      </c>
      <c r="E132" s="203">
        <v>1</v>
      </c>
      <c r="F132" s="208"/>
      <c r="G132" s="205">
        <f t="shared" si="39"/>
        <v>0</v>
      </c>
      <c r="H132" s="204"/>
      <c r="I132" s="205">
        <f t="shared" si="40"/>
        <v>0</v>
      </c>
      <c r="J132" s="204"/>
      <c r="K132" s="205">
        <f t="shared" si="41"/>
        <v>0</v>
      </c>
      <c r="L132" s="205">
        <v>21</v>
      </c>
      <c r="M132" s="205">
        <f t="shared" si="42"/>
        <v>0</v>
      </c>
      <c r="N132" s="203">
        <v>0</v>
      </c>
      <c r="O132" s="203">
        <f t="shared" si="43"/>
        <v>0</v>
      </c>
      <c r="P132" s="203">
        <v>0</v>
      </c>
      <c r="Q132" s="203">
        <f t="shared" si="44"/>
        <v>0</v>
      </c>
      <c r="R132" s="205"/>
      <c r="S132" s="205" t="s">
        <v>131</v>
      </c>
      <c r="T132" s="180" t="s">
        <v>132</v>
      </c>
      <c r="U132" s="158">
        <v>0</v>
      </c>
      <c r="V132" s="158">
        <f>ROUND(E132*U132,2)</f>
        <v>0</v>
      </c>
      <c r="W132" s="158"/>
      <c r="X132" s="158" t="s">
        <v>268</v>
      </c>
      <c r="Y132" s="158" t="s">
        <v>120</v>
      </c>
      <c r="Z132" s="148"/>
      <c r="AA132" s="148"/>
      <c r="AB132" s="148"/>
      <c r="AC132" s="148"/>
      <c r="AD132" s="148"/>
      <c r="AE132" s="148"/>
      <c r="AF132" s="148"/>
      <c r="AG132" s="148" t="s">
        <v>269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ht="22.5" outlineLevel="1" x14ac:dyDescent="0.2">
      <c r="A133" s="199">
        <v>100</v>
      </c>
      <c r="B133" s="200" t="s">
        <v>312</v>
      </c>
      <c r="C133" s="201" t="s">
        <v>320</v>
      </c>
      <c r="D133" s="202" t="s">
        <v>267</v>
      </c>
      <c r="E133" s="203">
        <v>1</v>
      </c>
      <c r="F133" s="208"/>
      <c r="G133" s="205">
        <f t="shared" si="39"/>
        <v>0</v>
      </c>
      <c r="H133" s="204"/>
      <c r="I133" s="205">
        <f t="shared" si="40"/>
        <v>0</v>
      </c>
      <c r="J133" s="204"/>
      <c r="K133" s="205">
        <f t="shared" si="41"/>
        <v>0</v>
      </c>
      <c r="L133" s="205">
        <v>21</v>
      </c>
      <c r="M133" s="205">
        <f t="shared" si="42"/>
        <v>0</v>
      </c>
      <c r="N133" s="203">
        <v>0</v>
      </c>
      <c r="O133" s="203">
        <f t="shared" si="43"/>
        <v>0</v>
      </c>
      <c r="P133" s="203">
        <v>0</v>
      </c>
      <c r="Q133" s="203">
        <f t="shared" si="44"/>
        <v>0</v>
      </c>
      <c r="R133" s="205"/>
      <c r="S133" s="205" t="s">
        <v>131</v>
      </c>
      <c r="T133" s="180" t="s">
        <v>132</v>
      </c>
      <c r="U133" s="158">
        <v>0</v>
      </c>
      <c r="V133" s="158">
        <f>ROUND(E133*U133,2)</f>
        <v>0</v>
      </c>
      <c r="W133" s="158"/>
      <c r="X133" s="158" t="s">
        <v>268</v>
      </c>
      <c r="Y133" s="158" t="s">
        <v>120</v>
      </c>
      <c r="Z133" s="148"/>
      <c r="AA133" s="148"/>
      <c r="AB133" s="148"/>
      <c r="AC133" s="148"/>
      <c r="AD133" s="148"/>
      <c r="AE133" s="148"/>
      <c r="AF133" s="148"/>
      <c r="AG133" s="148" t="s">
        <v>269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220">
        <v>101</v>
      </c>
      <c r="B134" s="200" t="s">
        <v>313</v>
      </c>
      <c r="C134" s="201" t="s">
        <v>323</v>
      </c>
      <c r="D134" s="202" t="s">
        <v>311</v>
      </c>
      <c r="E134" s="203">
        <v>1</v>
      </c>
      <c r="F134" s="208"/>
      <c r="G134" s="205">
        <f t="shared" si="39"/>
        <v>0</v>
      </c>
      <c r="H134" s="204"/>
      <c r="I134" s="205">
        <f t="shared" si="40"/>
        <v>0</v>
      </c>
      <c r="J134" s="204"/>
      <c r="K134" s="205">
        <f t="shared" si="41"/>
        <v>0</v>
      </c>
      <c r="L134" s="205">
        <v>21</v>
      </c>
      <c r="M134" s="205">
        <f t="shared" si="42"/>
        <v>0</v>
      </c>
      <c r="N134" s="203">
        <v>0</v>
      </c>
      <c r="O134" s="203">
        <f t="shared" si="43"/>
        <v>0</v>
      </c>
      <c r="P134" s="203">
        <v>0</v>
      </c>
      <c r="Q134" s="203">
        <f t="shared" si="44"/>
        <v>0</v>
      </c>
      <c r="R134" s="205"/>
      <c r="S134" s="205" t="s">
        <v>131</v>
      </c>
      <c r="T134" s="173" t="s">
        <v>132</v>
      </c>
      <c r="U134" s="158">
        <v>0</v>
      </c>
      <c r="V134" s="158">
        <f>ROUND(E134*U134,2)</f>
        <v>0</v>
      </c>
      <c r="W134" s="158"/>
      <c r="X134" s="158" t="s">
        <v>268</v>
      </c>
      <c r="Y134" s="158" t="s">
        <v>120</v>
      </c>
      <c r="Z134" s="148"/>
      <c r="AA134" s="148"/>
      <c r="AB134" s="148"/>
      <c r="AC134" s="148"/>
      <c r="AD134" s="148"/>
      <c r="AE134" s="148"/>
      <c r="AF134" s="148"/>
      <c r="AG134" s="148" t="s">
        <v>269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220">
        <v>102</v>
      </c>
      <c r="B135" s="200" t="s">
        <v>276</v>
      </c>
      <c r="C135" s="201" t="s">
        <v>314</v>
      </c>
      <c r="D135" s="202" t="s">
        <v>267</v>
      </c>
      <c r="E135" s="203">
        <v>1</v>
      </c>
      <c r="F135" s="208"/>
      <c r="G135" s="205">
        <f t="shared" si="39"/>
        <v>0</v>
      </c>
      <c r="H135" s="204"/>
      <c r="I135" s="205">
        <f t="shared" si="40"/>
        <v>0</v>
      </c>
      <c r="J135" s="204"/>
      <c r="K135" s="205">
        <f t="shared" si="41"/>
        <v>0</v>
      </c>
      <c r="L135" s="205">
        <v>21</v>
      </c>
      <c r="M135" s="205">
        <f t="shared" si="42"/>
        <v>0</v>
      </c>
      <c r="N135" s="203">
        <v>0</v>
      </c>
      <c r="O135" s="203">
        <f t="shared" si="43"/>
        <v>0</v>
      </c>
      <c r="P135" s="203">
        <v>0</v>
      </c>
      <c r="Q135" s="203">
        <f t="shared" si="44"/>
        <v>0</v>
      </c>
      <c r="R135" s="205"/>
      <c r="S135" s="205" t="s">
        <v>297</v>
      </c>
      <c r="T135" s="158"/>
      <c r="U135" s="158"/>
      <c r="V135" s="158"/>
      <c r="W135" s="158"/>
      <c r="X135" s="158"/>
      <c r="Y135" s="158"/>
      <c r="Z135" s="148"/>
      <c r="AA135" s="148"/>
      <c r="AB135" s="148"/>
      <c r="AC135" s="148"/>
      <c r="AD135" s="148"/>
      <c r="AE135" s="148"/>
      <c r="AF135" s="148"/>
      <c r="AG135" s="148"/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220">
        <v>103</v>
      </c>
      <c r="B136" s="200" t="s">
        <v>277</v>
      </c>
      <c r="C136" s="201" t="s">
        <v>316</v>
      </c>
      <c r="D136" s="202" t="s">
        <v>267</v>
      </c>
      <c r="E136" s="203">
        <v>1</v>
      </c>
      <c r="F136" s="208"/>
      <c r="G136" s="205">
        <f t="shared" si="39"/>
        <v>0</v>
      </c>
      <c r="H136" s="204"/>
      <c r="I136" s="205">
        <f t="shared" si="40"/>
        <v>0</v>
      </c>
      <c r="J136" s="204"/>
      <c r="K136" s="205">
        <f t="shared" si="41"/>
        <v>0</v>
      </c>
      <c r="L136" s="205">
        <v>21</v>
      </c>
      <c r="M136" s="205">
        <f t="shared" si="42"/>
        <v>0</v>
      </c>
      <c r="N136" s="203">
        <v>0</v>
      </c>
      <c r="O136" s="203">
        <f t="shared" si="43"/>
        <v>0</v>
      </c>
      <c r="P136" s="203">
        <v>0</v>
      </c>
      <c r="Q136" s="203">
        <f t="shared" si="44"/>
        <v>0</v>
      </c>
      <c r="R136" s="205"/>
      <c r="S136" s="205" t="s">
        <v>297</v>
      </c>
      <c r="T136" s="158"/>
      <c r="U136" s="158"/>
      <c r="V136" s="158"/>
      <c r="W136" s="158"/>
      <c r="X136" s="158"/>
      <c r="Y136" s="158"/>
      <c r="Z136" s="148"/>
      <c r="AA136" s="148"/>
      <c r="AB136" s="148"/>
      <c r="AC136" s="148"/>
      <c r="AD136" s="148"/>
      <c r="AE136" s="148"/>
      <c r="AF136" s="148"/>
      <c r="AG136" s="148"/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x14ac:dyDescent="0.2">
      <c r="A137" s="220">
        <v>104</v>
      </c>
      <c r="B137" s="212" t="s">
        <v>278</v>
      </c>
      <c r="C137" s="213" t="s">
        <v>317</v>
      </c>
      <c r="D137" s="214" t="s">
        <v>267</v>
      </c>
      <c r="E137" s="215">
        <v>1</v>
      </c>
      <c r="F137" s="218"/>
      <c r="G137" s="217">
        <f t="shared" si="39"/>
        <v>0</v>
      </c>
      <c r="H137" s="216"/>
      <c r="I137" s="217">
        <f t="shared" si="40"/>
        <v>0</v>
      </c>
      <c r="J137" s="216"/>
      <c r="K137" s="217">
        <f t="shared" si="41"/>
        <v>0</v>
      </c>
      <c r="L137" s="217">
        <v>21</v>
      </c>
      <c r="M137" s="217">
        <f t="shared" si="42"/>
        <v>0</v>
      </c>
      <c r="N137" s="215">
        <v>0</v>
      </c>
      <c r="O137" s="215">
        <f t="shared" si="43"/>
        <v>0</v>
      </c>
      <c r="P137" s="215">
        <v>0</v>
      </c>
      <c r="Q137" s="215">
        <f t="shared" si="44"/>
        <v>0</v>
      </c>
      <c r="R137" s="217"/>
      <c r="S137" s="217" t="s">
        <v>297</v>
      </c>
      <c r="T137" s="3"/>
      <c r="U137" s="3"/>
      <c r="V137" s="3"/>
      <c r="W137" s="3"/>
      <c r="X137" s="3"/>
      <c r="Y137" s="3"/>
      <c r="AE137">
        <v>15</v>
      </c>
      <c r="AF137">
        <v>21</v>
      </c>
      <c r="AG137" t="s">
        <v>99</v>
      </c>
    </row>
    <row r="138" spans="1:60" s="198" customFormat="1" x14ac:dyDescent="0.2">
      <c r="A138" s="187"/>
      <c r="B138" s="188"/>
      <c r="C138" s="189"/>
      <c r="D138" s="190"/>
      <c r="E138" s="191"/>
      <c r="F138" s="192"/>
      <c r="G138" s="193"/>
      <c r="H138" s="194"/>
      <c r="I138" s="195"/>
      <c r="J138" s="194"/>
      <c r="K138" s="195"/>
      <c r="L138" s="195"/>
      <c r="M138" s="195"/>
      <c r="N138" s="196"/>
      <c r="O138" s="196"/>
      <c r="P138" s="196"/>
      <c r="Q138" s="196"/>
      <c r="R138" s="195"/>
      <c r="S138" s="195"/>
      <c r="T138" s="197"/>
      <c r="U138" s="197"/>
      <c r="V138" s="197"/>
      <c r="W138" s="197"/>
      <c r="X138" s="197"/>
      <c r="Y138" s="197"/>
    </row>
    <row r="139" spans="1:60" s="198" customFormat="1" x14ac:dyDescent="0.2">
      <c r="A139" s="187"/>
      <c r="B139" s="188"/>
      <c r="C139" s="189"/>
      <c r="D139" s="190"/>
      <c r="E139" s="191"/>
      <c r="F139" s="192"/>
      <c r="G139" s="193"/>
      <c r="H139" s="194"/>
      <c r="I139" s="195"/>
      <c r="J139" s="194"/>
      <c r="K139" s="195"/>
      <c r="L139" s="195"/>
      <c r="M139" s="195"/>
      <c r="N139" s="196"/>
      <c r="O139" s="196"/>
      <c r="P139" s="196"/>
      <c r="Q139" s="196"/>
      <c r="R139" s="195"/>
      <c r="S139" s="195"/>
      <c r="T139" s="197"/>
      <c r="U139" s="197"/>
      <c r="V139" s="197"/>
      <c r="W139" s="197"/>
      <c r="X139" s="197"/>
      <c r="Y139" s="197"/>
    </row>
    <row r="140" spans="1:60" x14ac:dyDescent="0.2">
      <c r="A140" s="151"/>
      <c r="B140" s="152" t="s">
        <v>29</v>
      </c>
      <c r="C140" s="185"/>
      <c r="D140" s="153"/>
      <c r="E140" s="154"/>
      <c r="F140" s="154"/>
      <c r="G140" s="166">
        <f>G8+G10+G17+G26+G38+G44+G53+G62+G67+G92+G117+G126+G130</f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AE140">
        <f>SUMIF(L7:L134,AE137,G7:G134)</f>
        <v>0</v>
      </c>
      <c r="AF140">
        <f>SUMIF(L7:L134,AF137,G7:G134)</f>
        <v>0</v>
      </c>
      <c r="AG140" t="s">
        <v>279</v>
      </c>
    </row>
    <row r="141" spans="1:60" x14ac:dyDescent="0.2">
      <c r="C141" s="186"/>
      <c r="D141" s="10"/>
      <c r="AG141" t="s">
        <v>280</v>
      </c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</sheetData>
  <sheetProtection formatRows="0"/>
  <mergeCells count="16">
    <mergeCell ref="C14:G14"/>
    <mergeCell ref="A1:G1"/>
    <mergeCell ref="C2:G2"/>
    <mergeCell ref="C3:G3"/>
    <mergeCell ref="C4:G4"/>
    <mergeCell ref="C12:G12"/>
    <mergeCell ref="C112:G112"/>
    <mergeCell ref="C119:G119"/>
    <mergeCell ref="C121:G121"/>
    <mergeCell ref="C123:G123"/>
    <mergeCell ref="C22:G22"/>
    <mergeCell ref="C82:G82"/>
    <mergeCell ref="C85:G85"/>
    <mergeCell ref="C87:G87"/>
    <mergeCell ref="C107:G107"/>
    <mergeCell ref="C110:G110"/>
  </mergeCells>
  <pageMargins left="0.59055118110236204" right="0.196850393700787" top="0.78740157499999996" bottom="0.78740157499999996" header="0.3" footer="0.3"/>
  <pageSetup paperSize="2058" orientation="landscape" horizontalDpi="4294967294" verticalDpi="4294967294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329 el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'329 el Pol'!Názvy_tisku</vt:lpstr>
      <vt:lpstr>oadresa</vt:lpstr>
      <vt:lpstr>Stavba!Objednatel</vt:lpstr>
      <vt:lpstr>Stavba!Objekt</vt:lpstr>
      <vt:lpstr>'329 el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Hanáček</dc:creator>
  <cp:lastModifiedBy>Libor Obadal</cp:lastModifiedBy>
  <cp:lastPrinted>2019-03-19T12:27:02Z</cp:lastPrinted>
  <dcterms:created xsi:type="dcterms:W3CDTF">2009-04-08T07:15:50Z</dcterms:created>
  <dcterms:modified xsi:type="dcterms:W3CDTF">2026-01-15T09:31:25Z</dcterms:modified>
</cp:coreProperties>
</file>