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SBĚRNÉ_DVORY\SD_Újezdec_manipulační_plocha\PDF\VZMR\"/>
    </mc:Choice>
  </mc:AlternateContent>
  <bookViews>
    <workbookView xWindow="28680" yWindow="-120" windowWidth="20730" windowHeight="11760" activeTab="3"/>
  </bookViews>
  <sheets>
    <sheet name="Pokyny pro vyplnění" sheetId="11" r:id="rId1"/>
    <sheet name="Stavba" sheetId="1" r:id="rId2"/>
    <sheet name="VzorPolozky" sheetId="10" state="hidden" r:id="rId3"/>
    <sheet name="SO 101 101 Pol" sheetId="12" r:id="rId4"/>
    <sheet name="VNON VNON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101 101 Pol'!$1:$7</definedName>
    <definedName name="_xlnm.Print_Titles" localSheetId="4">'VNON VNON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101 101 Pol'!$A$1:$Y$184</definedName>
    <definedName name="_xlnm.Print_Area" localSheetId="1">Stavba!$A$1:$J$70</definedName>
    <definedName name="_xlnm.Print_Area" localSheetId="4">'VNON VNON Pol'!$A$1:$Y$49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Q14" i="12"/>
  <c r="O14" i="12"/>
  <c r="K14" i="12"/>
  <c r="I14" i="12"/>
  <c r="G14" i="12"/>
  <c r="M14" i="12" s="1"/>
  <c r="Q89" i="12"/>
  <c r="O89" i="12"/>
  <c r="K89" i="12"/>
  <c r="I89" i="12"/>
  <c r="G89" i="12"/>
  <c r="M89" i="12" s="1"/>
  <c r="F44" i="1" l="1"/>
  <c r="BA45" i="13"/>
  <c r="BA40" i="13"/>
  <c r="BA39" i="13"/>
  <c r="BA36" i="13"/>
  <c r="BA33" i="13"/>
  <c r="BA26" i="13"/>
  <c r="BA23" i="13"/>
  <c r="BA20" i="13"/>
  <c r="BA17" i="13"/>
  <c r="BA16" i="13"/>
  <c r="BA13" i="13"/>
  <c r="BA10" i="13"/>
  <c r="G9" i="13"/>
  <c r="I9" i="13"/>
  <c r="K9" i="13"/>
  <c r="M9" i="13"/>
  <c r="O9" i="13"/>
  <c r="Q9" i="13"/>
  <c r="V9" i="13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9" i="13"/>
  <c r="M19" i="13" s="1"/>
  <c r="I19" i="13"/>
  <c r="K19" i="13"/>
  <c r="O19" i="13"/>
  <c r="Q19" i="13"/>
  <c r="V19" i="13"/>
  <c r="G22" i="13"/>
  <c r="M22" i="13" s="1"/>
  <c r="I22" i="13"/>
  <c r="K22" i="13"/>
  <c r="O22" i="13"/>
  <c r="Q22" i="13"/>
  <c r="V22" i="13"/>
  <c r="G25" i="13"/>
  <c r="M25" i="13" s="1"/>
  <c r="I25" i="13"/>
  <c r="K25" i="13"/>
  <c r="O25" i="13"/>
  <c r="Q25" i="13"/>
  <c r="V25" i="13"/>
  <c r="G29" i="13"/>
  <c r="G28" i="13" s="1"/>
  <c r="I69" i="1" s="1"/>
  <c r="I20" i="1" s="1"/>
  <c r="I29" i="13"/>
  <c r="K29" i="13"/>
  <c r="O29" i="13"/>
  <c r="Q29" i="13"/>
  <c r="V29" i="13"/>
  <c r="G32" i="13"/>
  <c r="I32" i="13"/>
  <c r="K32" i="13"/>
  <c r="M32" i="13"/>
  <c r="O32" i="13"/>
  <c r="Q32" i="13"/>
  <c r="V32" i="13"/>
  <c r="G35" i="13"/>
  <c r="M35" i="13" s="1"/>
  <c r="I35" i="13"/>
  <c r="K35" i="13"/>
  <c r="O35" i="13"/>
  <c r="Q35" i="13"/>
  <c r="V35" i="13"/>
  <c r="G38" i="13"/>
  <c r="I38" i="13"/>
  <c r="K38" i="13"/>
  <c r="M38" i="13"/>
  <c r="O38" i="13"/>
  <c r="Q38" i="13"/>
  <c r="V38" i="13"/>
  <c r="G42" i="13"/>
  <c r="M42" i="13" s="1"/>
  <c r="I42" i="13"/>
  <c r="K42" i="13"/>
  <c r="O42" i="13"/>
  <c r="Q42" i="13"/>
  <c r="V42" i="13"/>
  <c r="G44" i="13"/>
  <c r="I44" i="13"/>
  <c r="K44" i="13"/>
  <c r="M44" i="13"/>
  <c r="O44" i="13"/>
  <c r="Q44" i="13"/>
  <c r="V44" i="13"/>
  <c r="AE48" i="13"/>
  <c r="F43" i="1" s="1"/>
  <c r="BA95" i="12"/>
  <c r="BA85" i="12"/>
  <c r="BA79" i="12"/>
  <c r="BA74" i="12"/>
  <c r="BA34" i="12"/>
  <c r="BA29" i="12"/>
  <c r="BA18" i="12"/>
  <c r="G9" i="12"/>
  <c r="M9" i="12" s="1"/>
  <c r="I9" i="12"/>
  <c r="K9" i="12"/>
  <c r="O9" i="12"/>
  <c r="Q9" i="12"/>
  <c r="V9" i="12"/>
  <c r="G17" i="12"/>
  <c r="I17" i="12"/>
  <c r="K17" i="12"/>
  <c r="K8" i="12" s="1"/>
  <c r="O17" i="12"/>
  <c r="O8" i="12" s="1"/>
  <c r="Q17" i="12"/>
  <c r="V17" i="12"/>
  <c r="G21" i="12"/>
  <c r="I21" i="12"/>
  <c r="K21" i="12"/>
  <c r="M21" i="12"/>
  <c r="O21" i="12"/>
  <c r="Q21" i="12"/>
  <c r="V21" i="12"/>
  <c r="G24" i="12"/>
  <c r="I24" i="12"/>
  <c r="K24" i="12"/>
  <c r="M24" i="12"/>
  <c r="O24" i="12"/>
  <c r="Q24" i="12"/>
  <c r="V24" i="12"/>
  <c r="G28" i="12"/>
  <c r="I28" i="12"/>
  <c r="K28" i="12"/>
  <c r="O28" i="12"/>
  <c r="Q28" i="12"/>
  <c r="V28" i="12"/>
  <c r="G33" i="12"/>
  <c r="M33" i="12" s="1"/>
  <c r="I33" i="12"/>
  <c r="K33" i="12"/>
  <c r="O33" i="12"/>
  <c r="Q33" i="12"/>
  <c r="V33" i="12"/>
  <c r="G37" i="12"/>
  <c r="M37" i="12" s="1"/>
  <c r="I37" i="12"/>
  <c r="K37" i="12"/>
  <c r="O37" i="12"/>
  <c r="Q37" i="12"/>
  <c r="V37" i="12"/>
  <c r="G49" i="12"/>
  <c r="I49" i="12"/>
  <c r="K49" i="12"/>
  <c r="O49" i="12"/>
  <c r="Q49" i="12"/>
  <c r="V49" i="12"/>
  <c r="G54" i="12"/>
  <c r="M54" i="12" s="1"/>
  <c r="I54" i="12"/>
  <c r="K54" i="12"/>
  <c r="O54" i="12"/>
  <c r="Q54" i="12"/>
  <c r="V54" i="12"/>
  <c r="G59" i="12"/>
  <c r="M59" i="12" s="1"/>
  <c r="I59" i="12"/>
  <c r="K59" i="12"/>
  <c r="O59" i="12"/>
  <c r="Q59" i="12"/>
  <c r="V59" i="12"/>
  <c r="G64" i="12"/>
  <c r="M64" i="12" s="1"/>
  <c r="I64" i="12"/>
  <c r="K64" i="12"/>
  <c r="O64" i="12"/>
  <c r="Q64" i="12"/>
  <c r="V64" i="12"/>
  <c r="G68" i="12"/>
  <c r="M68" i="12" s="1"/>
  <c r="I68" i="12"/>
  <c r="K68" i="12"/>
  <c r="O68" i="12"/>
  <c r="Q68" i="12"/>
  <c r="V68" i="12"/>
  <c r="G73" i="12"/>
  <c r="M73" i="12" s="1"/>
  <c r="I73" i="12"/>
  <c r="K73" i="12"/>
  <c r="O73" i="12"/>
  <c r="Q73" i="12"/>
  <c r="V73" i="12"/>
  <c r="G78" i="12"/>
  <c r="M78" i="12" s="1"/>
  <c r="I78" i="12"/>
  <c r="K78" i="12"/>
  <c r="O78" i="12"/>
  <c r="Q78" i="12"/>
  <c r="V78" i="12"/>
  <c r="G84" i="12"/>
  <c r="M84" i="12" s="1"/>
  <c r="I84" i="12"/>
  <c r="K84" i="12"/>
  <c r="O84" i="12"/>
  <c r="Q84" i="12"/>
  <c r="V84" i="12"/>
  <c r="G94" i="12"/>
  <c r="M94" i="12" s="1"/>
  <c r="I94" i="12"/>
  <c r="K94" i="12"/>
  <c r="O94" i="12"/>
  <c r="Q94" i="12"/>
  <c r="V94" i="12"/>
  <c r="G102" i="12"/>
  <c r="I102" i="12"/>
  <c r="K102" i="12"/>
  <c r="M102" i="12"/>
  <c r="O102" i="12"/>
  <c r="Q102" i="12"/>
  <c r="V102" i="12"/>
  <c r="G105" i="12"/>
  <c r="I105" i="12"/>
  <c r="K105" i="12"/>
  <c r="O105" i="12"/>
  <c r="Q105" i="12"/>
  <c r="V105" i="12"/>
  <c r="G110" i="12"/>
  <c r="M110" i="12" s="1"/>
  <c r="I110" i="12"/>
  <c r="K110" i="12"/>
  <c r="O110" i="12"/>
  <c r="Q110" i="12"/>
  <c r="V110" i="12"/>
  <c r="G114" i="12"/>
  <c r="M114" i="12" s="1"/>
  <c r="I114" i="12"/>
  <c r="K114" i="12"/>
  <c r="O114" i="12"/>
  <c r="Q114" i="12"/>
  <c r="V114" i="12"/>
  <c r="G118" i="12"/>
  <c r="I118" i="12"/>
  <c r="K118" i="12"/>
  <c r="O118" i="12"/>
  <c r="Q118" i="12"/>
  <c r="V118" i="12"/>
  <c r="G123" i="12"/>
  <c r="I123" i="12"/>
  <c r="K123" i="12"/>
  <c r="M123" i="12"/>
  <c r="O123" i="12"/>
  <c r="Q123" i="12"/>
  <c r="V123" i="12"/>
  <c r="G127" i="12"/>
  <c r="M127" i="12" s="1"/>
  <c r="I127" i="12"/>
  <c r="K127" i="12"/>
  <c r="O127" i="12"/>
  <c r="Q127" i="12"/>
  <c r="V127" i="12"/>
  <c r="G130" i="12"/>
  <c r="I130" i="12"/>
  <c r="K130" i="12"/>
  <c r="M130" i="12"/>
  <c r="O130" i="12"/>
  <c r="Q130" i="12"/>
  <c r="V130" i="12"/>
  <c r="G134" i="12"/>
  <c r="M134" i="12" s="1"/>
  <c r="I134" i="12"/>
  <c r="K134" i="12"/>
  <c r="O134" i="12"/>
  <c r="Q134" i="12"/>
  <c r="V134" i="12"/>
  <c r="G138" i="12"/>
  <c r="I138" i="12"/>
  <c r="K138" i="12"/>
  <c r="M138" i="12"/>
  <c r="O138" i="12"/>
  <c r="Q138" i="12"/>
  <c r="V138" i="12"/>
  <c r="G143" i="12"/>
  <c r="M143" i="12" s="1"/>
  <c r="I143" i="12"/>
  <c r="K143" i="12"/>
  <c r="O143" i="12"/>
  <c r="Q143" i="12"/>
  <c r="V143" i="12"/>
  <c r="G147" i="12"/>
  <c r="I147" i="12"/>
  <c r="K147" i="12"/>
  <c r="M147" i="12"/>
  <c r="O147" i="12"/>
  <c r="Q147" i="12"/>
  <c r="V147" i="12"/>
  <c r="V152" i="12"/>
  <c r="G153" i="12"/>
  <c r="G152" i="12" s="1"/>
  <c r="I65" i="1" s="1"/>
  <c r="I153" i="12"/>
  <c r="I152" i="12" s="1"/>
  <c r="K153" i="12"/>
  <c r="K152" i="12" s="1"/>
  <c r="O153" i="12"/>
  <c r="O152" i="12" s="1"/>
  <c r="Q153" i="12"/>
  <c r="Q152" i="12" s="1"/>
  <c r="V153" i="12"/>
  <c r="V157" i="12"/>
  <c r="G158" i="12"/>
  <c r="G157" i="12" s="1"/>
  <c r="I66" i="1" s="1"/>
  <c r="I158" i="12"/>
  <c r="I157" i="12" s="1"/>
  <c r="K158" i="12"/>
  <c r="K157" i="12" s="1"/>
  <c r="M158" i="12"/>
  <c r="M157" i="12" s="1"/>
  <c r="O158" i="12"/>
  <c r="O157" i="12" s="1"/>
  <c r="Q158" i="12"/>
  <c r="Q157" i="12" s="1"/>
  <c r="V158" i="12"/>
  <c r="G162" i="12"/>
  <c r="I162" i="12"/>
  <c r="K162" i="12"/>
  <c r="M162" i="12"/>
  <c r="O162" i="12"/>
  <c r="Q162" i="12"/>
  <c r="V162" i="12"/>
  <c r="G166" i="12"/>
  <c r="I166" i="12"/>
  <c r="K166" i="12"/>
  <c r="O166" i="12"/>
  <c r="Q166" i="12"/>
  <c r="V166" i="12"/>
  <c r="G169" i="12"/>
  <c r="I169" i="12"/>
  <c r="K169" i="12"/>
  <c r="M169" i="12"/>
  <c r="O169" i="12"/>
  <c r="Q169" i="12"/>
  <c r="V169" i="12"/>
  <c r="G172" i="12"/>
  <c r="M172" i="12" s="1"/>
  <c r="I172" i="12"/>
  <c r="K172" i="12"/>
  <c r="O172" i="12"/>
  <c r="Q172" i="12"/>
  <c r="V172" i="12"/>
  <c r="G175" i="12"/>
  <c r="I175" i="12"/>
  <c r="K175" i="12"/>
  <c r="M175" i="12"/>
  <c r="O175" i="12"/>
  <c r="Q175" i="12"/>
  <c r="V175" i="12"/>
  <c r="AE178" i="12"/>
  <c r="F41" i="1" s="1"/>
  <c r="I18" i="1"/>
  <c r="I17" i="1"/>
  <c r="AZ55" i="1"/>
  <c r="AZ54" i="1"/>
  <c r="AZ53" i="1"/>
  <c r="AZ52" i="1"/>
  <c r="H45" i="1"/>
  <c r="M49" i="12" l="1"/>
  <c r="G23" i="12"/>
  <c r="I62" i="1" s="1"/>
  <c r="O101" i="12"/>
  <c r="G113" i="12"/>
  <c r="I64" i="1" s="1"/>
  <c r="M153" i="12"/>
  <c r="M152" i="12" s="1"/>
  <c r="V101" i="12"/>
  <c r="O161" i="12"/>
  <c r="V8" i="12"/>
  <c r="V23" i="12"/>
  <c r="Q28" i="13"/>
  <c r="I101" i="12"/>
  <c r="I8" i="13"/>
  <c r="O8" i="13"/>
  <c r="O23" i="12"/>
  <c r="K8" i="13"/>
  <c r="K161" i="12"/>
  <c r="I28" i="13"/>
  <c r="V113" i="12"/>
  <c r="G101" i="12"/>
  <c r="I63" i="1" s="1"/>
  <c r="Q113" i="12"/>
  <c r="F39" i="1"/>
  <c r="F45" i="1" s="1"/>
  <c r="G23" i="1" s="1"/>
  <c r="Q8" i="12"/>
  <c r="V28" i="13"/>
  <c r="O113" i="12"/>
  <c r="O28" i="13"/>
  <c r="F42" i="1"/>
  <c r="I113" i="12"/>
  <c r="K101" i="12"/>
  <c r="V161" i="12"/>
  <c r="K113" i="12"/>
  <c r="Q101" i="12"/>
  <c r="K28" i="13"/>
  <c r="Q8" i="13"/>
  <c r="G161" i="12"/>
  <c r="I67" i="1" s="1"/>
  <c r="I23" i="12"/>
  <c r="V8" i="13"/>
  <c r="Q161" i="12"/>
  <c r="K23" i="12"/>
  <c r="I161" i="12"/>
  <c r="Q23" i="12"/>
  <c r="I8" i="12"/>
  <c r="M8" i="13"/>
  <c r="G8" i="13"/>
  <c r="AF48" i="13"/>
  <c r="M29" i="13"/>
  <c r="M28" i="13" s="1"/>
  <c r="AF178" i="12"/>
  <c r="M166" i="12"/>
  <c r="M161" i="12" s="1"/>
  <c r="M118" i="12"/>
  <c r="M113" i="12" s="1"/>
  <c r="M105" i="12"/>
  <c r="M101" i="12" s="1"/>
  <c r="M28" i="12"/>
  <c r="M23" i="12" s="1"/>
  <c r="M17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44" i="1" l="1"/>
  <c r="I44" i="1" s="1"/>
  <c r="G43" i="1"/>
  <c r="I43" i="1" s="1"/>
  <c r="G42" i="1"/>
  <c r="I42" i="1" s="1"/>
  <c r="G41" i="1"/>
  <c r="I41" i="1" s="1"/>
  <c r="G39" i="1"/>
  <c r="I68" i="1"/>
  <c r="I19" i="1" s="1"/>
  <c r="G48" i="13"/>
  <c r="G178" i="12"/>
  <c r="I61" i="1"/>
  <c r="I16" i="1" l="1"/>
  <c r="I21" i="1" s="1"/>
  <c r="I70" i="1"/>
  <c r="G45" i="1"/>
  <c r="G25" i="1" s="1"/>
  <c r="A27" i="1" s="1"/>
  <c r="I39" i="1"/>
  <c r="I45" i="1" s="1"/>
  <c r="J43" i="1" l="1"/>
  <c r="J44" i="1"/>
  <c r="J41" i="1"/>
  <c r="J39" i="1"/>
  <c r="J45" i="1" s="1"/>
  <c r="J42" i="1"/>
  <c r="G28" i="1"/>
  <c r="G27" i="1" s="1"/>
  <c r="G29" i="1" s="1"/>
  <c r="A28" i="1"/>
  <c r="J69" i="1"/>
  <c r="J64" i="1"/>
  <c r="J65" i="1"/>
  <c r="J66" i="1"/>
  <c r="J61" i="1"/>
  <c r="J62" i="1"/>
  <c r="J63" i="1"/>
  <c r="J67" i="1"/>
  <c r="J68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<sst xmlns="http://schemas.openxmlformats.org/spreadsheetml/2006/main" count="917" uniqueCount="346">
  <si>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</si>
  <si>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</si>
  <si>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</si>
  <si>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</si>
  <si>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</si>
  <si>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</si>
  <si>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</si>
  <si>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</si>
  <si>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</si>
  <si>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</si>
  <si>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</si>
  <si>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</si>
  <si>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</si>
  <si>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</si>
  <si>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</si>
  <si>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</si>
  <si>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</si>
  <si>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</si>
  <si>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</si>
  <si>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</si>
  <si>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</si>
  <si>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</si>
  <si>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</si>
  <si>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</si>
  <si>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</si>
  <si>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</si>
  <si>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</si>
  <si>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</si>
  <si>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</si>
  <si>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</si>
  <si>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</si>
  <si>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</si>
  <si>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</si>
  <si>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</si>
  <si>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</si>
  <si>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</si>
  <si>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</si>
  <si>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</si>
  <si>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</si>
  <si>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</si>
  <si>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</si>
  <si>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</si>
  <si>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</si>
  <si>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ZV24-0803</t>
  </si>
  <si>
    <t>MANIPULAČNÍ PLOCHA SBĚRNÉHO DVORA V UHERSKÉM BRODĚ - ÚJEZDCI</t>
  </si>
  <si>
    <t>Stavba</t>
  </si>
  <si>
    <t>Stavební objekt</t>
  </si>
  <si>
    <t>SO 101</t>
  </si>
  <si>
    <t xml:space="preserve"> MANIPULAČNÍ PLOCHA</t>
  </si>
  <si>
    <t>101</t>
  </si>
  <si>
    <t>VNON</t>
  </si>
  <si>
    <t>Vedlejší a Ostatní náklady</t>
  </si>
  <si>
    <t>Celkem za stavbu</t>
  </si>
  <si>
    <t>CZK</t>
  </si>
  <si>
    <t>#POPS</t>
  </si>
  <si>
    <t>Popis stavby: ZV24-0803 - MANIPULAČNÍ PLOCHA SBĚRNÉHO DVORA V UHERSKÉM BRODĚ - ÚJEZDCI</t>
  </si>
  <si>
    <t>#POPO</t>
  </si>
  <si>
    <t>Popis objektu: SO 101 -  MANIPULAČNÍ PLOCHA</t>
  </si>
  <si>
    <t>#POPR</t>
  </si>
  <si>
    <t>Popis rozpočtu: 101 -  MANIPULAČNÍ PLOCHA</t>
  </si>
  <si>
    <t>Popis objektu: VNON - Vedlejší a Ostatní náklady</t>
  </si>
  <si>
    <t>Popis rozpočtu: VNON - Vedlejší a Ostatní náklady</t>
  </si>
  <si>
    <t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t>
  </si>
  <si>
    <t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t>
  </si>
  <si>
    <t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t>
  </si>
  <si>
    <t>Použité položky stavebních prací, které nejsou součástí definované cenové soustavy jsou označeny jako vlastní PC nebo NC.</t>
  </si>
  <si>
    <t>Rekapitulace dílů</t>
  </si>
  <si>
    <t>Typ dílu</t>
  </si>
  <si>
    <t>01</t>
  </si>
  <si>
    <t>Zemní práce</t>
  </si>
  <si>
    <t>1</t>
  </si>
  <si>
    <t>3</t>
  </si>
  <si>
    <t>Svislé a kompletní konstrukce</t>
  </si>
  <si>
    <t>5</t>
  </si>
  <si>
    <t>Komunikace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</si>
  <si>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</si>
  <si>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</si>
  <si>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</si>
  <si>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</si>
  <si>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</si>
  <si>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</si>
  <si>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</si>
  <si>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</si>
  <si>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</si>
  <si>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Ostatní nákldy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</si>
  <si>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</si>
  <si>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</si>
  <si>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</si>
  <si>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</si>
  <si>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</si>
  <si>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</si>
  <si>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</si>
  <si>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</si>
  <si>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</si>
  <si>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</si>
  <si>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</si>
  <si>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</si>
  <si>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</si>
  <si>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</si>
  <si>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</si>
  <si>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</si>
  <si>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</si>
  <si>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</si>
  <si>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</si>
  <si>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</si>
  <si>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</si>
  <si>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</si>
  <si>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</si>
  <si>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</si>
  <si>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</si>
  <si>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</si>
  <si>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</si>
  <si>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</si>
  <si>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</si>
  <si>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113106241R00</t>
  </si>
  <si>
    <t>Rozebrání vozovek a ploch s jakoukoliv výplní spár   v jakékoliv ploše, ze silničních panelů jakýchkoliv rozměrů, kladených do jakéhokoliv lože a se spárami zalitými živicí nebo cementovou maltou</t>
  </si>
  <si>
    <t>m2</t>
  </si>
  <si>
    <t>822-1</t>
  </si>
  <si>
    <t>RTS 24/ I</t>
  </si>
  <si>
    <t>Práce</t>
  </si>
  <si>
    <t>Běžná</t>
  </si>
  <si>
    <t>POL1_1</t>
  </si>
  <si>
    <t>s přemístěním hmot na skládku na vzdálenost do 3 m nebo s naložením na dopravní prostředek</t>
  </si>
  <si>
    <t>SPI</t>
  </si>
  <si>
    <t xml:space="preserve"> Rozebrání silničních panelů : 33</t>
  </si>
  <si>
    <t>VV</t>
  </si>
  <si>
    <t xml:space="preserve">plochy planimetrací viz situace, zpráva : </t>
  </si>
  <si>
    <t>SPU</t>
  </si>
  <si>
    <t>979054441R00</t>
  </si>
  <si>
    <t xml:space="preserve">Očištění vybouraných obrubníků, dlaždic dlaždic, desek nebo tvarovek s původním vyplněním spár kamenivem těženým </t>
  </si>
  <si>
    <t>POL1_</t>
  </si>
  <si>
    <t>krajníků, desek nebo panelů od spojovacího materiálu s odklizením a uložením očištěných hmot a spojovacího materiálu na skládku na vzdálenost do 10 m</t>
  </si>
  <si>
    <t>Odkaz na mn. položky pořadí 1 : 33,00000</t>
  </si>
  <si>
    <t>979082213R00</t>
  </si>
  <si>
    <t>Vodorovná doprava suti po suchu bez naložení, ale se složením a hrubým urovnáním na vzdálenost do 1 km</t>
  </si>
  <si>
    <t>t</t>
  </si>
  <si>
    <t>Přesun suti</t>
  </si>
  <si>
    <t>POL8_</t>
  </si>
  <si>
    <t>113107320R00</t>
  </si>
  <si>
    <t>Odstranění podkladů nebo krytů z kameniva těženého, v ploše jednotlivě do 50 m2, tloušťka vrstvy 200 mm</t>
  </si>
  <si>
    <t xml:space="preserve">podklad bouraných zpev.ploch : 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</si>
  <si>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</si>
  <si>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</si>
  <si>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</si>
  <si>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</si>
  <si>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</si>
  <si>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VÝKOP : 440</t>
  </si>
  <si>
    <t xml:space="preserve">viz situace, řezy, zpráva : </t>
  </si>
  <si>
    <t>122202209R00</t>
  </si>
  <si>
    <t>Odkopávky a prokopávky pro silnice v hornině 3 příplatek za lepivost horniny</t>
  </si>
  <si>
    <t>Odkaz na mn. položky pořadí 5 : 440,00000*0,5</t>
  </si>
  <si>
    <t>162701105R00</t>
  </si>
  <si>
    <t>po suchu, bez naložení výkopku, avšak se složením bez rozhrnutí, zpáteční cesta vozidla.</t>
  </si>
  <si>
    <t xml:space="preserve">ODKOPEK NA SKLÁDKU : </t>
  </si>
  <si>
    <t>Odkaz na mn. položky pořadí 5 : 440,00000</t>
  </si>
  <si>
    <t>Odkaz na mn. položky pořadí 8 : 15,00000*-1</t>
  </si>
  <si>
    <t>Odkaz na mn. položky pořadí 9 : 12,00000*-1</t>
  </si>
  <si>
    <t>Mezisoučet</t>
  </si>
  <si>
    <t xml:space="preserve">PŘEBYTEK SEJMUTÉHO DRNU : </t>
  </si>
  <si>
    <t>Odkaz na mn. položky pořadí 15 : 224,25000</t>
  </si>
  <si>
    <t>Odkaz na mn. položky pořadí 16 : 120,00000*-0,15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</si>
  <si>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</si>
  <si>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</si>
  <si>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</si>
  <si>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KONEČNÉ TERÉNNÍ ÚPRAVY - dosypání za obrubou : 15</t>
  </si>
  <si>
    <t>171101104R00</t>
  </si>
  <si>
    <t>Uložení sypaniny do násypů zhutněných s uzavřením povrchu násypu z hornin soudržných s předepsanou mírou zhutnění v procentech výsledků zkoušek Proctor-Standard                 přes 100 do 102 % PS</t>
  </si>
  <si>
    <t>NÁSYP : 12</t>
  </si>
  <si>
    <t>171201201R00</t>
  </si>
  <si>
    <t>Uložení sypaniny na dočasnou skládku tak, že na 1 m2 plochy připadá přes 2 m3 výkopku nebo ornice</t>
  </si>
  <si>
    <t xml:space="preserve">PŘEBYTEK ODKOPKU NA SKLÁDKU : </t>
  </si>
  <si>
    <t>Odkaz na mn. položky pořadí 7 : 619,25000</t>
  </si>
  <si>
    <t xml:space="preserve">viz vodorovné přemístění : </t>
  </si>
  <si>
    <t>181101102R00</t>
  </si>
  <si>
    <t>Úprava pláně v zářezech v hornině 1 až 4, se zhutněním</t>
  </si>
  <si>
    <t>vyrovnáním výškových rozdílů, ploch vodorovných a ploch do sklonu 1 : 5.</t>
  </si>
  <si>
    <t>Odkaz na mn. položky pořadí 20 : 1546,60000*1,05</t>
  </si>
  <si>
    <t>199000002R00</t>
  </si>
  <si>
    <t>Poplatky za skládku horniny 1- 4, skupina 17 05 04 z Katalogu odpadů</t>
  </si>
  <si>
    <t>111200001RA0</t>
  </si>
  <si>
    <t>AP-HSV</t>
  </si>
  <si>
    <t>Součtová</t>
  </si>
  <si>
    <t>Agregovaná položka</t>
  </si>
  <si>
    <t>POL2_</t>
  </si>
  <si>
    <t>a stromů o průměru kmene do 100 mm, s odstraněním kořenů, s odklizením křovin a stromů na vzdálenost do 50 m a jejich spálením.</t>
  </si>
  <si>
    <t>odstranění keřů vč. likvidace : 500</t>
  </si>
  <si>
    <t xml:space="preserve">viz situace, zpráva : </t>
  </si>
  <si>
    <t>kus</t>
  </si>
  <si>
    <t>Kácení stromů s odřezáním kmene a s odvětvením, odstranění pařezů s přesekáním kořenů, naložení kmenů a pařezů na dopravní prostředek a vodorovné přemístění, spálení větví.</t>
  </si>
  <si>
    <t>Včetně vodorovného přemístění do 1 km.</t>
  </si>
  <si>
    <t>POP</t>
  </si>
  <si>
    <t>121100001RAB</t>
  </si>
  <si>
    <t>POL2_1</t>
  </si>
  <si>
    <t>popř. lesní půdy s naložením, vodorovným přemístěním a složením na hromady nebo se zpětným přemístěním a rozprostřením.</t>
  </si>
  <si>
    <t>ODHUMUSOVÁNÍ TL. 150mm : 1495*0,15</t>
  </si>
  <si>
    <t xml:space="preserve">ODVOZ NA MEZIDEPONII : </t>
  </si>
  <si>
    <t xml:space="preserve">plochy planimetrací viz situace, řezy, zpráva : </t>
  </si>
  <si>
    <t>182300010RAC</t>
  </si>
  <si>
    <t>vč. urovnání ornice, naložení na skládce a vodorovným přemístěním ornice na místo rozprostření, založení trávníku osetím a dodávky travního semene.</t>
  </si>
  <si>
    <t>Včetně přesunu hmot.</t>
  </si>
  <si>
    <t>HUMUSOVÁNÍ TL. 150mm A ZATRAVNĚNÍ : 120</t>
  </si>
  <si>
    <t xml:space="preserve">DOVOZ Z MEZIDEPONIE : </t>
  </si>
  <si>
    <t>271531112R00</t>
  </si>
  <si>
    <t>Polštáře zhutněné pod základy kamenivo hrubé, drcené, frakce 32 - 63 mm</t>
  </si>
  <si>
    <t>800-2</t>
  </si>
  <si>
    <t>Odkaz na mn. položky pořadí 18 : 41,00000*0,225</t>
  </si>
  <si>
    <t>327121112R00</t>
  </si>
  <si>
    <t>Osazení dílců opěrných zárubní z ŽB do 10 t</t>
  </si>
  <si>
    <t>OPĚRNÁ STĚNA - L-PLANEX-TZX 99/80/180 : 41</t>
  </si>
  <si>
    <t xml:space="preserve">JAKO ZARÁŽKA PRO NAKLÁDÁNÍ MATERIÁLU : </t>
  </si>
  <si>
    <t xml:space="preserve">viz situace, řez, zpráva : </t>
  </si>
  <si>
    <t>59384406R</t>
  </si>
  <si>
    <t>díl zdi opěrné železobetonový; l = 990 mm; š = 800 mm; h = 1 800,0 mm</t>
  </si>
  <si>
    <t>SPCM</t>
  </si>
  <si>
    <t>Specifikace</t>
  </si>
  <si>
    <t>POL3_</t>
  </si>
  <si>
    <t>Odkaz na mn. položky pořadí 18 : 41,00000*1,025</t>
  </si>
  <si>
    <t>564861111R00</t>
  </si>
  <si>
    <t>Podklad ze štěrkodrti s rozprostřením a zhutněním frakce 0-63 mm, tloušťka po zhutnění 200 mm</t>
  </si>
  <si>
    <t>Odkaz na mn. položky pořadí 26 : 756,00000*1,1</t>
  </si>
  <si>
    <t>Odkaz na mn. položky pořadí 21 : 650,00000*1,1</t>
  </si>
  <si>
    <t>565151111R00</t>
  </si>
  <si>
    <t>Podklad z kameniva obaleného asfaltem ACP 16+ až ACP 22+, v pruhu šířky do 3 m, třídy 1, tloušťka po zhutnění 70 mm</t>
  </si>
  <si>
    <t>s rozprostřením a zhutněním</t>
  </si>
  <si>
    <t>MANIPULAČNÍ PLOCHA - ASFALTOBETON : 650</t>
  </si>
  <si>
    <t>567122114R00</t>
  </si>
  <si>
    <t>Podklad z kameniva zpevněného cementem SC C8/10, tloušťka po zhutnění 150 mm</t>
  </si>
  <si>
    <t>bez dilatačních spár, s rozprostřením a zhutněním, ošetřením povrchu podkladu vodou</t>
  </si>
  <si>
    <t>Odkaz na mn. položky pořadí 21 : 650,00000</t>
  </si>
  <si>
    <t>573111112R00</t>
  </si>
  <si>
    <t>Postřik infiltrační asfaltovým pojivem v množství 1 kg/m2</t>
  </si>
  <si>
    <t>RTS 22/ I</t>
  </si>
  <si>
    <t>573211111R00</t>
  </si>
  <si>
    <t>Postřik spojovací kationaktivní emulzí KAE z asfaltu silničního, v množství od 0,5 do 0,7 kg/m2</t>
  </si>
  <si>
    <t>bez posypu kamenivem</t>
  </si>
  <si>
    <t>Odkaz na mn. položky pořadí 25 : 650,00000</t>
  </si>
  <si>
    <t>577141112R00</t>
  </si>
  <si>
    <t>Beton asfaltový s rozprostřením a zhutněním v pruhu šířky do 3 m, ACO 11+ nebo ACO 16+, tloušťky 50 mm, plochy přes 1000 m2</t>
  </si>
  <si>
    <t>584121111RZ1</t>
  </si>
  <si>
    <t>ze železového betonu, s provedením podkladu z kameniva těženého do tl. 4 cm</t>
  </si>
  <si>
    <t>MANIPULAČNÍ PLOCHA - SILNIČNÍ PANELY 3,0m x 1,50m x 0,15m : 756</t>
  </si>
  <si>
    <t>599441111R00</t>
  </si>
  <si>
    <t>Vyplnění spár mezi silničními panely kamenivem těženým</t>
  </si>
  <si>
    <t>m</t>
  </si>
  <si>
    <t>jakékoliv tloušťky a vyčištění spár</t>
  </si>
  <si>
    <t>spáry panelové plochy : 756/(3*1,5)*4,5</t>
  </si>
  <si>
    <t>59381084R</t>
  </si>
  <si>
    <t>panel pro komunikace železobetonový; IZD; l = 300,0 cm; š = 150,0 cm; h = 15,0 cm; beton C 25/30; XF1</t>
  </si>
  <si>
    <t xml:space="preserve">MANIPULAČNÍ PLOCHA - SILNIČNÍ PANELY 3,0m x 1,50m x 0,15m : </t>
  </si>
  <si>
    <t>doplnění noých panelů 70m2 : 70/4,5</t>
  </si>
  <si>
    <t xml:space="preserve">(většina použitých ze skládky investora) : </t>
  </si>
  <si>
    <t>966067111R00</t>
  </si>
  <si>
    <t>Rozebrání plotu tyčového laťového prkenného, drátěného, plechového</t>
  </si>
  <si>
    <t>801-5</t>
  </si>
  <si>
    <t>ODSTRANĚNÍ OPLOCENÍ - DŘEVĚNÉ, VÝŠKA 1,20m : 41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</si>
  <si>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</si>
  <si>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</si>
  <si>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</si>
  <si>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</si>
  <si>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</si>
  <si>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979990107R00</t>
  </si>
  <si>
    <t>Poplatek za uložení suti - směs betonu, cihel, dřeva, skupina odpadu 170904</t>
  </si>
  <si>
    <t>801-3</t>
  </si>
  <si>
    <t>kategorie 17 09 04 smíšené stavební a demoliční odpady</t>
  </si>
  <si>
    <t>Odkaz na dem. hmot. položky pořadí 29 : 0,41000</t>
  </si>
  <si>
    <t>979999973R00</t>
  </si>
  <si>
    <t>Poplatek za uložení, zemina a kamení, (skup.170504)</t>
  </si>
  <si>
    <t>Odkaz na dem. hmot. položky pořadí 4 : 14,52000</t>
  </si>
  <si>
    <t>979999978R00</t>
  </si>
  <si>
    <t>Poplatek za recyklaci, beton lehce vyztužený, kusovost do 1600 cm2 (skup.170101)</t>
  </si>
  <si>
    <t>likvidace polámaných stávajících panelů cca 15 % z 700,0 m2 : 700*0,15*0,36</t>
  </si>
  <si>
    <t>979081111R00</t>
  </si>
  <si>
    <t>Odvoz suti a vybouraných hmot na skládku do 1 km</t>
  </si>
  <si>
    <t>POL8_1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</si>
  <si>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</si>
  <si>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</si>
  <si>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</si>
  <si>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SUM</t>
  </si>
  <si>
    <t>JKSO:</t>
  </si>
  <si>
    <t>822.59</t>
  </si>
  <si>
    <t>plochy charakteru pozemních komunikací ostatní</t>
  </si>
  <si>
    <t>JKSO</t>
  </si>
  <si>
    <t xml:space="preserve"> m2</t>
  </si>
  <si>
    <t>kryt (materiál konstrukce krytu) montovaný betonový</t>
  </si>
  <si>
    <t>JKSOChar</t>
  </si>
  <si>
    <t>rekonstrukce a modernizace objektu prostá</t>
  </si>
  <si>
    <t>JKSOAkce</t>
  </si>
  <si>
    <t>END</t>
  </si>
  <si>
    <t>005111010R</t>
  </si>
  <si>
    <t>Geodetické práce po dobu výstavby</t>
  </si>
  <si>
    <t>soubor</t>
  </si>
  <si>
    <t>Vlastní</t>
  </si>
  <si>
    <t>Indiv</t>
  </si>
  <si>
    <t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t>
  </si>
  <si>
    <t>005111015R</t>
  </si>
  <si>
    <t>Geometrický plán na rozdělení pozemků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</si>
  <si>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</si>
  <si>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</si>
  <si>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</si>
  <si>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</si>
  <si>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</si>
  <si>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</si>
  <si>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</si>
  <si>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</si>
  <si>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</si>
  <si>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</si>
  <si>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</si>
  <si>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</si>
  <si>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</si>
  <si>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ON1</t>
  </si>
  <si>
    <t>Vytyčení stávajících podzemních inženýrských sítí, před zahájením zemních prací</t>
  </si>
  <si>
    <t>Dotčené podzemní inženýrské sítě v zájmovém území stavby</t>
  </si>
  <si>
    <t>ON2</t>
  </si>
  <si>
    <t>Dočasná dopravní opatření</t>
  </si>
  <si>
    <t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</si>
  <si>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ON3</t>
  </si>
  <si>
    <t>Zkoušky a revize, kontrolní měření kvality prací, zkoušky únosnosti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</si>
  <si>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</si>
  <si>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ON4</t>
  </si>
  <si>
    <t>Dokumentace skutečného provedení stavby, uvedení do provozu.</t>
  </si>
  <si>
    <t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t>
  </si>
  <si>
    <t>Příprava všech dalších podkladů pro projednání a uvedení stavby a jejích dílčích částí do provozu a užívání.</t>
  </si>
  <si>
    <t>ON5</t>
  </si>
  <si>
    <t>Opravy, údržba a průběžné čištění kropení komunik, užívaných v průběhu stavby</t>
  </si>
  <si>
    <t>ON6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</si>
  <si>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</si>
  <si>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Vyhotovení geometrického plánu pro majetkoprávní vypořádání nově realizovaných zpevněných ploch a stávajícího sběrného dvora  –  6 ks GP ověřené úředně oprávněným zeměměřičským inženýrem.</t>
  </si>
  <si>
    <t>Ostatní náklady z obchodních podmínek smlouvy, o dílo</t>
  </si>
  <si>
    <t>11221114R00</t>
  </si>
  <si>
    <t>Odstranění pařezů o průměru do 500 mm včetně odvozu, likvidace</t>
  </si>
  <si>
    <t xml:space="preserve"> NÁLETOVÉ DŘEVINY - listnaté - obvod kmene do 40cm : 15</t>
  </si>
  <si>
    <t>Odstranění křovin a stromů vč. pařezů o průměru kmene do 100 mm, likvidace</t>
  </si>
  <si>
    <t>Sejmutí ornice naložení a uložení  odvoz na deponii zhotovitele</t>
  </si>
  <si>
    <t>Rozprostření ornice ve svahu nad 1 : 5 a osetí travou při tloušťce 150 mm, dovoz ornice z deponie zhotovitele</t>
  </si>
  <si>
    <t>121103111R00</t>
  </si>
  <si>
    <t>15a</t>
  </si>
  <si>
    <t>Odkaz na mn. položky pořadí 15a : 149,5</t>
  </si>
  <si>
    <t>Vodorovné přemístění výkopku z horniny 1 až 4, na skládku zhotovitele</t>
  </si>
  <si>
    <t xml:space="preserve">naložení, přemístění a dovoz panelů do 50m ze skládky investora : </t>
  </si>
  <si>
    <t xml:space="preserve">Osazení silničních panelů jakéhokoliv druhu a velikosti </t>
  </si>
  <si>
    <t>1a</t>
  </si>
  <si>
    <t>Naložení a složení silničních panelů vč. přesunu do 50 m v místě stavby</t>
  </si>
  <si>
    <t>010001PC</t>
  </si>
  <si>
    <t>Příprava plochy - Přeložení stávající skládky panelů 300x150x150 v místě stavby</t>
  </si>
  <si>
    <t xml:space="preserve">Skrývka, plošné sejmutí štěpky se zeminou </t>
  </si>
  <si>
    <t>ODHUMUSOVÁNÍ zbytkové štěpky se zeminou v ploše skládky TL. 100mm : 1495*0,10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</si>
</sst>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FF0000"/>
      <name val="Arial CE"/>
      <charset val="238"/>
    </font>
    <font>
      <sz val="8"/>
      <color theme="3" tint="0.399975585192419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8" fillId="0" borderId="38" xfId="0" applyFont="1" applyFill="1" applyBorder="1" applyAlignment="1">
      <alignment vertical="top"/>
    </xf>
    <xf numFmtId="49" fontId="18" fillId="0" borderId="39" xfId="0" applyNumberFormat="1" applyFont="1" applyFill="1" applyBorder="1" applyAlignment="1">
      <alignment vertical="top"/>
    </xf>
    <xf numFmtId="49" fontId="18" fillId="0" borderId="39" xfId="0" applyNumberFormat="1" applyFont="1" applyFill="1" applyBorder="1" applyAlignment="1">
      <alignment horizontal="left" vertical="top" wrapText="1"/>
    </xf>
    <xf numFmtId="0" fontId="18" fillId="0" borderId="39" xfId="0" applyFont="1" applyFill="1" applyBorder="1" applyAlignment="1">
      <alignment horizontal="center" vertical="top" shrinkToFit="1"/>
    </xf>
    <xf numFmtId="165" fontId="18" fillId="0" borderId="39" xfId="0" applyNumberFormat="1" applyFont="1" applyFill="1" applyBorder="1" applyAlignment="1">
      <alignment vertical="top" shrinkToFit="1"/>
    </xf>
    <xf numFmtId="4" fontId="18" fillId="0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Fill="1" applyBorder="1" applyAlignment="1">
      <alignment vertical="top" shrinkToFit="1"/>
    </xf>
    <xf numFmtId="4" fontId="18" fillId="0" borderId="40" xfId="0" applyNumberFormat="1" applyFont="1" applyFill="1" applyBorder="1" applyAlignment="1">
      <alignment vertical="top" shrinkToFit="1"/>
    </xf>
    <xf numFmtId="4" fontId="18" fillId="0" borderId="0" xfId="0" applyNumberFormat="1" applyFont="1" applyFill="1" applyBorder="1" applyAlignment="1">
      <alignment vertical="top" shrinkToFit="1"/>
    </xf>
    <xf numFmtId="0" fontId="18" fillId="0" borderId="0" xfId="0" applyFont="1" applyFill="1"/>
    <xf numFmtId="0" fontId="0" fillId="0" borderId="0" xfId="0" applyFill="1"/>
    <xf numFmtId="165" fontId="18" fillId="0" borderId="0" xfId="0" applyNumberFormat="1" applyFont="1"/>
    <xf numFmtId="165" fontId="23" fillId="0" borderId="0" xfId="0" quotePrefix="1" applyNumberFormat="1" applyFont="1" applyBorder="1" applyAlignment="1">
      <alignment horizontal="left" vertical="top" wrapText="1"/>
    </xf>
    <xf numFmtId="0" fontId="18" fillId="0" borderId="0" xfId="0" applyFont="1" applyFill="1" applyBorder="1" applyAlignment="1">
      <alignment vertical="top"/>
    </xf>
    <xf numFmtId="49" fontId="18" fillId="0" borderId="0" xfId="0" applyNumberFormat="1" applyFont="1" applyFill="1" applyBorder="1" applyAlignment="1">
      <alignment vertical="top"/>
    </xf>
    <xf numFmtId="49" fontId="18" fillId="0" borderId="0" xfId="0" applyNumberFormat="1" applyFont="1" applyFill="1" applyBorder="1" applyAlignment="1" applyProtection="1">
      <alignment vertical="top"/>
      <protection locked="0"/>
    </xf>
    <xf numFmtId="165" fontId="18" fillId="0" borderId="0" xfId="0" applyNumberFormat="1" applyFont="1" applyFill="1" applyBorder="1" applyAlignment="1">
      <alignment vertical="top" shrinkToFit="1"/>
    </xf>
    <xf numFmtId="49" fontId="24" fillId="0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38" xfId="0" applyFont="1" applyBorder="1" applyAlignment="1">
      <alignment horizontal="right" vertical="top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sheetProtection password="C71F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3"/>
  <sheetViews>
    <sheetView showGridLines="0" topLeftCell="B6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46" t="s">
        <v>41</v>
      </c>
      <c r="C1" s="247"/>
      <c r="D1" s="247"/>
      <c r="E1" s="247"/>
      <c r="F1" s="247"/>
      <c r="G1" s="247"/>
      <c r="H1" s="247"/>
      <c r="I1" s="247"/>
      <c r="J1" s="248"/>
    </row>
    <row r="2" spans="1:15" ht="36" customHeight="1" x14ac:dyDescent="0.2">
      <c r="A2" s="2"/>
      <c r="B2" s="76" t="s">
        <v>22</v>
      </c>
      <c r="C2" s="77"/>
      <c r="D2" s="78" t="s">
        <v>43</v>
      </c>
      <c r="E2" s="252" t="s">
        <v>44</v>
      </c>
      <c r="F2" s="253"/>
      <c r="G2" s="253"/>
      <c r="H2" s="253"/>
      <c r="I2" s="253"/>
      <c r="J2" s="254"/>
      <c r="O2" s="1"/>
    </row>
    <row r="3" spans="1:15" ht="27" hidden="1" customHeight="1" x14ac:dyDescent="0.2">
      <c r="A3" s="2"/>
      <c r="B3" s="79"/>
      <c r="C3" s="77"/>
      <c r="D3" s="80"/>
      <c r="E3" s="255"/>
      <c r="F3" s="256"/>
      <c r="G3" s="256"/>
      <c r="H3" s="256"/>
      <c r="I3" s="256"/>
      <c r="J3" s="257"/>
    </row>
    <row r="4" spans="1:15" ht="23.25" customHeight="1" x14ac:dyDescent="0.2">
      <c r="A4" s="2"/>
      <c r="B4" s="81"/>
      <c r="C4" s="82"/>
      <c r="D4" s="83"/>
      <c r="E4" s="236"/>
      <c r="F4" s="236"/>
      <c r="G4" s="236"/>
      <c r="H4" s="236"/>
      <c r="I4" s="236"/>
      <c r="J4" s="237"/>
    </row>
    <row r="5" spans="1:15" ht="24" customHeight="1" x14ac:dyDescent="0.2">
      <c r="A5" s="2"/>
      <c r="B5" s="31" t="s">
        <v>42</v>
      </c>
      <c r="D5" s="240"/>
      <c r="E5" s="241"/>
      <c r="F5" s="241"/>
      <c r="G5" s="24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42"/>
      <c r="E6" s="243"/>
      <c r="F6" s="243"/>
      <c r="G6" s="24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44"/>
      <c r="F7" s="245"/>
      <c r="G7" s="24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9"/>
      <c r="E11" s="259"/>
      <c r="F11" s="259"/>
      <c r="G11" s="259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35"/>
      <c r="E12" s="235"/>
      <c r="F12" s="235"/>
      <c r="G12" s="235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38"/>
      <c r="F13" s="239"/>
      <c r="G13" s="23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58"/>
      <c r="F15" s="258"/>
      <c r="G15" s="260"/>
      <c r="H15" s="260"/>
      <c r="I15" s="260" t="s">
        <v>29</v>
      </c>
      <c r="J15" s="261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24"/>
      <c r="F16" s="225"/>
      <c r="G16" s="224"/>
      <c r="H16" s="225"/>
      <c r="I16" s="224">
        <f>SUMIF(F61:F69,A16,I61:I69)+SUMIF(F61:F69,"PSU",I61:I69)</f>
        <v>0</v>
      </c>
      <c r="J16" s="226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24"/>
      <c r="F17" s="225"/>
      <c r="G17" s="224"/>
      <c r="H17" s="225"/>
      <c r="I17" s="224">
        <f>SUMIF(F61:F69,A17,I61:I69)</f>
        <v>0</v>
      </c>
      <c r="J17" s="226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24"/>
      <c r="F18" s="225"/>
      <c r="G18" s="224"/>
      <c r="H18" s="225"/>
      <c r="I18" s="224">
        <f>SUMIF(F61:F69,A18,I61:I69)</f>
        <v>0</v>
      </c>
      <c r="J18" s="226"/>
    </row>
    <row r="19" spans="1:10" ht="23.25" customHeight="1" x14ac:dyDescent="0.2">
      <c r="A19" s="143" t="s">
        <v>82</v>
      </c>
      <c r="B19" s="38" t="s">
        <v>27</v>
      </c>
      <c r="C19" s="62"/>
      <c r="D19" s="63"/>
      <c r="E19" s="224"/>
      <c r="F19" s="225"/>
      <c r="G19" s="224"/>
      <c r="H19" s="225"/>
      <c r="I19" s="224">
        <f>SUMIF(F61:F69,A19,I61:I69)</f>
        <v>0</v>
      </c>
      <c r="J19" s="226"/>
    </row>
    <row r="20" spans="1:10" ht="23.25" customHeight="1" x14ac:dyDescent="0.2">
      <c r="A20" s="143" t="s">
        <v>83</v>
      </c>
      <c r="B20" s="38" t="s">
        <v>28</v>
      </c>
      <c r="C20" s="62"/>
      <c r="D20" s="63"/>
      <c r="E20" s="224"/>
      <c r="F20" s="225"/>
      <c r="G20" s="224"/>
      <c r="H20" s="225"/>
      <c r="I20" s="224">
        <f>SUMIF(F61:F69,A20,I61:I69)</f>
        <v>0</v>
      </c>
      <c r="J20" s="226"/>
    </row>
    <row r="21" spans="1:10" ht="23.25" customHeight="1" x14ac:dyDescent="0.2">
      <c r="A21" s="2"/>
      <c r="B21" s="48" t="s">
        <v>29</v>
      </c>
      <c r="C21" s="64"/>
      <c r="D21" s="65"/>
      <c r="E21" s="227"/>
      <c r="F21" s="262"/>
      <c r="G21" s="227"/>
      <c r="H21" s="262"/>
      <c r="I21" s="227">
        <f>SUM(I16:J20)</f>
        <v>0</v>
      </c>
      <c r="J21" s="22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2">
        <f>ZakladDPHSniVypocet</f>
        <v>0</v>
      </c>
      <c r="H23" s="223"/>
      <c r="I23" s="22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0">
        <f>I23*E23/100</f>
        <v>0</v>
      </c>
      <c r="H24" s="221"/>
      <c r="I24" s="221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2">
        <f>ZakladDPHZaklVypocet</f>
        <v>0</v>
      </c>
      <c r="H25" s="223"/>
      <c r="I25" s="223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49">
        <f>I25*E25/100</f>
        <v>0</v>
      </c>
      <c r="H26" s="250"/>
      <c r="I26" s="25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51">
        <f>CenaCelkemBezDPH-(ZakladDPHSni+ZakladDPHZakl)</f>
        <v>0</v>
      </c>
      <c r="H27" s="251"/>
      <c r="I27" s="25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0">
        <f>A27</f>
        <v>0</v>
      </c>
      <c r="H28" s="230"/>
      <c r="I28" s="230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29">
        <f>ZakladDPHSni+DPHSni+ZakladDPHZakl+DPHZakl+Zaokrouhleni</f>
        <v>0</v>
      </c>
      <c r="H29" s="229"/>
      <c r="I29" s="229"/>
      <c r="J29" s="12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">
      <c r="A35" s="2"/>
      <c r="B35" s="2"/>
      <c r="D35" s="219" t="s">
        <v>2</v>
      </c>
      <c r="E35" s="21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45</v>
      </c>
      <c r="C39" s="215"/>
      <c r="D39" s="215"/>
      <c r="E39" s="215"/>
      <c r="F39" s="99">
        <f>'SO 101 101 Pol'!AE178+'VNON VNON Pol'!AE48</f>
        <v>0</v>
      </c>
      <c r="G39" s="100">
        <f>'SO 101 101 Pol'!AF178+'VNON VNON Pol'!AF48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18" t="s">
        <v>46</v>
      </c>
      <c r="D40" s="218"/>
      <c r="E40" s="218"/>
      <c r="F40" s="105"/>
      <c r="G40" s="106"/>
      <c r="H40" s="106"/>
      <c r="I40" s="107"/>
      <c r="J40" s="108"/>
    </row>
    <row r="41" spans="1:10" ht="25.5" customHeight="1" x14ac:dyDescent="0.2">
      <c r="A41" s="87">
        <v>2</v>
      </c>
      <c r="B41" s="104" t="s">
        <v>47</v>
      </c>
      <c r="C41" s="218" t="s">
        <v>48</v>
      </c>
      <c r="D41" s="218"/>
      <c r="E41" s="218"/>
      <c r="F41" s="105">
        <f>'SO 101 101 Pol'!AE178</f>
        <v>0</v>
      </c>
      <c r="G41" s="106">
        <f>'SO 101 101 Pol'!AF178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87">
        <v>3</v>
      </c>
      <c r="B42" s="109" t="s">
        <v>49</v>
      </c>
      <c r="C42" s="215" t="s">
        <v>48</v>
      </c>
      <c r="D42" s="215"/>
      <c r="E42" s="215"/>
      <c r="F42" s="110">
        <f>'SO 101 101 Pol'!AE178</f>
        <v>0</v>
      </c>
      <c r="G42" s="101">
        <f>'SO 101 101 Pol'!AF178</f>
        <v>0</v>
      </c>
      <c r="H42" s="101"/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7">
        <v>2</v>
      </c>
      <c r="B43" s="104" t="s">
        <v>50</v>
      </c>
      <c r="C43" s="218" t="s">
        <v>51</v>
      </c>
      <c r="D43" s="218"/>
      <c r="E43" s="218"/>
      <c r="F43" s="105">
        <f>'VNON VNON Pol'!AE48</f>
        <v>0</v>
      </c>
      <c r="G43" s="106">
        <f>'VNON VNON Pol'!AF48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50</v>
      </c>
      <c r="C44" s="215" t="s">
        <v>51</v>
      </c>
      <c r="D44" s="215"/>
      <c r="E44" s="215"/>
      <c r="F44" s="110">
        <f>'VNON VNON Pol'!AE48</f>
        <v>0</v>
      </c>
      <c r="G44" s="101">
        <f>'VNON VNON Pol'!AF48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/>
      <c r="B45" s="216" t="s">
        <v>52</v>
      </c>
      <c r="C45" s="217"/>
      <c r="D45" s="217"/>
      <c r="E45" s="217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52" x14ac:dyDescent="0.2">
      <c r="A49" t="s">
        <v>58</v>
      </c>
      <c r="B49" t="s">
        <v>59</v>
      </c>
    </row>
    <row r="50" spans="1:52" x14ac:dyDescent="0.2">
      <c r="A50" t="s">
        <v>56</v>
      </c>
      <c r="B50" t="s">
        <v>60</v>
      </c>
    </row>
    <row r="51" spans="1:52" x14ac:dyDescent="0.2">
      <c r="A51" t="s">
        <v>58</v>
      </c>
      <c r="B51" t="s">
        <v>61</v>
      </c>
    </row>
    <row r="52" spans="1:52" ht="76.5" x14ac:dyDescent="0.2">
      <c r="B52" s="214" t="s">
        <v>62</v>
      </c>
      <c r="C52" s="214"/>
      <c r="D52" s="214"/>
      <c r="E52" s="214"/>
      <c r="F52" s="214"/>
      <c r="G52" s="214"/>
      <c r="H52" s="214"/>
      <c r="I52" s="214"/>
      <c r="J52" s="214"/>
      <c r="AZ52" s="123" t="str">
        <f>B52</f>
        <v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v>
      </c>
    </row>
    <row r="53" spans="1:52" ht="51" x14ac:dyDescent="0.2">
      <c r="B53" s="214" t="s">
        <v>63</v>
      </c>
      <c r="C53" s="214"/>
      <c r="D53" s="214"/>
      <c r="E53" s="214"/>
      <c r="F53" s="214"/>
      <c r="G53" s="214"/>
      <c r="H53" s="214"/>
      <c r="I53" s="214"/>
      <c r="J53" s="214"/>
      <c r="AZ53" s="123" t="str">
        <f>B53</f>
        <v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v>
      </c>
    </row>
    <row r="54" spans="1:52" ht="51" x14ac:dyDescent="0.2">
      <c r="B54" s="214" t="s">
        <v>64</v>
      </c>
      <c r="C54" s="214"/>
      <c r="D54" s="214"/>
      <c r="E54" s="214"/>
      <c r="F54" s="214"/>
      <c r="G54" s="214"/>
      <c r="H54" s="214"/>
      <c r="I54" s="214"/>
      <c r="J54" s="214"/>
      <c r="AZ54" s="123" t="str">
        <f>B54</f>
        <v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v>
      </c>
    </row>
    <row r="55" spans="1:52" ht="25.5" x14ac:dyDescent="0.2">
      <c r="B55" s="214" t="s">
        <v>65</v>
      </c>
      <c r="C55" s="214"/>
      <c r="D55" s="214"/>
      <c r="E55" s="214"/>
      <c r="F55" s="214"/>
      <c r="G55" s="214"/>
      <c r="H55" s="214"/>
      <c r="I55" s="214"/>
      <c r="J55" s="214"/>
      <c r="AZ55" s="123" t="str">
        <f>B55</f>
        <v>Použité položky stavebních prací, které nejsou součástí definované cenové soustavy jsou označeny jako vlastní PC nebo NC.</v>
      </c>
    </row>
    <row r="58" spans="1:52" ht="15.75" x14ac:dyDescent="0.25">
      <c r="B58" s="124" t="s">
        <v>66</v>
      </c>
    </row>
    <row r="60" spans="1:52" ht="25.5" customHeight="1" x14ac:dyDescent="0.2">
      <c r="A60" s="126"/>
      <c r="B60" s="129" t="s">
        <v>17</v>
      </c>
      <c r="C60" s="129" t="s">
        <v>5</v>
      </c>
      <c r="D60" s="130"/>
      <c r="E60" s="130"/>
      <c r="F60" s="131" t="s">
        <v>67</v>
      </c>
      <c r="G60" s="131"/>
      <c r="H60" s="131"/>
      <c r="I60" s="131" t="s">
        <v>29</v>
      </c>
      <c r="J60" s="131" t="s">
        <v>0</v>
      </c>
    </row>
    <row r="61" spans="1:52" ht="36.75" customHeight="1" x14ac:dyDescent="0.2">
      <c r="A61" s="127"/>
      <c r="B61" s="132" t="s">
        <v>68</v>
      </c>
      <c r="C61" s="212" t="s">
        <v>69</v>
      </c>
      <c r="D61" s="213"/>
      <c r="E61" s="213"/>
      <c r="F61" s="139" t="s">
        <v>24</v>
      </c>
      <c r="G61" s="140"/>
      <c r="H61" s="140"/>
      <c r="I61" s="140">
        <f>'SO 101 101 Pol'!G8</f>
        <v>0</v>
      </c>
      <c r="J61" s="136" t="str">
        <f>IF(I70=0,"",I61/I70*100)</f>
        <v/>
      </c>
    </row>
    <row r="62" spans="1:52" ht="36.75" customHeight="1" x14ac:dyDescent="0.2">
      <c r="A62" s="127"/>
      <c r="B62" s="132" t="s">
        <v>70</v>
      </c>
      <c r="C62" s="212" t="s">
        <v>69</v>
      </c>
      <c r="D62" s="213"/>
      <c r="E62" s="213"/>
      <c r="F62" s="139" t="s">
        <v>24</v>
      </c>
      <c r="G62" s="140"/>
      <c r="H62" s="140"/>
      <c r="I62" s="140">
        <f>'SO 101 101 Pol'!G23</f>
        <v>0</v>
      </c>
      <c r="J62" s="136" t="str">
        <f>IF(I70=0,"",I62/I70*100)</f>
        <v/>
      </c>
    </row>
    <row r="63" spans="1:52" ht="36.75" customHeight="1" x14ac:dyDescent="0.2">
      <c r="A63" s="127"/>
      <c r="B63" s="132" t="s">
        <v>71</v>
      </c>
      <c r="C63" s="212" t="s">
        <v>72</v>
      </c>
      <c r="D63" s="213"/>
      <c r="E63" s="213"/>
      <c r="F63" s="139" t="s">
        <v>24</v>
      </c>
      <c r="G63" s="140"/>
      <c r="H63" s="140"/>
      <c r="I63" s="140">
        <f>'SO 101 101 Pol'!G101</f>
        <v>0</v>
      </c>
      <c r="J63" s="136" t="str">
        <f>IF(I70=0,"",I63/I70*100)</f>
        <v/>
      </c>
    </row>
    <row r="64" spans="1:52" ht="36.75" customHeight="1" x14ac:dyDescent="0.2">
      <c r="A64" s="127"/>
      <c r="B64" s="132" t="s">
        <v>73</v>
      </c>
      <c r="C64" s="212" t="s">
        <v>74</v>
      </c>
      <c r="D64" s="213"/>
      <c r="E64" s="213"/>
      <c r="F64" s="139" t="s">
        <v>24</v>
      </c>
      <c r="G64" s="140"/>
      <c r="H64" s="140"/>
      <c r="I64" s="140">
        <f>'SO 101 101 Pol'!G113</f>
        <v>0</v>
      </c>
      <c r="J64" s="136" t="str">
        <f>IF(I70=0,"",I64/I70*100)</f>
        <v/>
      </c>
    </row>
    <row r="65" spans="1:10" ht="36.75" customHeight="1" x14ac:dyDescent="0.2">
      <c r="A65" s="127"/>
      <c r="B65" s="132" t="s">
        <v>75</v>
      </c>
      <c r="C65" s="212" t="s">
        <v>76</v>
      </c>
      <c r="D65" s="213"/>
      <c r="E65" s="213"/>
      <c r="F65" s="139" t="s">
        <v>24</v>
      </c>
      <c r="G65" s="140"/>
      <c r="H65" s="140"/>
      <c r="I65" s="140">
        <f>'SO 101 101 Pol'!G152</f>
        <v>0</v>
      </c>
      <c r="J65" s="136" t="str">
        <f>IF(I70=0,"",I65/I70*100)</f>
        <v/>
      </c>
    </row>
    <row r="66" spans="1:10" ht="36.75" customHeight="1" x14ac:dyDescent="0.2">
      <c r="A66" s="127"/>
      <c r="B66" s="132" t="s">
        <v>77</v>
      </c>
      <c r="C66" s="212" t="s">
        <v>78</v>
      </c>
      <c r="D66" s="213"/>
      <c r="E66" s="213"/>
      <c r="F66" s="139" t="s">
        <v>24</v>
      </c>
      <c r="G66" s="140"/>
      <c r="H66" s="140"/>
      <c r="I66" s="140">
        <f>'SO 101 101 Pol'!G157</f>
        <v>0</v>
      </c>
      <c r="J66" s="136" t="str">
        <f>IF(I70=0,"",I66/I70*100)</f>
        <v/>
      </c>
    </row>
    <row r="67" spans="1:10" ht="36.75" customHeight="1" x14ac:dyDescent="0.2">
      <c r="A67" s="127"/>
      <c r="B67" s="132" t="s">
        <v>79</v>
      </c>
      <c r="C67" s="212" t="s">
        <v>80</v>
      </c>
      <c r="D67" s="213"/>
      <c r="E67" s="213"/>
      <c r="F67" s="139" t="s">
        <v>81</v>
      </c>
      <c r="G67" s="140"/>
      <c r="H67" s="140"/>
      <c r="I67" s="140">
        <f>'SO 101 101 Pol'!G161</f>
        <v>0</v>
      </c>
      <c r="J67" s="136" t="str">
        <f>IF(I70=0,"",I67/I70*100)</f>
        <v/>
      </c>
    </row>
    <row r="68" spans="1:10" ht="36.75" customHeight="1" x14ac:dyDescent="0.2">
      <c r="A68" s="127"/>
      <c r="B68" s="132" t="s">
        <v>82</v>
      </c>
      <c r="C68" s="212" t="s">
        <v>27</v>
      </c>
      <c r="D68" s="213"/>
      <c r="E68" s="213"/>
      <c r="F68" s="139" t="s">
        <v>82</v>
      </c>
      <c r="G68" s="140"/>
      <c r="H68" s="140"/>
      <c r="I68" s="140">
        <f>'VNON VNON Pol'!G8</f>
        <v>0</v>
      </c>
      <c r="J68" s="136" t="str">
        <f>IF(I70=0,"",I68/I70*100)</f>
        <v/>
      </c>
    </row>
    <row r="69" spans="1:10" ht="36.75" customHeight="1" x14ac:dyDescent="0.2">
      <c r="A69" s="127"/>
      <c r="B69" s="132" t="s">
        <v>83</v>
      </c>
      <c r="C69" s="212" t="s">
        <v>84</v>
      </c>
      <c r="D69" s="213"/>
      <c r="E69" s="213"/>
      <c r="F69" s="139" t="s">
        <v>83</v>
      </c>
      <c r="G69" s="140"/>
      <c r="H69" s="140"/>
      <c r="I69" s="140">
        <f>'VNON VNON Pol'!G28</f>
        <v>0</v>
      </c>
      <c r="J69" s="136" t="str">
        <f>IF(I70=0,"",I69/I70*100)</f>
        <v/>
      </c>
    </row>
    <row r="70" spans="1:10" ht="25.5" customHeight="1" x14ac:dyDescent="0.2">
      <c r="A70" s="128"/>
      <c r="B70" s="133" t="s">
        <v>1</v>
      </c>
      <c r="C70" s="134"/>
      <c r="D70" s="135"/>
      <c r="E70" s="135"/>
      <c r="F70" s="141"/>
      <c r="G70" s="142"/>
      <c r="H70" s="142"/>
      <c r="I70" s="142">
        <f>SUM(I61:I69)</f>
        <v>0</v>
      </c>
      <c r="J70" s="137">
        <f>SUM(J61:J69)</f>
        <v>0</v>
      </c>
    </row>
    <row r="71" spans="1:10" x14ac:dyDescent="0.2">
      <c r="F71" s="86"/>
      <c r="G71" s="86"/>
      <c r="H71" s="86"/>
      <c r="I71" s="86"/>
      <c r="J71" s="138"/>
    </row>
    <row r="72" spans="1:10" x14ac:dyDescent="0.2">
      <c r="F72" s="86"/>
      <c r="G72" s="86"/>
      <c r="H72" s="86"/>
      <c r="I72" s="86"/>
      <c r="J72" s="138"/>
    </row>
    <row r="73" spans="1:10" x14ac:dyDescent="0.2">
      <c r="F73" s="86"/>
      <c r="G73" s="86"/>
      <c r="H73" s="86"/>
      <c r="I73" s="86"/>
      <c r="J73" s="138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B52:J52"/>
    <mergeCell ref="B53:J53"/>
    <mergeCell ref="B54:J54"/>
    <mergeCell ref="B55:J55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3" t="s">
        <v>6</v>
      </c>
      <c r="B1" s="263"/>
      <c r="C1" s="264"/>
      <c r="D1" s="263"/>
      <c r="E1" s="263"/>
      <c r="F1" s="263"/>
      <c r="G1" s="263"/>
    </row>
    <row r="2" spans="1:7" ht="24.95" customHeight="1" x14ac:dyDescent="0.2">
      <c r="A2" s="50" t="s">
        <v>7</v>
      </c>
      <c r="B2" s="49"/>
      <c r="C2" s="265"/>
      <c r="D2" s="265"/>
      <c r="E2" s="265"/>
      <c r="F2" s="265"/>
      <c r="G2" s="266"/>
    </row>
    <row r="3" spans="1:7" ht="24.95" customHeight="1" x14ac:dyDescent="0.2">
      <c r="A3" s="50" t="s">
        <v>8</v>
      </c>
      <c r="B3" s="49"/>
      <c r="C3" s="265"/>
      <c r="D3" s="265"/>
      <c r="E3" s="265"/>
      <c r="F3" s="265"/>
      <c r="G3" s="266"/>
    </row>
    <row r="4" spans="1:7" ht="24.95" customHeight="1" x14ac:dyDescent="0.2">
      <c r="A4" s="50" t="s">
        <v>9</v>
      </c>
      <c r="B4" s="49"/>
      <c r="C4" s="265"/>
      <c r="D4" s="265"/>
      <c r="E4" s="265"/>
      <c r="F4" s="265"/>
      <c r="G4" s="266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8"/>
  <sheetViews>
    <sheetView tabSelected="1" workbookViewId="0">
      <pane ySplit="7" topLeftCell="A80" activePane="bottomLeft" state="frozen"/>
      <selection pane="bottomLeft" activeCell="C92" sqref="C92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7" t="s">
        <v>85</v>
      </c>
      <c r="B1" s="277"/>
      <c r="C1" s="277"/>
      <c r="D1" s="277"/>
      <c r="E1" s="277"/>
      <c r="F1" s="277"/>
      <c r="G1" s="277"/>
      <c r="AG1" t="s">
        <v>86</v>
      </c>
    </row>
    <row r="2" spans="1:60" ht="24.95" customHeight="1" x14ac:dyDescent="0.2">
      <c r="A2" s="144" t="s">
        <v>7</v>
      </c>
      <c r="B2" s="49" t="s">
        <v>43</v>
      </c>
      <c r="C2" s="278" t="s">
        <v>44</v>
      </c>
      <c r="D2" s="279"/>
      <c r="E2" s="279"/>
      <c r="F2" s="279"/>
      <c r="G2" s="280"/>
      <c r="AG2" t="s">
        <v>87</v>
      </c>
    </row>
    <row r="3" spans="1:60" ht="24.95" customHeight="1" x14ac:dyDescent="0.2">
      <c r="A3" s="144" t="s">
        <v>8</v>
      </c>
      <c r="B3" s="49" t="s">
        <v>47</v>
      </c>
      <c r="C3" s="278" t="s">
        <v>48</v>
      </c>
      <c r="D3" s="279"/>
      <c r="E3" s="279"/>
      <c r="F3" s="279"/>
      <c r="G3" s="280"/>
      <c r="AC3" s="125" t="s">
        <v>87</v>
      </c>
      <c r="AG3" t="s">
        <v>88</v>
      </c>
    </row>
    <row r="4" spans="1:60" ht="24.95" customHeight="1" x14ac:dyDescent="0.2">
      <c r="A4" s="145" t="s">
        <v>9</v>
      </c>
      <c r="B4" s="146" t="s">
        <v>49</v>
      </c>
      <c r="C4" s="281" t="s">
        <v>48</v>
      </c>
      <c r="D4" s="282"/>
      <c r="E4" s="282"/>
      <c r="F4" s="282"/>
      <c r="G4" s="283"/>
      <c r="AG4" t="s">
        <v>89</v>
      </c>
    </row>
    <row r="5" spans="1:60" x14ac:dyDescent="0.2">
      <c r="D5" s="10"/>
    </row>
    <row r="6" spans="1:60" ht="38.25" x14ac:dyDescent="0.2">
      <c r="A6" s="148" t="s">
        <v>90</v>
      </c>
      <c r="B6" s="150" t="s">
        <v>91</v>
      </c>
      <c r="C6" s="150" t="s">
        <v>92</v>
      </c>
      <c r="D6" s="149" t="s">
        <v>93</v>
      </c>
      <c r="E6" s="148" t="s">
        <v>94</v>
      </c>
      <c r="F6" s="147" t="s">
        <v>95</v>
      </c>
      <c r="G6" s="148" t="s">
        <v>29</v>
      </c>
      <c r="H6" s="151" t="s">
        <v>30</v>
      </c>
      <c r="I6" s="151" t="s">
        <v>96</v>
      </c>
      <c r="J6" s="151" t="s">
        <v>31</v>
      </c>
      <c r="K6" s="151" t="s">
        <v>97</v>
      </c>
      <c r="L6" s="151" t="s">
        <v>98</v>
      </c>
      <c r="M6" s="151" t="s">
        <v>99</v>
      </c>
      <c r="N6" s="151" t="s">
        <v>100</v>
      </c>
      <c r="O6" s="151" t="s">
        <v>101</v>
      </c>
      <c r="P6" s="151" t="s">
        <v>102</v>
      </c>
      <c r="Q6" s="151" t="s">
        <v>103</v>
      </c>
      <c r="R6" s="151" t="s">
        <v>104</v>
      </c>
      <c r="S6" s="151" t="s">
        <v>105</v>
      </c>
      <c r="T6" s="151" t="s">
        <v>106</v>
      </c>
      <c r="U6" s="151" t="s">
        <v>107</v>
      </c>
      <c r="V6" s="151" t="s">
        <v>108</v>
      </c>
      <c r="W6" s="151" t="s">
        <v>109</v>
      </c>
      <c r="X6" s="151" t="s">
        <v>110</v>
      </c>
      <c r="Y6" s="151" t="s">
        <v>111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8" t="s">
        <v>112</v>
      </c>
      <c r="B8" s="169" t="s">
        <v>68</v>
      </c>
      <c r="C8" s="183" t="s">
        <v>69</v>
      </c>
      <c r="D8" s="170"/>
      <c r="E8" s="171"/>
      <c r="F8" s="172"/>
      <c r="G8" s="172">
        <f>SUMIF(AG9:AG22,"&lt;&gt;NOR",G9:G22)</f>
        <v>0</v>
      </c>
      <c r="H8" s="172"/>
      <c r="I8" s="172">
        <f>SUM(I9:I22)</f>
        <v>0</v>
      </c>
      <c r="J8" s="172"/>
      <c r="K8" s="172">
        <f>SUM(K9:K22)</f>
        <v>0</v>
      </c>
      <c r="L8" s="172"/>
      <c r="M8" s="172">
        <f>SUM(M9:M22)</f>
        <v>0</v>
      </c>
      <c r="N8" s="171"/>
      <c r="O8" s="171">
        <f>SUM(O9:O22)</f>
        <v>0</v>
      </c>
      <c r="P8" s="171"/>
      <c r="Q8" s="171">
        <f>SUM(Q9:Q22)</f>
        <v>74.66</v>
      </c>
      <c r="R8" s="172"/>
      <c r="S8" s="172"/>
      <c r="T8" s="173"/>
      <c r="U8" s="167"/>
      <c r="V8" s="167">
        <f>SUM(V9:V22)</f>
        <v>6.0699999999999994</v>
      </c>
      <c r="W8" s="167"/>
      <c r="X8" s="167"/>
      <c r="Y8" s="167"/>
      <c r="AG8" t="s">
        <v>113</v>
      </c>
    </row>
    <row r="9" spans="1:60" ht="33.75" outlineLevel="1" x14ac:dyDescent="0.2">
      <c r="A9" s="175">
        <v>1</v>
      </c>
      <c r="B9" s="176" t="s">
        <v>114</v>
      </c>
      <c r="C9" s="184" t="s">
        <v>115</v>
      </c>
      <c r="D9" s="177" t="s">
        <v>116</v>
      </c>
      <c r="E9" s="178">
        <v>33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0.40799999999999997</v>
      </c>
      <c r="Q9" s="178">
        <f>ROUND(E9*P9,2)</f>
        <v>13.46</v>
      </c>
      <c r="R9" s="180" t="s">
        <v>117</v>
      </c>
      <c r="S9" s="180" t="s">
        <v>118</v>
      </c>
      <c r="T9" s="181" t="s">
        <v>118</v>
      </c>
      <c r="U9" s="162">
        <v>0.06</v>
      </c>
      <c r="V9" s="162">
        <f>ROUND(E9*U9,2)</f>
        <v>1.98</v>
      </c>
      <c r="W9" s="162"/>
      <c r="X9" s="162" t="s">
        <v>119</v>
      </c>
      <c r="Y9" s="162" t="s">
        <v>120</v>
      </c>
      <c r="Z9" s="152"/>
      <c r="AA9" s="152"/>
      <c r="AB9" s="152"/>
      <c r="AC9" s="152"/>
      <c r="AD9" s="152"/>
      <c r="AE9" s="152"/>
      <c r="AF9" s="152"/>
      <c r="AG9" s="152" t="s">
        <v>121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273" t="s">
        <v>122</v>
      </c>
      <c r="D10" s="274"/>
      <c r="E10" s="274"/>
      <c r="F10" s="274"/>
      <c r="G10" s="274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2"/>
      <c r="AA10" s="152"/>
      <c r="AB10" s="152"/>
      <c r="AC10" s="152"/>
      <c r="AD10" s="152"/>
      <c r="AE10" s="152"/>
      <c r="AF10" s="152"/>
      <c r="AG10" s="152" t="s">
        <v>123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2" x14ac:dyDescent="0.2">
      <c r="A11" s="159"/>
      <c r="B11" s="160"/>
      <c r="C11" s="185" t="s">
        <v>124</v>
      </c>
      <c r="D11" s="163"/>
      <c r="E11" s="164">
        <v>33</v>
      </c>
      <c r="F11" s="162"/>
      <c r="G11" s="162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2"/>
      <c r="AA11" s="152"/>
      <c r="AB11" s="152"/>
      <c r="AC11" s="152"/>
      <c r="AD11" s="152"/>
      <c r="AE11" s="152"/>
      <c r="AF11" s="152"/>
      <c r="AG11" s="152" t="s">
        <v>125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3" x14ac:dyDescent="0.2">
      <c r="A12" s="159"/>
      <c r="B12" s="160"/>
      <c r="C12" s="185" t="s">
        <v>126</v>
      </c>
      <c r="D12" s="163"/>
      <c r="E12" s="164"/>
      <c r="F12" s="162"/>
      <c r="G12" s="162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62"/>
      <c r="Z12" s="152"/>
      <c r="AA12" s="152"/>
      <c r="AB12" s="152"/>
      <c r="AC12" s="152"/>
      <c r="AD12" s="152"/>
      <c r="AE12" s="152"/>
      <c r="AF12" s="152"/>
      <c r="AG12" s="152" t="s">
        <v>125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2" x14ac:dyDescent="0.2">
      <c r="A13" s="159"/>
      <c r="B13" s="160"/>
      <c r="C13" s="267"/>
      <c r="D13" s="268"/>
      <c r="E13" s="268"/>
      <c r="F13" s="268"/>
      <c r="G13" s="268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52"/>
      <c r="AA13" s="152"/>
      <c r="AB13" s="152"/>
      <c r="AC13" s="152"/>
      <c r="AD13" s="152"/>
      <c r="AE13" s="152"/>
      <c r="AF13" s="152"/>
      <c r="AG13" s="152" t="s">
        <v>127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s="202" customFormat="1" outlineLevel="2" x14ac:dyDescent="0.2">
      <c r="A14" s="210" t="s">
        <v>340</v>
      </c>
      <c r="B14" s="176" t="s">
        <v>342</v>
      </c>
      <c r="C14" s="184" t="s">
        <v>341</v>
      </c>
      <c r="D14" s="177" t="s">
        <v>187</v>
      </c>
      <c r="E14" s="178">
        <v>150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78">
        <v>0</v>
      </c>
      <c r="O14" s="178">
        <f>ROUND(E14*N14,2)</f>
        <v>0</v>
      </c>
      <c r="P14" s="178">
        <v>0.40799999999999997</v>
      </c>
      <c r="Q14" s="178">
        <f>ROUND(E14*P14,2)</f>
        <v>61.2</v>
      </c>
      <c r="R14" s="180" t="s">
        <v>117</v>
      </c>
      <c r="S14" s="180" t="s">
        <v>118</v>
      </c>
      <c r="T14" s="200"/>
      <c r="U14" s="200"/>
      <c r="V14" s="200"/>
      <c r="W14" s="200"/>
      <c r="X14" s="200"/>
      <c r="Y14" s="200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01"/>
      <c r="BH14" s="201"/>
    </row>
    <row r="15" spans="1:60" s="202" customFormat="1" outlineLevel="2" x14ac:dyDescent="0.2">
      <c r="A15" s="205"/>
      <c r="B15" s="206"/>
      <c r="C15" s="209" t="s">
        <v>343</v>
      </c>
      <c r="D15" s="207"/>
      <c r="E15" s="207"/>
      <c r="F15" s="207"/>
      <c r="G15" s="207"/>
      <c r="H15" s="200"/>
      <c r="I15" s="200"/>
      <c r="J15" s="200"/>
      <c r="K15" s="200"/>
      <c r="L15" s="200"/>
      <c r="M15" s="200"/>
      <c r="N15" s="208"/>
      <c r="O15" s="208"/>
      <c r="P15" s="208"/>
      <c r="Q15" s="208"/>
      <c r="R15" s="200"/>
      <c r="S15" s="200"/>
      <c r="T15" s="200"/>
      <c r="U15" s="200"/>
      <c r="V15" s="200"/>
      <c r="W15" s="200"/>
      <c r="X15" s="200"/>
      <c r="Y15" s="200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</row>
    <row r="16" spans="1:60" outlineLevel="2" x14ac:dyDescent="0.2">
      <c r="A16" s="159"/>
      <c r="B16" s="160"/>
      <c r="C16" s="190"/>
      <c r="D16" s="191"/>
      <c r="E16" s="191"/>
      <c r="F16" s="191"/>
      <c r="G16" s="191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6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75">
        <v>2</v>
      </c>
      <c r="B17" s="176" t="s">
        <v>128</v>
      </c>
      <c r="C17" s="184" t="s">
        <v>129</v>
      </c>
      <c r="D17" s="177" t="s">
        <v>116</v>
      </c>
      <c r="E17" s="178">
        <v>33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78">
        <v>0</v>
      </c>
      <c r="O17" s="178">
        <f>ROUND(E17*N17,2)</f>
        <v>0</v>
      </c>
      <c r="P17" s="178">
        <v>0</v>
      </c>
      <c r="Q17" s="178">
        <f>ROUND(E17*P17,2)</f>
        <v>0</v>
      </c>
      <c r="R17" s="180" t="s">
        <v>117</v>
      </c>
      <c r="S17" s="180" t="s">
        <v>118</v>
      </c>
      <c r="T17" s="181" t="s">
        <v>118</v>
      </c>
      <c r="U17" s="162">
        <v>0.12</v>
      </c>
      <c r="V17" s="162">
        <f>ROUND(E17*U17,2)</f>
        <v>3.96</v>
      </c>
      <c r="W17" s="162"/>
      <c r="X17" s="162" t="s">
        <v>119</v>
      </c>
      <c r="Y17" s="162" t="s">
        <v>120</v>
      </c>
      <c r="Z17" s="152"/>
      <c r="AA17" s="152"/>
      <c r="AB17" s="152"/>
      <c r="AC17" s="152"/>
      <c r="AD17" s="152"/>
      <c r="AE17" s="152"/>
      <c r="AF17" s="152"/>
      <c r="AG17" s="152" t="s">
        <v>130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2" x14ac:dyDescent="0.2">
      <c r="A18" s="159"/>
      <c r="B18" s="160"/>
      <c r="C18" s="273" t="s">
        <v>131</v>
      </c>
      <c r="D18" s="274"/>
      <c r="E18" s="274"/>
      <c r="F18" s="274"/>
      <c r="G18" s="274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2"/>
      <c r="AA18" s="152"/>
      <c r="AB18" s="152"/>
      <c r="AC18" s="152"/>
      <c r="AD18" s="152"/>
      <c r="AE18" s="152"/>
      <c r="AF18" s="152"/>
      <c r="AG18" s="152" t="s">
        <v>123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82" t="str">
        <f>C18</f>
        <v>krajníků, desek nebo panelů od spojovacího materiálu s odklizením a uložením očištěných hmot a spojovacího materiálu na skládku na vzdálenost do 10 m</v>
      </c>
      <c r="BB18" s="152"/>
      <c r="BC18" s="152"/>
      <c r="BD18" s="152"/>
      <c r="BE18" s="152"/>
      <c r="BF18" s="152"/>
      <c r="BG18" s="152"/>
      <c r="BH18" s="152"/>
    </row>
    <row r="19" spans="1:60" outlineLevel="2" x14ac:dyDescent="0.2">
      <c r="A19" s="159"/>
      <c r="B19" s="160"/>
      <c r="C19" s="185" t="s">
        <v>132</v>
      </c>
      <c r="D19" s="163"/>
      <c r="E19" s="164">
        <v>33</v>
      </c>
      <c r="F19" s="162"/>
      <c r="G19" s="162"/>
      <c r="H19" s="162"/>
      <c r="I19" s="162"/>
      <c r="J19" s="162"/>
      <c r="K19" s="162"/>
      <c r="L19" s="162"/>
      <c r="M19" s="162"/>
      <c r="N19" s="161"/>
      <c r="O19" s="161"/>
      <c r="P19" s="161"/>
      <c r="Q19" s="161"/>
      <c r="R19" s="162"/>
      <c r="S19" s="162"/>
      <c r="T19" s="162"/>
      <c r="U19" s="162"/>
      <c r="V19" s="162"/>
      <c r="W19" s="162"/>
      <c r="X19" s="162"/>
      <c r="Y19" s="162"/>
      <c r="Z19" s="152"/>
      <c r="AA19" s="152"/>
      <c r="AB19" s="152"/>
      <c r="AC19" s="152"/>
      <c r="AD19" s="152"/>
      <c r="AE19" s="152"/>
      <c r="AF19" s="152"/>
      <c r="AG19" s="152" t="s">
        <v>125</v>
      </c>
      <c r="AH19" s="152">
        <v>5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2" x14ac:dyDescent="0.2">
      <c r="A20" s="159"/>
      <c r="B20" s="160"/>
      <c r="C20" s="267"/>
      <c r="D20" s="268"/>
      <c r="E20" s="268"/>
      <c r="F20" s="268"/>
      <c r="G20" s="268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2"/>
      <c r="AA20" s="152"/>
      <c r="AB20" s="152"/>
      <c r="AC20" s="152"/>
      <c r="AD20" s="152"/>
      <c r="AE20" s="152"/>
      <c r="AF20" s="152"/>
      <c r="AG20" s="152" t="s">
        <v>127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75">
        <v>3</v>
      </c>
      <c r="B21" s="176" t="s">
        <v>133</v>
      </c>
      <c r="C21" s="184" t="s">
        <v>134</v>
      </c>
      <c r="D21" s="177" t="s">
        <v>135</v>
      </c>
      <c r="E21" s="178">
        <v>13.464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80" t="s">
        <v>117</v>
      </c>
      <c r="S21" s="180" t="s">
        <v>118</v>
      </c>
      <c r="T21" s="181" t="s">
        <v>118</v>
      </c>
      <c r="U21" s="162">
        <v>0.01</v>
      </c>
      <c r="V21" s="162">
        <f>ROUND(E21*U21,2)</f>
        <v>0.13</v>
      </c>
      <c r="W21" s="162"/>
      <c r="X21" s="162" t="s">
        <v>136</v>
      </c>
      <c r="Y21" s="162" t="s">
        <v>120</v>
      </c>
      <c r="Z21" s="152"/>
      <c r="AA21" s="152"/>
      <c r="AB21" s="152"/>
      <c r="AC21" s="152"/>
      <c r="AD21" s="152"/>
      <c r="AE21" s="152"/>
      <c r="AF21" s="152"/>
      <c r="AG21" s="152" t="s">
        <v>137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2" x14ac:dyDescent="0.2">
      <c r="A22" s="159"/>
      <c r="B22" s="160"/>
      <c r="C22" s="271"/>
      <c r="D22" s="272"/>
      <c r="E22" s="272"/>
      <c r="F22" s="272"/>
      <c r="G22" s="272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2"/>
      <c r="AA22" s="152"/>
      <c r="AB22" s="152"/>
      <c r="AC22" s="152"/>
      <c r="AD22" s="152"/>
      <c r="AE22" s="152"/>
      <c r="AF22" s="152"/>
      <c r="AG22" s="152" t="s">
        <v>127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x14ac:dyDescent="0.2">
      <c r="A23" s="168" t="s">
        <v>112</v>
      </c>
      <c r="B23" s="169" t="s">
        <v>70</v>
      </c>
      <c r="C23" s="183" t="s">
        <v>69</v>
      </c>
      <c r="D23" s="170"/>
      <c r="E23" s="171"/>
      <c r="F23" s="172"/>
      <c r="G23" s="172">
        <f>SUMIF(AG24:AG100,"&lt;&gt;NOR",G24:G100)</f>
        <v>0</v>
      </c>
      <c r="H23" s="172"/>
      <c r="I23" s="172">
        <f>SUM(I24:I100)</f>
        <v>0</v>
      </c>
      <c r="J23" s="172"/>
      <c r="K23" s="172">
        <f>SUM(K24:K100)</f>
        <v>0</v>
      </c>
      <c r="L23" s="172"/>
      <c r="M23" s="172">
        <f>SUM(M24:M100)</f>
        <v>0</v>
      </c>
      <c r="N23" s="171"/>
      <c r="O23" s="171">
        <f>SUM(O24:O100)</f>
        <v>6.0000000000000005E-2</v>
      </c>
      <c r="P23" s="171"/>
      <c r="Q23" s="171">
        <f>SUM(Q24:Q100)</f>
        <v>14.52</v>
      </c>
      <c r="R23" s="172"/>
      <c r="S23" s="172"/>
      <c r="T23" s="173"/>
      <c r="U23" s="167"/>
      <c r="V23" s="167">
        <f>SUM(V24:V100)</f>
        <v>347.60999999999996</v>
      </c>
      <c r="W23" s="167"/>
      <c r="X23" s="167"/>
      <c r="Y23" s="167"/>
      <c r="AG23" t="s">
        <v>113</v>
      </c>
    </row>
    <row r="24" spans="1:60" ht="22.5" outlineLevel="1" x14ac:dyDescent="0.2">
      <c r="A24" s="175">
        <v>4</v>
      </c>
      <c r="B24" s="176" t="s">
        <v>138</v>
      </c>
      <c r="C24" s="184" t="s">
        <v>139</v>
      </c>
      <c r="D24" s="177" t="s">
        <v>116</v>
      </c>
      <c r="E24" s="178">
        <v>33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78">
        <v>0</v>
      </c>
      <c r="O24" s="178">
        <f>ROUND(E24*N24,2)</f>
        <v>0</v>
      </c>
      <c r="P24" s="178">
        <v>0.44</v>
      </c>
      <c r="Q24" s="178">
        <f>ROUND(E24*P24,2)</f>
        <v>14.52</v>
      </c>
      <c r="R24" s="180" t="s">
        <v>117</v>
      </c>
      <c r="S24" s="180" t="s">
        <v>118</v>
      </c>
      <c r="T24" s="181" t="s">
        <v>118</v>
      </c>
      <c r="U24" s="162">
        <v>0.376</v>
      </c>
      <c r="V24" s="162">
        <f>ROUND(E24*U24,2)</f>
        <v>12.41</v>
      </c>
      <c r="W24" s="162"/>
      <c r="X24" s="162" t="s">
        <v>119</v>
      </c>
      <c r="Y24" s="162" t="s">
        <v>120</v>
      </c>
      <c r="Z24" s="152"/>
      <c r="AA24" s="152"/>
      <c r="AB24" s="152"/>
      <c r="AC24" s="152"/>
      <c r="AD24" s="152"/>
      <c r="AE24" s="152"/>
      <c r="AF24" s="152"/>
      <c r="AG24" s="152" t="s">
        <v>121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2" x14ac:dyDescent="0.2">
      <c r="A25" s="159"/>
      <c r="B25" s="160"/>
      <c r="C25" s="185" t="s">
        <v>140</v>
      </c>
      <c r="D25" s="163"/>
      <c r="E25" s="164"/>
      <c r="F25" s="162"/>
      <c r="G25" s="162"/>
      <c r="H25" s="162"/>
      <c r="I25" s="162"/>
      <c r="J25" s="162"/>
      <c r="K25" s="162"/>
      <c r="L25" s="162"/>
      <c r="M25" s="162"/>
      <c r="N25" s="161"/>
      <c r="O25" s="161"/>
      <c r="P25" s="161"/>
      <c r="Q25" s="161"/>
      <c r="R25" s="162"/>
      <c r="S25" s="162"/>
      <c r="T25" s="162"/>
      <c r="U25" s="162"/>
      <c r="V25" s="162"/>
      <c r="W25" s="162"/>
      <c r="X25" s="162"/>
      <c r="Y25" s="162"/>
      <c r="Z25" s="152"/>
      <c r="AA25" s="152"/>
      <c r="AB25" s="152"/>
      <c r="AC25" s="152"/>
      <c r="AD25" s="152"/>
      <c r="AE25" s="152"/>
      <c r="AF25" s="152"/>
      <c r="AG25" s="152" t="s">
        <v>125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3" x14ac:dyDescent="0.2">
      <c r="A26" s="159"/>
      <c r="B26" s="160"/>
      <c r="C26" s="185" t="s">
        <v>132</v>
      </c>
      <c r="D26" s="163"/>
      <c r="E26" s="164">
        <v>33</v>
      </c>
      <c r="F26" s="162"/>
      <c r="G26" s="162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62"/>
      <c r="Z26" s="152"/>
      <c r="AA26" s="152"/>
      <c r="AB26" s="152"/>
      <c r="AC26" s="152"/>
      <c r="AD26" s="152"/>
      <c r="AE26" s="152"/>
      <c r="AF26" s="152"/>
      <c r="AG26" s="152" t="s">
        <v>125</v>
      </c>
      <c r="AH26" s="152">
        <v>5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2" x14ac:dyDescent="0.2">
      <c r="A27" s="159"/>
      <c r="B27" s="160"/>
      <c r="C27" s="267"/>
      <c r="D27" s="268"/>
      <c r="E27" s="268"/>
      <c r="F27" s="268"/>
      <c r="G27" s="268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2"/>
      <c r="AA27" s="152"/>
      <c r="AB27" s="152"/>
      <c r="AC27" s="152"/>
      <c r="AD27" s="152"/>
      <c r="AE27" s="152"/>
      <c r="AF27" s="152"/>
      <c r="AG27" s="152" t="s">
        <v>127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75">
        <v>5</v>
      </c>
      <c r="B28" s="176" t="s">
        <v>141</v>
      </c>
      <c r="C28" s="184" t="s">
        <v>142</v>
      </c>
      <c r="D28" s="177" t="s">
        <v>143</v>
      </c>
      <c r="E28" s="178">
        <v>440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78">
        <v>0</v>
      </c>
      <c r="O28" s="178">
        <f>ROUND(E28*N28,2)</f>
        <v>0</v>
      </c>
      <c r="P28" s="178">
        <v>0</v>
      </c>
      <c r="Q28" s="178">
        <f>ROUND(E28*P28,2)</f>
        <v>0</v>
      </c>
      <c r="R28" s="180" t="s">
        <v>144</v>
      </c>
      <c r="S28" s="180" t="s">
        <v>118</v>
      </c>
      <c r="T28" s="181" t="s">
        <v>118</v>
      </c>
      <c r="U28" s="162">
        <v>0.42199999999999999</v>
      </c>
      <c r="V28" s="162">
        <f>ROUND(E28*U28,2)</f>
        <v>185.68</v>
      </c>
      <c r="W28" s="162"/>
      <c r="X28" s="162" t="s">
        <v>119</v>
      </c>
      <c r="Y28" s="162" t="s">
        <v>120</v>
      </c>
      <c r="Z28" s="152"/>
      <c r="AA28" s="152"/>
      <c r="AB28" s="152"/>
      <c r="AC28" s="152"/>
      <c r="AD28" s="152"/>
      <c r="AE28" s="152"/>
      <c r="AF28" s="152"/>
      <c r="AG28" s="152" t="s">
        <v>121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2" x14ac:dyDescent="0.2">
      <c r="A29" s="159"/>
      <c r="B29" s="160"/>
      <c r="C29" s="273" t="s">
        <v>145</v>
      </c>
      <c r="D29" s="274"/>
      <c r="E29" s="274"/>
      <c r="F29" s="274"/>
      <c r="G29" s="274"/>
      <c r="H29" s="162"/>
      <c r="I29" s="162"/>
      <c r="J29" s="162"/>
      <c r="K29" s="162"/>
      <c r="L29" s="162"/>
      <c r="M29" s="162"/>
      <c r="N29" s="161"/>
      <c r="O29" s="161"/>
      <c r="P29" s="161"/>
      <c r="Q29" s="161"/>
      <c r="R29" s="162"/>
      <c r="S29" s="162"/>
      <c r="T29" s="162"/>
      <c r="U29" s="162"/>
      <c r="V29" s="162"/>
      <c r="W29" s="162"/>
      <c r="X29" s="162"/>
      <c r="Y29" s="162"/>
      <c r="Z29" s="152"/>
      <c r="AA29" s="152"/>
      <c r="AB29" s="152"/>
      <c r="AC29" s="152"/>
      <c r="AD29" s="152"/>
      <c r="AE29" s="152"/>
      <c r="AF29" s="152"/>
      <c r="AG29" s="152" t="s">
        <v>123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82" t="str">
        <f>C29</f>
        <v>s přemístěním výkopku v příčných profilech na vzdálenost do 15 m nebo s naložením na dopravní prostředek.</v>
      </c>
      <c r="BB29" s="152"/>
      <c r="BC29" s="152"/>
      <c r="BD29" s="152"/>
      <c r="BE29" s="152"/>
      <c r="BF29" s="152"/>
      <c r="BG29" s="152"/>
      <c r="BH29" s="152"/>
    </row>
    <row r="30" spans="1:60" outlineLevel="2" x14ac:dyDescent="0.2">
      <c r="A30" s="159"/>
      <c r="B30" s="160"/>
      <c r="C30" s="185" t="s">
        <v>146</v>
      </c>
      <c r="D30" s="163"/>
      <c r="E30" s="164">
        <v>440</v>
      </c>
      <c r="F30" s="162"/>
      <c r="G30" s="162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52"/>
      <c r="AA30" s="152"/>
      <c r="AB30" s="152"/>
      <c r="AC30" s="152"/>
      <c r="AD30" s="152"/>
      <c r="AE30" s="152"/>
      <c r="AF30" s="152"/>
      <c r="AG30" s="152" t="s">
        <v>125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3" x14ac:dyDescent="0.2">
      <c r="A31" s="159"/>
      <c r="B31" s="160"/>
      <c r="C31" s="185" t="s">
        <v>147</v>
      </c>
      <c r="D31" s="163"/>
      <c r="E31" s="164"/>
      <c r="F31" s="162"/>
      <c r="G31" s="162"/>
      <c r="H31" s="162"/>
      <c r="I31" s="162"/>
      <c r="J31" s="162"/>
      <c r="K31" s="162"/>
      <c r="L31" s="162"/>
      <c r="M31" s="162"/>
      <c r="N31" s="161"/>
      <c r="O31" s="161"/>
      <c r="P31" s="161"/>
      <c r="Q31" s="161"/>
      <c r="R31" s="162"/>
      <c r="S31" s="162"/>
      <c r="T31" s="162"/>
      <c r="U31" s="162"/>
      <c r="V31" s="162"/>
      <c r="W31" s="162"/>
      <c r="X31" s="162"/>
      <c r="Y31" s="162"/>
      <c r="Z31" s="152"/>
      <c r="AA31" s="152"/>
      <c r="AB31" s="152"/>
      <c r="AC31" s="152"/>
      <c r="AD31" s="152"/>
      <c r="AE31" s="152"/>
      <c r="AF31" s="152"/>
      <c r="AG31" s="152" t="s">
        <v>125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2" x14ac:dyDescent="0.2">
      <c r="A32" s="159"/>
      <c r="B32" s="160"/>
      <c r="C32" s="267"/>
      <c r="D32" s="268"/>
      <c r="E32" s="268"/>
      <c r="F32" s="268"/>
      <c r="G32" s="268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52"/>
      <c r="AA32" s="152"/>
      <c r="AB32" s="152"/>
      <c r="AC32" s="152"/>
      <c r="AD32" s="152"/>
      <c r="AE32" s="152"/>
      <c r="AF32" s="152"/>
      <c r="AG32" s="152" t="s">
        <v>127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5">
        <v>6</v>
      </c>
      <c r="B33" s="176" t="s">
        <v>148</v>
      </c>
      <c r="C33" s="184" t="s">
        <v>149</v>
      </c>
      <c r="D33" s="177" t="s">
        <v>143</v>
      </c>
      <c r="E33" s="178">
        <v>220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80" t="s">
        <v>144</v>
      </c>
      <c r="S33" s="180" t="s">
        <v>118</v>
      </c>
      <c r="T33" s="181" t="s">
        <v>118</v>
      </c>
      <c r="U33" s="162">
        <v>8.7999999999999995E-2</v>
      </c>
      <c r="V33" s="162">
        <f>ROUND(E33*U33,2)</f>
        <v>19.36</v>
      </c>
      <c r="W33" s="162"/>
      <c r="X33" s="162" t="s">
        <v>119</v>
      </c>
      <c r="Y33" s="162" t="s">
        <v>120</v>
      </c>
      <c r="Z33" s="152"/>
      <c r="AA33" s="152"/>
      <c r="AB33" s="152"/>
      <c r="AC33" s="152"/>
      <c r="AD33" s="152"/>
      <c r="AE33" s="152"/>
      <c r="AF33" s="152"/>
      <c r="AG33" s="152" t="s">
        <v>121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2" x14ac:dyDescent="0.2">
      <c r="A34" s="159"/>
      <c r="B34" s="160"/>
      <c r="C34" s="273" t="s">
        <v>145</v>
      </c>
      <c r="D34" s="274"/>
      <c r="E34" s="274"/>
      <c r="F34" s="274"/>
      <c r="G34" s="274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52"/>
      <c r="AA34" s="152"/>
      <c r="AB34" s="152"/>
      <c r="AC34" s="152"/>
      <c r="AD34" s="152"/>
      <c r="AE34" s="152"/>
      <c r="AF34" s="152"/>
      <c r="AG34" s="152" t="s">
        <v>123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82" t="str">
        <f>C34</f>
        <v>s přemístěním výkopku v příčných profilech na vzdálenost do 15 m nebo s naložením na dopravní prostředek.</v>
      </c>
      <c r="BB34" s="152"/>
      <c r="BC34" s="152"/>
      <c r="BD34" s="152"/>
      <c r="BE34" s="152"/>
      <c r="BF34" s="152"/>
      <c r="BG34" s="152"/>
      <c r="BH34" s="152"/>
    </row>
    <row r="35" spans="1:60" outlineLevel="2" x14ac:dyDescent="0.2">
      <c r="A35" s="159"/>
      <c r="B35" s="160"/>
      <c r="C35" s="185" t="s">
        <v>150</v>
      </c>
      <c r="D35" s="163"/>
      <c r="E35" s="164">
        <v>220</v>
      </c>
      <c r="F35" s="162"/>
      <c r="G35" s="162"/>
      <c r="H35" s="162"/>
      <c r="I35" s="162"/>
      <c r="J35" s="162"/>
      <c r="K35" s="162"/>
      <c r="L35" s="162"/>
      <c r="M35" s="162"/>
      <c r="N35" s="161"/>
      <c r="O35" s="161"/>
      <c r="P35" s="161"/>
      <c r="Q35" s="161"/>
      <c r="R35" s="162"/>
      <c r="S35" s="162"/>
      <c r="T35" s="162"/>
      <c r="U35" s="162"/>
      <c r="V35" s="162"/>
      <c r="W35" s="162"/>
      <c r="X35" s="162"/>
      <c r="Y35" s="162"/>
      <c r="Z35" s="152"/>
      <c r="AA35" s="152"/>
      <c r="AB35" s="152"/>
      <c r="AC35" s="152"/>
      <c r="AD35" s="152"/>
      <c r="AE35" s="152"/>
      <c r="AF35" s="152"/>
      <c r="AG35" s="152" t="s">
        <v>125</v>
      </c>
      <c r="AH35" s="152">
        <v>5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2" x14ac:dyDescent="0.2">
      <c r="A36" s="159"/>
      <c r="B36" s="160"/>
      <c r="C36" s="267"/>
      <c r="D36" s="268"/>
      <c r="E36" s="268"/>
      <c r="F36" s="268"/>
      <c r="G36" s="268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62"/>
      <c r="Z36" s="152"/>
      <c r="AA36" s="152"/>
      <c r="AB36" s="152"/>
      <c r="AC36" s="152"/>
      <c r="AD36" s="152"/>
      <c r="AE36" s="152"/>
      <c r="AF36" s="152"/>
      <c r="AG36" s="152" t="s">
        <v>127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s="202" customFormat="1" outlineLevel="1" x14ac:dyDescent="0.2">
      <c r="A37" s="192">
        <v>7</v>
      </c>
      <c r="B37" s="193" t="s">
        <v>151</v>
      </c>
      <c r="C37" s="194" t="s">
        <v>337</v>
      </c>
      <c r="D37" s="195" t="s">
        <v>143</v>
      </c>
      <c r="E37" s="196">
        <v>768.75</v>
      </c>
      <c r="F37" s="197"/>
      <c r="G37" s="198">
        <f>ROUND(E37*F37,2)</f>
        <v>0</v>
      </c>
      <c r="H37" s="197"/>
      <c r="I37" s="198">
        <f>ROUND(E37*H37,2)</f>
        <v>0</v>
      </c>
      <c r="J37" s="197"/>
      <c r="K37" s="198">
        <f>ROUND(E37*J37,2)</f>
        <v>0</v>
      </c>
      <c r="L37" s="198">
        <v>21</v>
      </c>
      <c r="M37" s="198">
        <f>G37*(1+L37/100)</f>
        <v>0</v>
      </c>
      <c r="N37" s="196">
        <v>0</v>
      </c>
      <c r="O37" s="196">
        <f>ROUND(E37*N37,2)</f>
        <v>0</v>
      </c>
      <c r="P37" s="196">
        <v>0</v>
      </c>
      <c r="Q37" s="196">
        <f>ROUND(E37*P37,2)</f>
        <v>0</v>
      </c>
      <c r="R37" s="198" t="s">
        <v>144</v>
      </c>
      <c r="S37" s="198" t="s">
        <v>118</v>
      </c>
      <c r="T37" s="199" t="s">
        <v>118</v>
      </c>
      <c r="U37" s="200">
        <v>1.0999999999999999E-2</v>
      </c>
      <c r="V37" s="200">
        <f>ROUND(E37*U37,2)</f>
        <v>8.4600000000000009</v>
      </c>
      <c r="W37" s="200"/>
      <c r="X37" s="200" t="s">
        <v>119</v>
      </c>
      <c r="Y37" s="200" t="s">
        <v>120</v>
      </c>
      <c r="Z37" s="201"/>
      <c r="AA37" s="201"/>
      <c r="AB37" s="201"/>
      <c r="AC37" s="201"/>
      <c r="AD37" s="201"/>
      <c r="AE37" s="201"/>
      <c r="AF37" s="201"/>
      <c r="AG37" s="201" t="s">
        <v>121</v>
      </c>
      <c r="AH37" s="201"/>
      <c r="AI37" s="201"/>
      <c r="AJ37" s="201"/>
      <c r="AK37" s="201"/>
      <c r="AL37" s="201"/>
      <c r="AM37" s="201"/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</row>
    <row r="38" spans="1:60" outlineLevel="2" x14ac:dyDescent="0.2">
      <c r="A38" s="159"/>
      <c r="B38" s="160"/>
      <c r="C38" s="273" t="s">
        <v>152</v>
      </c>
      <c r="D38" s="274"/>
      <c r="E38" s="274"/>
      <c r="F38" s="274"/>
      <c r="G38" s="274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62"/>
      <c r="Z38" s="152"/>
      <c r="AA38" s="152"/>
      <c r="AB38" s="152"/>
      <c r="AC38" s="152"/>
      <c r="AD38" s="152"/>
      <c r="AE38" s="152"/>
      <c r="AF38" s="152"/>
      <c r="AG38" s="152" t="s">
        <v>123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2" x14ac:dyDescent="0.2">
      <c r="A39" s="159"/>
      <c r="B39" s="160"/>
      <c r="C39" s="185" t="s">
        <v>153</v>
      </c>
      <c r="D39" s="163"/>
      <c r="E39" s="164"/>
      <c r="F39" s="162"/>
      <c r="G39" s="162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62"/>
      <c r="Z39" s="152"/>
      <c r="AA39" s="152"/>
      <c r="AB39" s="152"/>
      <c r="AC39" s="152"/>
      <c r="AD39" s="152"/>
      <c r="AE39" s="152"/>
      <c r="AF39" s="152"/>
      <c r="AG39" s="152" t="s">
        <v>125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3" x14ac:dyDescent="0.2">
      <c r="A40" s="159"/>
      <c r="B40" s="160"/>
      <c r="C40" s="185" t="s">
        <v>154</v>
      </c>
      <c r="D40" s="163"/>
      <c r="E40" s="164">
        <v>440</v>
      </c>
      <c r="F40" s="162"/>
      <c r="G40" s="162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52"/>
      <c r="AA40" s="152"/>
      <c r="AB40" s="152"/>
      <c r="AC40" s="152"/>
      <c r="AD40" s="152"/>
      <c r="AE40" s="152"/>
      <c r="AF40" s="152"/>
      <c r="AG40" s="152" t="s">
        <v>125</v>
      </c>
      <c r="AH40" s="152">
        <v>5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3" x14ac:dyDescent="0.2">
      <c r="A41" s="159"/>
      <c r="B41" s="160"/>
      <c r="C41" s="185" t="s">
        <v>155</v>
      </c>
      <c r="D41" s="163"/>
      <c r="E41" s="164">
        <v>-15</v>
      </c>
      <c r="F41" s="162"/>
      <c r="G41" s="162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52"/>
      <c r="AA41" s="152"/>
      <c r="AB41" s="152"/>
      <c r="AC41" s="152"/>
      <c r="AD41" s="152"/>
      <c r="AE41" s="152"/>
      <c r="AF41" s="152"/>
      <c r="AG41" s="152" t="s">
        <v>125</v>
      </c>
      <c r="AH41" s="152">
        <v>5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3" x14ac:dyDescent="0.2">
      <c r="A42" s="159"/>
      <c r="B42" s="160"/>
      <c r="C42" s="185" t="s">
        <v>156</v>
      </c>
      <c r="D42" s="163"/>
      <c r="E42" s="164">
        <v>-12</v>
      </c>
      <c r="F42" s="162"/>
      <c r="G42" s="162"/>
      <c r="H42" s="162"/>
      <c r="I42" s="162"/>
      <c r="J42" s="162"/>
      <c r="K42" s="162"/>
      <c r="L42" s="162"/>
      <c r="M42" s="162"/>
      <c r="N42" s="161"/>
      <c r="O42" s="161"/>
      <c r="P42" s="161"/>
      <c r="Q42" s="161"/>
      <c r="R42" s="162"/>
      <c r="S42" s="162"/>
      <c r="T42" s="162"/>
      <c r="U42" s="162"/>
      <c r="V42" s="162"/>
      <c r="W42" s="162"/>
      <c r="X42" s="162"/>
      <c r="Y42" s="162"/>
      <c r="Z42" s="152"/>
      <c r="AA42" s="152"/>
      <c r="AB42" s="203"/>
      <c r="AC42" s="152"/>
      <c r="AD42" s="152"/>
      <c r="AE42" s="152"/>
      <c r="AF42" s="152"/>
      <c r="AG42" s="152" t="s">
        <v>125</v>
      </c>
      <c r="AH42" s="152">
        <v>5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3" x14ac:dyDescent="0.2">
      <c r="A43" s="159"/>
      <c r="B43" s="160"/>
      <c r="C43" s="186" t="s">
        <v>157</v>
      </c>
      <c r="D43" s="165"/>
      <c r="E43" s="166">
        <v>413</v>
      </c>
      <c r="F43" s="162"/>
      <c r="G43" s="162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62"/>
      <c r="Y43" s="162"/>
      <c r="Z43" s="152"/>
      <c r="AA43" s="152"/>
      <c r="AB43" s="152"/>
      <c r="AC43" s="152"/>
      <c r="AD43" s="152"/>
      <c r="AE43" s="152"/>
      <c r="AF43" s="152"/>
      <c r="AG43" s="152" t="s">
        <v>125</v>
      </c>
      <c r="AH43" s="152">
        <v>1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3" x14ac:dyDescent="0.2">
      <c r="A44" s="159"/>
      <c r="B44" s="160"/>
      <c r="C44" s="185" t="s">
        <v>158</v>
      </c>
      <c r="D44" s="163"/>
      <c r="E44" s="164"/>
      <c r="F44" s="162"/>
      <c r="G44" s="162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62"/>
      <c r="Z44" s="152"/>
      <c r="AA44" s="152"/>
      <c r="AB44" s="152"/>
      <c r="AC44" s="152"/>
      <c r="AD44" s="152"/>
      <c r="AE44" s="152"/>
      <c r="AF44" s="152"/>
      <c r="AG44" s="152" t="s">
        <v>125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3" x14ac:dyDescent="0.2">
      <c r="A45" s="159"/>
      <c r="B45" s="160"/>
      <c r="C45" s="185" t="s">
        <v>159</v>
      </c>
      <c r="D45" s="163"/>
      <c r="E45" s="164">
        <v>224.25</v>
      </c>
      <c r="F45" s="162"/>
      <c r="G45" s="162"/>
      <c r="H45" s="162"/>
      <c r="I45" s="162"/>
      <c r="J45" s="162"/>
      <c r="K45" s="162"/>
      <c r="L45" s="162"/>
      <c r="M45" s="162"/>
      <c r="N45" s="161"/>
      <c r="O45" s="161"/>
      <c r="P45" s="161"/>
      <c r="Q45" s="161"/>
      <c r="R45" s="162"/>
      <c r="S45" s="162"/>
      <c r="T45" s="162"/>
      <c r="U45" s="162"/>
      <c r="V45" s="162"/>
      <c r="W45" s="162"/>
      <c r="X45" s="162"/>
      <c r="Y45" s="162"/>
      <c r="Z45" s="152"/>
      <c r="AA45" s="152"/>
      <c r="AB45" s="152"/>
      <c r="AC45" s="152"/>
      <c r="AD45" s="152"/>
      <c r="AE45" s="152"/>
      <c r="AF45" s="152"/>
      <c r="AG45" s="152" t="s">
        <v>125</v>
      </c>
      <c r="AH45" s="152">
        <v>5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3" x14ac:dyDescent="0.2">
      <c r="A46" s="159"/>
      <c r="B46" s="160"/>
      <c r="C46" s="185" t="s">
        <v>336</v>
      </c>
      <c r="D46" s="163"/>
      <c r="E46" s="164">
        <v>149.5</v>
      </c>
      <c r="F46" s="162"/>
      <c r="G46" s="162"/>
      <c r="H46" s="162"/>
      <c r="I46" s="162"/>
      <c r="J46" s="162"/>
      <c r="K46" s="162"/>
      <c r="L46" s="162"/>
      <c r="M46" s="162"/>
      <c r="N46" s="161"/>
      <c r="O46" s="161"/>
      <c r="P46" s="161"/>
      <c r="Q46" s="161"/>
      <c r="R46" s="162"/>
      <c r="S46" s="162"/>
      <c r="T46" s="162"/>
      <c r="U46" s="162"/>
      <c r="V46" s="162"/>
      <c r="W46" s="162"/>
      <c r="X46" s="162"/>
      <c r="Y46" s="16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3" x14ac:dyDescent="0.2">
      <c r="A47" s="159"/>
      <c r="B47" s="160"/>
      <c r="C47" s="185" t="s">
        <v>160</v>
      </c>
      <c r="D47" s="163"/>
      <c r="E47" s="164">
        <v>-18</v>
      </c>
      <c r="F47" s="162"/>
      <c r="G47" s="162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62"/>
      <c r="Z47" s="152"/>
      <c r="AA47" s="152"/>
      <c r="AB47" s="152"/>
      <c r="AC47" s="152"/>
      <c r="AD47" s="152"/>
      <c r="AE47" s="152"/>
      <c r="AF47" s="152"/>
      <c r="AG47" s="152" t="s">
        <v>125</v>
      </c>
      <c r="AH47" s="152">
        <v>5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2" x14ac:dyDescent="0.2">
      <c r="A48" s="159"/>
      <c r="B48" s="160"/>
      <c r="C48" s="267"/>
      <c r="D48" s="268"/>
      <c r="E48" s="268"/>
      <c r="F48" s="268"/>
      <c r="G48" s="268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62"/>
      <c r="Z48" s="152"/>
      <c r="AA48" s="152"/>
      <c r="AB48" s="152"/>
      <c r="AC48" s="152"/>
      <c r="AD48" s="152"/>
      <c r="AE48" s="152"/>
      <c r="AF48" s="152"/>
      <c r="AG48" s="152" t="s">
        <v>127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33.75" outlineLevel="1" x14ac:dyDescent="0.2">
      <c r="A49" s="175">
        <v>8</v>
      </c>
      <c r="B49" s="176" t="s">
        <v>161</v>
      </c>
      <c r="C49" s="184" t="s">
        <v>162</v>
      </c>
      <c r="D49" s="177" t="s">
        <v>143</v>
      </c>
      <c r="E49" s="178">
        <v>15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78">
        <v>0</v>
      </c>
      <c r="O49" s="178">
        <f>ROUND(E49*N49,2)</f>
        <v>0</v>
      </c>
      <c r="P49" s="178">
        <v>0</v>
      </c>
      <c r="Q49" s="178">
        <f>ROUND(E49*P49,2)</f>
        <v>0</v>
      </c>
      <c r="R49" s="180" t="s">
        <v>144</v>
      </c>
      <c r="S49" s="180" t="s">
        <v>118</v>
      </c>
      <c r="T49" s="181" t="s">
        <v>118</v>
      </c>
      <c r="U49" s="162">
        <v>4.2999999999999997E-2</v>
      </c>
      <c r="V49" s="162">
        <f>ROUND(E49*U49,2)</f>
        <v>0.65</v>
      </c>
      <c r="W49" s="162"/>
      <c r="X49" s="162" t="s">
        <v>119</v>
      </c>
      <c r="Y49" s="162" t="s">
        <v>120</v>
      </c>
      <c r="Z49" s="152"/>
      <c r="AA49" s="152"/>
      <c r="AB49" s="152"/>
      <c r="AC49" s="152"/>
      <c r="AD49" s="152"/>
      <c r="AE49" s="152"/>
      <c r="AF49" s="152"/>
      <c r="AG49" s="152" t="s">
        <v>121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2" x14ac:dyDescent="0.2">
      <c r="A50" s="159"/>
      <c r="B50" s="160"/>
      <c r="C50" s="273" t="s">
        <v>163</v>
      </c>
      <c r="D50" s="274"/>
      <c r="E50" s="274"/>
      <c r="F50" s="274"/>
      <c r="G50" s="274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62"/>
      <c r="Z50" s="152"/>
      <c r="AA50" s="152"/>
      <c r="AB50" s="152"/>
      <c r="AC50" s="152"/>
      <c r="AD50" s="152"/>
      <c r="AE50" s="152"/>
      <c r="AF50" s="152"/>
      <c r="AG50" s="152" t="s">
        <v>123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2" x14ac:dyDescent="0.2">
      <c r="A51" s="159"/>
      <c r="B51" s="160"/>
      <c r="C51" s="185" t="s">
        <v>164</v>
      </c>
      <c r="D51" s="163"/>
      <c r="E51" s="164">
        <v>15</v>
      </c>
      <c r="F51" s="162"/>
      <c r="G51" s="162"/>
      <c r="H51" s="162"/>
      <c r="I51" s="162"/>
      <c r="J51" s="162"/>
      <c r="K51" s="162"/>
      <c r="L51" s="162"/>
      <c r="M51" s="162"/>
      <c r="N51" s="161"/>
      <c r="O51" s="161"/>
      <c r="P51" s="161"/>
      <c r="Q51" s="161"/>
      <c r="R51" s="162"/>
      <c r="S51" s="162"/>
      <c r="T51" s="162"/>
      <c r="U51" s="162"/>
      <c r="V51" s="162"/>
      <c r="W51" s="162"/>
      <c r="X51" s="162"/>
      <c r="Y51" s="162"/>
      <c r="Z51" s="152"/>
      <c r="AA51" s="152"/>
      <c r="AB51" s="152"/>
      <c r="AC51" s="152"/>
      <c r="AD51" s="152"/>
      <c r="AE51" s="152"/>
      <c r="AF51" s="152"/>
      <c r="AG51" s="152" t="s">
        <v>125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3" x14ac:dyDescent="0.2">
      <c r="A52" s="159"/>
      <c r="B52" s="160"/>
      <c r="C52" s="185" t="s">
        <v>147</v>
      </c>
      <c r="D52" s="163"/>
      <c r="E52" s="164"/>
      <c r="F52" s="162"/>
      <c r="G52" s="162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52"/>
      <c r="AA52" s="152"/>
      <c r="AB52" s="152"/>
      <c r="AC52" s="152"/>
      <c r="AD52" s="152"/>
      <c r="AE52" s="152"/>
      <c r="AF52" s="152"/>
      <c r="AG52" s="152" t="s">
        <v>125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2" x14ac:dyDescent="0.2">
      <c r="A53" s="159"/>
      <c r="B53" s="160"/>
      <c r="C53" s="267"/>
      <c r="D53" s="268"/>
      <c r="E53" s="268"/>
      <c r="F53" s="268"/>
      <c r="G53" s="268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2"/>
      <c r="AA53" s="152"/>
      <c r="AB53" s="152"/>
      <c r="AC53" s="152"/>
      <c r="AD53" s="152"/>
      <c r="AE53" s="152"/>
      <c r="AF53" s="152"/>
      <c r="AG53" s="152" t="s">
        <v>127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33.75" outlineLevel="1" x14ac:dyDescent="0.2">
      <c r="A54" s="175">
        <v>9</v>
      </c>
      <c r="B54" s="176" t="s">
        <v>165</v>
      </c>
      <c r="C54" s="184" t="s">
        <v>166</v>
      </c>
      <c r="D54" s="177" t="s">
        <v>143</v>
      </c>
      <c r="E54" s="178">
        <v>12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78">
        <v>0</v>
      </c>
      <c r="O54" s="178">
        <f>ROUND(E54*N54,2)</f>
        <v>0</v>
      </c>
      <c r="P54" s="178">
        <v>0</v>
      </c>
      <c r="Q54" s="178">
        <f>ROUND(E54*P54,2)</f>
        <v>0</v>
      </c>
      <c r="R54" s="180" t="s">
        <v>144</v>
      </c>
      <c r="S54" s="180" t="s">
        <v>118</v>
      </c>
      <c r="T54" s="181" t="s">
        <v>118</v>
      </c>
      <c r="U54" s="162">
        <v>6.8000000000000005E-2</v>
      </c>
      <c r="V54" s="162">
        <f>ROUND(E54*U54,2)</f>
        <v>0.82</v>
      </c>
      <c r="W54" s="162"/>
      <c r="X54" s="162" t="s">
        <v>119</v>
      </c>
      <c r="Y54" s="162" t="s">
        <v>120</v>
      </c>
      <c r="Z54" s="152"/>
      <c r="AA54" s="152"/>
      <c r="AB54" s="152"/>
      <c r="AC54" s="152"/>
      <c r="AD54" s="152"/>
      <c r="AE54" s="152"/>
      <c r="AF54" s="152"/>
      <c r="AG54" s="152" t="s">
        <v>121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2" x14ac:dyDescent="0.2">
      <c r="A55" s="159"/>
      <c r="B55" s="160"/>
      <c r="C55" s="273" t="s">
        <v>163</v>
      </c>
      <c r="D55" s="274"/>
      <c r="E55" s="274"/>
      <c r="F55" s="274"/>
      <c r="G55" s="274"/>
      <c r="H55" s="162"/>
      <c r="I55" s="162"/>
      <c r="J55" s="162"/>
      <c r="K55" s="162"/>
      <c r="L55" s="162"/>
      <c r="M55" s="162"/>
      <c r="N55" s="161"/>
      <c r="O55" s="161"/>
      <c r="P55" s="161"/>
      <c r="Q55" s="161"/>
      <c r="R55" s="162"/>
      <c r="S55" s="162"/>
      <c r="T55" s="162"/>
      <c r="U55" s="162"/>
      <c r="V55" s="162"/>
      <c r="W55" s="162"/>
      <c r="X55" s="162"/>
      <c r="Y55" s="162"/>
      <c r="Z55" s="152"/>
      <c r="AA55" s="152"/>
      <c r="AB55" s="152"/>
      <c r="AC55" s="152"/>
      <c r="AD55" s="152"/>
      <c r="AE55" s="152"/>
      <c r="AF55" s="152"/>
      <c r="AG55" s="152" t="s">
        <v>123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2" x14ac:dyDescent="0.2">
      <c r="A56" s="159"/>
      <c r="B56" s="160"/>
      <c r="C56" s="185" t="s">
        <v>167</v>
      </c>
      <c r="D56" s="163"/>
      <c r="E56" s="164">
        <v>12</v>
      </c>
      <c r="F56" s="162"/>
      <c r="G56" s="162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52"/>
      <c r="AA56" s="152"/>
      <c r="AB56" s="152"/>
      <c r="AC56" s="152"/>
      <c r="AD56" s="152"/>
      <c r="AE56" s="152"/>
      <c r="AF56" s="152"/>
      <c r="AG56" s="152" t="s">
        <v>125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3" x14ac:dyDescent="0.2">
      <c r="A57" s="159"/>
      <c r="B57" s="160"/>
      <c r="C57" s="185" t="s">
        <v>147</v>
      </c>
      <c r="D57" s="163"/>
      <c r="E57" s="164"/>
      <c r="F57" s="162"/>
      <c r="G57" s="162"/>
      <c r="H57" s="162"/>
      <c r="I57" s="162"/>
      <c r="J57" s="162"/>
      <c r="K57" s="162"/>
      <c r="L57" s="162"/>
      <c r="M57" s="162"/>
      <c r="N57" s="161"/>
      <c r="O57" s="161"/>
      <c r="P57" s="161"/>
      <c r="Q57" s="161"/>
      <c r="R57" s="162"/>
      <c r="S57" s="162"/>
      <c r="T57" s="162"/>
      <c r="U57" s="162"/>
      <c r="V57" s="162"/>
      <c r="W57" s="162"/>
      <c r="X57" s="162"/>
      <c r="Y57" s="162"/>
      <c r="Z57" s="152"/>
      <c r="AA57" s="152"/>
      <c r="AB57" s="152"/>
      <c r="AC57" s="152"/>
      <c r="AD57" s="152"/>
      <c r="AE57" s="152"/>
      <c r="AF57" s="152"/>
      <c r="AG57" s="152" t="s">
        <v>125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2" x14ac:dyDescent="0.2">
      <c r="A58" s="159"/>
      <c r="B58" s="160"/>
      <c r="C58" s="267"/>
      <c r="D58" s="268"/>
      <c r="E58" s="268"/>
      <c r="F58" s="268"/>
      <c r="G58" s="268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2"/>
      <c r="AA58" s="152"/>
      <c r="AB58" s="152"/>
      <c r="AC58" s="152"/>
      <c r="AD58" s="152"/>
      <c r="AE58" s="152"/>
      <c r="AF58" s="152"/>
      <c r="AG58" s="152" t="s">
        <v>127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5">
        <v>10</v>
      </c>
      <c r="B59" s="176" t="s">
        <v>168</v>
      </c>
      <c r="C59" s="184" t="s">
        <v>169</v>
      </c>
      <c r="D59" s="177" t="s">
        <v>143</v>
      </c>
      <c r="E59" s="178">
        <v>768.75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78">
        <v>0</v>
      </c>
      <c r="O59" s="178">
        <f>ROUND(E59*N59,2)</f>
        <v>0</v>
      </c>
      <c r="P59" s="178">
        <v>0</v>
      </c>
      <c r="Q59" s="178">
        <f>ROUND(E59*P59,2)</f>
        <v>0</v>
      </c>
      <c r="R59" s="180" t="s">
        <v>144</v>
      </c>
      <c r="S59" s="180" t="s">
        <v>118</v>
      </c>
      <c r="T59" s="181" t="s">
        <v>118</v>
      </c>
      <c r="U59" s="162">
        <v>8.9999999999999993E-3</v>
      </c>
      <c r="V59" s="162">
        <f>ROUND(E59*U59,2)</f>
        <v>6.92</v>
      </c>
      <c r="W59" s="162"/>
      <c r="X59" s="162" t="s">
        <v>119</v>
      </c>
      <c r="Y59" s="162" t="s">
        <v>120</v>
      </c>
      <c r="Z59" s="152"/>
      <c r="AA59" s="152"/>
      <c r="AB59" s="152"/>
      <c r="AC59" s="152"/>
      <c r="AD59" s="152"/>
      <c r="AE59" s="152"/>
      <c r="AF59" s="152"/>
      <c r="AG59" s="152" t="s">
        <v>121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2" x14ac:dyDescent="0.2">
      <c r="A60" s="159"/>
      <c r="B60" s="160"/>
      <c r="C60" s="185" t="s">
        <v>170</v>
      </c>
      <c r="D60" s="163"/>
      <c r="E60" s="164"/>
      <c r="F60" s="162"/>
      <c r="G60" s="162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52"/>
      <c r="AA60" s="152"/>
      <c r="AB60" s="152"/>
      <c r="AC60" s="152"/>
      <c r="AD60" s="152"/>
      <c r="AE60" s="152"/>
      <c r="AF60" s="152"/>
      <c r="AG60" s="152" t="s">
        <v>125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3" x14ac:dyDescent="0.2">
      <c r="A61" s="159"/>
      <c r="B61" s="160"/>
      <c r="C61" s="185" t="s">
        <v>171</v>
      </c>
      <c r="D61" s="163"/>
      <c r="E61" s="164">
        <v>768.75</v>
      </c>
      <c r="F61" s="162"/>
      <c r="G61" s="162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2"/>
      <c r="AA61" s="152"/>
      <c r="AB61" s="152"/>
      <c r="AC61" s="152"/>
      <c r="AD61" s="152"/>
      <c r="AE61" s="152"/>
      <c r="AF61" s="152"/>
      <c r="AG61" s="152" t="s">
        <v>125</v>
      </c>
      <c r="AH61" s="152">
        <v>5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3" x14ac:dyDescent="0.2">
      <c r="A62" s="159"/>
      <c r="B62" s="160"/>
      <c r="C62" s="185" t="s">
        <v>172</v>
      </c>
      <c r="D62" s="163"/>
      <c r="E62" s="164"/>
      <c r="F62" s="162"/>
      <c r="G62" s="162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62"/>
      <c r="Z62" s="152"/>
      <c r="AA62" s="152"/>
      <c r="AB62" s="152"/>
      <c r="AC62" s="152"/>
      <c r="AD62" s="152"/>
      <c r="AE62" s="152"/>
      <c r="AF62" s="152"/>
      <c r="AG62" s="152" t="s">
        <v>125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2" x14ac:dyDescent="0.2">
      <c r="A63" s="159"/>
      <c r="B63" s="160"/>
      <c r="C63" s="267"/>
      <c r="D63" s="268"/>
      <c r="E63" s="268"/>
      <c r="F63" s="268"/>
      <c r="G63" s="268"/>
      <c r="H63" s="162"/>
      <c r="I63" s="162"/>
      <c r="J63" s="162"/>
      <c r="K63" s="162"/>
      <c r="L63" s="162"/>
      <c r="M63" s="162"/>
      <c r="N63" s="161"/>
      <c r="O63" s="161"/>
      <c r="P63" s="161"/>
      <c r="Q63" s="161"/>
      <c r="R63" s="162"/>
      <c r="S63" s="162"/>
      <c r="T63" s="162"/>
      <c r="U63" s="162"/>
      <c r="V63" s="162"/>
      <c r="W63" s="162"/>
      <c r="X63" s="162"/>
      <c r="Y63" s="162"/>
      <c r="Z63" s="152"/>
      <c r="AA63" s="152"/>
      <c r="AB63" s="152"/>
      <c r="AC63" s="152"/>
      <c r="AD63" s="152"/>
      <c r="AE63" s="152"/>
      <c r="AF63" s="152"/>
      <c r="AG63" s="152" t="s">
        <v>127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5">
        <v>11</v>
      </c>
      <c r="B64" s="176" t="s">
        <v>173</v>
      </c>
      <c r="C64" s="184" t="s">
        <v>174</v>
      </c>
      <c r="D64" s="177" t="s">
        <v>116</v>
      </c>
      <c r="E64" s="178">
        <v>1623.93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78">
        <v>0</v>
      </c>
      <c r="O64" s="178">
        <f>ROUND(E64*N64,2)</f>
        <v>0</v>
      </c>
      <c r="P64" s="178">
        <v>0</v>
      </c>
      <c r="Q64" s="178">
        <f>ROUND(E64*P64,2)</f>
        <v>0</v>
      </c>
      <c r="R64" s="180" t="s">
        <v>144</v>
      </c>
      <c r="S64" s="180" t="s">
        <v>118</v>
      </c>
      <c r="T64" s="181" t="s">
        <v>118</v>
      </c>
      <c r="U64" s="162">
        <v>1.7999999999999999E-2</v>
      </c>
      <c r="V64" s="162">
        <f>ROUND(E64*U64,2)</f>
        <v>29.23</v>
      </c>
      <c r="W64" s="162"/>
      <c r="X64" s="162" t="s">
        <v>119</v>
      </c>
      <c r="Y64" s="162" t="s">
        <v>120</v>
      </c>
      <c r="Z64" s="152"/>
      <c r="AA64" s="152"/>
      <c r="AB64" s="152"/>
      <c r="AC64" s="152"/>
      <c r="AD64" s="152"/>
      <c r="AE64" s="152"/>
      <c r="AF64" s="152"/>
      <c r="AG64" s="152" t="s">
        <v>130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2" x14ac:dyDescent="0.2">
      <c r="A65" s="159"/>
      <c r="B65" s="160"/>
      <c r="C65" s="273" t="s">
        <v>175</v>
      </c>
      <c r="D65" s="274"/>
      <c r="E65" s="274"/>
      <c r="F65" s="274"/>
      <c r="G65" s="274"/>
      <c r="H65" s="162"/>
      <c r="I65" s="162"/>
      <c r="J65" s="162"/>
      <c r="K65" s="162"/>
      <c r="L65" s="162"/>
      <c r="M65" s="162"/>
      <c r="N65" s="161"/>
      <c r="O65" s="161"/>
      <c r="P65" s="161"/>
      <c r="Q65" s="161"/>
      <c r="R65" s="162"/>
      <c r="S65" s="162"/>
      <c r="T65" s="162"/>
      <c r="U65" s="162"/>
      <c r="V65" s="162"/>
      <c r="W65" s="162"/>
      <c r="X65" s="162"/>
      <c r="Y65" s="162"/>
      <c r="Z65" s="152"/>
      <c r="AA65" s="152"/>
      <c r="AB65" s="152"/>
      <c r="AC65" s="152"/>
      <c r="AD65" s="152"/>
      <c r="AE65" s="152"/>
      <c r="AF65" s="152"/>
      <c r="AG65" s="152" t="s">
        <v>123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2" x14ac:dyDescent="0.2">
      <c r="A66" s="159"/>
      <c r="B66" s="160"/>
      <c r="C66" s="185" t="s">
        <v>176</v>
      </c>
      <c r="D66" s="163"/>
      <c r="E66" s="164">
        <v>1623.93</v>
      </c>
      <c r="F66" s="162"/>
      <c r="G66" s="162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2"/>
      <c r="AA66" s="152"/>
      <c r="AB66" s="152"/>
      <c r="AC66" s="152"/>
      <c r="AD66" s="152"/>
      <c r="AE66" s="152"/>
      <c r="AF66" s="152"/>
      <c r="AG66" s="152" t="s">
        <v>125</v>
      </c>
      <c r="AH66" s="152">
        <v>5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2" x14ac:dyDescent="0.2">
      <c r="A67" s="159"/>
      <c r="B67" s="160"/>
      <c r="C67" s="267"/>
      <c r="D67" s="268"/>
      <c r="E67" s="268"/>
      <c r="F67" s="268"/>
      <c r="G67" s="268"/>
      <c r="H67" s="162"/>
      <c r="I67" s="162"/>
      <c r="J67" s="162"/>
      <c r="K67" s="162"/>
      <c r="L67" s="162"/>
      <c r="M67" s="162"/>
      <c r="N67" s="161"/>
      <c r="O67" s="161"/>
      <c r="P67" s="161"/>
      <c r="Q67" s="161"/>
      <c r="R67" s="162"/>
      <c r="S67" s="162"/>
      <c r="T67" s="162"/>
      <c r="U67" s="162"/>
      <c r="V67" s="162"/>
      <c r="W67" s="162"/>
      <c r="X67" s="162"/>
      <c r="Y67" s="162"/>
      <c r="Z67" s="152"/>
      <c r="AA67" s="152"/>
      <c r="AB67" s="152"/>
      <c r="AC67" s="152"/>
      <c r="AD67" s="152"/>
      <c r="AE67" s="152"/>
      <c r="AF67" s="152"/>
      <c r="AG67" s="152" t="s">
        <v>127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5">
        <v>12</v>
      </c>
      <c r="B68" s="176" t="s">
        <v>177</v>
      </c>
      <c r="C68" s="184" t="s">
        <v>178</v>
      </c>
      <c r="D68" s="177" t="s">
        <v>143</v>
      </c>
      <c r="E68" s="178">
        <v>768.75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78">
        <v>0</v>
      </c>
      <c r="O68" s="178">
        <f>ROUND(E68*N68,2)</f>
        <v>0</v>
      </c>
      <c r="P68" s="178">
        <v>0</v>
      </c>
      <c r="Q68" s="178">
        <f>ROUND(E68*P68,2)</f>
        <v>0</v>
      </c>
      <c r="R68" s="180" t="s">
        <v>144</v>
      </c>
      <c r="S68" s="180" t="s">
        <v>118</v>
      </c>
      <c r="T68" s="181" t="s">
        <v>118</v>
      </c>
      <c r="U68" s="162">
        <v>0</v>
      </c>
      <c r="V68" s="162">
        <f>ROUND(E68*U68,2)</f>
        <v>0</v>
      </c>
      <c r="W68" s="162"/>
      <c r="X68" s="162" t="s">
        <v>119</v>
      </c>
      <c r="Y68" s="162" t="s">
        <v>120</v>
      </c>
      <c r="Z68" s="152"/>
      <c r="AA68" s="152"/>
      <c r="AB68" s="152"/>
      <c r="AC68" s="152"/>
      <c r="AD68" s="152"/>
      <c r="AE68" s="152"/>
      <c r="AF68" s="152"/>
      <c r="AG68" s="152" t="s">
        <v>121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2" x14ac:dyDescent="0.2">
      <c r="A69" s="159"/>
      <c r="B69" s="160"/>
      <c r="C69" s="185" t="s">
        <v>170</v>
      </c>
      <c r="D69" s="163"/>
      <c r="E69" s="164"/>
      <c r="F69" s="162"/>
      <c r="G69" s="162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62"/>
      <c r="Z69" s="152"/>
      <c r="AA69" s="152"/>
      <c r="AB69" s="152"/>
      <c r="AC69" s="152"/>
      <c r="AD69" s="152"/>
      <c r="AE69" s="152"/>
      <c r="AF69" s="152"/>
      <c r="AG69" s="152" t="s">
        <v>125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3" x14ac:dyDescent="0.2">
      <c r="A70" s="159"/>
      <c r="B70" s="160"/>
      <c r="C70" s="185" t="s">
        <v>171</v>
      </c>
      <c r="D70" s="163"/>
      <c r="E70" s="164">
        <v>768.75</v>
      </c>
      <c r="F70" s="162"/>
      <c r="G70" s="162"/>
      <c r="H70" s="162"/>
      <c r="I70" s="162"/>
      <c r="J70" s="162"/>
      <c r="K70" s="162"/>
      <c r="L70" s="162"/>
      <c r="M70" s="162"/>
      <c r="N70" s="161"/>
      <c r="O70" s="161"/>
      <c r="P70" s="161"/>
      <c r="Q70" s="161"/>
      <c r="R70" s="162"/>
      <c r="S70" s="162"/>
      <c r="T70" s="162"/>
      <c r="U70" s="162"/>
      <c r="V70" s="162"/>
      <c r="W70" s="162"/>
      <c r="X70" s="162"/>
      <c r="Y70" s="162"/>
      <c r="Z70" s="152"/>
      <c r="AA70" s="152"/>
      <c r="AB70" s="152"/>
      <c r="AC70" s="152"/>
      <c r="AD70" s="152"/>
      <c r="AE70" s="152"/>
      <c r="AF70" s="152"/>
      <c r="AG70" s="152" t="s">
        <v>125</v>
      </c>
      <c r="AH70" s="152">
        <v>5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3" x14ac:dyDescent="0.2">
      <c r="A71" s="159"/>
      <c r="B71" s="160"/>
      <c r="C71" s="185" t="s">
        <v>172</v>
      </c>
      <c r="D71" s="163"/>
      <c r="E71" s="164"/>
      <c r="F71" s="162"/>
      <c r="G71" s="162"/>
      <c r="H71" s="162"/>
      <c r="I71" s="162"/>
      <c r="J71" s="162"/>
      <c r="K71" s="162"/>
      <c r="L71" s="162"/>
      <c r="M71" s="162"/>
      <c r="N71" s="161"/>
      <c r="O71" s="161"/>
      <c r="P71" s="161"/>
      <c r="Q71" s="161"/>
      <c r="R71" s="162"/>
      <c r="S71" s="162"/>
      <c r="T71" s="162"/>
      <c r="U71" s="162"/>
      <c r="V71" s="162"/>
      <c r="W71" s="162"/>
      <c r="X71" s="162"/>
      <c r="Y71" s="162"/>
      <c r="Z71" s="152"/>
      <c r="AA71" s="152"/>
      <c r="AB71" s="152"/>
      <c r="AC71" s="152"/>
      <c r="AD71" s="152"/>
      <c r="AE71" s="152"/>
      <c r="AF71" s="152"/>
      <c r="AG71" s="152" t="s">
        <v>125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2" x14ac:dyDescent="0.2">
      <c r="A72" s="159"/>
      <c r="B72" s="160"/>
      <c r="C72" s="267"/>
      <c r="D72" s="268"/>
      <c r="E72" s="268"/>
      <c r="F72" s="268"/>
      <c r="G72" s="268"/>
      <c r="H72" s="162"/>
      <c r="I72" s="162"/>
      <c r="J72" s="162"/>
      <c r="K72" s="162"/>
      <c r="L72" s="162"/>
      <c r="M72" s="162"/>
      <c r="N72" s="161"/>
      <c r="O72" s="161"/>
      <c r="P72" s="161"/>
      <c r="Q72" s="161"/>
      <c r="R72" s="162"/>
      <c r="S72" s="162"/>
      <c r="T72" s="162"/>
      <c r="U72" s="162"/>
      <c r="V72" s="162"/>
      <c r="W72" s="162"/>
      <c r="X72" s="162"/>
      <c r="Y72" s="162"/>
      <c r="Z72" s="152"/>
      <c r="AA72" s="152"/>
      <c r="AB72" s="152"/>
      <c r="AC72" s="152"/>
      <c r="AD72" s="152"/>
      <c r="AE72" s="152"/>
      <c r="AF72" s="152"/>
      <c r="AG72" s="152" t="s">
        <v>127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s="202" customFormat="1" outlineLevel="1" x14ac:dyDescent="0.2">
      <c r="A73" s="192">
        <v>13</v>
      </c>
      <c r="B73" s="193" t="s">
        <v>179</v>
      </c>
      <c r="C73" s="194" t="s">
        <v>331</v>
      </c>
      <c r="D73" s="195" t="s">
        <v>116</v>
      </c>
      <c r="E73" s="196">
        <v>120</v>
      </c>
      <c r="F73" s="197"/>
      <c r="G73" s="198">
        <f>ROUND(E73*F73,2)</f>
        <v>0</v>
      </c>
      <c r="H73" s="197"/>
      <c r="I73" s="198">
        <f>ROUND(E73*H73,2)</f>
        <v>0</v>
      </c>
      <c r="J73" s="197"/>
      <c r="K73" s="198">
        <f>ROUND(E73*J73,2)</f>
        <v>0</v>
      </c>
      <c r="L73" s="198">
        <v>21</v>
      </c>
      <c r="M73" s="198">
        <f>G73*(1+L73/100)</f>
        <v>0</v>
      </c>
      <c r="N73" s="196">
        <v>5.0000000000000002E-5</v>
      </c>
      <c r="O73" s="196">
        <f>ROUND(E73*N73,2)</f>
        <v>0.01</v>
      </c>
      <c r="P73" s="196">
        <v>0</v>
      </c>
      <c r="Q73" s="196">
        <f>ROUND(E73*P73,2)</f>
        <v>0</v>
      </c>
      <c r="R73" s="198" t="s">
        <v>180</v>
      </c>
      <c r="S73" s="198" t="s">
        <v>118</v>
      </c>
      <c r="T73" s="199" t="s">
        <v>181</v>
      </c>
      <c r="U73" s="200">
        <v>0</v>
      </c>
      <c r="V73" s="200">
        <f>ROUND(E73*U73,2)</f>
        <v>0</v>
      </c>
      <c r="W73" s="200"/>
      <c r="X73" s="200" t="s">
        <v>182</v>
      </c>
      <c r="Y73" s="200" t="s">
        <v>120</v>
      </c>
      <c r="Z73" s="201"/>
      <c r="AA73" s="201"/>
      <c r="AB73" s="201"/>
      <c r="AC73" s="201"/>
      <c r="AD73" s="201"/>
      <c r="AE73" s="201"/>
      <c r="AF73" s="201"/>
      <c r="AG73" s="201" t="s">
        <v>183</v>
      </c>
      <c r="AH73" s="201"/>
      <c r="AI73" s="201"/>
      <c r="AJ73" s="201"/>
      <c r="AK73" s="201"/>
      <c r="AL73" s="201"/>
      <c r="AM73" s="201"/>
      <c r="AN73" s="201"/>
      <c r="AO73" s="201"/>
      <c r="AP73" s="201"/>
      <c r="AQ73" s="201"/>
      <c r="AR73" s="201"/>
      <c r="AS73" s="201"/>
      <c r="AT73" s="201"/>
      <c r="AU73" s="201"/>
      <c r="AV73" s="201"/>
      <c r="AW73" s="201"/>
      <c r="AX73" s="201"/>
      <c r="AY73" s="201"/>
      <c r="AZ73" s="201"/>
      <c r="BA73" s="201"/>
      <c r="BB73" s="201"/>
      <c r="BC73" s="201"/>
      <c r="BD73" s="201"/>
      <c r="BE73" s="201"/>
      <c r="BF73" s="201"/>
      <c r="BG73" s="201"/>
      <c r="BH73" s="201"/>
    </row>
    <row r="74" spans="1:60" outlineLevel="2" x14ac:dyDescent="0.2">
      <c r="A74" s="159"/>
      <c r="B74" s="160"/>
      <c r="C74" s="273" t="s">
        <v>184</v>
      </c>
      <c r="D74" s="274"/>
      <c r="E74" s="274"/>
      <c r="F74" s="274"/>
      <c r="G74" s="274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62"/>
      <c r="Y74" s="162"/>
      <c r="Z74" s="152"/>
      <c r="AA74" s="152"/>
      <c r="AB74" s="152"/>
      <c r="AC74" s="152"/>
      <c r="AD74" s="152"/>
      <c r="AE74" s="152"/>
      <c r="AF74" s="152"/>
      <c r="AG74" s="152" t="s">
        <v>123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82" t="str">
        <f>C74</f>
        <v>a stromů o průměru kmene do 100 mm, s odstraněním kořenů, s odklizením křovin a stromů na vzdálenost do 50 m a jejich spálením.</v>
      </c>
      <c r="BB74" s="152"/>
      <c r="BC74" s="152"/>
      <c r="BD74" s="152"/>
      <c r="BE74" s="152"/>
      <c r="BF74" s="152"/>
      <c r="BG74" s="152"/>
      <c r="BH74" s="152"/>
    </row>
    <row r="75" spans="1:60" outlineLevel="2" x14ac:dyDescent="0.2">
      <c r="A75" s="159"/>
      <c r="B75" s="160"/>
      <c r="C75" s="185" t="s">
        <v>185</v>
      </c>
      <c r="D75" s="163"/>
      <c r="E75" s="164">
        <v>120</v>
      </c>
      <c r="F75" s="162"/>
      <c r="G75" s="162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62"/>
      <c r="Z75" s="152"/>
      <c r="AA75" s="152"/>
      <c r="AB75" s="152"/>
      <c r="AC75" s="152"/>
      <c r="AD75" s="152"/>
      <c r="AE75" s="152"/>
      <c r="AF75" s="152"/>
      <c r="AG75" s="152" t="s">
        <v>125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3" x14ac:dyDescent="0.2">
      <c r="A76" s="159"/>
      <c r="B76" s="160"/>
      <c r="C76" s="185" t="s">
        <v>186</v>
      </c>
      <c r="D76" s="163"/>
      <c r="E76" s="164"/>
      <c r="F76" s="162"/>
      <c r="G76" s="162"/>
      <c r="H76" s="162"/>
      <c r="I76" s="162"/>
      <c r="J76" s="162"/>
      <c r="K76" s="162"/>
      <c r="L76" s="162"/>
      <c r="M76" s="162"/>
      <c r="N76" s="161"/>
      <c r="O76" s="161"/>
      <c r="P76" s="161"/>
      <c r="Q76" s="161"/>
      <c r="R76" s="162"/>
      <c r="S76" s="162"/>
      <c r="T76" s="162"/>
      <c r="U76" s="162"/>
      <c r="V76" s="162"/>
      <c r="W76" s="162"/>
      <c r="X76" s="162"/>
      <c r="Y76" s="162"/>
      <c r="Z76" s="152"/>
      <c r="AA76" s="152"/>
      <c r="AB76" s="152"/>
      <c r="AC76" s="152"/>
      <c r="AD76" s="152"/>
      <c r="AE76" s="152"/>
      <c r="AF76" s="152"/>
      <c r="AG76" s="152" t="s">
        <v>125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2" x14ac:dyDescent="0.2">
      <c r="A77" s="159"/>
      <c r="B77" s="160"/>
      <c r="C77" s="267"/>
      <c r="D77" s="268"/>
      <c r="E77" s="268"/>
      <c r="F77" s="268"/>
      <c r="G77" s="268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62"/>
      <c r="Z77" s="152"/>
      <c r="AA77" s="152"/>
      <c r="AB77" s="152"/>
      <c r="AC77" s="152"/>
      <c r="AD77" s="152"/>
      <c r="AE77" s="152"/>
      <c r="AF77" s="152"/>
      <c r="AG77" s="152" t="s">
        <v>127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s="202" customFormat="1" outlineLevel="1" x14ac:dyDescent="0.2">
      <c r="A78" s="192">
        <v>14</v>
      </c>
      <c r="B78" s="193" t="s">
        <v>328</v>
      </c>
      <c r="C78" s="194" t="s">
        <v>329</v>
      </c>
      <c r="D78" s="195" t="s">
        <v>187</v>
      </c>
      <c r="E78" s="196">
        <v>15</v>
      </c>
      <c r="F78" s="197"/>
      <c r="G78" s="198">
        <f>ROUND(E78*F78,2)</f>
        <v>0</v>
      </c>
      <c r="H78" s="197"/>
      <c r="I78" s="198">
        <f>ROUND(E78*H78,2)</f>
        <v>0</v>
      </c>
      <c r="J78" s="197"/>
      <c r="K78" s="198">
        <f>ROUND(E78*J78,2)</f>
        <v>0</v>
      </c>
      <c r="L78" s="198">
        <v>21</v>
      </c>
      <c r="M78" s="198">
        <f>G78*(1+L78/100)</f>
        <v>0</v>
      </c>
      <c r="N78" s="196">
        <v>3.0400000000000002E-3</v>
      </c>
      <c r="O78" s="196">
        <f>ROUND(E78*N78,2)</f>
        <v>0.05</v>
      </c>
      <c r="P78" s="196">
        <v>0</v>
      </c>
      <c r="Q78" s="196">
        <f>ROUND(E78*P78,2)</f>
        <v>0</v>
      </c>
      <c r="R78" s="198" t="s">
        <v>180</v>
      </c>
      <c r="S78" s="198" t="s">
        <v>118</v>
      </c>
      <c r="T78" s="199" t="s">
        <v>181</v>
      </c>
      <c r="U78" s="200">
        <v>0</v>
      </c>
      <c r="V78" s="200">
        <f>ROUND(E78*U78,2)</f>
        <v>0</v>
      </c>
      <c r="W78" s="200"/>
      <c r="X78" s="200" t="s">
        <v>182</v>
      </c>
      <c r="Y78" s="200" t="s">
        <v>120</v>
      </c>
      <c r="Z78" s="201"/>
      <c r="AA78" s="201"/>
      <c r="AB78" s="201"/>
      <c r="AC78" s="201"/>
      <c r="AD78" s="201"/>
      <c r="AE78" s="201"/>
      <c r="AF78" s="201"/>
      <c r="AG78" s="201" t="s">
        <v>183</v>
      </c>
      <c r="AH78" s="201"/>
      <c r="AI78" s="201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1"/>
      <c r="AV78" s="201"/>
      <c r="AW78" s="201"/>
      <c r="AX78" s="201"/>
      <c r="AY78" s="201"/>
      <c r="AZ78" s="201"/>
      <c r="BA78" s="201"/>
      <c r="BB78" s="201"/>
      <c r="BC78" s="201"/>
      <c r="BD78" s="201"/>
      <c r="BE78" s="201"/>
      <c r="BF78" s="201"/>
      <c r="BG78" s="201"/>
      <c r="BH78" s="201"/>
    </row>
    <row r="79" spans="1:60" ht="22.5" outlineLevel="2" x14ac:dyDescent="0.2">
      <c r="A79" s="159"/>
      <c r="B79" s="160"/>
      <c r="C79" s="273" t="s">
        <v>188</v>
      </c>
      <c r="D79" s="274"/>
      <c r="E79" s="274"/>
      <c r="F79" s="274"/>
      <c r="G79" s="274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2"/>
      <c r="AA79" s="152"/>
      <c r="AB79" s="152"/>
      <c r="AC79" s="152"/>
      <c r="AD79" s="152"/>
      <c r="AE79" s="152"/>
      <c r="AF79" s="152"/>
      <c r="AG79" s="152" t="s">
        <v>123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82" t="str">
        <f>C79</f>
        <v>Kácení stromů s odřezáním kmene a s odvětvením, odstranění pařezů s přesekáním kořenů, naložení kmenů a pařezů na dopravní prostředek a vodorovné přemístění, spálení větví.</v>
      </c>
      <c r="BB79" s="152"/>
      <c r="BC79" s="152"/>
      <c r="BD79" s="152"/>
      <c r="BE79" s="152"/>
      <c r="BF79" s="152"/>
      <c r="BG79" s="152"/>
      <c r="BH79" s="152"/>
    </row>
    <row r="80" spans="1:60" outlineLevel="2" x14ac:dyDescent="0.2">
      <c r="A80" s="159"/>
      <c r="B80" s="160"/>
      <c r="C80" s="275" t="s">
        <v>189</v>
      </c>
      <c r="D80" s="276"/>
      <c r="E80" s="276"/>
      <c r="F80" s="276"/>
      <c r="G80" s="276"/>
      <c r="H80" s="162"/>
      <c r="I80" s="162"/>
      <c r="J80" s="162"/>
      <c r="K80" s="162"/>
      <c r="L80" s="162"/>
      <c r="M80" s="162"/>
      <c r="N80" s="161"/>
      <c r="O80" s="161"/>
      <c r="P80" s="161"/>
      <c r="Q80" s="161"/>
      <c r="R80" s="162"/>
      <c r="S80" s="162"/>
      <c r="T80" s="162"/>
      <c r="U80" s="162"/>
      <c r="V80" s="162"/>
      <c r="W80" s="162"/>
      <c r="X80" s="162"/>
      <c r="Y80" s="162"/>
      <c r="Z80" s="152"/>
      <c r="AA80" s="152"/>
      <c r="AB80" s="152"/>
      <c r="AC80" s="152"/>
      <c r="AD80" s="152"/>
      <c r="AE80" s="152"/>
      <c r="AF80" s="152"/>
      <c r="AG80" s="152" t="s">
        <v>190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2" x14ac:dyDescent="0.2">
      <c r="A81" s="159"/>
      <c r="B81" s="160"/>
      <c r="C81" s="185" t="s">
        <v>330</v>
      </c>
      <c r="D81" s="163"/>
      <c r="E81" s="164">
        <v>15</v>
      </c>
      <c r="F81" s="162"/>
      <c r="G81" s="162"/>
      <c r="H81" s="162"/>
      <c r="I81" s="162"/>
      <c r="J81" s="162"/>
      <c r="K81" s="162"/>
      <c r="L81" s="162"/>
      <c r="M81" s="162"/>
      <c r="N81" s="161"/>
      <c r="O81" s="161"/>
      <c r="P81" s="161"/>
      <c r="Q81" s="161"/>
      <c r="R81" s="162"/>
      <c r="S81" s="162"/>
      <c r="T81" s="162"/>
      <c r="U81" s="162"/>
      <c r="V81" s="162"/>
      <c r="W81" s="162"/>
      <c r="X81" s="162"/>
      <c r="Y81" s="162"/>
      <c r="Z81" s="152"/>
      <c r="AA81" s="152"/>
      <c r="AB81" s="152"/>
      <c r="AC81" s="152"/>
      <c r="AD81" s="152"/>
      <c r="AE81" s="152"/>
      <c r="AF81" s="152"/>
      <c r="AG81" s="152" t="s">
        <v>125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3" x14ac:dyDescent="0.2">
      <c r="A82" s="159"/>
      <c r="B82" s="160"/>
      <c r="C82" s="185" t="s">
        <v>186</v>
      </c>
      <c r="D82" s="163"/>
      <c r="E82" s="164"/>
      <c r="F82" s="162"/>
      <c r="G82" s="162"/>
      <c r="H82" s="162"/>
      <c r="I82" s="162"/>
      <c r="J82" s="162"/>
      <c r="K82" s="162"/>
      <c r="L82" s="162"/>
      <c r="M82" s="162"/>
      <c r="N82" s="161"/>
      <c r="O82" s="161"/>
      <c r="P82" s="161"/>
      <c r="Q82" s="161"/>
      <c r="R82" s="162"/>
      <c r="S82" s="162"/>
      <c r="T82" s="162"/>
      <c r="U82" s="162"/>
      <c r="V82" s="162"/>
      <c r="W82" s="162"/>
      <c r="X82" s="162"/>
      <c r="Y82" s="162"/>
      <c r="Z82" s="152"/>
      <c r="AA82" s="152"/>
      <c r="AB82" s="152"/>
      <c r="AC82" s="152"/>
      <c r="AD82" s="152"/>
      <c r="AE82" s="152"/>
      <c r="AF82" s="152"/>
      <c r="AG82" s="152" t="s">
        <v>125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2" x14ac:dyDescent="0.2">
      <c r="A83" s="159"/>
      <c r="B83" s="160"/>
      <c r="C83" s="267"/>
      <c r="D83" s="268"/>
      <c r="E83" s="268"/>
      <c r="F83" s="268"/>
      <c r="G83" s="268"/>
      <c r="H83" s="162"/>
      <c r="I83" s="162"/>
      <c r="J83" s="162"/>
      <c r="K83" s="162"/>
      <c r="L83" s="162"/>
      <c r="M83" s="162"/>
      <c r="N83" s="161"/>
      <c r="O83" s="161"/>
      <c r="P83" s="161"/>
      <c r="Q83" s="161"/>
      <c r="R83" s="162"/>
      <c r="S83" s="162"/>
      <c r="T83" s="162"/>
      <c r="U83" s="162"/>
      <c r="V83" s="162"/>
      <c r="W83" s="162"/>
      <c r="X83" s="162"/>
      <c r="Y83" s="162"/>
      <c r="Z83" s="152"/>
      <c r="AA83" s="152"/>
      <c r="AB83" s="152"/>
      <c r="AC83" s="152"/>
      <c r="AD83" s="152"/>
      <c r="AE83" s="152"/>
      <c r="AF83" s="152"/>
      <c r="AG83" s="152" t="s">
        <v>127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s="202" customFormat="1" outlineLevel="1" x14ac:dyDescent="0.2">
      <c r="A84" s="192">
        <v>15</v>
      </c>
      <c r="B84" s="193" t="s">
        <v>191</v>
      </c>
      <c r="C84" s="194" t="s">
        <v>332</v>
      </c>
      <c r="D84" s="195" t="s">
        <v>143</v>
      </c>
      <c r="E84" s="196">
        <v>224.25</v>
      </c>
      <c r="F84" s="197"/>
      <c r="G84" s="198">
        <f>ROUND(E84*F84,2)</f>
        <v>0</v>
      </c>
      <c r="H84" s="197"/>
      <c r="I84" s="198">
        <f>ROUND(E84*H84,2)</f>
        <v>0</v>
      </c>
      <c r="J84" s="197"/>
      <c r="K84" s="198">
        <f>ROUND(E84*J84,2)</f>
        <v>0</v>
      </c>
      <c r="L84" s="198">
        <v>21</v>
      </c>
      <c r="M84" s="198">
        <f>G84*(1+L84/100)</f>
        <v>0</v>
      </c>
      <c r="N84" s="196">
        <v>0</v>
      </c>
      <c r="O84" s="196">
        <f>ROUND(E84*N84,2)</f>
        <v>0</v>
      </c>
      <c r="P84" s="196">
        <v>0</v>
      </c>
      <c r="Q84" s="196">
        <f>ROUND(E84*P84,2)</f>
        <v>0</v>
      </c>
      <c r="R84" s="198" t="s">
        <v>180</v>
      </c>
      <c r="S84" s="198" t="s">
        <v>118</v>
      </c>
      <c r="T84" s="199" t="s">
        <v>118</v>
      </c>
      <c r="U84" s="200">
        <v>0.17</v>
      </c>
      <c r="V84" s="200">
        <f>ROUND(E84*U84,2)</f>
        <v>38.119999999999997</v>
      </c>
      <c r="W84" s="200"/>
      <c r="X84" s="200" t="s">
        <v>182</v>
      </c>
      <c r="Y84" s="200" t="s">
        <v>120</v>
      </c>
      <c r="Z84" s="201"/>
      <c r="AA84" s="201"/>
      <c r="AB84" s="201"/>
      <c r="AC84" s="201"/>
      <c r="AD84" s="201"/>
      <c r="AE84" s="201"/>
      <c r="AF84" s="201"/>
      <c r="AG84" s="201" t="s">
        <v>192</v>
      </c>
      <c r="AH84" s="201"/>
      <c r="AI84" s="201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1"/>
      <c r="AV84" s="201"/>
      <c r="AW84" s="201"/>
      <c r="AX84" s="201"/>
      <c r="AY84" s="201"/>
      <c r="AZ84" s="201"/>
      <c r="BA84" s="201"/>
      <c r="BB84" s="201"/>
      <c r="BC84" s="201"/>
      <c r="BD84" s="201"/>
      <c r="BE84" s="201"/>
      <c r="BF84" s="201"/>
      <c r="BG84" s="201"/>
      <c r="BH84" s="201"/>
    </row>
    <row r="85" spans="1:60" outlineLevel="2" x14ac:dyDescent="0.2">
      <c r="A85" s="159"/>
      <c r="B85" s="160"/>
      <c r="C85" s="273" t="s">
        <v>193</v>
      </c>
      <c r="D85" s="274"/>
      <c r="E85" s="274"/>
      <c r="F85" s="274"/>
      <c r="G85" s="274"/>
      <c r="H85" s="162"/>
      <c r="I85" s="162"/>
      <c r="J85" s="162"/>
      <c r="K85" s="162"/>
      <c r="L85" s="162"/>
      <c r="M85" s="162"/>
      <c r="N85" s="161"/>
      <c r="O85" s="161"/>
      <c r="P85" s="161"/>
      <c r="Q85" s="161"/>
      <c r="R85" s="162"/>
      <c r="S85" s="162"/>
      <c r="T85" s="162"/>
      <c r="U85" s="162"/>
      <c r="V85" s="162"/>
      <c r="W85" s="162"/>
      <c r="X85" s="162"/>
      <c r="Y85" s="162"/>
      <c r="Z85" s="152"/>
      <c r="AA85" s="152"/>
      <c r="AB85" s="152"/>
      <c r="AC85" s="152"/>
      <c r="AD85" s="152"/>
      <c r="AE85" s="152"/>
      <c r="AF85" s="152"/>
      <c r="AG85" s="152" t="s">
        <v>123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82" t="str">
        <f>C85</f>
        <v>popř. lesní půdy s naložením, vodorovným přemístěním a složením na hromady nebo se zpětným přemístěním a rozprostřením.</v>
      </c>
      <c r="BB85" s="152"/>
      <c r="BC85" s="152"/>
      <c r="BD85" s="152"/>
      <c r="BE85" s="152"/>
      <c r="BF85" s="152"/>
      <c r="BG85" s="152"/>
      <c r="BH85" s="152"/>
    </row>
    <row r="86" spans="1:60" outlineLevel="2" x14ac:dyDescent="0.2">
      <c r="A86" s="159"/>
      <c r="B86" s="160"/>
      <c r="C86" s="185" t="s">
        <v>194</v>
      </c>
      <c r="D86" s="163"/>
      <c r="E86" s="164">
        <v>224.25</v>
      </c>
      <c r="F86" s="162"/>
      <c r="G86" s="162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62"/>
      <c r="Z86" s="152"/>
      <c r="AA86" s="152"/>
      <c r="AB86" s="152"/>
      <c r="AC86" s="152"/>
      <c r="AD86" s="152"/>
      <c r="AE86" s="152"/>
      <c r="AF86" s="152"/>
      <c r="AG86" s="152" t="s">
        <v>125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3" x14ac:dyDescent="0.2">
      <c r="A87" s="159"/>
      <c r="B87" s="160"/>
      <c r="C87" s="185" t="s">
        <v>195</v>
      </c>
      <c r="D87" s="163"/>
      <c r="E87" s="164"/>
      <c r="F87" s="162"/>
      <c r="G87" s="162"/>
      <c r="H87" s="162"/>
      <c r="I87" s="162"/>
      <c r="J87" s="162"/>
      <c r="K87" s="162"/>
      <c r="L87" s="162"/>
      <c r="M87" s="162"/>
      <c r="N87" s="161"/>
      <c r="O87" s="161"/>
      <c r="P87" s="161"/>
      <c r="Q87" s="161"/>
      <c r="R87" s="162"/>
      <c r="S87" s="162"/>
      <c r="T87" s="162"/>
      <c r="U87" s="162"/>
      <c r="V87" s="162"/>
      <c r="W87" s="162"/>
      <c r="X87" s="162"/>
      <c r="Y87" s="162"/>
      <c r="Z87" s="152"/>
      <c r="AA87" s="152"/>
      <c r="AB87" s="152"/>
      <c r="AC87" s="152"/>
      <c r="AD87" s="152"/>
      <c r="AE87" s="152"/>
      <c r="AF87" s="152"/>
      <c r="AG87" s="152" t="s">
        <v>125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3" x14ac:dyDescent="0.2">
      <c r="A88" s="159"/>
      <c r="B88" s="160"/>
      <c r="C88" s="185" t="s">
        <v>196</v>
      </c>
      <c r="D88" s="163"/>
      <c r="E88" s="164"/>
      <c r="F88" s="162"/>
      <c r="G88" s="162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2"/>
      <c r="AA88" s="152"/>
      <c r="AB88" s="152"/>
      <c r="AC88" s="152"/>
      <c r="AD88" s="152"/>
      <c r="AE88" s="152"/>
      <c r="AF88" s="152"/>
      <c r="AG88" s="152" t="s">
        <v>125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s="202" customFormat="1" outlineLevel="2" x14ac:dyDescent="0.2">
      <c r="A89" s="192" t="s">
        <v>335</v>
      </c>
      <c r="B89" s="193" t="s">
        <v>334</v>
      </c>
      <c r="C89" s="194" t="s">
        <v>344</v>
      </c>
      <c r="D89" s="195" t="s">
        <v>143</v>
      </c>
      <c r="E89" s="196">
        <v>149.5</v>
      </c>
      <c r="F89" s="197"/>
      <c r="G89" s="198">
        <f>ROUND(E89*F89,2)</f>
        <v>0</v>
      </c>
      <c r="H89" s="197"/>
      <c r="I89" s="198">
        <f>ROUND(E89*H89,2)</f>
        <v>0</v>
      </c>
      <c r="J89" s="197"/>
      <c r="K89" s="198">
        <f>ROUND(E89*J89,2)</f>
        <v>0</v>
      </c>
      <c r="L89" s="198">
        <v>21</v>
      </c>
      <c r="M89" s="198">
        <f>G89*(1+L89/100)</f>
        <v>0</v>
      </c>
      <c r="N89" s="196">
        <v>0</v>
      </c>
      <c r="O89" s="196">
        <f>ROUND(E89*N89,2)</f>
        <v>0</v>
      </c>
      <c r="P89" s="196">
        <v>0</v>
      </c>
      <c r="Q89" s="196">
        <f>ROUND(E89*P89,2)</f>
        <v>0</v>
      </c>
      <c r="R89" s="198" t="s">
        <v>180</v>
      </c>
      <c r="S89" s="198" t="s">
        <v>118</v>
      </c>
      <c r="T89" s="200"/>
      <c r="U89" s="200"/>
      <c r="V89" s="200"/>
      <c r="W89" s="200"/>
      <c r="X89" s="200"/>
      <c r="Y89" s="200"/>
      <c r="Z89" s="201"/>
      <c r="AA89" s="201"/>
      <c r="AB89" s="201"/>
      <c r="AC89" s="201"/>
      <c r="AD89" s="201"/>
      <c r="AE89" s="201"/>
      <c r="AF89" s="201"/>
      <c r="AG89" s="201" t="s">
        <v>127</v>
      </c>
      <c r="AH89" s="201"/>
      <c r="AI89" s="201"/>
      <c r="AJ89" s="201"/>
      <c r="AK89" s="201"/>
      <c r="AL89" s="201"/>
      <c r="AM89" s="201"/>
      <c r="AN89" s="201"/>
      <c r="AO89" s="201"/>
      <c r="AP89" s="201"/>
      <c r="AQ89" s="201"/>
      <c r="AR89" s="201"/>
      <c r="AS89" s="201"/>
      <c r="AT89" s="201"/>
      <c r="AU89" s="201"/>
      <c r="AV89" s="201"/>
      <c r="AW89" s="201"/>
      <c r="AX89" s="201"/>
      <c r="AY89" s="201"/>
      <c r="AZ89" s="201"/>
      <c r="BA89" s="201"/>
      <c r="BB89" s="201"/>
      <c r="BC89" s="201"/>
      <c r="BD89" s="201"/>
      <c r="BE89" s="201"/>
      <c r="BF89" s="201"/>
      <c r="BG89" s="201"/>
      <c r="BH89" s="201"/>
    </row>
    <row r="90" spans="1:60" outlineLevel="2" x14ac:dyDescent="0.2">
      <c r="A90" s="159"/>
      <c r="B90" s="160"/>
      <c r="C90" s="273" t="s">
        <v>193</v>
      </c>
      <c r="D90" s="274"/>
      <c r="E90" s="274"/>
      <c r="F90" s="274"/>
      <c r="G90" s="274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62"/>
      <c r="Z90" s="152"/>
      <c r="AA90" s="152"/>
      <c r="AB90" s="152"/>
      <c r="AC90" s="152"/>
      <c r="AD90" s="152"/>
      <c r="AE90" s="152"/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2" x14ac:dyDescent="0.2">
      <c r="A91" s="159"/>
      <c r="B91" s="160"/>
      <c r="C91" s="185" t="s">
        <v>345</v>
      </c>
      <c r="D91" s="163"/>
      <c r="E91" s="164">
        <v>149.5</v>
      </c>
      <c r="F91" s="162"/>
      <c r="G91" s="162"/>
      <c r="H91" s="162"/>
      <c r="I91" s="162"/>
      <c r="J91" s="162"/>
      <c r="K91" s="162"/>
      <c r="L91" s="162"/>
      <c r="M91" s="162"/>
      <c r="N91" s="161"/>
      <c r="O91" s="161"/>
      <c r="P91" s="161"/>
      <c r="Q91" s="161"/>
      <c r="R91" s="162"/>
      <c r="S91" s="162"/>
      <c r="T91" s="162"/>
      <c r="U91" s="162"/>
      <c r="V91" s="162"/>
      <c r="W91" s="162"/>
      <c r="X91" s="162"/>
      <c r="Y91" s="162"/>
      <c r="Z91" s="152"/>
      <c r="AA91" s="152"/>
      <c r="AB91" s="152"/>
      <c r="AC91" s="152"/>
      <c r="AD91" s="152"/>
      <c r="AE91" s="152"/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2" x14ac:dyDescent="0.2">
      <c r="A92" s="159"/>
      <c r="B92" s="160"/>
      <c r="C92" s="190"/>
      <c r="D92" s="191"/>
      <c r="E92" s="191"/>
      <c r="F92" s="191"/>
      <c r="G92" s="191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52"/>
      <c r="AA92" s="152"/>
      <c r="AB92" s="152"/>
      <c r="AC92" s="152"/>
      <c r="AD92" s="152"/>
      <c r="AE92" s="152"/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2" x14ac:dyDescent="0.2">
      <c r="A93" s="159"/>
      <c r="B93" s="160"/>
      <c r="C93" s="190"/>
      <c r="D93" s="191"/>
      <c r="E93" s="191"/>
      <c r="F93" s="191"/>
      <c r="G93" s="191"/>
      <c r="H93" s="162"/>
      <c r="I93" s="162"/>
      <c r="J93" s="162"/>
      <c r="K93" s="162"/>
      <c r="L93" s="162"/>
      <c r="M93" s="162"/>
      <c r="N93" s="161"/>
      <c r="O93" s="161"/>
      <c r="P93" s="161"/>
      <c r="Q93" s="161"/>
      <c r="R93" s="162"/>
      <c r="S93" s="162"/>
      <c r="T93" s="162"/>
      <c r="U93" s="162"/>
      <c r="V93" s="162"/>
      <c r="W93" s="162"/>
      <c r="X93" s="162"/>
      <c r="Y93" s="162"/>
      <c r="Z93" s="152"/>
      <c r="AA93" s="152"/>
      <c r="AB93" s="152"/>
      <c r="AC93" s="152"/>
      <c r="AD93" s="152"/>
      <c r="AE93" s="152"/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22.5" outlineLevel="1" x14ac:dyDescent="0.2">
      <c r="A94" s="175">
        <v>16</v>
      </c>
      <c r="B94" s="176" t="s">
        <v>197</v>
      </c>
      <c r="C94" s="184" t="s">
        <v>333</v>
      </c>
      <c r="D94" s="177" t="s">
        <v>116</v>
      </c>
      <c r="E94" s="178">
        <v>120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78">
        <v>3.0000000000000001E-5</v>
      </c>
      <c r="O94" s="178">
        <f>ROUND(E94*N94,2)</f>
        <v>0</v>
      </c>
      <c r="P94" s="178">
        <v>0</v>
      </c>
      <c r="Q94" s="178">
        <f>ROUND(E94*P94,2)</f>
        <v>0</v>
      </c>
      <c r="R94" s="180" t="s">
        <v>180</v>
      </c>
      <c r="S94" s="180" t="s">
        <v>118</v>
      </c>
      <c r="T94" s="181" t="s">
        <v>118</v>
      </c>
      <c r="U94" s="162">
        <v>0.38302000000000003</v>
      </c>
      <c r="V94" s="162">
        <f>ROUND(E94*U94,2)</f>
        <v>45.96</v>
      </c>
      <c r="W94" s="162"/>
      <c r="X94" s="162" t="s">
        <v>182</v>
      </c>
      <c r="Y94" s="162" t="s">
        <v>120</v>
      </c>
      <c r="Z94" s="152"/>
      <c r="AA94" s="152"/>
      <c r="AB94" s="152"/>
      <c r="AC94" s="152"/>
      <c r="AD94" s="152"/>
      <c r="AE94" s="152"/>
      <c r="AF94" s="152"/>
      <c r="AG94" s="152" t="s">
        <v>192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ht="22.5" outlineLevel="2" x14ac:dyDescent="0.2">
      <c r="A95" s="159"/>
      <c r="B95" s="160"/>
      <c r="C95" s="273" t="s">
        <v>198</v>
      </c>
      <c r="D95" s="274"/>
      <c r="E95" s="274"/>
      <c r="F95" s="274"/>
      <c r="G95" s="274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62"/>
      <c r="Z95" s="152"/>
      <c r="AA95" s="152"/>
      <c r="AB95" s="152"/>
      <c r="AC95" s="152"/>
      <c r="AD95" s="152"/>
      <c r="AE95" s="152"/>
      <c r="AF95" s="152"/>
      <c r="AG95" s="152" t="s">
        <v>123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82" t="str">
        <f>C95</f>
        <v>vč. urovnání ornice, naložení na skládce a vodorovným přemístěním ornice na místo rozprostření, založení trávníku osetím a dodávky travního semene.</v>
      </c>
      <c r="BB95" s="152"/>
      <c r="BC95" s="152"/>
      <c r="BD95" s="152"/>
      <c r="BE95" s="152"/>
      <c r="BF95" s="152"/>
      <c r="BG95" s="152"/>
      <c r="BH95" s="152"/>
    </row>
    <row r="96" spans="1:60" outlineLevel="2" x14ac:dyDescent="0.2">
      <c r="A96" s="159"/>
      <c r="B96" s="160"/>
      <c r="C96" s="275" t="s">
        <v>199</v>
      </c>
      <c r="D96" s="276"/>
      <c r="E96" s="276"/>
      <c r="F96" s="276"/>
      <c r="G96" s="276"/>
      <c r="H96" s="162"/>
      <c r="I96" s="162"/>
      <c r="J96" s="162"/>
      <c r="K96" s="162"/>
      <c r="L96" s="162"/>
      <c r="M96" s="162"/>
      <c r="N96" s="161"/>
      <c r="O96" s="161"/>
      <c r="P96" s="161"/>
      <c r="Q96" s="161"/>
      <c r="R96" s="162"/>
      <c r="S96" s="162"/>
      <c r="T96" s="162"/>
      <c r="U96" s="162"/>
      <c r="V96" s="162"/>
      <c r="W96" s="162"/>
      <c r="X96" s="162"/>
      <c r="Y96" s="162"/>
      <c r="Z96" s="152"/>
      <c r="AA96" s="152"/>
      <c r="AB96" s="152"/>
      <c r="AC96" s="152"/>
      <c r="AD96" s="152"/>
      <c r="AE96" s="152"/>
      <c r="AF96" s="152"/>
      <c r="AG96" s="152" t="s">
        <v>190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2" x14ac:dyDescent="0.2">
      <c r="A97" s="159"/>
      <c r="B97" s="160"/>
      <c r="C97" s="185" t="s">
        <v>200</v>
      </c>
      <c r="D97" s="163"/>
      <c r="E97" s="164">
        <v>120</v>
      </c>
      <c r="F97" s="162"/>
      <c r="G97" s="162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62"/>
      <c r="Z97" s="152"/>
      <c r="AA97" s="152"/>
      <c r="AB97" s="152"/>
      <c r="AC97" s="152"/>
      <c r="AD97" s="152"/>
      <c r="AE97" s="152"/>
      <c r="AF97" s="152"/>
      <c r="AG97" s="152" t="s">
        <v>125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3" x14ac:dyDescent="0.2">
      <c r="A98" s="159"/>
      <c r="B98" s="160"/>
      <c r="C98" s="185" t="s">
        <v>201</v>
      </c>
      <c r="D98" s="163"/>
      <c r="E98" s="164"/>
      <c r="F98" s="162"/>
      <c r="G98" s="162"/>
      <c r="H98" s="162"/>
      <c r="I98" s="162"/>
      <c r="J98" s="162"/>
      <c r="K98" s="162"/>
      <c r="L98" s="162"/>
      <c r="M98" s="162"/>
      <c r="N98" s="161"/>
      <c r="O98" s="161"/>
      <c r="P98" s="161"/>
      <c r="Q98" s="161"/>
      <c r="R98" s="162"/>
      <c r="S98" s="162"/>
      <c r="T98" s="162"/>
      <c r="U98" s="162"/>
      <c r="V98" s="162"/>
      <c r="W98" s="162"/>
      <c r="X98" s="162"/>
      <c r="Y98" s="162"/>
      <c r="Z98" s="152"/>
      <c r="AA98" s="152"/>
      <c r="AB98" s="152"/>
      <c r="AC98" s="152"/>
      <c r="AD98" s="152"/>
      <c r="AE98" s="152"/>
      <c r="AF98" s="152"/>
      <c r="AG98" s="152" t="s">
        <v>125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3" x14ac:dyDescent="0.2">
      <c r="A99" s="159"/>
      <c r="B99" s="160"/>
      <c r="C99" s="185" t="s">
        <v>196</v>
      </c>
      <c r="D99" s="163"/>
      <c r="E99" s="164"/>
      <c r="F99" s="162"/>
      <c r="G99" s="162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52"/>
      <c r="AA99" s="152"/>
      <c r="AB99" s="152"/>
      <c r="AC99" s="152"/>
      <c r="AD99" s="152"/>
      <c r="AE99" s="152"/>
      <c r="AF99" s="152"/>
      <c r="AG99" s="152" t="s">
        <v>125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2" x14ac:dyDescent="0.2">
      <c r="A100" s="159"/>
      <c r="B100" s="160"/>
      <c r="C100" s="267"/>
      <c r="D100" s="268"/>
      <c r="E100" s="268"/>
      <c r="F100" s="268"/>
      <c r="G100" s="268"/>
      <c r="H100" s="162"/>
      <c r="I100" s="162"/>
      <c r="J100" s="162"/>
      <c r="K100" s="162"/>
      <c r="L100" s="162"/>
      <c r="M100" s="162"/>
      <c r="N100" s="161"/>
      <c r="O100" s="161"/>
      <c r="P100" s="161"/>
      <c r="Q100" s="161"/>
      <c r="R100" s="162"/>
      <c r="S100" s="162"/>
      <c r="T100" s="162"/>
      <c r="U100" s="162"/>
      <c r="V100" s="162"/>
      <c r="W100" s="162"/>
      <c r="X100" s="162"/>
      <c r="Y100" s="162"/>
      <c r="Z100" s="152"/>
      <c r="AA100" s="152"/>
      <c r="AB100" s="152"/>
      <c r="AC100" s="152"/>
      <c r="AD100" s="152"/>
      <c r="AE100" s="152"/>
      <c r="AF100" s="152"/>
      <c r="AG100" s="152" t="s">
        <v>127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x14ac:dyDescent="0.2">
      <c r="A101" s="168" t="s">
        <v>112</v>
      </c>
      <c r="B101" s="169" t="s">
        <v>71</v>
      </c>
      <c r="C101" s="183" t="s">
        <v>72</v>
      </c>
      <c r="D101" s="170"/>
      <c r="E101" s="171"/>
      <c r="F101" s="172"/>
      <c r="G101" s="172">
        <f>SUMIF(AG102:AG112,"&lt;&gt;NOR",G102:G112)</f>
        <v>0</v>
      </c>
      <c r="H101" s="172"/>
      <c r="I101" s="172">
        <f>SUM(I102:I112)</f>
        <v>0</v>
      </c>
      <c r="J101" s="172"/>
      <c r="K101" s="172">
        <f>SUM(K102:K112)</f>
        <v>0</v>
      </c>
      <c r="L101" s="172"/>
      <c r="M101" s="172">
        <f>SUM(M102:M112)</f>
        <v>0</v>
      </c>
      <c r="N101" s="171"/>
      <c r="O101" s="171">
        <f>SUM(O102:O112)</f>
        <v>53.64</v>
      </c>
      <c r="P101" s="171"/>
      <c r="Q101" s="171">
        <f>SUM(Q102:Q112)</f>
        <v>0</v>
      </c>
      <c r="R101" s="172"/>
      <c r="S101" s="172"/>
      <c r="T101" s="173"/>
      <c r="U101" s="167"/>
      <c r="V101" s="167">
        <f>SUM(V102:V112)</f>
        <v>326.45</v>
      </c>
      <c r="W101" s="167"/>
      <c r="X101" s="167"/>
      <c r="Y101" s="167"/>
      <c r="AG101" t="s">
        <v>113</v>
      </c>
    </row>
    <row r="102" spans="1:60" outlineLevel="1" x14ac:dyDescent="0.2">
      <c r="A102" s="175">
        <v>17</v>
      </c>
      <c r="B102" s="176" t="s">
        <v>202</v>
      </c>
      <c r="C102" s="184" t="s">
        <v>203</v>
      </c>
      <c r="D102" s="177" t="s">
        <v>143</v>
      </c>
      <c r="E102" s="178">
        <v>9.2249999999999996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78">
        <v>1.8180000000000001</v>
      </c>
      <c r="O102" s="178">
        <f>ROUND(E102*N102,2)</f>
        <v>16.77</v>
      </c>
      <c r="P102" s="178">
        <v>0</v>
      </c>
      <c r="Q102" s="178">
        <f>ROUND(E102*P102,2)</f>
        <v>0</v>
      </c>
      <c r="R102" s="180" t="s">
        <v>204</v>
      </c>
      <c r="S102" s="180" t="s">
        <v>118</v>
      </c>
      <c r="T102" s="181" t="s">
        <v>118</v>
      </c>
      <c r="U102" s="162">
        <v>1.085</v>
      </c>
      <c r="V102" s="162">
        <f>ROUND(E102*U102,2)</f>
        <v>10.01</v>
      </c>
      <c r="W102" s="162"/>
      <c r="X102" s="162" t="s">
        <v>119</v>
      </c>
      <c r="Y102" s="162" t="s">
        <v>120</v>
      </c>
      <c r="Z102" s="152"/>
      <c r="AA102" s="152"/>
      <c r="AB102" s="152"/>
      <c r="AC102" s="152"/>
      <c r="AD102" s="152"/>
      <c r="AE102" s="152"/>
      <c r="AF102" s="152"/>
      <c r="AG102" s="152" t="s">
        <v>130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2" x14ac:dyDescent="0.2">
      <c r="A103" s="159"/>
      <c r="B103" s="160"/>
      <c r="C103" s="185" t="s">
        <v>205</v>
      </c>
      <c r="D103" s="163"/>
      <c r="E103" s="164">
        <v>9.2249999999999996</v>
      </c>
      <c r="F103" s="162"/>
      <c r="G103" s="162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2"/>
      <c r="AA103" s="152"/>
      <c r="AB103" s="152"/>
      <c r="AC103" s="152"/>
      <c r="AD103" s="152"/>
      <c r="AE103" s="152"/>
      <c r="AF103" s="152"/>
      <c r="AG103" s="152" t="s">
        <v>125</v>
      </c>
      <c r="AH103" s="152">
        <v>5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2" x14ac:dyDescent="0.2">
      <c r="A104" s="159"/>
      <c r="B104" s="160"/>
      <c r="C104" s="267"/>
      <c r="D104" s="268"/>
      <c r="E104" s="268"/>
      <c r="F104" s="268"/>
      <c r="G104" s="268"/>
      <c r="H104" s="162"/>
      <c r="I104" s="162"/>
      <c r="J104" s="162"/>
      <c r="K104" s="162"/>
      <c r="L104" s="162"/>
      <c r="M104" s="162"/>
      <c r="N104" s="161"/>
      <c r="O104" s="161"/>
      <c r="P104" s="161"/>
      <c r="Q104" s="161"/>
      <c r="R104" s="162"/>
      <c r="S104" s="162"/>
      <c r="T104" s="162"/>
      <c r="U104" s="162"/>
      <c r="V104" s="162"/>
      <c r="W104" s="162"/>
      <c r="X104" s="162"/>
      <c r="Y104" s="162"/>
      <c r="Z104" s="152"/>
      <c r="AA104" s="152"/>
      <c r="AB104" s="152"/>
      <c r="AC104" s="152"/>
      <c r="AD104" s="152"/>
      <c r="AE104" s="152"/>
      <c r="AF104" s="152"/>
      <c r="AG104" s="152" t="s">
        <v>127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75">
        <v>18</v>
      </c>
      <c r="B105" s="176" t="s">
        <v>206</v>
      </c>
      <c r="C105" s="184" t="s">
        <v>207</v>
      </c>
      <c r="D105" s="177" t="s">
        <v>187</v>
      </c>
      <c r="E105" s="178">
        <v>41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78">
        <v>0.12256</v>
      </c>
      <c r="O105" s="178">
        <f>ROUND(E105*N105,2)</f>
        <v>5.0199999999999996</v>
      </c>
      <c r="P105" s="178">
        <v>0</v>
      </c>
      <c r="Q105" s="178">
        <f>ROUND(E105*P105,2)</f>
        <v>0</v>
      </c>
      <c r="R105" s="180"/>
      <c r="S105" s="180" t="s">
        <v>118</v>
      </c>
      <c r="T105" s="181" t="s">
        <v>118</v>
      </c>
      <c r="U105" s="162">
        <v>7.718</v>
      </c>
      <c r="V105" s="162">
        <f>ROUND(E105*U105,2)</f>
        <v>316.44</v>
      </c>
      <c r="W105" s="162"/>
      <c r="X105" s="162" t="s">
        <v>119</v>
      </c>
      <c r="Y105" s="162" t="s">
        <v>120</v>
      </c>
      <c r="Z105" s="152"/>
      <c r="AA105" s="152"/>
      <c r="AB105" s="152"/>
      <c r="AC105" s="152"/>
      <c r="AD105" s="152"/>
      <c r="AE105" s="152"/>
      <c r="AF105" s="152"/>
      <c r="AG105" s="152" t="s">
        <v>130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2" x14ac:dyDescent="0.2">
      <c r="A106" s="159"/>
      <c r="B106" s="160"/>
      <c r="C106" s="185" t="s">
        <v>208</v>
      </c>
      <c r="D106" s="163"/>
      <c r="E106" s="164">
        <v>41</v>
      </c>
      <c r="F106" s="162"/>
      <c r="G106" s="162"/>
      <c r="H106" s="162"/>
      <c r="I106" s="162"/>
      <c r="J106" s="162"/>
      <c r="K106" s="162"/>
      <c r="L106" s="162"/>
      <c r="M106" s="162"/>
      <c r="N106" s="161"/>
      <c r="O106" s="161"/>
      <c r="P106" s="161"/>
      <c r="Q106" s="161"/>
      <c r="R106" s="162"/>
      <c r="S106" s="162"/>
      <c r="T106" s="162"/>
      <c r="U106" s="162"/>
      <c r="V106" s="162"/>
      <c r="W106" s="162"/>
      <c r="X106" s="162"/>
      <c r="Y106" s="162"/>
      <c r="Z106" s="152"/>
      <c r="AA106" s="152"/>
      <c r="AB106" s="152"/>
      <c r="AC106" s="152"/>
      <c r="AD106" s="152"/>
      <c r="AE106" s="152"/>
      <c r="AF106" s="152"/>
      <c r="AG106" s="152" t="s">
        <v>125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3" x14ac:dyDescent="0.2">
      <c r="A107" s="159"/>
      <c r="B107" s="160"/>
      <c r="C107" s="185" t="s">
        <v>209</v>
      </c>
      <c r="D107" s="163"/>
      <c r="E107" s="164"/>
      <c r="F107" s="162"/>
      <c r="G107" s="162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52"/>
      <c r="AA107" s="152"/>
      <c r="AB107" s="152"/>
      <c r="AC107" s="152"/>
      <c r="AD107" s="152"/>
      <c r="AE107" s="152"/>
      <c r="AF107" s="152"/>
      <c r="AG107" s="152" t="s">
        <v>125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3" x14ac:dyDescent="0.2">
      <c r="A108" s="159"/>
      <c r="B108" s="160"/>
      <c r="C108" s="185" t="s">
        <v>210</v>
      </c>
      <c r="D108" s="163"/>
      <c r="E108" s="164"/>
      <c r="F108" s="162"/>
      <c r="G108" s="162"/>
      <c r="H108" s="162"/>
      <c r="I108" s="162"/>
      <c r="J108" s="162"/>
      <c r="K108" s="162"/>
      <c r="L108" s="162"/>
      <c r="M108" s="162"/>
      <c r="N108" s="161"/>
      <c r="O108" s="161"/>
      <c r="P108" s="161"/>
      <c r="Q108" s="161"/>
      <c r="R108" s="162"/>
      <c r="S108" s="162"/>
      <c r="T108" s="162"/>
      <c r="U108" s="162"/>
      <c r="V108" s="162"/>
      <c r="W108" s="162"/>
      <c r="X108" s="162"/>
      <c r="Y108" s="162"/>
      <c r="Z108" s="152"/>
      <c r="AA108" s="152"/>
      <c r="AB108" s="152"/>
      <c r="AC108" s="152"/>
      <c r="AD108" s="152"/>
      <c r="AE108" s="152"/>
      <c r="AF108" s="152"/>
      <c r="AG108" s="152" t="s">
        <v>125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2" x14ac:dyDescent="0.2">
      <c r="A109" s="159"/>
      <c r="B109" s="160"/>
      <c r="C109" s="267"/>
      <c r="D109" s="268"/>
      <c r="E109" s="268"/>
      <c r="F109" s="268"/>
      <c r="G109" s="268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62"/>
      <c r="Z109" s="152"/>
      <c r="AA109" s="152"/>
      <c r="AB109" s="152"/>
      <c r="AC109" s="152"/>
      <c r="AD109" s="152"/>
      <c r="AE109" s="152"/>
      <c r="AF109" s="152"/>
      <c r="AG109" s="152" t="s">
        <v>127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75">
        <v>19</v>
      </c>
      <c r="B110" s="176" t="s">
        <v>211</v>
      </c>
      <c r="C110" s="184" t="s">
        <v>212</v>
      </c>
      <c r="D110" s="177" t="s">
        <v>187</v>
      </c>
      <c r="E110" s="178">
        <v>42.024999999999999</v>
      </c>
      <c r="F110" s="179"/>
      <c r="G110" s="180">
        <f>ROUND(E110*F110,2)</f>
        <v>0</v>
      </c>
      <c r="H110" s="179"/>
      <c r="I110" s="180">
        <f>ROUND(E110*H110,2)</f>
        <v>0</v>
      </c>
      <c r="J110" s="179"/>
      <c r="K110" s="180">
        <f>ROUND(E110*J110,2)</f>
        <v>0</v>
      </c>
      <c r="L110" s="180">
        <v>21</v>
      </c>
      <c r="M110" s="180">
        <f>G110*(1+L110/100)</f>
        <v>0</v>
      </c>
      <c r="N110" s="178">
        <v>0.75800000000000001</v>
      </c>
      <c r="O110" s="178">
        <f>ROUND(E110*N110,2)</f>
        <v>31.85</v>
      </c>
      <c r="P110" s="178">
        <v>0</v>
      </c>
      <c r="Q110" s="178">
        <f>ROUND(E110*P110,2)</f>
        <v>0</v>
      </c>
      <c r="R110" s="180" t="s">
        <v>213</v>
      </c>
      <c r="S110" s="180" t="s">
        <v>118</v>
      </c>
      <c r="T110" s="181" t="s">
        <v>118</v>
      </c>
      <c r="U110" s="162">
        <v>0</v>
      </c>
      <c r="V110" s="162">
        <f>ROUND(E110*U110,2)</f>
        <v>0</v>
      </c>
      <c r="W110" s="162"/>
      <c r="X110" s="162" t="s">
        <v>214</v>
      </c>
      <c r="Y110" s="162" t="s">
        <v>120</v>
      </c>
      <c r="Z110" s="152"/>
      <c r="AA110" s="152"/>
      <c r="AB110" s="152"/>
      <c r="AC110" s="152"/>
      <c r="AD110" s="152"/>
      <c r="AE110" s="152"/>
      <c r="AF110" s="152"/>
      <c r="AG110" s="152" t="s">
        <v>215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2" x14ac:dyDescent="0.2">
      <c r="A111" s="159"/>
      <c r="B111" s="160"/>
      <c r="C111" s="185" t="s">
        <v>216</v>
      </c>
      <c r="D111" s="163"/>
      <c r="E111" s="164">
        <v>42.024999999999999</v>
      </c>
      <c r="F111" s="162"/>
      <c r="G111" s="162"/>
      <c r="H111" s="162"/>
      <c r="I111" s="162"/>
      <c r="J111" s="162"/>
      <c r="K111" s="162"/>
      <c r="L111" s="162"/>
      <c r="M111" s="162"/>
      <c r="N111" s="161"/>
      <c r="O111" s="161"/>
      <c r="P111" s="161"/>
      <c r="Q111" s="161"/>
      <c r="R111" s="162"/>
      <c r="S111" s="162"/>
      <c r="T111" s="162"/>
      <c r="U111" s="162"/>
      <c r="V111" s="162"/>
      <c r="W111" s="162"/>
      <c r="X111" s="162"/>
      <c r="Y111" s="162"/>
      <c r="Z111" s="152"/>
      <c r="AA111" s="152"/>
      <c r="AB111" s="152"/>
      <c r="AC111" s="152"/>
      <c r="AD111" s="152"/>
      <c r="AE111" s="152"/>
      <c r="AF111" s="152"/>
      <c r="AG111" s="152" t="s">
        <v>125</v>
      </c>
      <c r="AH111" s="152">
        <v>5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2" x14ac:dyDescent="0.2">
      <c r="A112" s="159"/>
      <c r="B112" s="160"/>
      <c r="C112" s="267"/>
      <c r="D112" s="268"/>
      <c r="E112" s="268"/>
      <c r="F112" s="268"/>
      <c r="G112" s="268"/>
      <c r="H112" s="162"/>
      <c r="I112" s="162"/>
      <c r="J112" s="162"/>
      <c r="K112" s="162"/>
      <c r="L112" s="162"/>
      <c r="M112" s="162"/>
      <c r="N112" s="161"/>
      <c r="O112" s="161"/>
      <c r="P112" s="161"/>
      <c r="Q112" s="161"/>
      <c r="R112" s="162"/>
      <c r="S112" s="162"/>
      <c r="T112" s="162"/>
      <c r="U112" s="162"/>
      <c r="V112" s="162"/>
      <c r="W112" s="162"/>
      <c r="X112" s="162"/>
      <c r="Y112" s="162"/>
      <c r="Z112" s="152"/>
      <c r="AA112" s="152"/>
      <c r="AB112" s="152"/>
      <c r="AC112" s="152"/>
      <c r="AD112" s="152"/>
      <c r="AE112" s="152"/>
      <c r="AF112" s="152"/>
      <c r="AG112" s="152" t="s">
        <v>127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x14ac:dyDescent="0.2">
      <c r="A113" s="168" t="s">
        <v>112</v>
      </c>
      <c r="B113" s="169" t="s">
        <v>73</v>
      </c>
      <c r="C113" s="183" t="s">
        <v>74</v>
      </c>
      <c r="D113" s="170"/>
      <c r="E113" s="171"/>
      <c r="F113" s="172"/>
      <c r="G113" s="172">
        <f>SUMIF(AG114:AG151,"&lt;&gt;NOR",G114:G151)</f>
        <v>0</v>
      </c>
      <c r="H113" s="172"/>
      <c r="I113" s="172">
        <f>SUM(I114:I151)</f>
        <v>0</v>
      </c>
      <c r="J113" s="172"/>
      <c r="K113" s="172">
        <f>SUM(K114:K151)</f>
        <v>0</v>
      </c>
      <c r="L113" s="172"/>
      <c r="M113" s="172">
        <f>SUM(M114:M151)</f>
        <v>0</v>
      </c>
      <c r="N113" s="171"/>
      <c r="O113" s="171">
        <f>SUM(O114:O151)</f>
        <v>1261.9200000000003</v>
      </c>
      <c r="P113" s="171"/>
      <c r="Q113" s="171">
        <f>SUM(Q114:Q151)</f>
        <v>0</v>
      </c>
      <c r="R113" s="172"/>
      <c r="S113" s="172"/>
      <c r="T113" s="173"/>
      <c r="U113" s="167"/>
      <c r="V113" s="167">
        <f>SUM(V114:V151)</f>
        <v>346.06999999999994</v>
      </c>
      <c r="W113" s="167"/>
      <c r="X113" s="167"/>
      <c r="Y113" s="167"/>
      <c r="AG113" t="s">
        <v>113</v>
      </c>
    </row>
    <row r="114" spans="1:60" ht="22.5" outlineLevel="1" x14ac:dyDescent="0.2">
      <c r="A114" s="175">
        <v>20</v>
      </c>
      <c r="B114" s="176" t="s">
        <v>217</v>
      </c>
      <c r="C114" s="184" t="s">
        <v>218</v>
      </c>
      <c r="D114" s="177" t="s">
        <v>116</v>
      </c>
      <c r="E114" s="178">
        <v>1546.6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78">
        <v>0.46</v>
      </c>
      <c r="O114" s="178">
        <f>ROUND(E114*N114,2)</f>
        <v>711.44</v>
      </c>
      <c r="P114" s="178">
        <v>0</v>
      </c>
      <c r="Q114" s="178">
        <f>ROUND(E114*P114,2)</f>
        <v>0</v>
      </c>
      <c r="R114" s="180" t="s">
        <v>117</v>
      </c>
      <c r="S114" s="180" t="s">
        <v>118</v>
      </c>
      <c r="T114" s="181" t="s">
        <v>118</v>
      </c>
      <c r="U114" s="162">
        <v>2.9000000000000001E-2</v>
      </c>
      <c r="V114" s="162">
        <f>ROUND(E114*U114,2)</f>
        <v>44.85</v>
      </c>
      <c r="W114" s="162"/>
      <c r="X114" s="162" t="s">
        <v>119</v>
      </c>
      <c r="Y114" s="162" t="s">
        <v>120</v>
      </c>
      <c r="Z114" s="152"/>
      <c r="AA114" s="152"/>
      <c r="AB114" s="152"/>
      <c r="AC114" s="152"/>
      <c r="AD114" s="152"/>
      <c r="AE114" s="152"/>
      <c r="AF114" s="152"/>
      <c r="AG114" s="152" t="s">
        <v>130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2" x14ac:dyDescent="0.2">
      <c r="A115" s="159"/>
      <c r="B115" s="160"/>
      <c r="C115" s="185" t="s">
        <v>219</v>
      </c>
      <c r="D115" s="163"/>
      <c r="E115" s="164">
        <v>831.6</v>
      </c>
      <c r="F115" s="162"/>
      <c r="G115" s="162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62"/>
      <c r="Z115" s="152"/>
      <c r="AA115" s="152"/>
      <c r="AB115" s="152"/>
      <c r="AC115" s="152"/>
      <c r="AD115" s="152"/>
      <c r="AE115" s="152"/>
      <c r="AF115" s="152"/>
      <c r="AG115" s="152" t="s">
        <v>125</v>
      </c>
      <c r="AH115" s="152">
        <v>5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3" x14ac:dyDescent="0.2">
      <c r="A116" s="159"/>
      <c r="B116" s="160"/>
      <c r="C116" s="185" t="s">
        <v>220</v>
      </c>
      <c r="D116" s="163"/>
      <c r="E116" s="164">
        <v>715</v>
      </c>
      <c r="F116" s="162"/>
      <c r="G116" s="162"/>
      <c r="H116" s="162"/>
      <c r="I116" s="162"/>
      <c r="J116" s="162"/>
      <c r="K116" s="162"/>
      <c r="L116" s="162"/>
      <c r="M116" s="162"/>
      <c r="N116" s="161"/>
      <c r="O116" s="161"/>
      <c r="P116" s="161"/>
      <c r="Q116" s="161"/>
      <c r="R116" s="162"/>
      <c r="S116" s="162"/>
      <c r="T116" s="162"/>
      <c r="U116" s="162"/>
      <c r="V116" s="162"/>
      <c r="W116" s="162"/>
      <c r="X116" s="162"/>
      <c r="Y116" s="162"/>
      <c r="Z116" s="152"/>
      <c r="AA116" s="152"/>
      <c r="AB116" s="152"/>
      <c r="AC116" s="152"/>
      <c r="AD116" s="152"/>
      <c r="AE116" s="152"/>
      <c r="AF116" s="152"/>
      <c r="AG116" s="152" t="s">
        <v>125</v>
      </c>
      <c r="AH116" s="152">
        <v>5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2" x14ac:dyDescent="0.2">
      <c r="A117" s="159"/>
      <c r="B117" s="160"/>
      <c r="C117" s="267"/>
      <c r="D117" s="268"/>
      <c r="E117" s="268"/>
      <c r="F117" s="268"/>
      <c r="G117" s="268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62"/>
      <c r="Z117" s="152"/>
      <c r="AA117" s="152"/>
      <c r="AB117" s="152"/>
      <c r="AC117" s="152"/>
      <c r="AD117" s="152"/>
      <c r="AE117" s="152"/>
      <c r="AF117" s="152"/>
      <c r="AG117" s="152" t="s">
        <v>127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ht="22.5" outlineLevel="1" x14ac:dyDescent="0.2">
      <c r="A118" s="175">
        <v>21</v>
      </c>
      <c r="B118" s="176" t="s">
        <v>221</v>
      </c>
      <c r="C118" s="184" t="s">
        <v>222</v>
      </c>
      <c r="D118" s="177" t="s">
        <v>116</v>
      </c>
      <c r="E118" s="178">
        <v>650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78">
        <v>0.18462999999999999</v>
      </c>
      <c r="O118" s="178">
        <f>ROUND(E118*N118,2)</f>
        <v>120.01</v>
      </c>
      <c r="P118" s="178">
        <v>0</v>
      </c>
      <c r="Q118" s="178">
        <f>ROUND(E118*P118,2)</f>
        <v>0</v>
      </c>
      <c r="R118" s="180" t="s">
        <v>117</v>
      </c>
      <c r="S118" s="180" t="s">
        <v>118</v>
      </c>
      <c r="T118" s="181" t="s">
        <v>118</v>
      </c>
      <c r="U118" s="162">
        <v>6.4000000000000001E-2</v>
      </c>
      <c r="V118" s="162">
        <f>ROUND(E118*U118,2)</f>
        <v>41.6</v>
      </c>
      <c r="W118" s="162"/>
      <c r="X118" s="162" t="s">
        <v>119</v>
      </c>
      <c r="Y118" s="162" t="s">
        <v>120</v>
      </c>
      <c r="Z118" s="152"/>
      <c r="AA118" s="152"/>
      <c r="AB118" s="152"/>
      <c r="AC118" s="152"/>
      <c r="AD118" s="152"/>
      <c r="AE118" s="152"/>
      <c r="AF118" s="152"/>
      <c r="AG118" s="152" t="s">
        <v>121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2" x14ac:dyDescent="0.2">
      <c r="A119" s="159"/>
      <c r="B119" s="160"/>
      <c r="C119" s="273" t="s">
        <v>223</v>
      </c>
      <c r="D119" s="274"/>
      <c r="E119" s="274"/>
      <c r="F119" s="274"/>
      <c r="G119" s="274"/>
      <c r="H119" s="162"/>
      <c r="I119" s="162"/>
      <c r="J119" s="162"/>
      <c r="K119" s="162"/>
      <c r="L119" s="162"/>
      <c r="M119" s="162"/>
      <c r="N119" s="161"/>
      <c r="O119" s="161"/>
      <c r="P119" s="161"/>
      <c r="Q119" s="161"/>
      <c r="R119" s="162"/>
      <c r="S119" s="162"/>
      <c r="T119" s="162"/>
      <c r="U119" s="162"/>
      <c r="V119" s="162"/>
      <c r="W119" s="162"/>
      <c r="X119" s="162"/>
      <c r="Y119" s="162"/>
      <c r="Z119" s="152"/>
      <c r="AA119" s="152"/>
      <c r="AB119" s="152"/>
      <c r="AC119" s="152"/>
      <c r="AD119" s="152"/>
      <c r="AE119" s="152"/>
      <c r="AF119" s="152"/>
      <c r="AG119" s="152" t="s">
        <v>123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2" x14ac:dyDescent="0.2">
      <c r="A120" s="159"/>
      <c r="B120" s="160"/>
      <c r="C120" s="185" t="s">
        <v>224</v>
      </c>
      <c r="D120" s="163"/>
      <c r="E120" s="164">
        <v>650</v>
      </c>
      <c r="F120" s="162"/>
      <c r="G120" s="162"/>
      <c r="H120" s="162"/>
      <c r="I120" s="162"/>
      <c r="J120" s="162"/>
      <c r="K120" s="162"/>
      <c r="L120" s="162"/>
      <c r="M120" s="162"/>
      <c r="N120" s="161"/>
      <c r="O120" s="161"/>
      <c r="P120" s="161"/>
      <c r="Q120" s="161"/>
      <c r="R120" s="162"/>
      <c r="S120" s="162"/>
      <c r="T120" s="162"/>
      <c r="U120" s="162"/>
      <c r="V120" s="162"/>
      <c r="W120" s="162"/>
      <c r="X120" s="162"/>
      <c r="Y120" s="162"/>
      <c r="Z120" s="152"/>
      <c r="AA120" s="152"/>
      <c r="AB120" s="152"/>
      <c r="AC120" s="152"/>
      <c r="AD120" s="152"/>
      <c r="AE120" s="152"/>
      <c r="AF120" s="152"/>
      <c r="AG120" s="152" t="s">
        <v>125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3" x14ac:dyDescent="0.2">
      <c r="A121" s="159"/>
      <c r="B121" s="160"/>
      <c r="C121" s="185" t="s">
        <v>147</v>
      </c>
      <c r="D121" s="163"/>
      <c r="E121" s="164"/>
      <c r="F121" s="162"/>
      <c r="G121" s="162"/>
      <c r="H121" s="162"/>
      <c r="I121" s="162"/>
      <c r="J121" s="162"/>
      <c r="K121" s="162"/>
      <c r="L121" s="162"/>
      <c r="M121" s="162"/>
      <c r="N121" s="161"/>
      <c r="O121" s="161"/>
      <c r="P121" s="161"/>
      <c r="Q121" s="161"/>
      <c r="R121" s="162"/>
      <c r="S121" s="162"/>
      <c r="T121" s="162"/>
      <c r="U121" s="162"/>
      <c r="V121" s="162"/>
      <c r="W121" s="162"/>
      <c r="X121" s="162"/>
      <c r="Y121" s="162"/>
      <c r="Z121" s="152"/>
      <c r="AA121" s="152"/>
      <c r="AB121" s="152"/>
      <c r="AC121" s="152"/>
      <c r="AD121" s="152"/>
      <c r="AE121" s="152"/>
      <c r="AF121" s="152"/>
      <c r="AG121" s="152" t="s">
        <v>125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2" x14ac:dyDescent="0.2">
      <c r="A122" s="159"/>
      <c r="B122" s="160"/>
      <c r="C122" s="267"/>
      <c r="D122" s="268"/>
      <c r="E122" s="268"/>
      <c r="F122" s="268"/>
      <c r="G122" s="268"/>
      <c r="H122" s="162"/>
      <c r="I122" s="162"/>
      <c r="J122" s="162"/>
      <c r="K122" s="162"/>
      <c r="L122" s="162"/>
      <c r="M122" s="162"/>
      <c r="N122" s="161"/>
      <c r="O122" s="161"/>
      <c r="P122" s="161"/>
      <c r="Q122" s="161"/>
      <c r="R122" s="162"/>
      <c r="S122" s="162"/>
      <c r="T122" s="162"/>
      <c r="U122" s="162"/>
      <c r="V122" s="162"/>
      <c r="W122" s="162"/>
      <c r="X122" s="162"/>
      <c r="Y122" s="162"/>
      <c r="Z122" s="152"/>
      <c r="AA122" s="152"/>
      <c r="AB122" s="152"/>
      <c r="AC122" s="152"/>
      <c r="AD122" s="152"/>
      <c r="AE122" s="152"/>
      <c r="AF122" s="152"/>
      <c r="AG122" s="152" t="s">
        <v>127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75">
        <v>22</v>
      </c>
      <c r="B123" s="176" t="s">
        <v>225</v>
      </c>
      <c r="C123" s="184" t="s">
        <v>226</v>
      </c>
      <c r="D123" s="177" t="s">
        <v>116</v>
      </c>
      <c r="E123" s="178">
        <v>650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78">
        <v>0.38313999999999998</v>
      </c>
      <c r="O123" s="178">
        <f>ROUND(E123*N123,2)</f>
        <v>249.04</v>
      </c>
      <c r="P123" s="178">
        <v>0</v>
      </c>
      <c r="Q123" s="178">
        <f>ROUND(E123*P123,2)</f>
        <v>0</v>
      </c>
      <c r="R123" s="180" t="s">
        <v>117</v>
      </c>
      <c r="S123" s="180" t="s">
        <v>118</v>
      </c>
      <c r="T123" s="181" t="s">
        <v>118</v>
      </c>
      <c r="U123" s="162">
        <v>2.5999999999999999E-2</v>
      </c>
      <c r="V123" s="162">
        <f>ROUND(E123*U123,2)</f>
        <v>16.899999999999999</v>
      </c>
      <c r="W123" s="162"/>
      <c r="X123" s="162" t="s">
        <v>119</v>
      </c>
      <c r="Y123" s="162" t="s">
        <v>120</v>
      </c>
      <c r="Z123" s="152"/>
      <c r="AA123" s="152"/>
      <c r="AB123" s="152"/>
      <c r="AC123" s="152"/>
      <c r="AD123" s="152"/>
      <c r="AE123" s="152"/>
      <c r="AF123" s="152"/>
      <c r="AG123" s="152" t="s">
        <v>121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2" x14ac:dyDescent="0.2">
      <c r="A124" s="159"/>
      <c r="B124" s="160"/>
      <c r="C124" s="273" t="s">
        <v>227</v>
      </c>
      <c r="D124" s="274"/>
      <c r="E124" s="274"/>
      <c r="F124" s="274"/>
      <c r="G124" s="274"/>
      <c r="H124" s="162"/>
      <c r="I124" s="162"/>
      <c r="J124" s="162"/>
      <c r="K124" s="162"/>
      <c r="L124" s="162"/>
      <c r="M124" s="162"/>
      <c r="N124" s="161"/>
      <c r="O124" s="161"/>
      <c r="P124" s="161"/>
      <c r="Q124" s="161"/>
      <c r="R124" s="162"/>
      <c r="S124" s="162"/>
      <c r="T124" s="162"/>
      <c r="U124" s="162"/>
      <c r="V124" s="162"/>
      <c r="W124" s="162"/>
      <c r="X124" s="162"/>
      <c r="Y124" s="162"/>
      <c r="Z124" s="152"/>
      <c r="AA124" s="152"/>
      <c r="AB124" s="152"/>
      <c r="AC124" s="152"/>
      <c r="AD124" s="152"/>
      <c r="AE124" s="152"/>
      <c r="AF124" s="152"/>
      <c r="AG124" s="152" t="s">
        <v>123</v>
      </c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2" x14ac:dyDescent="0.2">
      <c r="A125" s="159"/>
      <c r="B125" s="160"/>
      <c r="C125" s="185" t="s">
        <v>228</v>
      </c>
      <c r="D125" s="163"/>
      <c r="E125" s="164">
        <v>650</v>
      </c>
      <c r="F125" s="162"/>
      <c r="G125" s="162"/>
      <c r="H125" s="162"/>
      <c r="I125" s="162"/>
      <c r="J125" s="162"/>
      <c r="K125" s="162"/>
      <c r="L125" s="162"/>
      <c r="M125" s="162"/>
      <c r="N125" s="161"/>
      <c r="O125" s="161"/>
      <c r="P125" s="161"/>
      <c r="Q125" s="161"/>
      <c r="R125" s="162"/>
      <c r="S125" s="162"/>
      <c r="T125" s="162"/>
      <c r="U125" s="162"/>
      <c r="V125" s="162"/>
      <c r="W125" s="162"/>
      <c r="X125" s="162"/>
      <c r="Y125" s="162"/>
      <c r="Z125" s="152"/>
      <c r="AA125" s="152"/>
      <c r="AB125" s="152"/>
      <c r="AC125" s="152"/>
      <c r="AD125" s="152"/>
      <c r="AE125" s="152"/>
      <c r="AF125" s="152"/>
      <c r="AG125" s="152" t="s">
        <v>125</v>
      </c>
      <c r="AH125" s="152">
        <v>5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2" x14ac:dyDescent="0.2">
      <c r="A126" s="159"/>
      <c r="B126" s="160"/>
      <c r="C126" s="267"/>
      <c r="D126" s="268"/>
      <c r="E126" s="268"/>
      <c r="F126" s="268"/>
      <c r="G126" s="268"/>
      <c r="H126" s="162"/>
      <c r="I126" s="162"/>
      <c r="J126" s="162"/>
      <c r="K126" s="162"/>
      <c r="L126" s="162"/>
      <c r="M126" s="162"/>
      <c r="N126" s="161"/>
      <c r="O126" s="161"/>
      <c r="P126" s="161"/>
      <c r="Q126" s="161"/>
      <c r="R126" s="162"/>
      <c r="S126" s="162"/>
      <c r="T126" s="162"/>
      <c r="U126" s="162"/>
      <c r="V126" s="162"/>
      <c r="W126" s="162"/>
      <c r="X126" s="162"/>
      <c r="Y126" s="162"/>
      <c r="Z126" s="152"/>
      <c r="AA126" s="152"/>
      <c r="AB126" s="152"/>
      <c r="AC126" s="152"/>
      <c r="AD126" s="152"/>
      <c r="AE126" s="152"/>
      <c r="AF126" s="152"/>
      <c r="AG126" s="152" t="s">
        <v>127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75">
        <v>23</v>
      </c>
      <c r="B127" s="176" t="s">
        <v>229</v>
      </c>
      <c r="C127" s="184" t="s">
        <v>230</v>
      </c>
      <c r="D127" s="177" t="s">
        <v>116</v>
      </c>
      <c r="E127" s="178">
        <v>650</v>
      </c>
      <c r="F127" s="179"/>
      <c r="G127" s="180">
        <f>ROUND(E127*F127,2)</f>
        <v>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0</v>
      </c>
      <c r="N127" s="178">
        <v>6.0099999999999997E-3</v>
      </c>
      <c r="O127" s="178">
        <f>ROUND(E127*N127,2)</f>
        <v>3.91</v>
      </c>
      <c r="P127" s="178">
        <v>0</v>
      </c>
      <c r="Q127" s="178">
        <f>ROUND(E127*P127,2)</f>
        <v>0</v>
      </c>
      <c r="R127" s="180" t="s">
        <v>117</v>
      </c>
      <c r="S127" s="180" t="s">
        <v>231</v>
      </c>
      <c r="T127" s="181" t="s">
        <v>231</v>
      </c>
      <c r="U127" s="162">
        <v>4.0000000000000001E-3</v>
      </c>
      <c r="V127" s="162">
        <f>ROUND(E127*U127,2)</f>
        <v>2.6</v>
      </c>
      <c r="W127" s="162"/>
      <c r="X127" s="162" t="s">
        <v>119</v>
      </c>
      <c r="Y127" s="162" t="s">
        <v>120</v>
      </c>
      <c r="Z127" s="152"/>
      <c r="AA127" s="152"/>
      <c r="AB127" s="152"/>
      <c r="AC127" s="152"/>
      <c r="AD127" s="152"/>
      <c r="AE127" s="152"/>
      <c r="AF127" s="152"/>
      <c r="AG127" s="152" t="s">
        <v>121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2" x14ac:dyDescent="0.2">
      <c r="A128" s="159"/>
      <c r="B128" s="160"/>
      <c r="C128" s="185" t="s">
        <v>228</v>
      </c>
      <c r="D128" s="163"/>
      <c r="E128" s="164">
        <v>650</v>
      </c>
      <c r="F128" s="162"/>
      <c r="G128" s="162"/>
      <c r="H128" s="162"/>
      <c r="I128" s="162"/>
      <c r="J128" s="162"/>
      <c r="K128" s="162"/>
      <c r="L128" s="162"/>
      <c r="M128" s="162"/>
      <c r="N128" s="161"/>
      <c r="O128" s="161"/>
      <c r="P128" s="161"/>
      <c r="Q128" s="161"/>
      <c r="R128" s="162"/>
      <c r="S128" s="162"/>
      <c r="T128" s="162"/>
      <c r="U128" s="162"/>
      <c r="V128" s="162"/>
      <c r="W128" s="162"/>
      <c r="X128" s="162"/>
      <c r="Y128" s="162"/>
      <c r="Z128" s="152"/>
      <c r="AA128" s="152"/>
      <c r="AB128" s="152"/>
      <c r="AC128" s="152"/>
      <c r="AD128" s="152"/>
      <c r="AE128" s="152"/>
      <c r="AF128" s="152"/>
      <c r="AG128" s="152" t="s">
        <v>125</v>
      </c>
      <c r="AH128" s="152">
        <v>5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2" x14ac:dyDescent="0.2">
      <c r="A129" s="159"/>
      <c r="B129" s="160"/>
      <c r="C129" s="267"/>
      <c r="D129" s="268"/>
      <c r="E129" s="268"/>
      <c r="F129" s="268"/>
      <c r="G129" s="268"/>
      <c r="H129" s="162"/>
      <c r="I129" s="162"/>
      <c r="J129" s="162"/>
      <c r="K129" s="162"/>
      <c r="L129" s="162"/>
      <c r="M129" s="162"/>
      <c r="N129" s="161"/>
      <c r="O129" s="161"/>
      <c r="P129" s="161"/>
      <c r="Q129" s="161"/>
      <c r="R129" s="162"/>
      <c r="S129" s="162"/>
      <c r="T129" s="162"/>
      <c r="U129" s="162"/>
      <c r="V129" s="162"/>
      <c r="W129" s="162"/>
      <c r="X129" s="162"/>
      <c r="Y129" s="162"/>
      <c r="Z129" s="152"/>
      <c r="AA129" s="152"/>
      <c r="AB129" s="152"/>
      <c r="AC129" s="152"/>
      <c r="AD129" s="152"/>
      <c r="AE129" s="152"/>
      <c r="AF129" s="152"/>
      <c r="AG129" s="152" t="s">
        <v>127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ht="22.5" outlineLevel="1" x14ac:dyDescent="0.2">
      <c r="A130" s="175">
        <v>24</v>
      </c>
      <c r="B130" s="176" t="s">
        <v>232</v>
      </c>
      <c r="C130" s="184" t="s">
        <v>233</v>
      </c>
      <c r="D130" s="177" t="s">
        <v>116</v>
      </c>
      <c r="E130" s="178">
        <v>650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78">
        <v>6.0999999999999997E-4</v>
      </c>
      <c r="O130" s="178">
        <f>ROUND(E130*N130,2)</f>
        <v>0.4</v>
      </c>
      <c r="P130" s="178">
        <v>0</v>
      </c>
      <c r="Q130" s="178">
        <f>ROUND(E130*P130,2)</f>
        <v>0</v>
      </c>
      <c r="R130" s="180" t="s">
        <v>117</v>
      </c>
      <c r="S130" s="180" t="s">
        <v>231</v>
      </c>
      <c r="T130" s="181" t="s">
        <v>231</v>
      </c>
      <c r="U130" s="162">
        <v>2E-3</v>
      </c>
      <c r="V130" s="162">
        <f>ROUND(E130*U130,2)</f>
        <v>1.3</v>
      </c>
      <c r="W130" s="162"/>
      <c r="X130" s="162" t="s">
        <v>119</v>
      </c>
      <c r="Y130" s="162" t="s">
        <v>120</v>
      </c>
      <c r="Z130" s="152"/>
      <c r="AA130" s="152"/>
      <c r="AB130" s="152"/>
      <c r="AC130" s="152"/>
      <c r="AD130" s="152"/>
      <c r="AE130" s="152"/>
      <c r="AF130" s="152"/>
      <c r="AG130" s="152" t="s">
        <v>121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2" x14ac:dyDescent="0.2">
      <c r="A131" s="159"/>
      <c r="B131" s="160"/>
      <c r="C131" s="273" t="s">
        <v>234</v>
      </c>
      <c r="D131" s="274"/>
      <c r="E131" s="274"/>
      <c r="F131" s="274"/>
      <c r="G131" s="274"/>
      <c r="H131" s="162"/>
      <c r="I131" s="162"/>
      <c r="J131" s="162"/>
      <c r="K131" s="162"/>
      <c r="L131" s="162"/>
      <c r="M131" s="162"/>
      <c r="N131" s="161"/>
      <c r="O131" s="161"/>
      <c r="P131" s="161"/>
      <c r="Q131" s="161"/>
      <c r="R131" s="162"/>
      <c r="S131" s="162"/>
      <c r="T131" s="162"/>
      <c r="U131" s="162"/>
      <c r="V131" s="162"/>
      <c r="W131" s="162"/>
      <c r="X131" s="162"/>
      <c r="Y131" s="162"/>
      <c r="Z131" s="152"/>
      <c r="AA131" s="152"/>
      <c r="AB131" s="152"/>
      <c r="AC131" s="152"/>
      <c r="AD131" s="152"/>
      <c r="AE131" s="152"/>
      <c r="AF131" s="152"/>
      <c r="AG131" s="152" t="s">
        <v>123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2" x14ac:dyDescent="0.2">
      <c r="A132" s="159"/>
      <c r="B132" s="160"/>
      <c r="C132" s="185" t="s">
        <v>235</v>
      </c>
      <c r="D132" s="163"/>
      <c r="E132" s="164">
        <v>650</v>
      </c>
      <c r="F132" s="162"/>
      <c r="G132" s="162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52"/>
      <c r="AA132" s="152"/>
      <c r="AB132" s="152"/>
      <c r="AC132" s="152"/>
      <c r="AD132" s="152"/>
      <c r="AE132" s="152"/>
      <c r="AF132" s="152"/>
      <c r="AG132" s="152" t="s">
        <v>125</v>
      </c>
      <c r="AH132" s="152">
        <v>5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2" x14ac:dyDescent="0.2">
      <c r="A133" s="159"/>
      <c r="B133" s="160"/>
      <c r="C133" s="267"/>
      <c r="D133" s="268"/>
      <c r="E133" s="268"/>
      <c r="F133" s="268"/>
      <c r="G133" s="268"/>
      <c r="H133" s="162"/>
      <c r="I133" s="162"/>
      <c r="J133" s="162"/>
      <c r="K133" s="162"/>
      <c r="L133" s="162"/>
      <c r="M133" s="162"/>
      <c r="N133" s="161"/>
      <c r="O133" s="161"/>
      <c r="P133" s="161"/>
      <c r="Q133" s="161"/>
      <c r="R133" s="162"/>
      <c r="S133" s="162"/>
      <c r="T133" s="162"/>
      <c r="U133" s="162"/>
      <c r="V133" s="162"/>
      <c r="W133" s="162"/>
      <c r="X133" s="162"/>
      <c r="Y133" s="162"/>
      <c r="Z133" s="152"/>
      <c r="AA133" s="152"/>
      <c r="AB133" s="152"/>
      <c r="AC133" s="152"/>
      <c r="AD133" s="152"/>
      <c r="AE133" s="152"/>
      <c r="AF133" s="152"/>
      <c r="AG133" s="152" t="s">
        <v>127</v>
      </c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ht="22.5" outlineLevel="1" x14ac:dyDescent="0.2">
      <c r="A134" s="175">
        <v>25</v>
      </c>
      <c r="B134" s="176" t="s">
        <v>236</v>
      </c>
      <c r="C134" s="184" t="s">
        <v>237</v>
      </c>
      <c r="D134" s="177" t="s">
        <v>116</v>
      </c>
      <c r="E134" s="178">
        <v>650</v>
      </c>
      <c r="F134" s="179"/>
      <c r="G134" s="180">
        <f>ROUND(E134*F134,2)</f>
        <v>0</v>
      </c>
      <c r="H134" s="179"/>
      <c r="I134" s="180">
        <f>ROUND(E134*H134,2)</f>
        <v>0</v>
      </c>
      <c r="J134" s="179"/>
      <c r="K134" s="180">
        <f>ROUND(E134*J134,2)</f>
        <v>0</v>
      </c>
      <c r="L134" s="180">
        <v>21</v>
      </c>
      <c r="M134" s="180">
        <f>G134*(1+L134/100)</f>
        <v>0</v>
      </c>
      <c r="N134" s="178">
        <v>0.12966</v>
      </c>
      <c r="O134" s="178">
        <f>ROUND(E134*N134,2)</f>
        <v>84.28</v>
      </c>
      <c r="P134" s="178">
        <v>0</v>
      </c>
      <c r="Q134" s="178">
        <f>ROUND(E134*P134,2)</f>
        <v>0</v>
      </c>
      <c r="R134" s="180" t="s">
        <v>117</v>
      </c>
      <c r="S134" s="180" t="s">
        <v>118</v>
      </c>
      <c r="T134" s="181" t="s">
        <v>118</v>
      </c>
      <c r="U134" s="162">
        <v>7.1999999999999995E-2</v>
      </c>
      <c r="V134" s="162">
        <f>ROUND(E134*U134,2)</f>
        <v>46.8</v>
      </c>
      <c r="W134" s="162"/>
      <c r="X134" s="162" t="s">
        <v>119</v>
      </c>
      <c r="Y134" s="162" t="s">
        <v>120</v>
      </c>
      <c r="Z134" s="152"/>
      <c r="AA134" s="152"/>
      <c r="AB134" s="152"/>
      <c r="AC134" s="152"/>
      <c r="AD134" s="152"/>
      <c r="AE134" s="152"/>
      <c r="AF134" s="152"/>
      <c r="AG134" s="152" t="s">
        <v>121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2" x14ac:dyDescent="0.2">
      <c r="A135" s="159"/>
      <c r="B135" s="160"/>
      <c r="C135" s="185" t="s">
        <v>228</v>
      </c>
      <c r="D135" s="163"/>
      <c r="E135" s="164">
        <v>650</v>
      </c>
      <c r="F135" s="162"/>
      <c r="G135" s="162"/>
      <c r="H135" s="162"/>
      <c r="I135" s="162"/>
      <c r="J135" s="162"/>
      <c r="K135" s="162"/>
      <c r="L135" s="162"/>
      <c r="M135" s="162"/>
      <c r="N135" s="161"/>
      <c r="O135" s="161"/>
      <c r="P135" s="161"/>
      <c r="Q135" s="161"/>
      <c r="R135" s="162"/>
      <c r="S135" s="162"/>
      <c r="T135" s="162"/>
      <c r="U135" s="162"/>
      <c r="V135" s="162"/>
      <c r="W135" s="162"/>
      <c r="X135" s="162"/>
      <c r="Y135" s="162"/>
      <c r="Z135" s="152"/>
      <c r="AA135" s="152"/>
      <c r="AB135" s="152"/>
      <c r="AC135" s="152"/>
      <c r="AD135" s="152"/>
      <c r="AE135" s="152"/>
      <c r="AF135" s="152"/>
      <c r="AG135" s="152" t="s">
        <v>125</v>
      </c>
      <c r="AH135" s="152">
        <v>5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3" x14ac:dyDescent="0.2">
      <c r="A136" s="159"/>
      <c r="B136" s="160"/>
      <c r="C136" s="185" t="s">
        <v>147</v>
      </c>
      <c r="D136" s="163"/>
      <c r="E136" s="164"/>
      <c r="F136" s="162"/>
      <c r="G136" s="162"/>
      <c r="H136" s="162"/>
      <c r="I136" s="162"/>
      <c r="J136" s="162"/>
      <c r="K136" s="162"/>
      <c r="L136" s="162"/>
      <c r="M136" s="162"/>
      <c r="N136" s="161"/>
      <c r="O136" s="161"/>
      <c r="P136" s="161"/>
      <c r="Q136" s="161"/>
      <c r="R136" s="162"/>
      <c r="S136" s="162"/>
      <c r="T136" s="162"/>
      <c r="U136" s="162"/>
      <c r="V136" s="162"/>
      <c r="W136" s="162"/>
      <c r="X136" s="162"/>
      <c r="Y136" s="162"/>
      <c r="Z136" s="152"/>
      <c r="AA136" s="152"/>
      <c r="AB136" s="152"/>
      <c r="AC136" s="152"/>
      <c r="AD136" s="152"/>
      <c r="AE136" s="152"/>
      <c r="AF136" s="152"/>
      <c r="AG136" s="152" t="s">
        <v>125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2" x14ac:dyDescent="0.2">
      <c r="A137" s="159"/>
      <c r="B137" s="160"/>
      <c r="C137" s="267"/>
      <c r="D137" s="268"/>
      <c r="E137" s="268"/>
      <c r="F137" s="268"/>
      <c r="G137" s="268"/>
      <c r="H137" s="162"/>
      <c r="I137" s="162"/>
      <c r="J137" s="162"/>
      <c r="K137" s="162"/>
      <c r="L137" s="162"/>
      <c r="M137" s="162"/>
      <c r="N137" s="161"/>
      <c r="O137" s="161"/>
      <c r="P137" s="161"/>
      <c r="Q137" s="161"/>
      <c r="R137" s="162"/>
      <c r="S137" s="162"/>
      <c r="T137" s="162"/>
      <c r="U137" s="162"/>
      <c r="V137" s="162"/>
      <c r="W137" s="162"/>
      <c r="X137" s="162"/>
      <c r="Y137" s="162"/>
      <c r="Z137" s="152"/>
      <c r="AA137" s="152"/>
      <c r="AB137" s="152"/>
      <c r="AC137" s="152"/>
      <c r="AD137" s="152"/>
      <c r="AE137" s="152"/>
      <c r="AF137" s="152"/>
      <c r="AG137" s="152" t="s">
        <v>127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s="202" customFormat="1" outlineLevel="1" x14ac:dyDescent="0.2">
      <c r="A138" s="192">
        <v>26</v>
      </c>
      <c r="B138" s="193" t="s">
        <v>238</v>
      </c>
      <c r="C138" s="194" t="s">
        <v>339</v>
      </c>
      <c r="D138" s="195" t="s">
        <v>116</v>
      </c>
      <c r="E138" s="196">
        <v>756</v>
      </c>
      <c r="F138" s="197"/>
      <c r="G138" s="198">
        <f>ROUND(E138*F138,2)</f>
        <v>0</v>
      </c>
      <c r="H138" s="197"/>
      <c r="I138" s="198">
        <f>ROUND(E138*H138,2)</f>
        <v>0</v>
      </c>
      <c r="J138" s="197"/>
      <c r="K138" s="198">
        <f>ROUND(E138*J138,2)</f>
        <v>0</v>
      </c>
      <c r="L138" s="198">
        <v>21</v>
      </c>
      <c r="M138" s="198">
        <f>G138*(1+L138/100)</f>
        <v>0</v>
      </c>
      <c r="N138" s="196">
        <v>8.3500000000000005E-2</v>
      </c>
      <c r="O138" s="196">
        <f>ROUND(E138*N138,2)</f>
        <v>63.13</v>
      </c>
      <c r="P138" s="196">
        <v>0</v>
      </c>
      <c r="Q138" s="196">
        <f>ROUND(E138*P138,2)</f>
        <v>0</v>
      </c>
      <c r="R138" s="198" t="s">
        <v>117</v>
      </c>
      <c r="S138" s="198" t="s">
        <v>118</v>
      </c>
      <c r="T138" s="199" t="s">
        <v>118</v>
      </c>
      <c r="U138" s="200">
        <v>0.25</v>
      </c>
      <c r="V138" s="200">
        <f>ROUND(E138*U138,2)</f>
        <v>189</v>
      </c>
      <c r="W138" s="200"/>
      <c r="X138" s="200" t="s">
        <v>119</v>
      </c>
      <c r="Y138" s="200" t="s">
        <v>120</v>
      </c>
      <c r="Z138" s="201"/>
      <c r="AA138" s="201"/>
      <c r="AB138" s="201"/>
      <c r="AC138" s="201"/>
      <c r="AD138" s="201"/>
      <c r="AE138" s="201"/>
      <c r="AF138" s="201"/>
      <c r="AG138" s="201" t="s">
        <v>130</v>
      </c>
      <c r="AH138" s="201"/>
      <c r="AI138" s="201"/>
      <c r="AJ138" s="201"/>
      <c r="AK138" s="201"/>
      <c r="AL138" s="201"/>
      <c r="AM138" s="201"/>
      <c r="AN138" s="201"/>
      <c r="AO138" s="201"/>
      <c r="AP138" s="201"/>
      <c r="AQ138" s="201"/>
      <c r="AR138" s="201"/>
      <c r="AS138" s="201"/>
      <c r="AT138" s="201"/>
      <c r="AU138" s="201"/>
      <c r="AV138" s="201"/>
      <c r="AW138" s="201"/>
      <c r="AX138" s="201"/>
      <c r="AY138" s="201"/>
      <c r="AZ138" s="201"/>
      <c r="BA138" s="201"/>
      <c r="BB138" s="201"/>
      <c r="BC138" s="201"/>
      <c r="BD138" s="201"/>
      <c r="BE138" s="201"/>
      <c r="BF138" s="201"/>
      <c r="BG138" s="201"/>
      <c r="BH138" s="201"/>
    </row>
    <row r="139" spans="1:60" outlineLevel="2" x14ac:dyDescent="0.2">
      <c r="A139" s="159"/>
      <c r="B139" s="160"/>
      <c r="C139" s="273" t="s">
        <v>239</v>
      </c>
      <c r="D139" s="274"/>
      <c r="E139" s="274"/>
      <c r="F139" s="274"/>
      <c r="G139" s="274"/>
      <c r="H139" s="162"/>
      <c r="I139" s="162"/>
      <c r="J139" s="162"/>
      <c r="K139" s="162"/>
      <c r="L139" s="162"/>
      <c r="M139" s="162"/>
      <c r="N139" s="161"/>
      <c r="O139" s="161"/>
      <c r="P139" s="161"/>
      <c r="Q139" s="161"/>
      <c r="R139" s="162"/>
      <c r="S139" s="162"/>
      <c r="T139" s="162"/>
      <c r="U139" s="162"/>
      <c r="V139" s="162"/>
      <c r="W139" s="162"/>
      <c r="X139" s="162"/>
      <c r="Y139" s="162"/>
      <c r="Z139" s="152"/>
      <c r="AA139" s="152"/>
      <c r="AB139" s="152"/>
      <c r="AC139" s="152"/>
      <c r="AD139" s="152"/>
      <c r="AE139" s="152"/>
      <c r="AF139" s="152"/>
      <c r="AG139" s="152" t="s">
        <v>123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2" x14ac:dyDescent="0.2">
      <c r="A140" s="159"/>
      <c r="B140" s="160"/>
      <c r="C140" s="185" t="s">
        <v>240</v>
      </c>
      <c r="D140" s="163"/>
      <c r="E140" s="164">
        <v>756</v>
      </c>
      <c r="F140" s="162"/>
      <c r="G140" s="162"/>
      <c r="H140" s="162"/>
      <c r="I140" s="162"/>
      <c r="J140" s="162"/>
      <c r="K140" s="162"/>
      <c r="L140" s="162"/>
      <c r="M140" s="162"/>
      <c r="N140" s="161"/>
      <c r="O140" s="161"/>
      <c r="P140" s="161"/>
      <c r="Q140" s="161"/>
      <c r="R140" s="162"/>
      <c r="S140" s="162"/>
      <c r="T140" s="162"/>
      <c r="U140" s="162"/>
      <c r="V140" s="162"/>
      <c r="W140" s="162"/>
      <c r="X140" s="162"/>
      <c r="Y140" s="162"/>
      <c r="Z140" s="152"/>
      <c r="AA140" s="152"/>
      <c r="AB140" s="152"/>
      <c r="AC140" s="152"/>
      <c r="AD140" s="152"/>
      <c r="AE140" s="152"/>
      <c r="AF140" s="152"/>
      <c r="AG140" s="152" t="s">
        <v>125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3" x14ac:dyDescent="0.2">
      <c r="A141" s="159"/>
      <c r="B141" s="160"/>
      <c r="C141" s="204" t="s">
        <v>338</v>
      </c>
      <c r="D141" s="163"/>
      <c r="E141" s="164"/>
      <c r="F141" s="162"/>
      <c r="G141" s="162"/>
      <c r="H141" s="162"/>
      <c r="I141" s="162"/>
      <c r="J141" s="162"/>
      <c r="K141" s="162"/>
      <c r="L141" s="162"/>
      <c r="M141" s="162"/>
      <c r="N141" s="161"/>
      <c r="O141" s="161"/>
      <c r="P141" s="161"/>
      <c r="Q141" s="161"/>
      <c r="R141" s="162"/>
      <c r="S141" s="162"/>
      <c r="T141" s="162"/>
      <c r="U141" s="162"/>
      <c r="V141" s="162"/>
      <c r="W141" s="162"/>
      <c r="X141" s="162"/>
      <c r="Y141" s="162"/>
      <c r="Z141" s="152"/>
      <c r="AA141" s="152"/>
      <c r="AB141" s="152"/>
      <c r="AC141" s="152"/>
      <c r="AD141" s="152"/>
      <c r="AE141" s="152"/>
      <c r="AF141" s="152"/>
      <c r="AG141" s="152" t="s">
        <v>125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2" x14ac:dyDescent="0.2">
      <c r="A142" s="159"/>
      <c r="B142" s="160"/>
      <c r="C142" s="267"/>
      <c r="D142" s="268"/>
      <c r="E142" s="268"/>
      <c r="F142" s="268"/>
      <c r="G142" s="268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62"/>
      <c r="Z142" s="152"/>
      <c r="AA142" s="152"/>
      <c r="AB142" s="152"/>
      <c r="AC142" s="152"/>
      <c r="AD142" s="152"/>
      <c r="AE142" s="152"/>
      <c r="AF142" s="152"/>
      <c r="AG142" s="152" t="s">
        <v>127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75">
        <v>27</v>
      </c>
      <c r="B143" s="176" t="s">
        <v>241</v>
      </c>
      <c r="C143" s="184" t="s">
        <v>242</v>
      </c>
      <c r="D143" s="177" t="s">
        <v>243</v>
      </c>
      <c r="E143" s="178">
        <v>756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78">
        <v>5.0099999999999997E-3</v>
      </c>
      <c r="O143" s="178">
        <f>ROUND(E143*N143,2)</f>
        <v>3.79</v>
      </c>
      <c r="P143" s="178">
        <v>0</v>
      </c>
      <c r="Q143" s="178">
        <f>ROUND(E143*P143,2)</f>
        <v>0</v>
      </c>
      <c r="R143" s="180" t="s">
        <v>117</v>
      </c>
      <c r="S143" s="180" t="s">
        <v>118</v>
      </c>
      <c r="T143" s="181" t="s">
        <v>118</v>
      </c>
      <c r="U143" s="162">
        <v>4.0000000000000001E-3</v>
      </c>
      <c r="V143" s="162">
        <f>ROUND(E143*U143,2)</f>
        <v>3.02</v>
      </c>
      <c r="W143" s="162"/>
      <c r="X143" s="162" t="s">
        <v>119</v>
      </c>
      <c r="Y143" s="162" t="s">
        <v>120</v>
      </c>
      <c r="Z143" s="152"/>
      <c r="AA143" s="152"/>
      <c r="AB143" s="152"/>
      <c r="AC143" s="152"/>
      <c r="AD143" s="152"/>
      <c r="AE143" s="152"/>
      <c r="AF143" s="152"/>
      <c r="AG143" s="152" t="s">
        <v>130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2" x14ac:dyDescent="0.2">
      <c r="A144" s="159"/>
      <c r="B144" s="160"/>
      <c r="C144" s="273" t="s">
        <v>244</v>
      </c>
      <c r="D144" s="274"/>
      <c r="E144" s="274"/>
      <c r="F144" s="274"/>
      <c r="G144" s="274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52"/>
      <c r="AA144" s="152"/>
      <c r="AB144" s="152"/>
      <c r="AC144" s="152"/>
      <c r="AD144" s="152"/>
      <c r="AE144" s="152"/>
      <c r="AF144" s="152"/>
      <c r="AG144" s="152" t="s">
        <v>123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2" x14ac:dyDescent="0.2">
      <c r="A145" s="159"/>
      <c r="B145" s="160"/>
      <c r="C145" s="185" t="s">
        <v>245</v>
      </c>
      <c r="D145" s="163"/>
      <c r="E145" s="164">
        <v>756</v>
      </c>
      <c r="F145" s="162"/>
      <c r="G145" s="162"/>
      <c r="H145" s="162"/>
      <c r="I145" s="162"/>
      <c r="J145" s="162"/>
      <c r="K145" s="162"/>
      <c r="L145" s="162"/>
      <c r="M145" s="162"/>
      <c r="N145" s="161"/>
      <c r="O145" s="161"/>
      <c r="P145" s="161"/>
      <c r="Q145" s="161"/>
      <c r="R145" s="162"/>
      <c r="S145" s="162"/>
      <c r="T145" s="162"/>
      <c r="U145" s="162"/>
      <c r="V145" s="162"/>
      <c r="W145" s="162"/>
      <c r="X145" s="162"/>
      <c r="Y145" s="162"/>
      <c r="Z145" s="152"/>
      <c r="AA145" s="152"/>
      <c r="AB145" s="152"/>
      <c r="AC145" s="152"/>
      <c r="AD145" s="152"/>
      <c r="AE145" s="152"/>
      <c r="AF145" s="152"/>
      <c r="AG145" s="152" t="s">
        <v>125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2" x14ac:dyDescent="0.2">
      <c r="A146" s="159"/>
      <c r="B146" s="160"/>
      <c r="C146" s="267"/>
      <c r="D146" s="268"/>
      <c r="E146" s="268"/>
      <c r="F146" s="268"/>
      <c r="G146" s="268"/>
      <c r="H146" s="162"/>
      <c r="I146" s="162"/>
      <c r="J146" s="162"/>
      <c r="K146" s="162"/>
      <c r="L146" s="162"/>
      <c r="M146" s="162"/>
      <c r="N146" s="161"/>
      <c r="O146" s="161"/>
      <c r="P146" s="161"/>
      <c r="Q146" s="161"/>
      <c r="R146" s="162"/>
      <c r="S146" s="162"/>
      <c r="T146" s="162"/>
      <c r="U146" s="162"/>
      <c r="V146" s="162"/>
      <c r="W146" s="162"/>
      <c r="X146" s="162"/>
      <c r="Y146" s="162"/>
      <c r="Z146" s="152"/>
      <c r="AA146" s="152"/>
      <c r="AB146" s="152"/>
      <c r="AC146" s="152"/>
      <c r="AD146" s="152"/>
      <c r="AE146" s="152"/>
      <c r="AF146" s="152"/>
      <c r="AG146" s="152" t="s">
        <v>127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ht="22.5" outlineLevel="1" x14ac:dyDescent="0.2">
      <c r="A147" s="175">
        <v>28</v>
      </c>
      <c r="B147" s="176" t="s">
        <v>246</v>
      </c>
      <c r="C147" s="184" t="s">
        <v>247</v>
      </c>
      <c r="D147" s="177" t="s">
        <v>187</v>
      </c>
      <c r="E147" s="178">
        <v>16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78">
        <v>1.62</v>
      </c>
      <c r="O147" s="178">
        <f>ROUND(E147*N147,2)</f>
        <v>25.92</v>
      </c>
      <c r="P147" s="178">
        <v>0</v>
      </c>
      <c r="Q147" s="178">
        <f>ROUND(E147*P147,2)</f>
        <v>0</v>
      </c>
      <c r="R147" s="180" t="s">
        <v>213</v>
      </c>
      <c r="S147" s="180" t="s">
        <v>118</v>
      </c>
      <c r="T147" s="181" t="s">
        <v>118</v>
      </c>
      <c r="U147" s="162">
        <v>0</v>
      </c>
      <c r="V147" s="162">
        <f>ROUND(E147*U147,2)</f>
        <v>0</v>
      </c>
      <c r="W147" s="162"/>
      <c r="X147" s="162" t="s">
        <v>214</v>
      </c>
      <c r="Y147" s="162" t="s">
        <v>120</v>
      </c>
      <c r="Z147" s="152"/>
      <c r="AA147" s="152"/>
      <c r="AB147" s="152"/>
      <c r="AC147" s="152"/>
      <c r="AD147" s="152"/>
      <c r="AE147" s="152"/>
      <c r="AF147" s="152"/>
      <c r="AG147" s="152" t="s">
        <v>215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2" x14ac:dyDescent="0.2">
      <c r="A148" s="159"/>
      <c r="B148" s="160"/>
      <c r="C148" s="185" t="s">
        <v>248</v>
      </c>
      <c r="D148" s="163"/>
      <c r="E148" s="164"/>
      <c r="F148" s="162"/>
      <c r="G148" s="162"/>
      <c r="H148" s="162"/>
      <c r="I148" s="162"/>
      <c r="J148" s="162"/>
      <c r="K148" s="162"/>
      <c r="L148" s="162"/>
      <c r="M148" s="162"/>
      <c r="N148" s="161"/>
      <c r="O148" s="161"/>
      <c r="P148" s="161"/>
      <c r="Q148" s="161"/>
      <c r="R148" s="162"/>
      <c r="S148" s="162"/>
      <c r="T148" s="162"/>
      <c r="U148" s="162"/>
      <c r="V148" s="162"/>
      <c r="W148" s="162"/>
      <c r="X148" s="162"/>
      <c r="Y148" s="162"/>
      <c r="Z148" s="152"/>
      <c r="AA148" s="152"/>
      <c r="AB148" s="152"/>
      <c r="AC148" s="152"/>
      <c r="AD148" s="152"/>
      <c r="AE148" s="152"/>
      <c r="AF148" s="152"/>
      <c r="AG148" s="152" t="s">
        <v>125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3" x14ac:dyDescent="0.2">
      <c r="A149" s="159"/>
      <c r="B149" s="160"/>
      <c r="C149" s="185" t="s">
        <v>249</v>
      </c>
      <c r="D149" s="163"/>
      <c r="E149" s="164">
        <v>16</v>
      </c>
      <c r="F149" s="162"/>
      <c r="G149" s="162"/>
      <c r="H149" s="162"/>
      <c r="I149" s="162"/>
      <c r="J149" s="162"/>
      <c r="K149" s="162"/>
      <c r="L149" s="162"/>
      <c r="M149" s="162"/>
      <c r="N149" s="161"/>
      <c r="O149" s="161"/>
      <c r="P149" s="161"/>
      <c r="Q149" s="161"/>
      <c r="R149" s="162"/>
      <c r="S149" s="162"/>
      <c r="T149" s="162"/>
      <c r="U149" s="162"/>
      <c r="V149" s="162"/>
      <c r="W149" s="162"/>
      <c r="X149" s="162"/>
      <c r="Y149" s="162"/>
      <c r="Z149" s="152"/>
      <c r="AA149" s="152"/>
      <c r="AB149" s="152"/>
      <c r="AC149" s="152"/>
      <c r="AD149" s="152"/>
      <c r="AE149" s="152"/>
      <c r="AF149" s="152"/>
      <c r="AG149" s="152" t="s">
        <v>125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3" x14ac:dyDescent="0.2">
      <c r="A150" s="159"/>
      <c r="B150" s="160"/>
      <c r="C150" s="185" t="s">
        <v>250</v>
      </c>
      <c r="D150" s="163"/>
      <c r="E150" s="164"/>
      <c r="F150" s="162"/>
      <c r="G150" s="162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62"/>
      <c r="Z150" s="152"/>
      <c r="AA150" s="152"/>
      <c r="AB150" s="152"/>
      <c r="AC150" s="152"/>
      <c r="AD150" s="152"/>
      <c r="AE150" s="152"/>
      <c r="AF150" s="152"/>
      <c r="AG150" s="152" t="s">
        <v>125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2" x14ac:dyDescent="0.2">
      <c r="A151" s="159"/>
      <c r="B151" s="160"/>
      <c r="C151" s="267"/>
      <c r="D151" s="268"/>
      <c r="E151" s="268"/>
      <c r="F151" s="268"/>
      <c r="G151" s="268"/>
      <c r="H151" s="162"/>
      <c r="I151" s="162"/>
      <c r="J151" s="162"/>
      <c r="K151" s="162"/>
      <c r="L151" s="162"/>
      <c r="M151" s="162"/>
      <c r="N151" s="161"/>
      <c r="O151" s="161"/>
      <c r="P151" s="161"/>
      <c r="Q151" s="161"/>
      <c r="R151" s="162"/>
      <c r="S151" s="162"/>
      <c r="T151" s="162"/>
      <c r="U151" s="162"/>
      <c r="V151" s="162"/>
      <c r="W151" s="162"/>
      <c r="X151" s="162"/>
      <c r="Y151" s="162"/>
      <c r="Z151" s="152"/>
      <c r="AA151" s="152"/>
      <c r="AB151" s="152"/>
      <c r="AC151" s="152"/>
      <c r="AD151" s="152"/>
      <c r="AE151" s="152"/>
      <c r="AF151" s="152"/>
      <c r="AG151" s="152" t="s">
        <v>127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x14ac:dyDescent="0.2">
      <c r="A152" s="168" t="s">
        <v>112</v>
      </c>
      <c r="B152" s="169" t="s">
        <v>75</v>
      </c>
      <c r="C152" s="183" t="s">
        <v>76</v>
      </c>
      <c r="D152" s="170"/>
      <c r="E152" s="171"/>
      <c r="F152" s="172"/>
      <c r="G152" s="172">
        <f>SUMIF(AG153:AG156,"&lt;&gt;NOR",G153:G156)</f>
        <v>0</v>
      </c>
      <c r="H152" s="172"/>
      <c r="I152" s="172">
        <f>SUM(I153:I156)</f>
        <v>0</v>
      </c>
      <c r="J152" s="172"/>
      <c r="K152" s="172">
        <f>SUM(K153:K156)</f>
        <v>0</v>
      </c>
      <c r="L152" s="172"/>
      <c r="M152" s="172">
        <f>SUM(M153:M156)</f>
        <v>0</v>
      </c>
      <c r="N152" s="171"/>
      <c r="O152" s="171">
        <f>SUM(O153:O156)</f>
        <v>0</v>
      </c>
      <c r="P152" s="171"/>
      <c r="Q152" s="171">
        <f>SUM(Q153:Q156)</f>
        <v>0.41</v>
      </c>
      <c r="R152" s="172"/>
      <c r="S152" s="172"/>
      <c r="T152" s="173"/>
      <c r="U152" s="167"/>
      <c r="V152" s="167">
        <f>SUM(V153:V156)</f>
        <v>16.399999999999999</v>
      </c>
      <c r="W152" s="167"/>
      <c r="X152" s="167"/>
      <c r="Y152" s="167"/>
      <c r="AG152" t="s">
        <v>113</v>
      </c>
    </row>
    <row r="153" spans="1:60" outlineLevel="1" x14ac:dyDescent="0.2">
      <c r="A153" s="175">
        <v>29</v>
      </c>
      <c r="B153" s="176" t="s">
        <v>251</v>
      </c>
      <c r="C153" s="184" t="s">
        <v>252</v>
      </c>
      <c r="D153" s="177" t="s">
        <v>243</v>
      </c>
      <c r="E153" s="178">
        <v>41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78">
        <v>0</v>
      </c>
      <c r="O153" s="178">
        <f>ROUND(E153*N153,2)</f>
        <v>0</v>
      </c>
      <c r="P153" s="178">
        <v>0.01</v>
      </c>
      <c r="Q153" s="178">
        <f>ROUND(E153*P153,2)</f>
        <v>0.41</v>
      </c>
      <c r="R153" s="180" t="s">
        <v>253</v>
      </c>
      <c r="S153" s="180" t="s">
        <v>118</v>
      </c>
      <c r="T153" s="181" t="s">
        <v>118</v>
      </c>
      <c r="U153" s="162">
        <v>0.4</v>
      </c>
      <c r="V153" s="162">
        <f>ROUND(E153*U153,2)</f>
        <v>16.399999999999999</v>
      </c>
      <c r="W153" s="162"/>
      <c r="X153" s="162" t="s">
        <v>119</v>
      </c>
      <c r="Y153" s="162" t="s">
        <v>120</v>
      </c>
      <c r="Z153" s="152"/>
      <c r="AA153" s="152"/>
      <c r="AB153" s="152"/>
      <c r="AC153" s="152"/>
      <c r="AD153" s="152"/>
      <c r="AE153" s="152"/>
      <c r="AF153" s="152"/>
      <c r="AG153" s="152" t="s">
        <v>130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2" x14ac:dyDescent="0.2">
      <c r="A154" s="159"/>
      <c r="B154" s="160"/>
      <c r="C154" s="185" t="s">
        <v>254</v>
      </c>
      <c r="D154" s="163"/>
      <c r="E154" s="164">
        <v>41</v>
      </c>
      <c r="F154" s="162"/>
      <c r="G154" s="162"/>
      <c r="H154" s="162"/>
      <c r="I154" s="162"/>
      <c r="J154" s="162"/>
      <c r="K154" s="162"/>
      <c r="L154" s="162"/>
      <c r="M154" s="162"/>
      <c r="N154" s="161"/>
      <c r="O154" s="161"/>
      <c r="P154" s="161"/>
      <c r="Q154" s="161"/>
      <c r="R154" s="162"/>
      <c r="S154" s="162"/>
      <c r="T154" s="162"/>
      <c r="U154" s="162"/>
      <c r="V154" s="162"/>
      <c r="W154" s="162"/>
      <c r="X154" s="162"/>
      <c r="Y154" s="162"/>
      <c r="Z154" s="152"/>
      <c r="AA154" s="152"/>
      <c r="AB154" s="152"/>
      <c r="AC154" s="152"/>
      <c r="AD154" s="152"/>
      <c r="AE154" s="152"/>
      <c r="AF154" s="152"/>
      <c r="AG154" s="152" t="s">
        <v>125</v>
      </c>
      <c r="AH154" s="152">
        <v>0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3" x14ac:dyDescent="0.2">
      <c r="A155" s="159"/>
      <c r="B155" s="160"/>
      <c r="C155" s="185" t="s">
        <v>186</v>
      </c>
      <c r="D155" s="163"/>
      <c r="E155" s="164"/>
      <c r="F155" s="162"/>
      <c r="G155" s="162"/>
      <c r="H155" s="162"/>
      <c r="I155" s="162"/>
      <c r="J155" s="162"/>
      <c r="K155" s="162"/>
      <c r="L155" s="162"/>
      <c r="M155" s="162"/>
      <c r="N155" s="161"/>
      <c r="O155" s="161"/>
      <c r="P155" s="161"/>
      <c r="Q155" s="161"/>
      <c r="R155" s="162"/>
      <c r="S155" s="162"/>
      <c r="T155" s="162"/>
      <c r="U155" s="162"/>
      <c r="V155" s="162"/>
      <c r="W155" s="162"/>
      <c r="X155" s="162"/>
      <c r="Y155" s="162"/>
      <c r="Z155" s="152"/>
      <c r="AA155" s="152"/>
      <c r="AB155" s="152"/>
      <c r="AC155" s="152"/>
      <c r="AD155" s="152"/>
      <c r="AE155" s="152"/>
      <c r="AF155" s="152"/>
      <c r="AG155" s="152" t="s">
        <v>125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2" x14ac:dyDescent="0.2">
      <c r="A156" s="159"/>
      <c r="B156" s="160"/>
      <c r="C156" s="267"/>
      <c r="D156" s="268"/>
      <c r="E156" s="268"/>
      <c r="F156" s="268"/>
      <c r="G156" s="268"/>
      <c r="H156" s="162"/>
      <c r="I156" s="162"/>
      <c r="J156" s="162"/>
      <c r="K156" s="162"/>
      <c r="L156" s="162"/>
      <c r="M156" s="162"/>
      <c r="N156" s="161"/>
      <c r="O156" s="161"/>
      <c r="P156" s="161"/>
      <c r="Q156" s="161"/>
      <c r="R156" s="162"/>
      <c r="S156" s="162"/>
      <c r="T156" s="162"/>
      <c r="U156" s="162"/>
      <c r="V156" s="162"/>
      <c r="W156" s="162"/>
      <c r="X156" s="162"/>
      <c r="Y156" s="162"/>
      <c r="Z156" s="152"/>
      <c r="AA156" s="152"/>
      <c r="AB156" s="152"/>
      <c r="AC156" s="152"/>
      <c r="AD156" s="152"/>
      <c r="AE156" s="152"/>
      <c r="AF156" s="152"/>
      <c r="AG156" s="152" t="s">
        <v>127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x14ac:dyDescent="0.2">
      <c r="A157" s="168" t="s">
        <v>112</v>
      </c>
      <c r="B157" s="169" t="s">
        <v>77</v>
      </c>
      <c r="C157" s="183" t="s">
        <v>78</v>
      </c>
      <c r="D157" s="170"/>
      <c r="E157" s="171"/>
      <c r="F157" s="172"/>
      <c r="G157" s="172">
        <f>SUMIF(AG158:AG160,"&lt;&gt;NOR",G158:G160)</f>
        <v>0</v>
      </c>
      <c r="H157" s="172"/>
      <c r="I157" s="172">
        <f>SUM(I158:I160)</f>
        <v>0</v>
      </c>
      <c r="J157" s="172"/>
      <c r="K157" s="172">
        <f>SUM(K158:K160)</f>
        <v>0</v>
      </c>
      <c r="L157" s="172"/>
      <c r="M157" s="172">
        <f>SUM(M158:M160)</f>
        <v>0</v>
      </c>
      <c r="N157" s="171"/>
      <c r="O157" s="171">
        <f>SUM(O158:O160)</f>
        <v>0</v>
      </c>
      <c r="P157" s="171"/>
      <c r="Q157" s="171">
        <f>SUM(Q158:Q160)</f>
        <v>0</v>
      </c>
      <c r="R157" s="172"/>
      <c r="S157" s="172"/>
      <c r="T157" s="173"/>
      <c r="U157" s="167"/>
      <c r="V157" s="167">
        <f>SUM(V158:V160)</f>
        <v>512.78</v>
      </c>
      <c r="W157" s="167"/>
      <c r="X157" s="167"/>
      <c r="Y157" s="167"/>
      <c r="AG157" t="s">
        <v>113</v>
      </c>
    </row>
    <row r="158" spans="1:60" outlineLevel="1" x14ac:dyDescent="0.2">
      <c r="A158" s="175">
        <v>30</v>
      </c>
      <c r="B158" s="176" t="s">
        <v>255</v>
      </c>
      <c r="C158" s="184" t="s">
        <v>256</v>
      </c>
      <c r="D158" s="177" t="s">
        <v>135</v>
      </c>
      <c r="E158" s="178">
        <v>1314.83303</v>
      </c>
      <c r="F158" s="179"/>
      <c r="G158" s="180">
        <f>ROUND(E158*F158,2)</f>
        <v>0</v>
      </c>
      <c r="H158" s="179"/>
      <c r="I158" s="180">
        <f>ROUND(E158*H158,2)</f>
        <v>0</v>
      </c>
      <c r="J158" s="179"/>
      <c r="K158" s="180">
        <f>ROUND(E158*J158,2)</f>
        <v>0</v>
      </c>
      <c r="L158" s="180">
        <v>21</v>
      </c>
      <c r="M158" s="180">
        <f>G158*(1+L158/100)</f>
        <v>0</v>
      </c>
      <c r="N158" s="178">
        <v>0</v>
      </c>
      <c r="O158" s="178">
        <f>ROUND(E158*N158,2)</f>
        <v>0</v>
      </c>
      <c r="P158" s="178">
        <v>0</v>
      </c>
      <c r="Q158" s="178">
        <f>ROUND(E158*P158,2)</f>
        <v>0</v>
      </c>
      <c r="R158" s="180" t="s">
        <v>117</v>
      </c>
      <c r="S158" s="180" t="s">
        <v>118</v>
      </c>
      <c r="T158" s="181" t="s">
        <v>118</v>
      </c>
      <c r="U158" s="162">
        <v>0.39</v>
      </c>
      <c r="V158" s="162">
        <f>ROUND(E158*U158,2)</f>
        <v>512.78</v>
      </c>
      <c r="W158" s="162"/>
      <c r="X158" s="162" t="s">
        <v>257</v>
      </c>
      <c r="Y158" s="162" t="s">
        <v>120</v>
      </c>
      <c r="Z158" s="152"/>
      <c r="AA158" s="152"/>
      <c r="AB158" s="152"/>
      <c r="AC158" s="152"/>
      <c r="AD158" s="152"/>
      <c r="AE158" s="152"/>
      <c r="AF158" s="152"/>
      <c r="AG158" s="152" t="s">
        <v>258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2" x14ac:dyDescent="0.2">
      <c r="A159" s="159"/>
      <c r="B159" s="160"/>
      <c r="C159" s="273" t="s">
        <v>259</v>
      </c>
      <c r="D159" s="274"/>
      <c r="E159" s="274"/>
      <c r="F159" s="274"/>
      <c r="G159" s="274"/>
      <c r="H159" s="162"/>
      <c r="I159" s="162"/>
      <c r="J159" s="162"/>
      <c r="K159" s="162"/>
      <c r="L159" s="162"/>
      <c r="M159" s="162"/>
      <c r="N159" s="161"/>
      <c r="O159" s="161"/>
      <c r="P159" s="161"/>
      <c r="Q159" s="161"/>
      <c r="R159" s="162"/>
      <c r="S159" s="162"/>
      <c r="T159" s="162"/>
      <c r="U159" s="162"/>
      <c r="V159" s="162"/>
      <c r="W159" s="162"/>
      <c r="X159" s="162"/>
      <c r="Y159" s="162"/>
      <c r="Z159" s="152"/>
      <c r="AA159" s="152"/>
      <c r="AB159" s="152"/>
      <c r="AC159" s="152"/>
      <c r="AD159" s="152"/>
      <c r="AE159" s="152"/>
      <c r="AF159" s="152"/>
      <c r="AG159" s="152" t="s">
        <v>123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2" x14ac:dyDescent="0.2">
      <c r="A160" s="159"/>
      <c r="B160" s="160"/>
      <c r="C160" s="267"/>
      <c r="D160" s="268"/>
      <c r="E160" s="268"/>
      <c r="F160" s="268"/>
      <c r="G160" s="268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62"/>
      <c r="Z160" s="152"/>
      <c r="AA160" s="152"/>
      <c r="AB160" s="152"/>
      <c r="AC160" s="152"/>
      <c r="AD160" s="152"/>
      <c r="AE160" s="152"/>
      <c r="AF160" s="152"/>
      <c r="AG160" s="152" t="s">
        <v>127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x14ac:dyDescent="0.2">
      <c r="A161" s="168" t="s">
        <v>112</v>
      </c>
      <c r="B161" s="169" t="s">
        <v>79</v>
      </c>
      <c r="C161" s="183" t="s">
        <v>80</v>
      </c>
      <c r="D161" s="170"/>
      <c r="E161" s="171"/>
      <c r="F161" s="172"/>
      <c r="G161" s="172">
        <f>SUMIF(AG162:AG176,"&lt;&gt;NOR",G162:G176)</f>
        <v>0</v>
      </c>
      <c r="H161" s="172"/>
      <c r="I161" s="172">
        <f>SUM(I162:I176)</f>
        <v>0</v>
      </c>
      <c r="J161" s="172"/>
      <c r="K161" s="172">
        <f>SUM(K162:K176)</f>
        <v>0</v>
      </c>
      <c r="L161" s="172"/>
      <c r="M161" s="172">
        <f>SUM(M162:M176)</f>
        <v>0</v>
      </c>
      <c r="N161" s="171"/>
      <c r="O161" s="171">
        <f>SUM(O162:O176)</f>
        <v>0</v>
      </c>
      <c r="P161" s="171"/>
      <c r="Q161" s="171">
        <f>SUM(Q162:Q176)</f>
        <v>37.799999999999997</v>
      </c>
      <c r="R161" s="172"/>
      <c r="S161" s="172"/>
      <c r="T161" s="173"/>
      <c r="U161" s="167"/>
      <c r="V161" s="167">
        <f>SUM(V162:V176)</f>
        <v>25.84</v>
      </c>
      <c r="W161" s="167"/>
      <c r="X161" s="167"/>
      <c r="Y161" s="167"/>
      <c r="AG161" t="s">
        <v>113</v>
      </c>
    </row>
    <row r="162" spans="1:60" outlineLevel="1" x14ac:dyDescent="0.2">
      <c r="A162" s="175">
        <v>31</v>
      </c>
      <c r="B162" s="176" t="s">
        <v>260</v>
      </c>
      <c r="C162" s="184" t="s">
        <v>261</v>
      </c>
      <c r="D162" s="177" t="s">
        <v>135</v>
      </c>
      <c r="E162" s="178">
        <v>0.41</v>
      </c>
      <c r="F162" s="179"/>
      <c r="G162" s="180">
        <f>ROUND(E162*F162,2)</f>
        <v>0</v>
      </c>
      <c r="H162" s="179"/>
      <c r="I162" s="180">
        <f>ROUND(E162*H162,2)</f>
        <v>0</v>
      </c>
      <c r="J162" s="179"/>
      <c r="K162" s="180">
        <f>ROUND(E162*J162,2)</f>
        <v>0</v>
      </c>
      <c r="L162" s="180">
        <v>21</v>
      </c>
      <c r="M162" s="180">
        <f>G162*(1+L162/100)</f>
        <v>0</v>
      </c>
      <c r="N162" s="178">
        <v>0</v>
      </c>
      <c r="O162" s="178">
        <f>ROUND(E162*N162,2)</f>
        <v>0</v>
      </c>
      <c r="P162" s="178">
        <v>0</v>
      </c>
      <c r="Q162" s="178">
        <f>ROUND(E162*P162,2)</f>
        <v>0</v>
      </c>
      <c r="R162" s="180" t="s">
        <v>262</v>
      </c>
      <c r="S162" s="180" t="s">
        <v>118</v>
      </c>
      <c r="T162" s="181" t="s">
        <v>118</v>
      </c>
      <c r="U162" s="162">
        <v>0</v>
      </c>
      <c r="V162" s="162">
        <f>ROUND(E162*U162,2)</f>
        <v>0</v>
      </c>
      <c r="W162" s="162"/>
      <c r="X162" s="162" t="s">
        <v>119</v>
      </c>
      <c r="Y162" s="162" t="s">
        <v>120</v>
      </c>
      <c r="Z162" s="152"/>
      <c r="AA162" s="152"/>
      <c r="AB162" s="152"/>
      <c r="AC162" s="152"/>
      <c r="AD162" s="152"/>
      <c r="AE162" s="152"/>
      <c r="AF162" s="152"/>
      <c r="AG162" s="152" t="s">
        <v>130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2" x14ac:dyDescent="0.2">
      <c r="A163" s="159"/>
      <c r="B163" s="160"/>
      <c r="C163" s="269" t="s">
        <v>263</v>
      </c>
      <c r="D163" s="270"/>
      <c r="E163" s="270"/>
      <c r="F163" s="270"/>
      <c r="G163" s="270"/>
      <c r="H163" s="162"/>
      <c r="I163" s="162"/>
      <c r="J163" s="162"/>
      <c r="K163" s="162"/>
      <c r="L163" s="162"/>
      <c r="M163" s="162"/>
      <c r="N163" s="161"/>
      <c r="O163" s="161"/>
      <c r="P163" s="161"/>
      <c r="Q163" s="161"/>
      <c r="R163" s="162"/>
      <c r="S163" s="162"/>
      <c r="T163" s="162"/>
      <c r="U163" s="162"/>
      <c r="V163" s="162"/>
      <c r="W163" s="162"/>
      <c r="X163" s="162"/>
      <c r="Y163" s="162"/>
      <c r="Z163" s="152"/>
      <c r="AA163" s="152"/>
      <c r="AB163" s="152"/>
      <c r="AC163" s="152"/>
      <c r="AD163" s="152"/>
      <c r="AE163" s="152"/>
      <c r="AF163" s="152"/>
      <c r="AG163" s="152" t="s">
        <v>190</v>
      </c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2" x14ac:dyDescent="0.2">
      <c r="A164" s="159"/>
      <c r="B164" s="160"/>
      <c r="C164" s="185" t="s">
        <v>264</v>
      </c>
      <c r="D164" s="163"/>
      <c r="E164" s="164">
        <v>0.41</v>
      </c>
      <c r="F164" s="162"/>
      <c r="G164" s="162"/>
      <c r="H164" s="162"/>
      <c r="I164" s="162"/>
      <c r="J164" s="162"/>
      <c r="K164" s="162"/>
      <c r="L164" s="162"/>
      <c r="M164" s="162"/>
      <c r="N164" s="161"/>
      <c r="O164" s="161"/>
      <c r="P164" s="161"/>
      <c r="Q164" s="161"/>
      <c r="R164" s="162"/>
      <c r="S164" s="162"/>
      <c r="T164" s="162"/>
      <c r="U164" s="162"/>
      <c r="V164" s="162"/>
      <c r="W164" s="162"/>
      <c r="X164" s="162"/>
      <c r="Y164" s="162"/>
      <c r="Z164" s="152"/>
      <c r="AA164" s="152"/>
      <c r="AB164" s="152"/>
      <c r="AC164" s="152"/>
      <c r="AD164" s="152"/>
      <c r="AE164" s="152"/>
      <c r="AF164" s="152"/>
      <c r="AG164" s="152" t="s">
        <v>125</v>
      </c>
      <c r="AH164" s="152">
        <v>7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2" x14ac:dyDescent="0.2">
      <c r="A165" s="159"/>
      <c r="B165" s="160"/>
      <c r="C165" s="267"/>
      <c r="D165" s="268"/>
      <c r="E165" s="268"/>
      <c r="F165" s="268"/>
      <c r="G165" s="268"/>
      <c r="H165" s="162"/>
      <c r="I165" s="162"/>
      <c r="J165" s="162"/>
      <c r="K165" s="162"/>
      <c r="L165" s="162"/>
      <c r="M165" s="162"/>
      <c r="N165" s="161"/>
      <c r="O165" s="161"/>
      <c r="P165" s="161"/>
      <c r="Q165" s="161"/>
      <c r="R165" s="162"/>
      <c r="S165" s="162"/>
      <c r="T165" s="162"/>
      <c r="U165" s="162"/>
      <c r="V165" s="162"/>
      <c r="W165" s="162"/>
      <c r="X165" s="162"/>
      <c r="Y165" s="162"/>
      <c r="Z165" s="152"/>
      <c r="AA165" s="152"/>
      <c r="AB165" s="152"/>
      <c r="AC165" s="152"/>
      <c r="AD165" s="152"/>
      <c r="AE165" s="152"/>
      <c r="AF165" s="152"/>
      <c r="AG165" s="152" t="s">
        <v>127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75">
        <v>32</v>
      </c>
      <c r="B166" s="176" t="s">
        <v>265</v>
      </c>
      <c r="C166" s="184" t="s">
        <v>266</v>
      </c>
      <c r="D166" s="177" t="s">
        <v>135</v>
      </c>
      <c r="E166" s="178">
        <v>14.52</v>
      </c>
      <c r="F166" s="179"/>
      <c r="G166" s="180">
        <f>ROUND(E166*F166,2)</f>
        <v>0</v>
      </c>
      <c r="H166" s="179"/>
      <c r="I166" s="180">
        <f>ROUND(E166*H166,2)</f>
        <v>0</v>
      </c>
      <c r="J166" s="179"/>
      <c r="K166" s="180">
        <f>ROUND(E166*J166,2)</f>
        <v>0</v>
      </c>
      <c r="L166" s="180">
        <v>21</v>
      </c>
      <c r="M166" s="180">
        <f>G166*(1+L166/100)</f>
        <v>0</v>
      </c>
      <c r="N166" s="178">
        <v>0</v>
      </c>
      <c r="O166" s="178">
        <f>ROUND(E166*N166,2)</f>
        <v>0</v>
      </c>
      <c r="P166" s="178">
        <v>0</v>
      </c>
      <c r="Q166" s="178">
        <f>ROUND(E166*P166,2)</f>
        <v>0</v>
      </c>
      <c r="R166" s="180" t="s">
        <v>262</v>
      </c>
      <c r="S166" s="180" t="s">
        <v>118</v>
      </c>
      <c r="T166" s="181" t="s">
        <v>118</v>
      </c>
      <c r="U166" s="162">
        <v>0</v>
      </c>
      <c r="V166" s="162">
        <f>ROUND(E166*U166,2)</f>
        <v>0</v>
      </c>
      <c r="W166" s="162"/>
      <c r="X166" s="162" t="s">
        <v>119</v>
      </c>
      <c r="Y166" s="162" t="s">
        <v>120</v>
      </c>
      <c r="Z166" s="152"/>
      <c r="AA166" s="152"/>
      <c r="AB166" s="152"/>
      <c r="AC166" s="152"/>
      <c r="AD166" s="152"/>
      <c r="AE166" s="152"/>
      <c r="AF166" s="152"/>
      <c r="AG166" s="152" t="s">
        <v>130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2" x14ac:dyDescent="0.2">
      <c r="A167" s="159"/>
      <c r="B167" s="160"/>
      <c r="C167" s="185" t="s">
        <v>267</v>
      </c>
      <c r="D167" s="163"/>
      <c r="E167" s="164">
        <v>14.52</v>
      </c>
      <c r="F167" s="162"/>
      <c r="G167" s="162"/>
      <c r="H167" s="162"/>
      <c r="I167" s="162"/>
      <c r="J167" s="162"/>
      <c r="K167" s="162"/>
      <c r="L167" s="162"/>
      <c r="M167" s="162"/>
      <c r="N167" s="161"/>
      <c r="O167" s="161"/>
      <c r="P167" s="161"/>
      <c r="Q167" s="161"/>
      <c r="R167" s="162"/>
      <c r="S167" s="162"/>
      <c r="T167" s="162"/>
      <c r="U167" s="162"/>
      <c r="V167" s="162"/>
      <c r="W167" s="162"/>
      <c r="X167" s="162"/>
      <c r="Y167" s="162"/>
      <c r="Z167" s="152"/>
      <c r="AA167" s="152"/>
      <c r="AB167" s="152"/>
      <c r="AC167" s="152"/>
      <c r="AD167" s="152"/>
      <c r="AE167" s="152"/>
      <c r="AF167" s="152"/>
      <c r="AG167" s="152" t="s">
        <v>125</v>
      </c>
      <c r="AH167" s="152">
        <v>7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2" x14ac:dyDescent="0.2">
      <c r="A168" s="159"/>
      <c r="B168" s="160"/>
      <c r="C168" s="267"/>
      <c r="D168" s="268"/>
      <c r="E168" s="268"/>
      <c r="F168" s="268"/>
      <c r="G168" s="268"/>
      <c r="H168" s="162"/>
      <c r="I168" s="162"/>
      <c r="J168" s="162"/>
      <c r="K168" s="162"/>
      <c r="L168" s="162"/>
      <c r="M168" s="162"/>
      <c r="N168" s="161"/>
      <c r="O168" s="161"/>
      <c r="P168" s="161"/>
      <c r="Q168" s="161"/>
      <c r="R168" s="162"/>
      <c r="S168" s="162"/>
      <c r="T168" s="162"/>
      <c r="U168" s="162"/>
      <c r="V168" s="162"/>
      <c r="W168" s="162"/>
      <c r="X168" s="162"/>
      <c r="Y168" s="162"/>
      <c r="Z168" s="152"/>
      <c r="AA168" s="152"/>
      <c r="AB168" s="152"/>
      <c r="AC168" s="152"/>
      <c r="AD168" s="152"/>
      <c r="AE168" s="152"/>
      <c r="AF168" s="152"/>
      <c r="AG168" s="152" t="s">
        <v>127</v>
      </c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75">
        <v>33</v>
      </c>
      <c r="B169" s="176" t="s">
        <v>268</v>
      </c>
      <c r="C169" s="184" t="s">
        <v>269</v>
      </c>
      <c r="D169" s="177" t="s">
        <v>135</v>
      </c>
      <c r="E169" s="178">
        <v>37.799999999999997</v>
      </c>
      <c r="F169" s="179"/>
      <c r="G169" s="180">
        <f>ROUND(E169*F169,2)</f>
        <v>0</v>
      </c>
      <c r="H169" s="179"/>
      <c r="I169" s="180">
        <f>ROUND(E169*H169,2)</f>
        <v>0</v>
      </c>
      <c r="J169" s="179"/>
      <c r="K169" s="180">
        <f>ROUND(E169*J169,2)</f>
        <v>0</v>
      </c>
      <c r="L169" s="180">
        <v>21</v>
      </c>
      <c r="M169" s="180">
        <f>G169*(1+L169/100)</f>
        <v>0</v>
      </c>
      <c r="N169" s="178">
        <v>0</v>
      </c>
      <c r="O169" s="178">
        <f>ROUND(E169*N169,2)</f>
        <v>0</v>
      </c>
      <c r="P169" s="178">
        <v>1</v>
      </c>
      <c r="Q169" s="178">
        <f>ROUND(E169*P169,2)</f>
        <v>37.799999999999997</v>
      </c>
      <c r="R169" s="180" t="s">
        <v>262</v>
      </c>
      <c r="S169" s="180" t="s">
        <v>118</v>
      </c>
      <c r="T169" s="181" t="s">
        <v>118</v>
      </c>
      <c r="U169" s="162">
        <v>0</v>
      </c>
      <c r="V169" s="162">
        <f>ROUND(E169*U169,2)</f>
        <v>0</v>
      </c>
      <c r="W169" s="162"/>
      <c r="X169" s="162" t="s">
        <v>119</v>
      </c>
      <c r="Y169" s="162" t="s">
        <v>120</v>
      </c>
      <c r="Z169" s="152"/>
      <c r="AA169" s="152"/>
      <c r="AB169" s="152"/>
      <c r="AC169" s="152"/>
      <c r="AD169" s="152"/>
      <c r="AE169" s="152"/>
      <c r="AF169" s="152"/>
      <c r="AG169" s="152" t="s">
        <v>130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2" x14ac:dyDescent="0.2">
      <c r="A170" s="159"/>
      <c r="B170" s="160"/>
      <c r="C170" s="185" t="s">
        <v>270</v>
      </c>
      <c r="D170" s="163"/>
      <c r="E170" s="164">
        <v>37.799999999999997</v>
      </c>
      <c r="F170" s="162"/>
      <c r="G170" s="162"/>
      <c r="H170" s="162"/>
      <c r="I170" s="162"/>
      <c r="J170" s="162"/>
      <c r="K170" s="162"/>
      <c r="L170" s="162"/>
      <c r="M170" s="162"/>
      <c r="N170" s="161"/>
      <c r="O170" s="161"/>
      <c r="P170" s="161"/>
      <c r="Q170" s="161"/>
      <c r="R170" s="162"/>
      <c r="S170" s="162"/>
      <c r="T170" s="162"/>
      <c r="U170" s="162"/>
      <c r="V170" s="162"/>
      <c r="W170" s="162"/>
      <c r="X170" s="162"/>
      <c r="Y170" s="162"/>
      <c r="Z170" s="152"/>
      <c r="AA170" s="152"/>
      <c r="AB170" s="152"/>
      <c r="AC170" s="152"/>
      <c r="AD170" s="152"/>
      <c r="AE170" s="152"/>
      <c r="AF170" s="152"/>
      <c r="AG170" s="152" t="s">
        <v>125</v>
      </c>
      <c r="AH170" s="152">
        <v>0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2" x14ac:dyDescent="0.2">
      <c r="A171" s="159"/>
      <c r="B171" s="160"/>
      <c r="C171" s="267"/>
      <c r="D171" s="268"/>
      <c r="E171" s="268"/>
      <c r="F171" s="268"/>
      <c r="G171" s="268"/>
      <c r="H171" s="162"/>
      <c r="I171" s="162"/>
      <c r="J171" s="162"/>
      <c r="K171" s="162"/>
      <c r="L171" s="162"/>
      <c r="M171" s="162"/>
      <c r="N171" s="161"/>
      <c r="O171" s="161"/>
      <c r="P171" s="161"/>
      <c r="Q171" s="161"/>
      <c r="R171" s="162"/>
      <c r="S171" s="162"/>
      <c r="T171" s="162"/>
      <c r="U171" s="162"/>
      <c r="V171" s="162"/>
      <c r="W171" s="162"/>
      <c r="X171" s="162"/>
      <c r="Y171" s="162"/>
      <c r="Z171" s="152"/>
      <c r="AA171" s="152"/>
      <c r="AB171" s="152"/>
      <c r="AC171" s="152"/>
      <c r="AD171" s="152"/>
      <c r="AE171" s="152"/>
      <c r="AF171" s="152"/>
      <c r="AG171" s="152" t="s">
        <v>127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75">
        <v>34</v>
      </c>
      <c r="B172" s="176" t="s">
        <v>271</v>
      </c>
      <c r="C172" s="184" t="s">
        <v>272</v>
      </c>
      <c r="D172" s="177" t="s">
        <v>135</v>
      </c>
      <c r="E172" s="178">
        <v>52.73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78">
        <v>0</v>
      </c>
      <c r="O172" s="178">
        <f>ROUND(E172*N172,2)</f>
        <v>0</v>
      </c>
      <c r="P172" s="178">
        <v>0</v>
      </c>
      <c r="Q172" s="178">
        <f>ROUND(E172*P172,2)</f>
        <v>0</v>
      </c>
      <c r="R172" s="180" t="s">
        <v>262</v>
      </c>
      <c r="S172" s="180" t="s">
        <v>118</v>
      </c>
      <c r="T172" s="181" t="s">
        <v>118</v>
      </c>
      <c r="U172" s="162">
        <v>0.49</v>
      </c>
      <c r="V172" s="162">
        <f>ROUND(E172*U172,2)</f>
        <v>25.84</v>
      </c>
      <c r="W172" s="162"/>
      <c r="X172" s="162" t="s">
        <v>136</v>
      </c>
      <c r="Y172" s="162" t="s">
        <v>120</v>
      </c>
      <c r="Z172" s="152"/>
      <c r="AA172" s="152"/>
      <c r="AB172" s="152"/>
      <c r="AC172" s="152"/>
      <c r="AD172" s="152"/>
      <c r="AE172" s="152"/>
      <c r="AF172" s="152"/>
      <c r="AG172" s="152" t="s">
        <v>273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2" x14ac:dyDescent="0.2">
      <c r="A173" s="159"/>
      <c r="B173" s="160"/>
      <c r="C173" s="269" t="s">
        <v>274</v>
      </c>
      <c r="D173" s="270"/>
      <c r="E173" s="270"/>
      <c r="F173" s="270"/>
      <c r="G173" s="270"/>
      <c r="H173" s="162"/>
      <c r="I173" s="162"/>
      <c r="J173" s="162"/>
      <c r="K173" s="162"/>
      <c r="L173" s="162"/>
      <c r="M173" s="162"/>
      <c r="N173" s="161"/>
      <c r="O173" s="161"/>
      <c r="P173" s="161"/>
      <c r="Q173" s="161"/>
      <c r="R173" s="162"/>
      <c r="S173" s="162"/>
      <c r="T173" s="162"/>
      <c r="U173" s="162"/>
      <c r="V173" s="162"/>
      <c r="W173" s="162"/>
      <c r="X173" s="162"/>
      <c r="Y173" s="162"/>
      <c r="Z173" s="152"/>
      <c r="AA173" s="152"/>
      <c r="AB173" s="152"/>
      <c r="AC173" s="152"/>
      <c r="AD173" s="152"/>
      <c r="AE173" s="152"/>
      <c r="AF173" s="152"/>
      <c r="AG173" s="152" t="s">
        <v>190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2" x14ac:dyDescent="0.2">
      <c r="A174" s="159"/>
      <c r="B174" s="160"/>
      <c r="C174" s="267"/>
      <c r="D174" s="268"/>
      <c r="E174" s="268"/>
      <c r="F174" s="268"/>
      <c r="G174" s="268"/>
      <c r="H174" s="162"/>
      <c r="I174" s="162"/>
      <c r="J174" s="162"/>
      <c r="K174" s="162"/>
      <c r="L174" s="162"/>
      <c r="M174" s="162"/>
      <c r="N174" s="161"/>
      <c r="O174" s="161"/>
      <c r="P174" s="161"/>
      <c r="Q174" s="161"/>
      <c r="R174" s="162"/>
      <c r="S174" s="162"/>
      <c r="T174" s="162"/>
      <c r="U174" s="162"/>
      <c r="V174" s="162"/>
      <c r="W174" s="162"/>
      <c r="X174" s="162"/>
      <c r="Y174" s="162"/>
      <c r="Z174" s="152"/>
      <c r="AA174" s="152"/>
      <c r="AB174" s="152"/>
      <c r="AC174" s="152"/>
      <c r="AD174" s="152"/>
      <c r="AE174" s="152"/>
      <c r="AF174" s="152"/>
      <c r="AG174" s="152" t="s">
        <v>127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75">
        <v>35</v>
      </c>
      <c r="B175" s="176" t="s">
        <v>275</v>
      </c>
      <c r="C175" s="184" t="s">
        <v>276</v>
      </c>
      <c r="D175" s="177" t="s">
        <v>135</v>
      </c>
      <c r="E175" s="178">
        <v>474.57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78">
        <v>0</v>
      </c>
      <c r="O175" s="178">
        <f>ROUND(E175*N175,2)</f>
        <v>0</v>
      </c>
      <c r="P175" s="178">
        <v>0</v>
      </c>
      <c r="Q175" s="178">
        <f>ROUND(E175*P175,2)</f>
        <v>0</v>
      </c>
      <c r="R175" s="180" t="s">
        <v>262</v>
      </c>
      <c r="S175" s="180" t="s">
        <v>118</v>
      </c>
      <c r="T175" s="181" t="s">
        <v>118</v>
      </c>
      <c r="U175" s="162">
        <v>0</v>
      </c>
      <c r="V175" s="162">
        <f>ROUND(E175*U175,2)</f>
        <v>0</v>
      </c>
      <c r="W175" s="162"/>
      <c r="X175" s="162" t="s">
        <v>136</v>
      </c>
      <c r="Y175" s="162" t="s">
        <v>120</v>
      </c>
      <c r="Z175" s="152"/>
      <c r="AA175" s="152"/>
      <c r="AB175" s="152"/>
      <c r="AC175" s="152"/>
      <c r="AD175" s="152"/>
      <c r="AE175" s="152"/>
      <c r="AF175" s="152"/>
      <c r="AG175" s="152" t="s">
        <v>137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2" x14ac:dyDescent="0.2">
      <c r="A176" s="159"/>
      <c r="B176" s="160"/>
      <c r="C176" s="271"/>
      <c r="D176" s="272"/>
      <c r="E176" s="272"/>
      <c r="F176" s="272"/>
      <c r="G176" s="272"/>
      <c r="H176" s="162"/>
      <c r="I176" s="162"/>
      <c r="J176" s="162"/>
      <c r="K176" s="162"/>
      <c r="L176" s="162"/>
      <c r="M176" s="162"/>
      <c r="N176" s="161"/>
      <c r="O176" s="161"/>
      <c r="P176" s="161"/>
      <c r="Q176" s="161"/>
      <c r="R176" s="162"/>
      <c r="S176" s="162"/>
      <c r="T176" s="162"/>
      <c r="U176" s="162"/>
      <c r="V176" s="162"/>
      <c r="W176" s="162"/>
      <c r="X176" s="162"/>
      <c r="Y176" s="162"/>
      <c r="Z176" s="152"/>
      <c r="AA176" s="152"/>
      <c r="AB176" s="152"/>
      <c r="AC176" s="152"/>
      <c r="AD176" s="152"/>
      <c r="AE176" s="152"/>
      <c r="AF176" s="152"/>
      <c r="AG176" s="152" t="s">
        <v>127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33" x14ac:dyDescent="0.2">
      <c r="A177" s="3"/>
      <c r="B177" s="4"/>
      <c r="C177" s="187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E177">
        <v>12</v>
      </c>
      <c r="AF177">
        <v>21</v>
      </c>
      <c r="AG177" t="s">
        <v>98</v>
      </c>
    </row>
    <row r="178" spans="1:33" x14ac:dyDescent="0.2">
      <c r="A178" s="155"/>
      <c r="B178" s="156" t="s">
        <v>29</v>
      </c>
      <c r="C178" s="188"/>
      <c r="D178" s="157"/>
      <c r="E178" s="158"/>
      <c r="F178" s="158"/>
      <c r="G178" s="174">
        <f>G8+G23+G101+G113+G152+G157+G161</f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AE178">
        <f>SUMIF(L7:L176,AE177,G7:G176)</f>
        <v>0</v>
      </c>
      <c r="AF178">
        <f>SUMIF(L7:L176,AF177,G7:G176)</f>
        <v>0</v>
      </c>
      <c r="AG178" t="s">
        <v>277</v>
      </c>
    </row>
    <row r="179" spans="1:33" x14ac:dyDescent="0.2">
      <c r="A179" s="284" t="s">
        <v>278</v>
      </c>
      <c r="B179" s="284"/>
      <c r="C179" s="187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33" x14ac:dyDescent="0.2">
      <c r="A180" s="3"/>
      <c r="B180" s="4" t="s">
        <v>279</v>
      </c>
      <c r="C180" s="187" t="s">
        <v>280</v>
      </c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AG180" t="s">
        <v>281</v>
      </c>
    </row>
    <row r="181" spans="1:33" x14ac:dyDescent="0.2">
      <c r="A181" s="3"/>
      <c r="B181" s="4" t="s">
        <v>282</v>
      </c>
      <c r="C181" s="187" t="s">
        <v>283</v>
      </c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AG181" t="s">
        <v>284</v>
      </c>
    </row>
    <row r="182" spans="1:33" x14ac:dyDescent="0.2">
      <c r="A182" s="3"/>
      <c r="B182" s="4"/>
      <c r="C182" s="187" t="s">
        <v>285</v>
      </c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AG182" t="s">
        <v>286</v>
      </c>
    </row>
    <row r="183" spans="1:33" x14ac:dyDescent="0.2">
      <c r="A183" s="3"/>
      <c r="B183" s="4"/>
      <c r="C183" s="187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33" x14ac:dyDescent="0.2">
      <c r="C184" s="189"/>
      <c r="D184" s="10"/>
      <c r="AG184" t="s">
        <v>287</v>
      </c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</sheetData>
  <sheetProtection formatRows="0"/>
  <mergeCells count="62">
    <mergeCell ref="A179:B179"/>
    <mergeCell ref="C10:G10"/>
    <mergeCell ref="C13:G13"/>
    <mergeCell ref="C18:G18"/>
    <mergeCell ref="C20:G20"/>
    <mergeCell ref="C22:G22"/>
    <mergeCell ref="C38:G38"/>
    <mergeCell ref="C29:G29"/>
    <mergeCell ref="C32:G32"/>
    <mergeCell ref="C34:G34"/>
    <mergeCell ref="C36:G36"/>
    <mergeCell ref="C79:G79"/>
    <mergeCell ref="C48:G48"/>
    <mergeCell ref="C50:G50"/>
    <mergeCell ref="C53:G53"/>
    <mergeCell ref="C55:G55"/>
    <mergeCell ref="A1:G1"/>
    <mergeCell ref="C2:G2"/>
    <mergeCell ref="C3:G3"/>
    <mergeCell ref="C4:G4"/>
    <mergeCell ref="C27:G27"/>
    <mergeCell ref="C58:G58"/>
    <mergeCell ref="C63:G63"/>
    <mergeCell ref="C65:G65"/>
    <mergeCell ref="C67:G67"/>
    <mergeCell ref="C72:G72"/>
    <mergeCell ref="C74:G74"/>
    <mergeCell ref="C77:G77"/>
    <mergeCell ref="C119:G119"/>
    <mergeCell ref="C80:G80"/>
    <mergeCell ref="C83:G83"/>
    <mergeCell ref="C85:G85"/>
    <mergeCell ref="C95:G95"/>
    <mergeCell ref="C96:G96"/>
    <mergeCell ref="C100:G100"/>
    <mergeCell ref="C104:G104"/>
    <mergeCell ref="C109:G109"/>
    <mergeCell ref="C112:G112"/>
    <mergeCell ref="C117:G117"/>
    <mergeCell ref="C90:G90"/>
    <mergeCell ref="C151:G151"/>
    <mergeCell ref="C122:G122"/>
    <mergeCell ref="C124:G124"/>
    <mergeCell ref="C126:G126"/>
    <mergeCell ref="C129:G129"/>
    <mergeCell ref="C131:G131"/>
    <mergeCell ref="C133:G133"/>
    <mergeCell ref="C137:G137"/>
    <mergeCell ref="C139:G139"/>
    <mergeCell ref="C142:G142"/>
    <mergeCell ref="C144:G144"/>
    <mergeCell ref="C146:G146"/>
    <mergeCell ref="C171:G171"/>
    <mergeCell ref="C173:G173"/>
    <mergeCell ref="C174:G174"/>
    <mergeCell ref="C176:G176"/>
    <mergeCell ref="C156:G156"/>
    <mergeCell ref="C159:G159"/>
    <mergeCell ref="C160:G160"/>
    <mergeCell ref="C163:G163"/>
    <mergeCell ref="C165:G165"/>
    <mergeCell ref="C168:G16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3" activePane="bottomLeft" state="frozen"/>
      <selection pane="bottomLeft" activeCell="Z37" sqref="Z37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7" t="s">
        <v>85</v>
      </c>
      <c r="B1" s="277"/>
      <c r="C1" s="277"/>
      <c r="D1" s="277"/>
      <c r="E1" s="277"/>
      <c r="F1" s="277"/>
      <c r="G1" s="277"/>
      <c r="AG1" t="s">
        <v>86</v>
      </c>
    </row>
    <row r="2" spans="1:60" ht="24.95" customHeight="1" x14ac:dyDescent="0.2">
      <c r="A2" s="144" t="s">
        <v>7</v>
      </c>
      <c r="B2" s="49" t="s">
        <v>43</v>
      </c>
      <c r="C2" s="278" t="s">
        <v>44</v>
      </c>
      <c r="D2" s="279"/>
      <c r="E2" s="279"/>
      <c r="F2" s="279"/>
      <c r="G2" s="280"/>
      <c r="AG2" t="s">
        <v>87</v>
      </c>
    </row>
    <row r="3" spans="1:60" ht="24.95" customHeight="1" x14ac:dyDescent="0.2">
      <c r="A3" s="144" t="s">
        <v>8</v>
      </c>
      <c r="B3" s="49" t="s">
        <v>50</v>
      </c>
      <c r="C3" s="278" t="s">
        <v>51</v>
      </c>
      <c r="D3" s="279"/>
      <c r="E3" s="279"/>
      <c r="F3" s="279"/>
      <c r="G3" s="280"/>
      <c r="AC3" s="125" t="s">
        <v>87</v>
      </c>
      <c r="AG3" t="s">
        <v>88</v>
      </c>
    </row>
    <row r="4" spans="1:60" ht="24.95" customHeight="1" x14ac:dyDescent="0.2">
      <c r="A4" s="145" t="s">
        <v>9</v>
      </c>
      <c r="B4" s="146" t="s">
        <v>50</v>
      </c>
      <c r="C4" s="281" t="s">
        <v>51</v>
      </c>
      <c r="D4" s="282"/>
      <c r="E4" s="282"/>
      <c r="F4" s="282"/>
      <c r="G4" s="283"/>
      <c r="AG4" t="s">
        <v>89</v>
      </c>
    </row>
    <row r="5" spans="1:60" x14ac:dyDescent="0.2">
      <c r="D5" s="10"/>
    </row>
    <row r="6" spans="1:60" ht="38.25" x14ac:dyDescent="0.2">
      <c r="A6" s="148" t="s">
        <v>90</v>
      </c>
      <c r="B6" s="150" t="s">
        <v>91</v>
      </c>
      <c r="C6" s="150" t="s">
        <v>92</v>
      </c>
      <c r="D6" s="149" t="s">
        <v>93</v>
      </c>
      <c r="E6" s="148" t="s">
        <v>94</v>
      </c>
      <c r="F6" s="147" t="s">
        <v>95</v>
      </c>
      <c r="G6" s="148" t="s">
        <v>29</v>
      </c>
      <c r="H6" s="151" t="s">
        <v>30</v>
      </c>
      <c r="I6" s="151" t="s">
        <v>96</v>
      </c>
      <c r="J6" s="151" t="s">
        <v>31</v>
      </c>
      <c r="K6" s="151" t="s">
        <v>97</v>
      </c>
      <c r="L6" s="151" t="s">
        <v>98</v>
      </c>
      <c r="M6" s="151" t="s">
        <v>99</v>
      </c>
      <c r="N6" s="151" t="s">
        <v>100</v>
      </c>
      <c r="O6" s="151" t="s">
        <v>101</v>
      </c>
      <c r="P6" s="151" t="s">
        <v>102</v>
      </c>
      <c r="Q6" s="151" t="s">
        <v>103</v>
      </c>
      <c r="R6" s="151" t="s">
        <v>104</v>
      </c>
      <c r="S6" s="151" t="s">
        <v>105</v>
      </c>
      <c r="T6" s="151" t="s">
        <v>106</v>
      </c>
      <c r="U6" s="151" t="s">
        <v>107</v>
      </c>
      <c r="V6" s="151" t="s">
        <v>108</v>
      </c>
      <c r="W6" s="151" t="s">
        <v>109</v>
      </c>
      <c r="X6" s="151" t="s">
        <v>110</v>
      </c>
      <c r="Y6" s="151" t="s">
        <v>111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8" t="s">
        <v>112</v>
      </c>
      <c r="B8" s="169" t="s">
        <v>82</v>
      </c>
      <c r="C8" s="183" t="s">
        <v>27</v>
      </c>
      <c r="D8" s="170"/>
      <c r="E8" s="171"/>
      <c r="F8" s="172"/>
      <c r="G8" s="172">
        <f>SUMIF(AG9:AG27,"&lt;&gt;NOR",G9:G27)</f>
        <v>0</v>
      </c>
      <c r="H8" s="172"/>
      <c r="I8" s="172">
        <f>SUM(I9:I27)</f>
        <v>0</v>
      </c>
      <c r="J8" s="172"/>
      <c r="K8" s="172">
        <f>SUM(K9:K27)</f>
        <v>0</v>
      </c>
      <c r="L8" s="172"/>
      <c r="M8" s="172">
        <f>SUM(M9:M27)</f>
        <v>0</v>
      </c>
      <c r="N8" s="171"/>
      <c r="O8" s="171">
        <f>SUM(O9:O27)</f>
        <v>0</v>
      </c>
      <c r="P8" s="171"/>
      <c r="Q8" s="171">
        <f>SUM(Q9:Q27)</f>
        <v>0</v>
      </c>
      <c r="R8" s="172"/>
      <c r="S8" s="172"/>
      <c r="T8" s="173"/>
      <c r="U8" s="167"/>
      <c r="V8" s="167">
        <f>SUM(V9:V27)</f>
        <v>0</v>
      </c>
      <c r="W8" s="167"/>
      <c r="X8" s="167"/>
      <c r="Y8" s="167"/>
      <c r="AG8" t="s">
        <v>113</v>
      </c>
    </row>
    <row r="9" spans="1:60" outlineLevel="1" x14ac:dyDescent="0.2">
      <c r="A9" s="175">
        <v>1</v>
      </c>
      <c r="B9" s="176" t="s">
        <v>288</v>
      </c>
      <c r="C9" s="184" t="s">
        <v>289</v>
      </c>
      <c r="D9" s="177" t="s">
        <v>290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291</v>
      </c>
      <c r="T9" s="181" t="s">
        <v>292</v>
      </c>
      <c r="U9" s="162">
        <v>0</v>
      </c>
      <c r="V9" s="162">
        <f>ROUND(E9*U9,2)</f>
        <v>0</v>
      </c>
      <c r="W9" s="162"/>
      <c r="X9" s="162" t="s">
        <v>119</v>
      </c>
      <c r="Y9" s="162" t="s">
        <v>120</v>
      </c>
      <c r="Z9" s="152"/>
      <c r="AA9" s="152"/>
      <c r="AB9" s="152"/>
      <c r="AC9" s="152"/>
      <c r="AD9" s="152"/>
      <c r="AE9" s="152"/>
      <c r="AF9" s="152"/>
      <c r="AG9" s="152" t="s">
        <v>121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2.5" outlineLevel="2" x14ac:dyDescent="0.2">
      <c r="A10" s="159"/>
      <c r="B10" s="160"/>
      <c r="C10" s="269" t="s">
        <v>293</v>
      </c>
      <c r="D10" s="270"/>
      <c r="E10" s="270"/>
      <c r="F10" s="270"/>
      <c r="G10" s="270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2"/>
      <c r="AA10" s="152"/>
      <c r="AB10" s="152"/>
      <c r="AC10" s="152"/>
      <c r="AD10" s="152"/>
      <c r="AE10" s="152"/>
      <c r="AF10" s="152"/>
      <c r="AG10" s="152" t="s">
        <v>190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82" t="str">
        <f>C10</f>
        <v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v>
      </c>
      <c r="BB10" s="152"/>
      <c r="BC10" s="152"/>
      <c r="BD10" s="152"/>
      <c r="BE10" s="152"/>
      <c r="BF10" s="152"/>
      <c r="BG10" s="152"/>
      <c r="BH10" s="152"/>
    </row>
    <row r="11" spans="1:60" outlineLevel="2" x14ac:dyDescent="0.2">
      <c r="A11" s="159"/>
      <c r="B11" s="160"/>
      <c r="C11" s="267"/>
      <c r="D11" s="268"/>
      <c r="E11" s="268"/>
      <c r="F11" s="268"/>
      <c r="G11" s="268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2"/>
      <c r="AA11" s="152"/>
      <c r="AB11" s="152"/>
      <c r="AC11" s="152"/>
      <c r="AD11" s="152"/>
      <c r="AE11" s="152"/>
      <c r="AF11" s="152"/>
      <c r="AG11" s="152" t="s">
        <v>127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75">
        <v>2</v>
      </c>
      <c r="B12" s="176" t="s">
        <v>294</v>
      </c>
      <c r="C12" s="184" t="s">
        <v>295</v>
      </c>
      <c r="D12" s="177" t="s">
        <v>290</v>
      </c>
      <c r="E12" s="178">
        <v>1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78">
        <v>0</v>
      </c>
      <c r="O12" s="178">
        <f>ROUND(E12*N12,2)</f>
        <v>0</v>
      </c>
      <c r="P12" s="178">
        <v>0</v>
      </c>
      <c r="Q12" s="178">
        <f>ROUND(E12*P12,2)</f>
        <v>0</v>
      </c>
      <c r="R12" s="180"/>
      <c r="S12" s="180" t="s">
        <v>291</v>
      </c>
      <c r="T12" s="181" t="s">
        <v>292</v>
      </c>
      <c r="U12" s="162">
        <v>0</v>
      </c>
      <c r="V12" s="162">
        <f>ROUND(E12*U12,2)</f>
        <v>0</v>
      </c>
      <c r="W12" s="162"/>
      <c r="X12" s="162" t="s">
        <v>119</v>
      </c>
      <c r="Y12" s="162" t="s">
        <v>120</v>
      </c>
      <c r="Z12" s="152"/>
      <c r="AA12" s="152"/>
      <c r="AB12" s="152"/>
      <c r="AC12" s="152"/>
      <c r="AD12" s="152"/>
      <c r="AE12" s="152"/>
      <c r="AF12" s="152"/>
      <c r="AG12" s="152" t="s">
        <v>121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2" x14ac:dyDescent="0.2">
      <c r="A13" s="159"/>
      <c r="B13" s="160"/>
      <c r="C13" s="269" t="s">
        <v>326</v>
      </c>
      <c r="D13" s="270"/>
      <c r="E13" s="270"/>
      <c r="F13" s="270"/>
      <c r="G13" s="270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52"/>
      <c r="AA13" s="152"/>
      <c r="AB13" s="152"/>
      <c r="AC13" s="152"/>
      <c r="AD13" s="152"/>
      <c r="AE13" s="152"/>
      <c r="AF13" s="152"/>
      <c r="AG13" s="152" t="s">
        <v>190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82" t="str">
        <f>C13</f>
        <v>Vyhotovení geometrického plánu pro majetkoprávní vypořádání nově realizovaných zpevněných ploch a stávajícího sběrného dvora  –  6 ks GP ověřené úředně oprávněným zeměměřičským inženýrem.</v>
      </c>
      <c r="BB13" s="152"/>
      <c r="BC13" s="152"/>
      <c r="BD13" s="152"/>
      <c r="BE13" s="152"/>
      <c r="BF13" s="152"/>
      <c r="BG13" s="152"/>
      <c r="BH13" s="152"/>
    </row>
    <row r="14" spans="1:60" outlineLevel="2" x14ac:dyDescent="0.2">
      <c r="A14" s="159"/>
      <c r="B14" s="160"/>
      <c r="C14" s="267"/>
      <c r="D14" s="268"/>
      <c r="E14" s="268"/>
      <c r="F14" s="268"/>
      <c r="G14" s="268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2"/>
      <c r="AA14" s="152"/>
      <c r="AB14" s="152"/>
      <c r="AC14" s="152"/>
      <c r="AD14" s="152"/>
      <c r="AE14" s="152"/>
      <c r="AF14" s="152"/>
      <c r="AG14" s="152" t="s">
        <v>127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75">
        <v>3</v>
      </c>
      <c r="B15" s="176" t="s">
        <v>296</v>
      </c>
      <c r="C15" s="184" t="s">
        <v>297</v>
      </c>
      <c r="D15" s="177" t="s">
        <v>290</v>
      </c>
      <c r="E15" s="178">
        <v>1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80"/>
      <c r="S15" s="180" t="s">
        <v>291</v>
      </c>
      <c r="T15" s="181" t="s">
        <v>292</v>
      </c>
      <c r="U15" s="162">
        <v>0</v>
      </c>
      <c r="V15" s="162">
        <f>ROUND(E15*U15,2)</f>
        <v>0</v>
      </c>
      <c r="W15" s="162"/>
      <c r="X15" s="162" t="s">
        <v>119</v>
      </c>
      <c r="Y15" s="162" t="s">
        <v>120</v>
      </c>
      <c r="Z15" s="152"/>
      <c r="AA15" s="152"/>
      <c r="AB15" s="152"/>
      <c r="AC15" s="152"/>
      <c r="AD15" s="152"/>
      <c r="AE15" s="152"/>
      <c r="AF15" s="152"/>
      <c r="AG15" s="152" t="s">
        <v>121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33.75" outlineLevel="2" x14ac:dyDescent="0.2">
      <c r="A16" s="159"/>
      <c r="B16" s="160"/>
      <c r="C16" s="269" t="s">
        <v>298</v>
      </c>
      <c r="D16" s="270"/>
      <c r="E16" s="270"/>
      <c r="F16" s="270"/>
      <c r="G16" s="270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62"/>
      <c r="Z16" s="152"/>
      <c r="AA16" s="152"/>
      <c r="AB16" s="152"/>
      <c r="AC16" s="152"/>
      <c r="AD16" s="152"/>
      <c r="AE16" s="152"/>
      <c r="AF16" s="152"/>
      <c r="AG16" s="152" t="s">
        <v>190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82" t="str">
        <f>C16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6" s="152"/>
      <c r="BC16" s="152"/>
      <c r="BD16" s="152"/>
      <c r="BE16" s="152"/>
      <c r="BF16" s="152"/>
      <c r="BG16" s="152"/>
      <c r="BH16" s="152"/>
    </row>
    <row r="17" spans="1:60" ht="22.5" outlineLevel="3" x14ac:dyDescent="0.2">
      <c r="A17" s="159"/>
      <c r="B17" s="160"/>
      <c r="C17" s="275" t="s">
        <v>299</v>
      </c>
      <c r="D17" s="276"/>
      <c r="E17" s="276"/>
      <c r="F17" s="276"/>
      <c r="G17" s="276"/>
      <c r="H17" s="162"/>
      <c r="I17" s="162"/>
      <c r="J17" s="162"/>
      <c r="K17" s="162"/>
      <c r="L17" s="162"/>
      <c r="M17" s="162"/>
      <c r="N17" s="161"/>
      <c r="O17" s="161"/>
      <c r="P17" s="161"/>
      <c r="Q17" s="161"/>
      <c r="R17" s="162"/>
      <c r="S17" s="162"/>
      <c r="T17" s="162"/>
      <c r="U17" s="162"/>
      <c r="V17" s="162"/>
      <c r="W17" s="162"/>
      <c r="X17" s="162"/>
      <c r="Y17" s="162"/>
      <c r="Z17" s="152"/>
      <c r="AA17" s="152"/>
      <c r="AB17" s="152"/>
      <c r="AC17" s="152"/>
      <c r="AD17" s="152"/>
      <c r="AE17" s="152"/>
      <c r="AF17" s="152"/>
      <c r="AG17" s="152" t="s">
        <v>190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82" t="str">
        <f>C17</f>
        <v>ochrany sousedních pozemků a objektů vč.stromů ap., objektů a zařízení pro zajištění organizace a bezpečnosti provozu sídliště vozidel i pěších v průběhu stavby, bezpečnost a ochranu zdraví na staveništi, ap.</v>
      </c>
      <c r="BB17" s="152"/>
      <c r="BC17" s="152"/>
      <c r="BD17" s="152"/>
      <c r="BE17" s="152"/>
      <c r="BF17" s="152"/>
      <c r="BG17" s="152"/>
      <c r="BH17" s="152"/>
    </row>
    <row r="18" spans="1:60" outlineLevel="2" x14ac:dyDescent="0.2">
      <c r="A18" s="159"/>
      <c r="B18" s="160"/>
      <c r="C18" s="267"/>
      <c r="D18" s="268"/>
      <c r="E18" s="268"/>
      <c r="F18" s="268"/>
      <c r="G18" s="268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2"/>
      <c r="AA18" s="152"/>
      <c r="AB18" s="152"/>
      <c r="AC18" s="152"/>
      <c r="AD18" s="152"/>
      <c r="AE18" s="152"/>
      <c r="AF18" s="152"/>
      <c r="AG18" s="152" t="s">
        <v>127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5">
        <v>4</v>
      </c>
      <c r="B19" s="176" t="s">
        <v>300</v>
      </c>
      <c r="C19" s="184" t="s">
        <v>301</v>
      </c>
      <c r="D19" s="177" t="s">
        <v>290</v>
      </c>
      <c r="E19" s="178">
        <v>1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80"/>
      <c r="S19" s="180" t="s">
        <v>291</v>
      </c>
      <c r="T19" s="181" t="s">
        <v>292</v>
      </c>
      <c r="U19" s="162">
        <v>0</v>
      </c>
      <c r="V19" s="162">
        <f>ROUND(E19*U19,2)</f>
        <v>0</v>
      </c>
      <c r="W19" s="162"/>
      <c r="X19" s="162" t="s">
        <v>119</v>
      </c>
      <c r="Y19" s="162" t="s">
        <v>120</v>
      </c>
      <c r="Z19" s="152"/>
      <c r="AA19" s="152"/>
      <c r="AB19" s="152"/>
      <c r="AC19" s="152"/>
      <c r="AD19" s="152"/>
      <c r="AE19" s="152"/>
      <c r="AF19" s="152"/>
      <c r="AG19" s="152" t="s">
        <v>121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33.75" outlineLevel="2" x14ac:dyDescent="0.2">
      <c r="A20" s="159"/>
      <c r="B20" s="160"/>
      <c r="C20" s="269" t="s">
        <v>302</v>
      </c>
      <c r="D20" s="270"/>
      <c r="E20" s="270"/>
      <c r="F20" s="270"/>
      <c r="G20" s="270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2"/>
      <c r="AA20" s="152"/>
      <c r="AB20" s="152"/>
      <c r="AC20" s="152"/>
      <c r="AD20" s="152"/>
      <c r="AE20" s="152"/>
      <c r="AF20" s="152"/>
      <c r="AG20" s="152" t="s">
        <v>190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82" t="str">
        <f>C20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20" s="152"/>
      <c r="BC20" s="152"/>
      <c r="BD20" s="152"/>
      <c r="BE20" s="152"/>
      <c r="BF20" s="152"/>
      <c r="BG20" s="152"/>
      <c r="BH20" s="152"/>
    </row>
    <row r="21" spans="1:60" outlineLevel="2" x14ac:dyDescent="0.2">
      <c r="A21" s="159"/>
      <c r="B21" s="160"/>
      <c r="C21" s="267"/>
      <c r="D21" s="268"/>
      <c r="E21" s="268"/>
      <c r="F21" s="268"/>
      <c r="G21" s="268"/>
      <c r="H21" s="162"/>
      <c r="I21" s="162"/>
      <c r="J21" s="162"/>
      <c r="K21" s="162"/>
      <c r="L21" s="162"/>
      <c r="M21" s="162"/>
      <c r="N21" s="161"/>
      <c r="O21" s="161"/>
      <c r="P21" s="161"/>
      <c r="Q21" s="161"/>
      <c r="R21" s="162"/>
      <c r="S21" s="162"/>
      <c r="T21" s="162"/>
      <c r="U21" s="162"/>
      <c r="V21" s="162"/>
      <c r="W21" s="162"/>
      <c r="X21" s="162"/>
      <c r="Y21" s="162"/>
      <c r="Z21" s="152"/>
      <c r="AA21" s="152"/>
      <c r="AB21" s="152"/>
      <c r="AC21" s="152"/>
      <c r="AD21" s="152"/>
      <c r="AE21" s="152"/>
      <c r="AF21" s="152"/>
      <c r="AG21" s="152" t="s">
        <v>127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5">
        <v>5</v>
      </c>
      <c r="B22" s="176" t="s">
        <v>303</v>
      </c>
      <c r="C22" s="184" t="s">
        <v>304</v>
      </c>
      <c r="D22" s="177" t="s">
        <v>290</v>
      </c>
      <c r="E22" s="178">
        <v>1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80"/>
      <c r="S22" s="180" t="s">
        <v>291</v>
      </c>
      <c r="T22" s="181" t="s">
        <v>292</v>
      </c>
      <c r="U22" s="162">
        <v>0</v>
      </c>
      <c r="V22" s="162">
        <f>ROUND(E22*U22,2)</f>
        <v>0</v>
      </c>
      <c r="W22" s="162"/>
      <c r="X22" s="162" t="s">
        <v>119</v>
      </c>
      <c r="Y22" s="162" t="s">
        <v>120</v>
      </c>
      <c r="Z22" s="152"/>
      <c r="AA22" s="152"/>
      <c r="AB22" s="152"/>
      <c r="AC22" s="152"/>
      <c r="AD22" s="152"/>
      <c r="AE22" s="152"/>
      <c r="AF22" s="152"/>
      <c r="AG22" s="152" t="s">
        <v>121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33.75" outlineLevel="2" x14ac:dyDescent="0.2">
      <c r="A23" s="159"/>
      <c r="B23" s="160"/>
      <c r="C23" s="269" t="s">
        <v>305</v>
      </c>
      <c r="D23" s="270"/>
      <c r="E23" s="270"/>
      <c r="F23" s="270"/>
      <c r="G23" s="270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62"/>
      <c r="Y23" s="162"/>
      <c r="Z23" s="152"/>
      <c r="AA23" s="152"/>
      <c r="AB23" s="152"/>
      <c r="AC23" s="152"/>
      <c r="AD23" s="152"/>
      <c r="AE23" s="152"/>
      <c r="AF23" s="152"/>
      <c r="AG23" s="152" t="s">
        <v>190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82" t="str">
        <f>C23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23" s="152"/>
      <c r="BC23" s="152"/>
      <c r="BD23" s="152"/>
      <c r="BE23" s="152"/>
      <c r="BF23" s="152"/>
      <c r="BG23" s="152"/>
      <c r="BH23" s="152"/>
    </row>
    <row r="24" spans="1:60" outlineLevel="2" x14ac:dyDescent="0.2">
      <c r="A24" s="159"/>
      <c r="B24" s="160"/>
      <c r="C24" s="267"/>
      <c r="D24" s="268"/>
      <c r="E24" s="268"/>
      <c r="F24" s="268"/>
      <c r="G24" s="268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62"/>
      <c r="Z24" s="152"/>
      <c r="AA24" s="152"/>
      <c r="AB24" s="152"/>
      <c r="AC24" s="152"/>
      <c r="AD24" s="152"/>
      <c r="AE24" s="152"/>
      <c r="AF24" s="152"/>
      <c r="AG24" s="152" t="s">
        <v>127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75">
        <v>6</v>
      </c>
      <c r="B25" s="176" t="s">
        <v>306</v>
      </c>
      <c r="C25" s="184" t="s">
        <v>307</v>
      </c>
      <c r="D25" s="177" t="s">
        <v>290</v>
      </c>
      <c r="E25" s="178">
        <v>1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78">
        <v>0</v>
      </c>
      <c r="O25" s="178">
        <f>ROUND(E25*N25,2)</f>
        <v>0</v>
      </c>
      <c r="P25" s="178">
        <v>0</v>
      </c>
      <c r="Q25" s="178">
        <f>ROUND(E25*P25,2)</f>
        <v>0</v>
      </c>
      <c r="R25" s="180"/>
      <c r="S25" s="180" t="s">
        <v>291</v>
      </c>
      <c r="T25" s="181" t="s">
        <v>292</v>
      </c>
      <c r="U25" s="162">
        <v>0</v>
      </c>
      <c r="V25" s="162">
        <f>ROUND(E25*U25,2)</f>
        <v>0</v>
      </c>
      <c r="W25" s="162"/>
      <c r="X25" s="162" t="s">
        <v>119</v>
      </c>
      <c r="Y25" s="162" t="s">
        <v>120</v>
      </c>
      <c r="Z25" s="152"/>
      <c r="AA25" s="152"/>
      <c r="AB25" s="152"/>
      <c r="AC25" s="152"/>
      <c r="AD25" s="152"/>
      <c r="AE25" s="152"/>
      <c r="AF25" s="152"/>
      <c r="AG25" s="152" t="s">
        <v>121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33.75" outlineLevel="2" x14ac:dyDescent="0.2">
      <c r="A26" s="159"/>
      <c r="B26" s="160"/>
      <c r="C26" s="269" t="s">
        <v>308</v>
      </c>
      <c r="D26" s="270"/>
      <c r="E26" s="270"/>
      <c r="F26" s="270"/>
      <c r="G26" s="270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62"/>
      <c r="Z26" s="152"/>
      <c r="AA26" s="152"/>
      <c r="AB26" s="152"/>
      <c r="AC26" s="152"/>
      <c r="AD26" s="152"/>
      <c r="AE26" s="152"/>
      <c r="AF26" s="152"/>
      <c r="AG26" s="152" t="s">
        <v>190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82" t="str">
        <f>C26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6" s="152"/>
      <c r="BC26" s="152"/>
      <c r="BD26" s="152"/>
      <c r="BE26" s="152"/>
      <c r="BF26" s="152"/>
      <c r="BG26" s="152"/>
      <c r="BH26" s="152"/>
    </row>
    <row r="27" spans="1:60" outlineLevel="2" x14ac:dyDescent="0.2">
      <c r="A27" s="159"/>
      <c r="B27" s="160"/>
      <c r="C27" s="267"/>
      <c r="D27" s="268"/>
      <c r="E27" s="268"/>
      <c r="F27" s="268"/>
      <c r="G27" s="268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2"/>
      <c r="AA27" s="152"/>
      <c r="AB27" s="152"/>
      <c r="AC27" s="152"/>
      <c r="AD27" s="152"/>
      <c r="AE27" s="152"/>
      <c r="AF27" s="152"/>
      <c r="AG27" s="152" t="s">
        <v>127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x14ac:dyDescent="0.2">
      <c r="A28" s="168" t="s">
        <v>112</v>
      </c>
      <c r="B28" s="169" t="s">
        <v>83</v>
      </c>
      <c r="C28" s="183" t="s">
        <v>84</v>
      </c>
      <c r="D28" s="170"/>
      <c r="E28" s="171"/>
      <c r="F28" s="172"/>
      <c r="G28" s="172">
        <f>SUMIF(AG29:AG46,"&lt;&gt;NOR",G29:G46)</f>
        <v>0</v>
      </c>
      <c r="H28" s="172"/>
      <c r="I28" s="172">
        <f>SUM(I29:I46)</f>
        <v>0</v>
      </c>
      <c r="J28" s="172"/>
      <c r="K28" s="172">
        <f>SUM(K29:K46)</f>
        <v>0</v>
      </c>
      <c r="L28" s="172"/>
      <c r="M28" s="172">
        <f>SUM(M29:M46)</f>
        <v>0</v>
      </c>
      <c r="N28" s="171"/>
      <c r="O28" s="171">
        <f>SUM(O29:O46)</f>
        <v>0</v>
      </c>
      <c r="P28" s="171"/>
      <c r="Q28" s="171">
        <f>SUM(Q29:Q46)</f>
        <v>0</v>
      </c>
      <c r="R28" s="172"/>
      <c r="S28" s="172"/>
      <c r="T28" s="173"/>
      <c r="U28" s="167"/>
      <c r="V28" s="167">
        <f>SUM(V29:V46)</f>
        <v>0</v>
      </c>
      <c r="W28" s="167"/>
      <c r="X28" s="167"/>
      <c r="Y28" s="167"/>
      <c r="AG28" t="s">
        <v>113</v>
      </c>
    </row>
    <row r="29" spans="1:60" outlineLevel="1" x14ac:dyDescent="0.2">
      <c r="A29" s="175">
        <v>7</v>
      </c>
      <c r="B29" s="176" t="s">
        <v>309</v>
      </c>
      <c r="C29" s="184" t="s">
        <v>310</v>
      </c>
      <c r="D29" s="177" t="s">
        <v>290</v>
      </c>
      <c r="E29" s="178">
        <v>1</v>
      </c>
      <c r="F29" s="179"/>
      <c r="G29" s="180">
        <f>ROUND(E29*F29,2)</f>
        <v>0</v>
      </c>
      <c r="H29" s="179"/>
      <c r="I29" s="180">
        <f>ROUND(E29*H29,2)</f>
        <v>0</v>
      </c>
      <c r="J29" s="179"/>
      <c r="K29" s="180">
        <f>ROUND(E29*J29,2)</f>
        <v>0</v>
      </c>
      <c r="L29" s="180">
        <v>21</v>
      </c>
      <c r="M29" s="180">
        <f>G29*(1+L29/100)</f>
        <v>0</v>
      </c>
      <c r="N29" s="178">
        <v>0</v>
      </c>
      <c r="O29" s="178">
        <f>ROUND(E29*N29,2)</f>
        <v>0</v>
      </c>
      <c r="P29" s="178">
        <v>0</v>
      </c>
      <c r="Q29" s="178">
        <f>ROUND(E29*P29,2)</f>
        <v>0</v>
      </c>
      <c r="R29" s="180"/>
      <c r="S29" s="180" t="s">
        <v>291</v>
      </c>
      <c r="T29" s="181" t="s">
        <v>292</v>
      </c>
      <c r="U29" s="162">
        <v>0</v>
      </c>
      <c r="V29" s="162">
        <f>ROUND(E29*U29,2)</f>
        <v>0</v>
      </c>
      <c r="W29" s="162"/>
      <c r="X29" s="162" t="s">
        <v>119</v>
      </c>
      <c r="Y29" s="162" t="s">
        <v>120</v>
      </c>
      <c r="Z29" s="152"/>
      <c r="AA29" s="152"/>
      <c r="AB29" s="152"/>
      <c r="AC29" s="152"/>
      <c r="AD29" s="152"/>
      <c r="AE29" s="152"/>
      <c r="AF29" s="152"/>
      <c r="AG29" s="152" t="s">
        <v>121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2" x14ac:dyDescent="0.2">
      <c r="A30" s="159"/>
      <c r="B30" s="160"/>
      <c r="C30" s="269" t="s">
        <v>311</v>
      </c>
      <c r="D30" s="270"/>
      <c r="E30" s="270"/>
      <c r="F30" s="270"/>
      <c r="G30" s="270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52"/>
      <c r="AA30" s="152"/>
      <c r="AB30" s="152"/>
      <c r="AC30" s="152"/>
      <c r="AD30" s="152"/>
      <c r="AE30" s="152"/>
      <c r="AF30" s="152"/>
      <c r="AG30" s="152" t="s">
        <v>190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2" x14ac:dyDescent="0.2">
      <c r="A31" s="159"/>
      <c r="B31" s="160"/>
      <c r="C31" s="267"/>
      <c r="D31" s="268"/>
      <c r="E31" s="268"/>
      <c r="F31" s="268"/>
      <c r="G31" s="268"/>
      <c r="H31" s="162"/>
      <c r="I31" s="162"/>
      <c r="J31" s="162"/>
      <c r="K31" s="162"/>
      <c r="L31" s="162"/>
      <c r="M31" s="162"/>
      <c r="N31" s="161"/>
      <c r="O31" s="161"/>
      <c r="P31" s="161"/>
      <c r="Q31" s="161"/>
      <c r="R31" s="162"/>
      <c r="S31" s="162"/>
      <c r="T31" s="162"/>
      <c r="U31" s="162"/>
      <c r="V31" s="162"/>
      <c r="W31" s="162"/>
      <c r="X31" s="162"/>
      <c r="Y31" s="162"/>
      <c r="Z31" s="152"/>
      <c r="AA31" s="152"/>
      <c r="AB31" s="152"/>
      <c r="AC31" s="152"/>
      <c r="AD31" s="152"/>
      <c r="AE31" s="152"/>
      <c r="AF31" s="152"/>
      <c r="AG31" s="152" t="s">
        <v>127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5">
        <v>8</v>
      </c>
      <c r="B32" s="176" t="s">
        <v>312</v>
      </c>
      <c r="C32" s="184" t="s">
        <v>313</v>
      </c>
      <c r="D32" s="177" t="s">
        <v>290</v>
      </c>
      <c r="E32" s="178">
        <v>1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78">
        <v>0</v>
      </c>
      <c r="O32" s="178">
        <f>ROUND(E32*N32,2)</f>
        <v>0</v>
      </c>
      <c r="P32" s="178">
        <v>0</v>
      </c>
      <c r="Q32" s="178">
        <f>ROUND(E32*P32,2)</f>
        <v>0</v>
      </c>
      <c r="R32" s="180"/>
      <c r="S32" s="180" t="s">
        <v>291</v>
      </c>
      <c r="T32" s="181" t="s">
        <v>292</v>
      </c>
      <c r="U32" s="162">
        <v>0</v>
      </c>
      <c r="V32" s="162">
        <f>ROUND(E32*U32,2)</f>
        <v>0</v>
      </c>
      <c r="W32" s="162"/>
      <c r="X32" s="162" t="s">
        <v>119</v>
      </c>
      <c r="Y32" s="162" t="s">
        <v>120</v>
      </c>
      <c r="Z32" s="152"/>
      <c r="AA32" s="152"/>
      <c r="AB32" s="152"/>
      <c r="AC32" s="152"/>
      <c r="AD32" s="152"/>
      <c r="AE32" s="152"/>
      <c r="AF32" s="152"/>
      <c r="AG32" s="152" t="s">
        <v>121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45" outlineLevel="2" x14ac:dyDescent="0.2">
      <c r="A33" s="159"/>
      <c r="B33" s="160"/>
      <c r="C33" s="269" t="s">
        <v>314</v>
      </c>
      <c r="D33" s="270"/>
      <c r="E33" s="270"/>
      <c r="F33" s="270"/>
      <c r="G33" s="270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62"/>
      <c r="Z33" s="152"/>
      <c r="AA33" s="152"/>
      <c r="AB33" s="152"/>
      <c r="AC33" s="152"/>
      <c r="AD33" s="152"/>
      <c r="AE33" s="152"/>
      <c r="AF33" s="152"/>
      <c r="AG33" s="152" t="s">
        <v>190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82" t="str">
        <f>C33</f>
        <v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33" s="152"/>
      <c r="BC33" s="152"/>
      <c r="BD33" s="152"/>
      <c r="BE33" s="152"/>
      <c r="BF33" s="152"/>
      <c r="BG33" s="152"/>
      <c r="BH33" s="152"/>
    </row>
    <row r="34" spans="1:60" outlineLevel="2" x14ac:dyDescent="0.2">
      <c r="A34" s="159"/>
      <c r="B34" s="160"/>
      <c r="C34" s="267"/>
      <c r="D34" s="268"/>
      <c r="E34" s="268"/>
      <c r="F34" s="268"/>
      <c r="G34" s="268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52"/>
      <c r="AA34" s="152"/>
      <c r="AB34" s="152"/>
      <c r="AC34" s="152"/>
      <c r="AD34" s="152"/>
      <c r="AE34" s="152"/>
      <c r="AF34" s="152"/>
      <c r="AG34" s="152" t="s">
        <v>127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5">
        <v>9</v>
      </c>
      <c r="B35" s="176" t="s">
        <v>315</v>
      </c>
      <c r="C35" s="184" t="s">
        <v>316</v>
      </c>
      <c r="D35" s="177" t="s">
        <v>290</v>
      </c>
      <c r="E35" s="178">
        <v>1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78">
        <v>0</v>
      </c>
      <c r="O35" s="178">
        <f>ROUND(E35*N35,2)</f>
        <v>0</v>
      </c>
      <c r="P35" s="178">
        <v>0</v>
      </c>
      <c r="Q35" s="178">
        <f>ROUND(E35*P35,2)</f>
        <v>0</v>
      </c>
      <c r="R35" s="180"/>
      <c r="S35" s="180" t="s">
        <v>291</v>
      </c>
      <c r="T35" s="181" t="s">
        <v>292</v>
      </c>
      <c r="U35" s="162">
        <v>0</v>
      </c>
      <c r="V35" s="162">
        <f>ROUND(E35*U35,2)</f>
        <v>0</v>
      </c>
      <c r="W35" s="162"/>
      <c r="X35" s="162" t="s">
        <v>119</v>
      </c>
      <c r="Y35" s="162" t="s">
        <v>120</v>
      </c>
      <c r="Z35" s="152"/>
      <c r="AA35" s="152"/>
      <c r="AB35" s="152"/>
      <c r="AC35" s="152"/>
      <c r="AD35" s="152"/>
      <c r="AE35" s="152"/>
      <c r="AF35" s="152"/>
      <c r="AG35" s="152" t="s">
        <v>121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33.75" outlineLevel="2" x14ac:dyDescent="0.2">
      <c r="A36" s="159"/>
      <c r="B36" s="160"/>
      <c r="C36" s="269" t="s">
        <v>317</v>
      </c>
      <c r="D36" s="270"/>
      <c r="E36" s="270"/>
      <c r="F36" s="270"/>
      <c r="G36" s="270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62"/>
      <c r="Z36" s="152"/>
      <c r="AA36" s="152"/>
      <c r="AB36" s="152"/>
      <c r="AC36" s="152"/>
      <c r="AD36" s="152"/>
      <c r="AE36" s="152"/>
      <c r="AF36" s="152"/>
      <c r="AG36" s="152" t="s">
        <v>190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82" t="str">
        <f>C36</f>
        <v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v>
      </c>
      <c r="BB36" s="152"/>
      <c r="BC36" s="152"/>
      <c r="BD36" s="152"/>
      <c r="BE36" s="152"/>
      <c r="BF36" s="152"/>
      <c r="BG36" s="152"/>
      <c r="BH36" s="152"/>
    </row>
    <row r="37" spans="1:60" outlineLevel="2" x14ac:dyDescent="0.2">
      <c r="A37" s="159"/>
      <c r="B37" s="160"/>
      <c r="C37" s="267"/>
      <c r="D37" s="268"/>
      <c r="E37" s="268"/>
      <c r="F37" s="268"/>
      <c r="G37" s="268"/>
      <c r="H37" s="162"/>
      <c r="I37" s="162"/>
      <c r="J37" s="162"/>
      <c r="K37" s="162"/>
      <c r="L37" s="162"/>
      <c r="M37" s="162"/>
      <c r="N37" s="161"/>
      <c r="O37" s="161"/>
      <c r="P37" s="161"/>
      <c r="Q37" s="161"/>
      <c r="R37" s="162"/>
      <c r="S37" s="162"/>
      <c r="T37" s="162"/>
      <c r="U37" s="162"/>
      <c r="V37" s="162"/>
      <c r="W37" s="162"/>
      <c r="X37" s="162"/>
      <c r="Y37" s="162"/>
      <c r="Z37" s="152"/>
      <c r="AA37" s="152"/>
      <c r="AB37" s="152"/>
      <c r="AC37" s="152"/>
      <c r="AD37" s="152"/>
      <c r="AE37" s="152"/>
      <c r="AF37" s="152"/>
      <c r="AG37" s="152" t="s">
        <v>127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5">
        <v>10</v>
      </c>
      <c r="B38" s="176" t="s">
        <v>318</v>
      </c>
      <c r="C38" s="184" t="s">
        <v>319</v>
      </c>
      <c r="D38" s="177" t="s">
        <v>290</v>
      </c>
      <c r="E38" s="178">
        <v>1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80"/>
      <c r="S38" s="180" t="s">
        <v>291</v>
      </c>
      <c r="T38" s="181" t="s">
        <v>292</v>
      </c>
      <c r="U38" s="162">
        <v>0</v>
      </c>
      <c r="V38" s="162">
        <f>ROUND(E38*U38,2)</f>
        <v>0</v>
      </c>
      <c r="W38" s="162"/>
      <c r="X38" s="162" t="s">
        <v>119</v>
      </c>
      <c r="Y38" s="162" t="s">
        <v>120</v>
      </c>
      <c r="Z38" s="152"/>
      <c r="AA38" s="152"/>
      <c r="AB38" s="152"/>
      <c r="AC38" s="152"/>
      <c r="AD38" s="152"/>
      <c r="AE38" s="152"/>
      <c r="AF38" s="152"/>
      <c r="AG38" s="152" t="s">
        <v>121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2" x14ac:dyDescent="0.2">
      <c r="A39" s="159"/>
      <c r="B39" s="160"/>
      <c r="C39" s="269" t="s">
        <v>320</v>
      </c>
      <c r="D39" s="270"/>
      <c r="E39" s="270"/>
      <c r="F39" s="270"/>
      <c r="G39" s="270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62"/>
      <c r="Z39" s="152"/>
      <c r="AA39" s="152"/>
      <c r="AB39" s="152"/>
      <c r="AC39" s="152"/>
      <c r="AD39" s="152"/>
      <c r="AE39" s="152"/>
      <c r="AF39" s="152"/>
      <c r="AG39" s="152" t="s">
        <v>190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82" t="str">
        <f>C39</f>
        <v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v>
      </c>
      <c r="BB39" s="152"/>
      <c r="BC39" s="152"/>
      <c r="BD39" s="152"/>
      <c r="BE39" s="152"/>
      <c r="BF39" s="152"/>
      <c r="BG39" s="152"/>
      <c r="BH39" s="152"/>
    </row>
    <row r="40" spans="1:60" outlineLevel="3" x14ac:dyDescent="0.2">
      <c r="A40" s="159"/>
      <c r="B40" s="160"/>
      <c r="C40" s="275" t="s">
        <v>321</v>
      </c>
      <c r="D40" s="276"/>
      <c r="E40" s="276"/>
      <c r="F40" s="276"/>
      <c r="G40" s="276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52"/>
      <c r="AA40" s="152"/>
      <c r="AB40" s="152"/>
      <c r="AC40" s="152"/>
      <c r="AD40" s="152"/>
      <c r="AE40" s="152"/>
      <c r="AF40" s="152"/>
      <c r="AG40" s="152" t="s">
        <v>190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82" t="str">
        <f>C40</f>
        <v>Příprava všech dalších podkladů pro projednání a uvedení stavby a jejích dílčích částí do provozu a užívání.</v>
      </c>
      <c r="BB40" s="152"/>
      <c r="BC40" s="152"/>
      <c r="BD40" s="152"/>
      <c r="BE40" s="152"/>
      <c r="BF40" s="152"/>
      <c r="BG40" s="152"/>
      <c r="BH40" s="152"/>
    </row>
    <row r="41" spans="1:60" outlineLevel="2" x14ac:dyDescent="0.2">
      <c r="A41" s="159"/>
      <c r="B41" s="160"/>
      <c r="C41" s="267"/>
      <c r="D41" s="268"/>
      <c r="E41" s="268"/>
      <c r="F41" s="268"/>
      <c r="G41" s="268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52"/>
      <c r="AA41" s="152"/>
      <c r="AB41" s="152"/>
      <c r="AC41" s="152"/>
      <c r="AD41" s="152"/>
      <c r="AE41" s="152"/>
      <c r="AF41" s="152"/>
      <c r="AG41" s="152" t="s">
        <v>127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75">
        <v>11</v>
      </c>
      <c r="B42" s="176" t="s">
        <v>322</v>
      </c>
      <c r="C42" s="184" t="s">
        <v>323</v>
      </c>
      <c r="D42" s="177" t="s">
        <v>290</v>
      </c>
      <c r="E42" s="178">
        <v>1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78">
        <v>0</v>
      </c>
      <c r="O42" s="178">
        <f>ROUND(E42*N42,2)</f>
        <v>0</v>
      </c>
      <c r="P42" s="178">
        <v>0</v>
      </c>
      <c r="Q42" s="178">
        <f>ROUND(E42*P42,2)</f>
        <v>0</v>
      </c>
      <c r="R42" s="180"/>
      <c r="S42" s="180" t="s">
        <v>291</v>
      </c>
      <c r="T42" s="181" t="s">
        <v>292</v>
      </c>
      <c r="U42" s="162">
        <v>0</v>
      </c>
      <c r="V42" s="162">
        <f>ROUND(E42*U42,2)</f>
        <v>0</v>
      </c>
      <c r="W42" s="162"/>
      <c r="X42" s="162" t="s">
        <v>119</v>
      </c>
      <c r="Y42" s="162" t="s">
        <v>120</v>
      </c>
      <c r="Z42" s="152"/>
      <c r="AA42" s="152"/>
      <c r="AB42" s="152"/>
      <c r="AC42" s="152"/>
      <c r="AD42" s="152"/>
      <c r="AE42" s="152"/>
      <c r="AF42" s="152"/>
      <c r="AG42" s="152" t="s">
        <v>121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2" x14ac:dyDescent="0.2">
      <c r="A43" s="159"/>
      <c r="B43" s="160"/>
      <c r="C43" s="271"/>
      <c r="D43" s="272"/>
      <c r="E43" s="272"/>
      <c r="F43" s="272"/>
      <c r="G43" s="272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62"/>
      <c r="Y43" s="162"/>
      <c r="Z43" s="152"/>
      <c r="AA43" s="152"/>
      <c r="AB43" s="152"/>
      <c r="AC43" s="152"/>
      <c r="AD43" s="152"/>
      <c r="AE43" s="152"/>
      <c r="AF43" s="152"/>
      <c r="AG43" s="152" t="s">
        <v>127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5">
        <v>12</v>
      </c>
      <c r="B44" s="176" t="s">
        <v>324</v>
      </c>
      <c r="C44" s="184" t="s">
        <v>327</v>
      </c>
      <c r="D44" s="177" t="s">
        <v>290</v>
      </c>
      <c r="E44" s="178">
        <v>1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78">
        <v>0</v>
      </c>
      <c r="O44" s="178">
        <f>ROUND(E44*N44,2)</f>
        <v>0</v>
      </c>
      <c r="P44" s="178">
        <v>0</v>
      </c>
      <c r="Q44" s="178">
        <f>ROUND(E44*P44,2)</f>
        <v>0</v>
      </c>
      <c r="R44" s="180"/>
      <c r="S44" s="180" t="s">
        <v>291</v>
      </c>
      <c r="T44" s="181" t="s">
        <v>292</v>
      </c>
      <c r="U44" s="162">
        <v>0</v>
      </c>
      <c r="V44" s="162">
        <f>ROUND(E44*U44,2)</f>
        <v>0</v>
      </c>
      <c r="W44" s="162"/>
      <c r="X44" s="162" t="s">
        <v>119</v>
      </c>
      <c r="Y44" s="162" t="s">
        <v>120</v>
      </c>
      <c r="Z44" s="152"/>
      <c r="AA44" s="152"/>
      <c r="AB44" s="152"/>
      <c r="AC44" s="152"/>
      <c r="AD44" s="152"/>
      <c r="AE44" s="152"/>
      <c r="AF44" s="152"/>
      <c r="AG44" s="152" t="s">
        <v>121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45" outlineLevel="2" x14ac:dyDescent="0.2">
      <c r="A45" s="159"/>
      <c r="B45" s="160"/>
      <c r="C45" s="269" t="s">
        <v>325</v>
      </c>
      <c r="D45" s="270"/>
      <c r="E45" s="270"/>
      <c r="F45" s="270"/>
      <c r="G45" s="270"/>
      <c r="H45" s="162"/>
      <c r="I45" s="162"/>
      <c r="J45" s="162"/>
      <c r="K45" s="162"/>
      <c r="L45" s="162"/>
      <c r="M45" s="162"/>
      <c r="N45" s="161"/>
      <c r="O45" s="161"/>
      <c r="P45" s="161"/>
      <c r="Q45" s="161"/>
      <c r="R45" s="162"/>
      <c r="S45" s="162"/>
      <c r="T45" s="162"/>
      <c r="U45" s="162"/>
      <c r="V45" s="162"/>
      <c r="W45" s="162"/>
      <c r="X45" s="162"/>
      <c r="Y45" s="162"/>
      <c r="Z45" s="152"/>
      <c r="AA45" s="152"/>
      <c r="AB45" s="152"/>
      <c r="AC45" s="152"/>
      <c r="AD45" s="152"/>
      <c r="AE45" s="152"/>
      <c r="AF45" s="152"/>
      <c r="AG45" s="152" t="s">
        <v>190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82" t="str">
        <f>C45</f>
        <v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45" s="152"/>
      <c r="BC45" s="152"/>
      <c r="BD45" s="152"/>
      <c r="BE45" s="152"/>
      <c r="BF45" s="152"/>
      <c r="BG45" s="152"/>
      <c r="BH45" s="152"/>
    </row>
    <row r="46" spans="1:60" outlineLevel="2" x14ac:dyDescent="0.2">
      <c r="A46" s="159"/>
      <c r="B46" s="160"/>
      <c r="C46" s="267"/>
      <c r="D46" s="268"/>
      <c r="E46" s="268"/>
      <c r="F46" s="268"/>
      <c r="G46" s="268"/>
      <c r="H46" s="162"/>
      <c r="I46" s="162"/>
      <c r="J46" s="162"/>
      <c r="K46" s="162"/>
      <c r="L46" s="162"/>
      <c r="M46" s="162"/>
      <c r="N46" s="161"/>
      <c r="O46" s="161"/>
      <c r="P46" s="161"/>
      <c r="Q46" s="161"/>
      <c r="R46" s="162"/>
      <c r="S46" s="162"/>
      <c r="T46" s="162"/>
      <c r="U46" s="162"/>
      <c r="V46" s="162"/>
      <c r="W46" s="162"/>
      <c r="X46" s="162"/>
      <c r="Y46" s="162"/>
      <c r="Z46" s="152"/>
      <c r="AA46" s="152"/>
      <c r="AB46" s="152"/>
      <c r="AC46" s="152"/>
      <c r="AD46" s="152"/>
      <c r="AE46" s="152"/>
      <c r="AF46" s="152"/>
      <c r="AG46" s="152" t="s">
        <v>127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3"/>
      <c r="B47" s="4"/>
      <c r="C47" s="187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v>15</v>
      </c>
      <c r="AF47">
        <v>21</v>
      </c>
      <c r="AG47" t="s">
        <v>98</v>
      </c>
    </row>
    <row r="48" spans="1:60" x14ac:dyDescent="0.2">
      <c r="A48" s="155"/>
      <c r="B48" s="156" t="s">
        <v>29</v>
      </c>
      <c r="C48" s="188"/>
      <c r="D48" s="157"/>
      <c r="E48" s="158"/>
      <c r="F48" s="158"/>
      <c r="G48" s="174">
        <f>G8+G28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f>SUMIF(L7:L46,AE47,G7:G46)</f>
        <v>0</v>
      </c>
      <c r="AF48">
        <f>SUMIF(L7:L46,AF47,G7:G46)</f>
        <v>0</v>
      </c>
      <c r="AG48" t="s">
        <v>277</v>
      </c>
    </row>
    <row r="49" spans="3:33" x14ac:dyDescent="0.2">
      <c r="C49" s="189"/>
      <c r="D49" s="10"/>
      <c r="AG49" t="s">
        <v>287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29">
    <mergeCell ref="C20:G20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18:G18"/>
    <mergeCell ref="C39:G39"/>
    <mergeCell ref="C21:G21"/>
    <mergeCell ref="C23:G23"/>
    <mergeCell ref="C24:G24"/>
    <mergeCell ref="C26:G26"/>
    <mergeCell ref="C27:G27"/>
    <mergeCell ref="C30:G30"/>
    <mergeCell ref="C31:G31"/>
    <mergeCell ref="C33:G33"/>
    <mergeCell ref="C34:G34"/>
    <mergeCell ref="C36:G36"/>
    <mergeCell ref="C37:G37"/>
    <mergeCell ref="C40:G40"/>
    <mergeCell ref="C41:G41"/>
    <mergeCell ref="C43:G43"/>
    <mergeCell ref="C45:G45"/>
    <mergeCell ref="C46:G4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101 101 Pol</vt:lpstr>
      <vt:lpstr>VNON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101 101 Pol'!Názvy_tisku</vt:lpstr>
      <vt:lpstr>'VNON VNON Pol'!Názvy_tisku</vt:lpstr>
      <vt:lpstr>oadresa</vt:lpstr>
      <vt:lpstr>Stavba!Objednatel</vt:lpstr>
      <vt:lpstr>Stavba!Objekt</vt:lpstr>
      <vt:lpstr>'SO 101 101 Pol'!Oblast_tisku</vt:lpstr>
      <vt:lpstr>Stavba!Oblast_tisku</vt:lpstr>
      <vt:lpstr>'VNON VNON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2019-03-19T12:27:02Z</cp:lastPrinted>
  <dcterms:created xsi:type="dcterms:W3CDTF">2009-04-08T07:15:50Z</dcterms:created>
  <dcterms:modified xsi:type="dcterms:W3CDTF">2026-01-26T16:04:48Z</dcterms:modified>
</cp:coreProperties>
</file>