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3680" windowHeight="12060" firstSheet="2" activeTab="2"/>
  </bookViews>
  <sheets>
    <sheet name="původní rozsah VZ" sheetId="2" state="hidden" r:id="rId1"/>
    <sheet name="Rozpočet projektanta" sheetId="3" state="hidden" r:id="rId2"/>
    <sheet name="Rozpis ceny VZ" sheetId="1" r:id="rId3"/>
  </sheets>
  <externalReferences>
    <externalReference r:id="rId4"/>
    <externalReference r:id="rId5"/>
  </externalReferences>
  <calcPr calcId="145621"/>
</workbook>
</file>

<file path=xl/calcChain.xml><?xml version="1.0" encoding="utf-8"?>
<calcChain xmlns="http://schemas.openxmlformats.org/spreadsheetml/2006/main">
  <c r="O12" i="3" l="1"/>
  <c r="M12" i="3"/>
  <c r="L12" i="3"/>
  <c r="K12" i="3"/>
  <c r="J12" i="3"/>
  <c r="H12" i="3"/>
  <c r="G12" i="3"/>
  <c r="B12" i="3"/>
  <c r="C11" i="3"/>
  <c r="C12" i="3" s="1"/>
  <c r="B11" i="3"/>
  <c r="O10" i="3"/>
  <c r="F10" i="3"/>
  <c r="F12" i="3" s="1"/>
  <c r="C10" i="3"/>
  <c r="O9" i="3"/>
  <c r="I9" i="3"/>
  <c r="N9" i="3" s="1"/>
  <c r="G9" i="3"/>
  <c r="C9" i="3"/>
  <c r="M22" i="2"/>
  <c r="L22" i="2"/>
  <c r="K22" i="2"/>
  <c r="J22" i="2"/>
  <c r="B21" i="2"/>
  <c r="B22" i="2" s="1"/>
  <c r="O20" i="2"/>
  <c r="C20" i="2"/>
  <c r="C21" i="2" s="1"/>
  <c r="I19" i="2"/>
  <c r="N19" i="2" s="1"/>
  <c r="G19" i="2"/>
  <c r="G22" i="2" s="1"/>
  <c r="C19" i="2"/>
  <c r="B16" i="2"/>
  <c r="C16" i="2" s="1"/>
  <c r="O15" i="2"/>
  <c r="C15" i="2"/>
  <c r="F15" i="2" s="1"/>
  <c r="N15" i="2" s="1"/>
  <c r="O14" i="2"/>
  <c r="K14" i="2"/>
  <c r="J14" i="2"/>
  <c r="I14" i="2"/>
  <c r="H14" i="2"/>
  <c r="G14" i="2"/>
  <c r="F14" i="2"/>
  <c r="N14" i="2" s="1"/>
  <c r="C14" i="2"/>
  <c r="B14" i="2"/>
  <c r="B11" i="2"/>
  <c r="O10" i="2"/>
  <c r="C10" i="2"/>
  <c r="F10" i="2" s="1"/>
  <c r="O9" i="2"/>
  <c r="K9" i="2"/>
  <c r="J9" i="2"/>
  <c r="I9" i="2"/>
  <c r="I22" i="2" s="1"/>
  <c r="H9" i="2"/>
  <c r="H22" i="2" s="1"/>
  <c r="H23" i="2" s="1"/>
  <c r="G9" i="2"/>
  <c r="F9" i="2"/>
  <c r="N9" i="2" s="1"/>
  <c r="C9" i="2"/>
  <c r="C11" i="2" s="1"/>
  <c r="N12" i="3" l="1"/>
  <c r="I12" i="3"/>
  <c r="H13" i="3" s="1"/>
  <c r="N10" i="3"/>
  <c r="C22" i="2"/>
  <c r="F22" i="2"/>
  <c r="N10" i="2"/>
  <c r="N22" i="2" s="1"/>
  <c r="F20" i="2"/>
  <c r="N20" i="2" s="1"/>
  <c r="O19" i="2"/>
  <c r="O22" i="2" s="1"/>
  <c r="M12" i="1"/>
  <c r="L12" i="1"/>
  <c r="B11" i="1"/>
  <c r="B12" i="1" s="1"/>
  <c r="O10" i="1"/>
  <c r="C10" i="1"/>
  <c r="C11" i="1" s="1"/>
  <c r="C12" i="1" s="1"/>
  <c r="I9" i="1"/>
  <c r="N9" i="1" s="1"/>
  <c r="G9" i="1"/>
  <c r="O9" i="1" s="1"/>
  <c r="C9" i="1"/>
  <c r="H12" i="1" l="1"/>
  <c r="I12" i="1"/>
  <c r="K12" i="1"/>
  <c r="J12" i="1"/>
  <c r="G12" i="1"/>
  <c r="O12" i="1"/>
  <c r="F10" i="1"/>
  <c r="N10" i="1" s="1"/>
  <c r="H13" i="1" l="1"/>
  <c r="N12" i="1"/>
  <c r="F12" i="1"/>
</calcChain>
</file>

<file path=xl/sharedStrings.xml><?xml version="1.0" encoding="utf-8"?>
<sst xmlns="http://schemas.openxmlformats.org/spreadsheetml/2006/main" count="171" uniqueCount="27">
  <si>
    <t>Investice</t>
  </si>
  <si>
    <t>Neinvestice</t>
  </si>
  <si>
    <t>bez DPH</t>
  </si>
  <si>
    <t>s DPH</t>
  </si>
  <si>
    <t xml:space="preserve">Hlavní/vedlejší aktivita </t>
  </si>
  <si>
    <t>Výběrové řízení č.</t>
  </si>
  <si>
    <t>DHM</t>
  </si>
  <si>
    <t>DNHM</t>
  </si>
  <si>
    <t>DrHM</t>
  </si>
  <si>
    <t>DrNHM</t>
  </si>
  <si>
    <t>Realizace</t>
  </si>
  <si>
    <t>ZŠ POD VINOHRADY</t>
  </si>
  <si>
    <t>Vybavení učeben</t>
  </si>
  <si>
    <t>Hlavní aktivita</t>
  </si>
  <si>
    <t>Stavební úpravy</t>
  </si>
  <si>
    <t>ZŠ POD VINOHRADY - celkem</t>
  </si>
  <si>
    <t>ZŠ ÚJEZDEC</t>
  </si>
  <si>
    <t>ZŠ ÚJEZDEC - celkem</t>
  </si>
  <si>
    <t>ZŠ NA VÝSLUNÍ</t>
  </si>
  <si>
    <t>Celková cena veřejné zakázky celkem</t>
  </si>
  <si>
    <t>Členění zakázky</t>
  </si>
  <si>
    <t xml:space="preserve">Rozpis ceny veřejné zakázky </t>
  </si>
  <si>
    <t>Škola - dílna lidskosti</t>
  </si>
  <si>
    <t xml:space="preserve"> (47. Výzva IROP)</t>
  </si>
  <si>
    <t xml:space="preserve">Rekonstrukce učeben základních škol v Uherském Brodě </t>
  </si>
  <si>
    <t>ZŠ NA VÝSLUNÍ - celkem</t>
  </si>
  <si>
    <t>ZŠ Na Výsluní Uherský Brod - Rekonstrukce učeben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</si>
</sst>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#,##0\ &quot;Kč&quot;"/>
    <numFmt numFmtId="165" formatCode="#,##0\ &quot;Kč&quot;;[Red]#,##0\ &quot;Kč&quot;"/>
    <numFmt numFmtId="166" formatCode="_-* #,##0\ &quot;Kč&quot;_-;\-* #,##0\ &quot;Kč&quot;_-;_-* &quot;-&quot;??\ &quot;Kč&quot;_-;_-@_-"/>
  </numFmts>
  <fonts count="14" x14ac:knownFonts="1">
    <font>
      <sz val="10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u/>
      <sz val="10"/>
      <color indexed="12"/>
      <name val="Verdana"/>
      <family val="2"/>
      <charset val="238"/>
    </font>
    <font>
      <u/>
      <sz val="10"/>
      <color indexed="12"/>
      <name val="Arial CE"/>
      <charset val="238"/>
    </font>
    <font>
      <sz val="8"/>
      <name val="Verdana"/>
      <family val="2"/>
      <charset val="238"/>
    </font>
    <font>
      <sz val="10"/>
      <name val="Arial CE"/>
      <charset val="238"/>
    </font>
    <font>
      <b/>
      <sz val="11"/>
      <name val="Verdana"/>
      <family val="2"/>
      <charset val="238"/>
    </font>
    <font>
      <b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8">
    <xf numFmtId="0" fontId="0" fillId="0" borderId="0"/>
    <xf numFmtId="44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2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1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</cellStyleXfs>
  <cellXfs count="87">
    <xf numFmtId="0" fontId="0" fillId="0" borderId="0" xfId="0"/>
    <xf numFmtId="1" fontId="3" fillId="0" borderId="0" xfId="0" applyNumberFormat="1" applyFont="1" applyFill="1" applyBorder="1" applyAlignment="1">
      <alignment horizontal="center"/>
    </xf>
    <xf numFmtId="1" fontId="4" fillId="0" borderId="2" xfId="0" applyNumberFormat="1" applyFont="1" applyFill="1" applyBorder="1" applyAlignment="1">
      <alignment horizontal="center"/>
    </xf>
    <xf numFmtId="1" fontId="3" fillId="0" borderId="3" xfId="0" applyNumberFormat="1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/>
    </xf>
    <xf numFmtId="0" fontId="6" fillId="0" borderId="0" xfId="0" applyFont="1"/>
    <xf numFmtId="164" fontId="3" fillId="2" borderId="0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3" fillId="2" borderId="0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vertical="center" wrapText="1"/>
    </xf>
    <xf numFmtId="1" fontId="3" fillId="0" borderId="2" xfId="0" applyNumberFormat="1" applyFont="1" applyFill="1" applyBorder="1" applyAlignment="1">
      <alignment horizontal="center" wrapText="1"/>
    </xf>
    <xf numFmtId="1" fontId="3" fillId="0" borderId="5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5" fillId="0" borderId="4" xfId="0" applyFont="1" applyFill="1" applyBorder="1" applyAlignment="1">
      <alignment vertical="center" wrapText="1"/>
    </xf>
    <xf numFmtId="164" fontId="5" fillId="0" borderId="2" xfId="0" applyNumberFormat="1" applyFont="1" applyFill="1" applyBorder="1" applyAlignment="1">
      <alignment vertical="center" wrapText="1"/>
    </xf>
    <xf numFmtId="164" fontId="5" fillId="0" borderId="5" xfId="0" applyNumberFormat="1" applyFont="1" applyFill="1" applyBorder="1" applyAlignment="1">
      <alignment vertical="center" wrapText="1"/>
    </xf>
    <xf numFmtId="1" fontId="5" fillId="0" borderId="0" xfId="0" applyNumberFormat="1" applyFont="1" applyFill="1" applyBorder="1" applyAlignment="1">
      <alignment horizontal="center" wrapText="1"/>
    </xf>
    <xf numFmtId="1" fontId="5" fillId="0" borderId="0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wrapText="1"/>
    </xf>
    <xf numFmtId="164" fontId="5" fillId="0" borderId="0" xfId="0" applyNumberFormat="1" applyFont="1" applyBorder="1"/>
    <xf numFmtId="164" fontId="5" fillId="0" borderId="2" xfId="0" applyNumberFormat="1" applyFont="1" applyFill="1" applyBorder="1" applyAlignment="1">
      <alignment horizontal="right"/>
    </xf>
    <xf numFmtId="164" fontId="5" fillId="0" borderId="3" xfId="0" applyNumberFormat="1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horizontal="center"/>
    </xf>
    <xf numFmtId="164" fontId="3" fillId="0" borderId="2" xfId="0" applyNumberFormat="1" applyFont="1" applyFill="1" applyBorder="1" applyAlignment="1">
      <alignment vertical="center" wrapText="1"/>
    </xf>
    <xf numFmtId="1" fontId="3" fillId="0" borderId="0" xfId="0" applyNumberFormat="1" applyFont="1" applyFill="1" applyBorder="1" applyAlignment="1">
      <alignment horizontal="center" wrapText="1"/>
    </xf>
    <xf numFmtId="1" fontId="3" fillId="0" borderId="0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vertical="center" wrapText="1"/>
    </xf>
    <xf numFmtId="164" fontId="3" fillId="0" borderId="3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/>
    <xf numFmtId="164" fontId="3" fillId="0" borderId="2" xfId="0" applyNumberFormat="1" applyFont="1" applyFill="1" applyBorder="1" applyAlignment="1">
      <alignment horizontal="right"/>
    </xf>
    <xf numFmtId="164" fontId="3" fillId="0" borderId="3" xfId="0" applyNumberFormat="1" applyFont="1" applyFill="1" applyBorder="1" applyAlignment="1">
      <alignment horizontal="right"/>
    </xf>
    <xf numFmtId="0" fontId="7" fillId="0" borderId="0" xfId="0" applyFont="1"/>
    <xf numFmtId="0" fontId="7" fillId="0" borderId="0" xfId="0" applyFont="1" applyFill="1"/>
    <xf numFmtId="1" fontId="5" fillId="0" borderId="0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vertical="center" wrapText="1"/>
    </xf>
    <xf numFmtId="164" fontId="5" fillId="0" borderId="0" xfId="0" applyNumberFormat="1" applyFont="1" applyFill="1" applyBorder="1" applyAlignment="1">
      <alignment vertical="center" wrapText="1"/>
    </xf>
    <xf numFmtId="164" fontId="5" fillId="0" borderId="0" xfId="0" applyNumberFormat="1" applyFont="1" applyFill="1" applyBorder="1"/>
    <xf numFmtId="164" fontId="3" fillId="0" borderId="6" xfId="0" applyNumberFormat="1" applyFont="1" applyFill="1" applyBorder="1" applyAlignment="1">
      <alignment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vertical="center" wrapText="1"/>
    </xf>
    <xf numFmtId="164" fontId="3" fillId="0" borderId="0" xfId="0" applyNumberFormat="1" applyFont="1" applyFill="1" applyBorder="1"/>
    <xf numFmtId="1" fontId="3" fillId="2" borderId="0" xfId="1" applyNumberFormat="1" applyFont="1" applyFill="1" applyBorder="1" applyAlignment="1">
      <alignment horizontal="right" vertical="center"/>
    </xf>
    <xf numFmtId="1" fontId="3" fillId="2" borderId="0" xfId="1" applyNumberFormat="1" applyFont="1" applyFill="1" applyBorder="1" applyAlignment="1">
      <alignment horizontal="center" vertical="center"/>
    </xf>
    <xf numFmtId="165" fontId="3" fillId="2" borderId="10" xfId="1" applyNumberFormat="1" applyFont="1" applyFill="1" applyBorder="1" applyAlignment="1">
      <alignment horizontal="right" vertical="center"/>
    </xf>
    <xf numFmtId="165" fontId="3" fillId="2" borderId="11" xfId="1" applyNumberFormat="1" applyFont="1" applyFill="1" applyBorder="1" applyAlignment="1">
      <alignment horizontal="right" vertical="center"/>
    </xf>
    <xf numFmtId="165" fontId="3" fillId="2" borderId="12" xfId="1" applyNumberFormat="1" applyFont="1" applyFill="1" applyBorder="1" applyAlignment="1">
      <alignment horizontal="right" vertical="center"/>
    </xf>
    <xf numFmtId="165" fontId="3" fillId="2" borderId="0" xfId="1" applyNumberFormat="1" applyFont="1" applyFill="1" applyBorder="1" applyAlignment="1">
      <alignment horizontal="right" vertical="center"/>
    </xf>
    <xf numFmtId="165" fontId="3" fillId="2" borderId="2" xfId="1" applyNumberFormat="1" applyFont="1" applyFill="1" applyBorder="1" applyAlignment="1">
      <alignment horizontal="right" vertical="center"/>
    </xf>
    <xf numFmtId="165" fontId="3" fillId="2" borderId="3" xfId="1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 wrapText="1"/>
    </xf>
    <xf numFmtId="1" fontId="5" fillId="0" borderId="0" xfId="1" applyNumberFormat="1" applyFont="1" applyFill="1" applyBorder="1"/>
    <xf numFmtId="1" fontId="5" fillId="0" borderId="0" xfId="0" applyNumberFormat="1" applyFont="1" applyFill="1" applyBorder="1"/>
    <xf numFmtId="1" fontId="5" fillId="0" borderId="0" xfId="0" applyNumberFormat="1" applyFont="1" applyBorder="1"/>
    <xf numFmtId="164" fontId="5" fillId="0" borderId="10" xfId="0" applyNumberFormat="1" applyFont="1" applyFill="1" applyBorder="1" applyAlignment="1">
      <alignment horizontal="right"/>
    </xf>
    <xf numFmtId="164" fontId="5" fillId="0" borderId="11" xfId="0" applyNumberFormat="1" applyFont="1" applyFill="1" applyBorder="1" applyAlignment="1">
      <alignment horizontal="right"/>
    </xf>
    <xf numFmtId="0" fontId="5" fillId="0" borderId="0" xfId="0" applyFont="1"/>
    <xf numFmtId="166" fontId="5" fillId="0" borderId="0" xfId="1" applyNumberFormat="1" applyFont="1"/>
    <xf numFmtId="166" fontId="3" fillId="0" borderId="0" xfId="0" applyNumberFormat="1" applyFont="1"/>
    <xf numFmtId="1" fontId="5" fillId="0" borderId="0" xfId="0" applyNumberFormat="1" applyFont="1"/>
    <xf numFmtId="166" fontId="6" fillId="0" borderId="0" xfId="1" applyNumberFormat="1" applyFont="1"/>
    <xf numFmtId="166" fontId="7" fillId="0" borderId="0" xfId="0" applyNumberFormat="1" applyFont="1"/>
    <xf numFmtId="164" fontId="5" fillId="0" borderId="1" xfId="0" applyNumberFormat="1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164" fontId="5" fillId="0" borderId="14" xfId="0" applyNumberFormat="1" applyFont="1" applyFill="1" applyBorder="1" applyAlignment="1">
      <alignment vertical="center" wrapText="1"/>
    </xf>
    <xf numFmtId="0" fontId="3" fillId="0" borderId="15" xfId="0" applyFont="1" applyFill="1" applyBorder="1" applyAlignment="1">
      <alignment vertical="center" wrapText="1"/>
    </xf>
    <xf numFmtId="1" fontId="3" fillId="0" borderId="8" xfId="0" applyNumberFormat="1" applyFont="1" applyFill="1" applyBorder="1" applyAlignment="1">
      <alignment horizontal="right" wrapText="1"/>
    </xf>
    <xf numFmtId="1" fontId="3" fillId="0" borderId="9" xfId="0" applyNumberFormat="1" applyFont="1" applyFill="1" applyBorder="1" applyAlignment="1">
      <alignment horizontal="right"/>
    </xf>
    <xf numFmtId="0" fontId="3" fillId="0" borderId="16" xfId="0" applyFont="1" applyFill="1" applyBorder="1" applyAlignment="1">
      <alignment vertical="center" wrapText="1"/>
    </xf>
    <xf numFmtId="164" fontId="3" fillId="0" borderId="17" xfId="0" applyNumberFormat="1" applyFont="1" applyFill="1" applyBorder="1" applyAlignment="1">
      <alignment vertical="center" wrapText="1"/>
    </xf>
    <xf numFmtId="164" fontId="3" fillId="0" borderId="18" xfId="0" applyNumberFormat="1" applyFont="1" applyFill="1" applyBorder="1" applyAlignment="1">
      <alignment vertical="center" wrapText="1"/>
    </xf>
    <xf numFmtId="0" fontId="13" fillId="0" borderId="7" xfId="0" applyFont="1" applyFill="1" applyBorder="1" applyAlignment="1">
      <alignment vertical="center" wrapText="1"/>
    </xf>
    <xf numFmtId="165" fontId="13" fillId="0" borderId="8" xfId="1" applyNumberFormat="1" applyFont="1" applyFill="1" applyBorder="1" applyAlignment="1">
      <alignment horizontal="right" vertical="center"/>
    </xf>
    <xf numFmtId="165" fontId="13" fillId="0" borderId="9" xfId="1" applyNumberFormat="1" applyFont="1" applyFill="1" applyBorder="1" applyAlignment="1">
      <alignment horizontal="right" vertical="center"/>
    </xf>
    <xf numFmtId="164" fontId="5" fillId="4" borderId="1" xfId="0" applyNumberFormat="1" applyFont="1" applyFill="1" applyBorder="1" applyAlignment="1" applyProtection="1">
      <alignment vertical="center" wrapText="1"/>
      <protection locked="0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horizontal="center" vertical="top" wrapText="1"/>
    </xf>
    <xf numFmtId="3" fontId="3" fillId="3" borderId="0" xfId="0" applyNumberFormat="1" applyFont="1" applyFill="1" applyBorder="1" applyAlignment="1">
      <alignment horizontal="center"/>
    </xf>
  </cellXfs>
  <cellStyles count="78">
    <cellStyle name="Hypertextový odkaz 2" xfId="2"/>
    <cellStyle name="Hypertextový odkaz 2 2" xfId="3"/>
    <cellStyle name="Hypertextový odkaz 3" xfId="4"/>
    <cellStyle name="Měna 10" xfId="5"/>
    <cellStyle name="Měna 10 2" xfId="6"/>
    <cellStyle name="Měna 11" xfId="7"/>
    <cellStyle name="Měna 12" xfId="8"/>
    <cellStyle name="Měna 12 2" xfId="9"/>
    <cellStyle name="Měna 12 3" xfId="10"/>
    <cellStyle name="Měna 12 4" xfId="11"/>
    <cellStyle name="Měna 12 5" xfId="12"/>
    <cellStyle name="Měna 12 6" xfId="13"/>
    <cellStyle name="Měna 13" xfId="14"/>
    <cellStyle name="Měna 13 2" xfId="15"/>
    <cellStyle name="Měna 13 3" xfId="16"/>
    <cellStyle name="Měna 13 4" xfId="17"/>
    <cellStyle name="Měna 14" xfId="18"/>
    <cellStyle name="Měna 14 2" xfId="19"/>
    <cellStyle name="Měna 14 3" xfId="20"/>
    <cellStyle name="Měna 15" xfId="21"/>
    <cellStyle name="Měna 16" xfId="22"/>
    <cellStyle name="Měna 17" xfId="23"/>
    <cellStyle name="Měna 2" xfId="24"/>
    <cellStyle name="Měna 2 2" xfId="25"/>
    <cellStyle name="Měna 3" xfId="26"/>
    <cellStyle name="Měna 3 2" xfId="1"/>
    <cellStyle name="Měna 3 3" xfId="27"/>
    <cellStyle name="Měna 3 4" xfId="28"/>
    <cellStyle name="Měna 3 4 2" xfId="29"/>
    <cellStyle name="Měna 3 4 2 2" xfId="30"/>
    <cellStyle name="Měna 3 4 2 3" xfId="31"/>
    <cellStyle name="Měna 3 4 3" xfId="32"/>
    <cellStyle name="Měna 3 5" xfId="33"/>
    <cellStyle name="Měna 3 6" xfId="34"/>
    <cellStyle name="Měna 4" xfId="35"/>
    <cellStyle name="Měna 5" xfId="36"/>
    <cellStyle name="Měna 5 2" xfId="37"/>
    <cellStyle name="Měna 6" xfId="38"/>
    <cellStyle name="Měna 6 2" xfId="39"/>
    <cellStyle name="Měna 6 3" xfId="40"/>
    <cellStyle name="Měna 6 4" xfId="41"/>
    <cellStyle name="Měna 7" xfId="42"/>
    <cellStyle name="Měna 7 2" xfId="43"/>
    <cellStyle name="Měna 8" xfId="44"/>
    <cellStyle name="Měna 9" xfId="45"/>
    <cellStyle name="Měna 9 2" xfId="46"/>
    <cellStyle name="Normální" xfId="0" builtinId="0"/>
    <cellStyle name="Normální 10" xfId="47"/>
    <cellStyle name="Normální 11" xfId="48"/>
    <cellStyle name="Normální 12" xfId="49"/>
    <cellStyle name="normální 15" xfId="50"/>
    <cellStyle name="Normální 2" xfId="51"/>
    <cellStyle name="Normální 2 2" xfId="52"/>
    <cellStyle name="Normální 2 3" xfId="53"/>
    <cellStyle name="Normální 3" xfId="54"/>
    <cellStyle name="Normální 3 2" xfId="55"/>
    <cellStyle name="Normální 3 3" xfId="56"/>
    <cellStyle name="Normální 3 4" xfId="57"/>
    <cellStyle name="Normální 3 5" xfId="58"/>
    <cellStyle name="Normální 4" xfId="59"/>
    <cellStyle name="Normální 4 2" xfId="60"/>
    <cellStyle name="Normální 4 2 2" xfId="61"/>
    <cellStyle name="Normální 4 2 3" xfId="62"/>
    <cellStyle name="Normální 4 3" xfId="63"/>
    <cellStyle name="Normální 5" xfId="64"/>
    <cellStyle name="Normální 5 2" xfId="65"/>
    <cellStyle name="Normální 5 3" xfId="66"/>
    <cellStyle name="Normální 6" xfId="67"/>
    <cellStyle name="Normální 6 2" xfId="68"/>
    <cellStyle name="Normální 7" xfId="69"/>
    <cellStyle name="Normální 8" xfId="70"/>
    <cellStyle name="Normální 8 2" xfId="71"/>
    <cellStyle name="Normální 8 3" xfId="72"/>
    <cellStyle name="Normální 8 4" xfId="73"/>
    <cellStyle name="Normální 8 5" xfId="74"/>
    <cellStyle name="Normální 8 6" xfId="75"/>
    <cellStyle name="Normální 9" xfId="76"/>
    <cellStyle name="Normální 9 2" xfId="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/Projekty_MCI/modernizace_ueben/Dokumenty/01-Projekt/01-Stavba/01-U&#269;ebny/Rozpo&#269;et_U&#268;EBNY_DOD&#193;V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/Sdilene%20dokumenty/Dota&#269;n&#237;%20projekty/IOP-IROP/V&#253;zva%2047%20-%20Modernizace%20u&#269;eben/02-Dotace/01-&#381;&#225;dost/Z&#352;_Na_V&#253;slun&#237;/08-rozpo&#269;et/Rozpo&#269;et_RZ_Z&#352;_Na%20V&#253;slun&#237;_2017_02_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is ceny VZ"/>
      <sheetName val="Rekapitulace"/>
      <sheetName val="Přírodověda č. 28"/>
      <sheetName val="PC-JU č. 21"/>
      <sheetName val="Kuchyňka"/>
      <sheetName val="Technická výchova"/>
      <sheetName val="Šatna"/>
      <sheetName val="Bezbariérovost"/>
      <sheetName val="Konektivita"/>
      <sheetName val="Venkovní úpravy"/>
      <sheetName val="Újezdec - PC učebna"/>
      <sheetName val="Újezdec - Bezbariérovost"/>
      <sheetName val="Újezdec - Konektivita"/>
      <sheetName val="Újezdec - Venkovní úpravy"/>
    </sheetNames>
    <sheetDataSet>
      <sheetData sheetId="0"/>
      <sheetData sheetId="1"/>
      <sheetData sheetId="2">
        <row r="62">
          <cell r="K62">
            <v>108530</v>
          </cell>
          <cell r="L62">
            <v>0</v>
          </cell>
          <cell r="M62">
            <v>244310</v>
          </cell>
          <cell r="N62">
            <v>0</v>
          </cell>
          <cell r="O62">
            <v>398410</v>
          </cell>
          <cell r="P62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>
        <row r="44">
          <cell r="G44">
            <v>450880.99173553719</v>
          </cell>
          <cell r="K44">
            <v>54840</v>
          </cell>
          <cell r="L44">
            <v>0</v>
          </cell>
          <cell r="M44">
            <v>0</v>
          </cell>
          <cell r="N44">
            <v>0</v>
          </cell>
          <cell r="O44">
            <v>490726</v>
          </cell>
          <cell r="P44">
            <v>0</v>
          </cell>
        </row>
      </sheetData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JU"/>
      <sheetName val="Kuchyňka"/>
      <sheetName val="Dílny"/>
      <sheetName val="Přípravna a sklad"/>
      <sheetName val="Bezbariérovost"/>
      <sheetName val="Konektivita"/>
      <sheetName val="Venkovní úpravy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8"/>
  <sheetViews>
    <sheetView zoomScaleNormal="100" workbookViewId="0">
      <selection activeCell="A9" sqref="A9"/>
    </sheetView>
  </sheetViews>
  <sheetFormatPr defaultRowHeight="11.25" x14ac:dyDescent="0.15"/>
  <cols>
    <col min="1" max="1" width="38.75" style="5" customWidth="1"/>
    <col min="2" max="2" width="15.25" style="68" customWidth="1"/>
    <col min="3" max="3" width="14.625" style="69" customWidth="1"/>
    <col min="4" max="4" width="11.875" style="69" hidden="1" customWidth="1"/>
    <col min="5" max="5" width="9.375" style="69" hidden="1" customWidth="1"/>
    <col min="6" max="6" width="11" style="5" hidden="1" customWidth="1"/>
    <col min="7" max="7" width="9.375" style="5" hidden="1" customWidth="1"/>
    <col min="8" max="8" width="9.75" style="5" hidden="1" customWidth="1"/>
    <col min="9" max="9" width="9.375" style="5" hidden="1" customWidth="1"/>
    <col min="10" max="10" width="12.375" style="5" hidden="1" customWidth="1"/>
    <col min="11" max="11" width="10.375" style="5" hidden="1" customWidth="1"/>
    <col min="12" max="13" width="9.375" style="5" hidden="1" customWidth="1"/>
    <col min="14" max="14" width="11" style="5" hidden="1" customWidth="1"/>
    <col min="15" max="15" width="10.375" style="5" hidden="1" customWidth="1"/>
    <col min="16" max="16" width="6" style="5" hidden="1" customWidth="1"/>
    <col min="17" max="16384" width="9" style="5"/>
  </cols>
  <sheetData>
    <row r="2" spans="1:16" ht="41.25" customHeight="1" x14ac:dyDescent="0.15">
      <c r="A2" s="83" t="s">
        <v>21</v>
      </c>
      <c r="B2" s="83"/>
      <c r="C2" s="83"/>
    </row>
    <row r="3" spans="1:16" ht="36.75" customHeight="1" x14ac:dyDescent="0.2">
      <c r="A3" s="84" t="s">
        <v>22</v>
      </c>
      <c r="B3" s="84"/>
      <c r="C3" s="84"/>
    </row>
    <row r="4" spans="1:16" ht="25.5" x14ac:dyDescent="0.2">
      <c r="A4" s="83" t="s">
        <v>24</v>
      </c>
      <c r="B4" s="83"/>
      <c r="C4" s="83"/>
      <c r="D4" s="6" t="s">
        <v>4</v>
      </c>
      <c r="E4" s="7" t="s">
        <v>5</v>
      </c>
      <c r="F4" s="8" t="s">
        <v>0</v>
      </c>
      <c r="G4" s="9" t="s">
        <v>1</v>
      </c>
      <c r="H4" s="10" t="s">
        <v>6</v>
      </c>
      <c r="I4" s="11" t="s">
        <v>7</v>
      </c>
      <c r="J4" s="11" t="s">
        <v>8</v>
      </c>
      <c r="K4" s="9" t="s">
        <v>9</v>
      </c>
      <c r="L4" s="11" t="s">
        <v>0</v>
      </c>
      <c r="M4" s="11" t="s">
        <v>1</v>
      </c>
      <c r="N4" s="10" t="s">
        <v>0</v>
      </c>
      <c r="O4" s="9" t="s">
        <v>1</v>
      </c>
      <c r="P4" s="11" t="s">
        <v>10</v>
      </c>
    </row>
    <row r="5" spans="1:16" ht="45.75" customHeight="1" thickBot="1" x14ac:dyDescent="0.25">
      <c r="A5" s="85" t="s">
        <v>23</v>
      </c>
      <c r="B5" s="85"/>
      <c r="C5" s="85"/>
      <c r="D5" s="6" t="s">
        <v>4</v>
      </c>
      <c r="E5" s="7" t="s">
        <v>5</v>
      </c>
      <c r="F5" s="8" t="s">
        <v>0</v>
      </c>
      <c r="G5" s="9" t="s">
        <v>1</v>
      </c>
      <c r="H5" s="10" t="s">
        <v>6</v>
      </c>
      <c r="I5" s="11" t="s">
        <v>7</v>
      </c>
      <c r="J5" s="11" t="s">
        <v>8</v>
      </c>
      <c r="K5" s="9" t="s">
        <v>9</v>
      </c>
      <c r="L5" s="11" t="s">
        <v>0</v>
      </c>
      <c r="M5" s="11" t="s">
        <v>1</v>
      </c>
      <c r="N5" s="10" t="s">
        <v>0</v>
      </c>
      <c r="O5" s="9" t="s">
        <v>1</v>
      </c>
      <c r="P5" s="11" t="s">
        <v>10</v>
      </c>
    </row>
    <row r="6" spans="1:16" ht="25.5" customHeight="1" thickBot="1" x14ac:dyDescent="0.25">
      <c r="A6" s="73" t="s">
        <v>20</v>
      </c>
      <c r="B6" s="74" t="s">
        <v>2</v>
      </c>
      <c r="C6" s="75" t="s">
        <v>3</v>
      </c>
      <c r="D6" s="6" t="s">
        <v>4</v>
      </c>
      <c r="E6" s="7" t="s">
        <v>5</v>
      </c>
      <c r="F6" s="8" t="s">
        <v>0</v>
      </c>
      <c r="G6" s="9" t="s">
        <v>1</v>
      </c>
      <c r="H6" s="10" t="s">
        <v>6</v>
      </c>
      <c r="I6" s="11" t="s">
        <v>7</v>
      </c>
      <c r="J6" s="11" t="s">
        <v>8</v>
      </c>
      <c r="K6" s="9" t="s">
        <v>9</v>
      </c>
      <c r="L6" s="11" t="s">
        <v>0</v>
      </c>
      <c r="M6" s="11" t="s">
        <v>1</v>
      </c>
      <c r="N6" s="10" t="s">
        <v>0</v>
      </c>
      <c r="O6" s="9" t="s">
        <v>1</v>
      </c>
      <c r="P6" s="11" t="s">
        <v>10</v>
      </c>
    </row>
    <row r="7" spans="1:16" ht="12.75" x14ac:dyDescent="0.2">
      <c r="A7" s="18"/>
      <c r="B7" s="19"/>
      <c r="C7" s="20"/>
      <c r="D7" s="21"/>
      <c r="E7" s="22"/>
      <c r="F7" s="23"/>
      <c r="G7" s="24"/>
      <c r="H7" s="23"/>
      <c r="I7" s="25"/>
      <c r="J7" s="25"/>
      <c r="K7" s="24"/>
      <c r="L7" s="26"/>
      <c r="M7" s="26"/>
      <c r="N7" s="27"/>
      <c r="O7" s="28"/>
      <c r="P7" s="29"/>
    </row>
    <row r="8" spans="1:16" s="17" customFormat="1" ht="12.75" x14ac:dyDescent="0.2">
      <c r="A8" s="12" t="s">
        <v>11</v>
      </c>
      <c r="B8" s="13"/>
      <c r="C8" s="14"/>
      <c r="D8" s="15"/>
      <c r="E8" s="16"/>
      <c r="F8" s="2"/>
      <c r="G8" s="3"/>
      <c r="H8" s="4"/>
      <c r="I8" s="1"/>
      <c r="J8" s="1"/>
      <c r="K8" s="3"/>
      <c r="L8" s="1"/>
      <c r="M8" s="1"/>
      <c r="N8" s="4"/>
      <c r="O8" s="3"/>
      <c r="P8" s="1"/>
    </row>
    <row r="9" spans="1:16" ht="20.100000000000001" customHeight="1" x14ac:dyDescent="0.2">
      <c r="A9" s="71" t="s">
        <v>12</v>
      </c>
      <c r="B9" s="70">
        <v>2508012</v>
      </c>
      <c r="C9" s="72">
        <f>B9*1.21</f>
        <v>3034694.52</v>
      </c>
      <c r="D9" s="21" t="s">
        <v>13</v>
      </c>
      <c r="E9" s="22">
        <v>1</v>
      </c>
      <c r="F9" s="23">
        <f>'[1]Přírodověda č. 28'!K62</f>
        <v>108530</v>
      </c>
      <c r="G9" s="24">
        <f>'[1]Přírodověda č. 28'!L62</f>
        <v>0</v>
      </c>
      <c r="H9" s="23">
        <f>'[1]Přírodověda č. 28'!M62</f>
        <v>244310</v>
      </c>
      <c r="I9" s="25">
        <f>'[1]Přírodověda č. 28'!N62</f>
        <v>0</v>
      </c>
      <c r="J9" s="25">
        <f>'[1]Přírodověda č. 28'!O62</f>
        <v>398410</v>
      </c>
      <c r="K9" s="24">
        <f>'[1]Přírodověda č. 28'!P62</f>
        <v>0</v>
      </c>
      <c r="L9" s="26"/>
      <c r="M9" s="26"/>
      <c r="N9" s="27">
        <f t="shared" ref="N9:N10" si="0">F9+H9+I9+L9</f>
        <v>352840</v>
      </c>
      <c r="O9" s="28">
        <f t="shared" ref="O9:O10" si="1">G9+J9+K9+M9</f>
        <v>398410</v>
      </c>
      <c r="P9" s="29">
        <v>2018</v>
      </c>
    </row>
    <row r="10" spans="1:16" ht="20.100000000000001" customHeight="1" x14ac:dyDescent="0.2">
      <c r="A10" s="71" t="s">
        <v>14</v>
      </c>
      <c r="B10" s="70">
        <v>1616296</v>
      </c>
      <c r="C10" s="72">
        <f>B10*1.21</f>
        <v>1955718.16</v>
      </c>
      <c r="D10" s="21" t="s">
        <v>13</v>
      </c>
      <c r="E10" s="22">
        <v>1</v>
      </c>
      <c r="F10" s="23">
        <f>C10</f>
        <v>1955718.16</v>
      </c>
      <c r="G10" s="24">
        <v>0</v>
      </c>
      <c r="H10" s="23">
        <v>0</v>
      </c>
      <c r="I10" s="25">
        <v>0</v>
      </c>
      <c r="J10" s="25">
        <v>0</v>
      </c>
      <c r="K10" s="24">
        <v>0</v>
      </c>
      <c r="L10" s="26"/>
      <c r="M10" s="26"/>
      <c r="N10" s="27">
        <f t="shared" si="0"/>
        <v>1955718.16</v>
      </c>
      <c r="O10" s="28">
        <f t="shared" si="1"/>
        <v>0</v>
      </c>
      <c r="P10" s="29">
        <v>2018</v>
      </c>
    </row>
    <row r="11" spans="1:16" s="39" customFormat="1" ht="20.100000000000001" customHeight="1" thickBot="1" x14ac:dyDescent="0.25">
      <c r="A11" s="76" t="s">
        <v>15</v>
      </c>
      <c r="B11" s="77">
        <f>SUM(B9:B10)</f>
        <v>4124308</v>
      </c>
      <c r="C11" s="78">
        <f>SUM(C9:C10)</f>
        <v>4990412.68</v>
      </c>
      <c r="D11" s="31"/>
      <c r="E11" s="32"/>
      <c r="F11" s="33"/>
      <c r="G11" s="34"/>
      <c r="H11" s="33"/>
      <c r="I11" s="35"/>
      <c r="J11" s="35"/>
      <c r="K11" s="34"/>
      <c r="L11" s="36"/>
      <c r="M11" s="36"/>
      <c r="N11" s="37"/>
      <c r="O11" s="38"/>
      <c r="P11" s="1"/>
    </row>
    <row r="12" spans="1:16" ht="12.75" x14ac:dyDescent="0.2">
      <c r="A12" s="18"/>
      <c r="B12" s="19"/>
      <c r="C12" s="20"/>
      <c r="D12" s="21"/>
      <c r="E12" s="22"/>
      <c r="F12" s="23"/>
      <c r="G12" s="24"/>
      <c r="H12" s="23"/>
      <c r="I12" s="25"/>
      <c r="J12" s="25"/>
      <c r="K12" s="24"/>
      <c r="L12" s="26"/>
      <c r="M12" s="26"/>
      <c r="N12" s="27"/>
      <c r="O12" s="28"/>
      <c r="P12" s="29"/>
    </row>
    <row r="13" spans="1:16" s="17" customFormat="1" ht="12.75" x14ac:dyDescent="0.2">
      <c r="A13" s="12" t="s">
        <v>16</v>
      </c>
      <c r="B13" s="13"/>
      <c r="C13" s="14"/>
      <c r="D13" s="15"/>
      <c r="E13" s="16"/>
      <c r="F13" s="2"/>
      <c r="G13" s="3"/>
      <c r="H13" s="4"/>
      <c r="I13" s="1"/>
      <c r="J13" s="1"/>
      <c r="K13" s="3"/>
      <c r="L13" s="1"/>
      <c r="M13" s="1"/>
      <c r="N13" s="4"/>
      <c r="O13" s="3"/>
      <c r="P13" s="1"/>
    </row>
    <row r="14" spans="1:16" s="17" customFormat="1" ht="20.100000000000001" customHeight="1" x14ac:dyDescent="0.2">
      <c r="A14" s="71" t="s">
        <v>12</v>
      </c>
      <c r="B14" s="70">
        <f>'[1]Újezdec - PC učebna'!G44</f>
        <v>450880.99173553719</v>
      </c>
      <c r="C14" s="72">
        <f>B14*1.21</f>
        <v>545566</v>
      </c>
      <c r="D14" s="21" t="s">
        <v>13</v>
      </c>
      <c r="E14" s="22">
        <v>1</v>
      </c>
      <c r="F14" s="23">
        <f>'[1]Újezdec - PC učebna'!K44</f>
        <v>54840</v>
      </c>
      <c r="G14" s="24">
        <f>'[1]Újezdec - PC učebna'!L44</f>
        <v>0</v>
      </c>
      <c r="H14" s="23">
        <f>'[1]Újezdec - PC učebna'!M44</f>
        <v>0</v>
      </c>
      <c r="I14" s="25">
        <f>'[1]Újezdec - PC učebna'!N44</f>
        <v>0</v>
      </c>
      <c r="J14" s="25">
        <f>'[1]Újezdec - PC učebna'!O44</f>
        <v>490726</v>
      </c>
      <c r="K14" s="24">
        <f>'[1]Újezdec - PC učebna'!P44</f>
        <v>0</v>
      </c>
      <c r="L14" s="26"/>
      <c r="M14" s="26"/>
      <c r="N14" s="27">
        <f>F14+H14+I14+L14</f>
        <v>54840</v>
      </c>
      <c r="O14" s="28">
        <f>G14+J14+K14+M14</f>
        <v>490726</v>
      </c>
      <c r="P14" s="29">
        <v>2018</v>
      </c>
    </row>
    <row r="15" spans="1:16" s="17" customFormat="1" ht="20.100000000000001" customHeight="1" x14ac:dyDescent="0.2">
      <c r="A15" s="71" t="s">
        <v>14</v>
      </c>
      <c r="B15" s="70">
        <v>185042</v>
      </c>
      <c r="C15" s="72">
        <f>B15*1.21</f>
        <v>223900.82</v>
      </c>
      <c r="D15" s="21" t="s">
        <v>13</v>
      </c>
      <c r="E15" s="22">
        <v>1</v>
      </c>
      <c r="F15" s="23">
        <f>C15</f>
        <v>223900.82</v>
      </c>
      <c r="G15" s="24">
        <v>0</v>
      </c>
      <c r="H15" s="23">
        <v>0</v>
      </c>
      <c r="I15" s="25">
        <v>0</v>
      </c>
      <c r="J15" s="25">
        <v>0</v>
      </c>
      <c r="K15" s="24">
        <v>0</v>
      </c>
      <c r="L15" s="26"/>
      <c r="M15" s="26"/>
      <c r="N15" s="27">
        <f>F15+H15+I15+L15</f>
        <v>223900.82</v>
      </c>
      <c r="O15" s="28">
        <f>G15+J15+K15+M15</f>
        <v>0</v>
      </c>
      <c r="P15" s="29">
        <v>2018</v>
      </c>
    </row>
    <row r="16" spans="1:16" s="40" customFormat="1" ht="20.100000000000001" customHeight="1" thickBot="1" x14ac:dyDescent="0.25">
      <c r="A16" s="76" t="s">
        <v>17</v>
      </c>
      <c r="B16" s="77">
        <f>SUM(B14:B15)</f>
        <v>635922.99173553719</v>
      </c>
      <c r="C16" s="78">
        <f>B16*1.21</f>
        <v>769466.82</v>
      </c>
      <c r="D16" s="31"/>
      <c r="E16" s="32"/>
      <c r="F16" s="33"/>
      <c r="G16" s="34"/>
      <c r="H16" s="33"/>
      <c r="I16" s="35"/>
      <c r="J16" s="35"/>
      <c r="K16" s="34"/>
      <c r="L16" s="36"/>
      <c r="M16" s="36"/>
      <c r="N16" s="37"/>
      <c r="O16" s="38"/>
      <c r="P16" s="1"/>
    </row>
    <row r="17" spans="1:16" s="17" customFormat="1" ht="12.75" x14ac:dyDescent="0.2">
      <c r="A17" s="18"/>
      <c r="B17" s="19"/>
      <c r="C17" s="20"/>
      <c r="D17" s="21"/>
      <c r="E17" s="22"/>
      <c r="F17" s="23"/>
      <c r="G17" s="24"/>
      <c r="H17" s="23"/>
      <c r="I17" s="25"/>
      <c r="J17" s="25"/>
      <c r="K17" s="24"/>
      <c r="L17" s="26"/>
      <c r="M17" s="26"/>
      <c r="N17" s="27"/>
      <c r="O17" s="28"/>
      <c r="P17" s="29"/>
    </row>
    <row r="18" spans="1:16" s="17" customFormat="1" ht="12.75" x14ac:dyDescent="0.2">
      <c r="A18" s="12" t="s">
        <v>18</v>
      </c>
      <c r="B18" s="13"/>
      <c r="C18" s="14"/>
      <c r="D18" s="15"/>
      <c r="E18" s="16"/>
      <c r="F18" s="2"/>
      <c r="G18" s="3"/>
      <c r="H18" s="4"/>
      <c r="I18" s="1"/>
      <c r="J18" s="1"/>
      <c r="K18" s="3"/>
      <c r="L18" s="1"/>
      <c r="M18" s="1"/>
      <c r="N18" s="4"/>
      <c r="O18" s="3"/>
      <c r="P18" s="1"/>
    </row>
    <row r="19" spans="1:16" ht="20.100000000000001" customHeight="1" x14ac:dyDescent="0.2">
      <c r="A19" s="71" t="s">
        <v>12</v>
      </c>
      <c r="B19" s="70">
        <v>1883564</v>
      </c>
      <c r="C19" s="72">
        <f>B19*1.21</f>
        <v>2279112.44</v>
      </c>
      <c r="D19" s="21" t="s">
        <v>13</v>
      </c>
      <c r="E19" s="22">
        <v>1</v>
      </c>
      <c r="F19" s="23">
        <v>80580</v>
      </c>
      <c r="G19" s="24">
        <f>[2]JU!L72</f>
        <v>0</v>
      </c>
      <c r="H19" s="23">
        <v>176370</v>
      </c>
      <c r="I19" s="25">
        <f>[2]JU!N72</f>
        <v>0</v>
      </c>
      <c r="J19" s="25">
        <v>397250</v>
      </c>
      <c r="K19" s="24">
        <v>9730</v>
      </c>
      <c r="L19" s="26"/>
      <c r="M19" s="26"/>
      <c r="N19" s="27">
        <f>F19+H19+I19+L19</f>
        <v>256950</v>
      </c>
      <c r="O19" s="28">
        <f t="shared" ref="O19:O20" si="2">G19+J19+K19+M19</f>
        <v>406980</v>
      </c>
      <c r="P19" s="29">
        <v>2018</v>
      </c>
    </row>
    <row r="20" spans="1:16" s="17" customFormat="1" ht="20.100000000000001" customHeight="1" x14ac:dyDescent="0.2">
      <c r="A20" s="71" t="s">
        <v>14</v>
      </c>
      <c r="B20" s="70">
        <v>1284135</v>
      </c>
      <c r="C20" s="72">
        <f t="shared" ref="C20" si="3">B20*1.21</f>
        <v>1553803.3499999999</v>
      </c>
      <c r="D20" s="21" t="s">
        <v>13</v>
      </c>
      <c r="E20" s="41">
        <v>1</v>
      </c>
      <c r="F20" s="19">
        <f>C20</f>
        <v>1553803.3499999999</v>
      </c>
      <c r="G20" s="42">
        <v>0</v>
      </c>
      <c r="H20" s="19">
        <v>0</v>
      </c>
      <c r="I20" s="43">
        <v>0</v>
      </c>
      <c r="J20" s="43">
        <v>0</v>
      </c>
      <c r="K20" s="42">
        <v>0</v>
      </c>
      <c r="L20" s="44"/>
      <c r="M20" s="44"/>
      <c r="N20" s="27">
        <f>F20+H20+I20+L20</f>
        <v>1553803.3499999999</v>
      </c>
      <c r="O20" s="28">
        <f t="shared" si="2"/>
        <v>0</v>
      </c>
      <c r="P20" s="29">
        <v>2018</v>
      </c>
    </row>
    <row r="21" spans="1:16" s="40" customFormat="1" ht="20.100000000000001" customHeight="1" thickBot="1" x14ac:dyDescent="0.25">
      <c r="A21" s="12" t="s">
        <v>25</v>
      </c>
      <c r="B21" s="30">
        <f>SUM(B19:B20)</f>
        <v>3167699</v>
      </c>
      <c r="C21" s="45">
        <f>SUM(C19:C20)</f>
        <v>3832915.79</v>
      </c>
      <c r="D21" s="31"/>
      <c r="E21" s="46"/>
      <c r="F21" s="30"/>
      <c r="G21" s="47"/>
      <c r="H21" s="30"/>
      <c r="I21" s="48"/>
      <c r="J21" s="48"/>
      <c r="K21" s="47"/>
      <c r="L21" s="49"/>
      <c r="M21" s="49"/>
      <c r="N21" s="37"/>
      <c r="O21" s="38"/>
      <c r="P21" s="1"/>
    </row>
    <row r="22" spans="1:16" s="17" customFormat="1" ht="41.25" customHeight="1" thickBot="1" x14ac:dyDescent="0.2">
      <c r="A22" s="79" t="s">
        <v>19</v>
      </c>
      <c r="B22" s="80">
        <f>SUM(B21,B16,B11)</f>
        <v>7927929.9917355366</v>
      </c>
      <c r="C22" s="81">
        <f>SUM(C21,C16,C11)</f>
        <v>9592795.2899999991</v>
      </c>
      <c r="D22" s="50"/>
      <c r="E22" s="51"/>
      <c r="F22" s="52">
        <f t="shared" ref="F22:O22" si="4">SUM(F8:F20)</f>
        <v>3977372.33</v>
      </c>
      <c r="G22" s="53">
        <f t="shared" si="4"/>
        <v>0</v>
      </c>
      <c r="H22" s="52">
        <f t="shared" si="4"/>
        <v>420680</v>
      </c>
      <c r="I22" s="54">
        <f t="shared" si="4"/>
        <v>0</v>
      </c>
      <c r="J22" s="54">
        <f t="shared" si="4"/>
        <v>1286386</v>
      </c>
      <c r="K22" s="53">
        <f t="shared" si="4"/>
        <v>9730</v>
      </c>
      <c r="L22" s="55">
        <f t="shared" si="4"/>
        <v>0</v>
      </c>
      <c r="M22" s="55">
        <f t="shared" si="4"/>
        <v>0</v>
      </c>
      <c r="N22" s="56">
        <f t="shared" si="4"/>
        <v>4398052.33</v>
      </c>
      <c r="O22" s="57">
        <f t="shared" si="4"/>
        <v>1296116</v>
      </c>
      <c r="P22" s="50"/>
    </row>
    <row r="23" spans="1:16" s="39" customFormat="1" ht="12.75" x14ac:dyDescent="0.2">
      <c r="A23" s="58"/>
      <c r="B23" s="59"/>
      <c r="C23" s="60"/>
      <c r="D23" s="60"/>
      <c r="E23" s="29"/>
      <c r="F23" s="61"/>
      <c r="G23" s="61"/>
      <c r="H23" s="86">
        <f>SUM(H22:K22)</f>
        <v>1716796</v>
      </c>
      <c r="I23" s="86"/>
      <c r="J23" s="86"/>
      <c r="K23" s="86"/>
      <c r="L23" s="60"/>
      <c r="M23" s="60"/>
      <c r="N23" s="62"/>
      <c r="O23" s="63"/>
      <c r="P23" s="60"/>
    </row>
    <row r="24" spans="1:16" s="64" customFormat="1" ht="12.75" x14ac:dyDescent="0.2">
      <c r="B24" s="65"/>
      <c r="C24" s="66"/>
      <c r="D24" s="66"/>
      <c r="E24" s="66"/>
    </row>
    <row r="25" spans="1:16" s="64" customFormat="1" ht="12.75" x14ac:dyDescent="0.2">
      <c r="B25" s="65"/>
      <c r="C25" s="66"/>
      <c r="D25" s="66"/>
      <c r="E25" s="66"/>
      <c r="F25" s="67"/>
      <c r="H25" s="67"/>
      <c r="M25" s="67"/>
    </row>
    <row r="26" spans="1:16" s="64" customFormat="1" ht="12.75" x14ac:dyDescent="0.2">
      <c r="B26" s="65"/>
      <c r="C26" s="66"/>
      <c r="D26" s="66"/>
      <c r="E26" s="66"/>
      <c r="F26" s="67"/>
      <c r="M26" s="67"/>
    </row>
    <row r="27" spans="1:16" s="64" customFormat="1" ht="12.75" x14ac:dyDescent="0.2">
      <c r="B27" s="65"/>
      <c r="C27" s="66"/>
      <c r="D27" s="66"/>
      <c r="E27" s="66"/>
    </row>
    <row r="28" spans="1:16" s="64" customFormat="1" ht="12.75" x14ac:dyDescent="0.2">
      <c r="B28" s="65"/>
      <c r="C28" s="66"/>
      <c r="D28" s="66"/>
      <c r="E28" s="66"/>
    </row>
  </sheetData>
  <mergeCells count="5">
    <mergeCell ref="A2:C2"/>
    <mergeCell ref="A3:C3"/>
    <mergeCell ref="A4:C4"/>
    <mergeCell ref="A5:C5"/>
    <mergeCell ref="H23:K23"/>
  </mergeCells>
  <pageMargins left="1" right="1" top="1" bottom="1" header="0.5" footer="0.5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18"/>
  <sheetViews>
    <sheetView zoomScaleNormal="100" workbookViewId="0">
      <selection activeCell="C12" sqref="C12"/>
    </sheetView>
  </sheetViews>
  <sheetFormatPr defaultRowHeight="11.25" x14ac:dyDescent="0.15"/>
  <cols>
    <col min="1" max="1" width="38.75" style="5" customWidth="1"/>
    <col min="2" max="2" width="15.25" style="68" customWidth="1"/>
    <col min="3" max="3" width="14.625" style="69" customWidth="1"/>
    <col min="4" max="4" width="11.875" style="69" hidden="1" customWidth="1"/>
    <col min="5" max="5" width="9.375" style="69" hidden="1" customWidth="1"/>
    <col min="6" max="6" width="11" style="5" hidden="1" customWidth="1"/>
    <col min="7" max="7" width="9.375" style="5" hidden="1" customWidth="1"/>
    <col min="8" max="8" width="9.75" style="5" hidden="1" customWidth="1"/>
    <col min="9" max="9" width="9.375" style="5" hidden="1" customWidth="1"/>
    <col min="10" max="10" width="12.375" style="5" hidden="1" customWidth="1"/>
    <col min="11" max="11" width="10.375" style="5" hidden="1" customWidth="1"/>
    <col min="12" max="13" width="9.375" style="5" hidden="1" customWidth="1"/>
    <col min="14" max="14" width="11" style="5" hidden="1" customWidth="1"/>
    <col min="15" max="15" width="10.375" style="5" hidden="1" customWidth="1"/>
    <col min="16" max="16" width="6" style="5" hidden="1" customWidth="1"/>
    <col min="17" max="16384" width="9" style="5"/>
  </cols>
  <sheetData>
    <row r="2" spans="1:16" ht="41.25" customHeight="1" x14ac:dyDescent="0.15">
      <c r="A2" s="83" t="s">
        <v>21</v>
      </c>
      <c r="B2" s="83"/>
      <c r="C2" s="83"/>
    </row>
    <row r="3" spans="1:16" ht="36.75" customHeight="1" x14ac:dyDescent="0.2">
      <c r="A3" s="84" t="s">
        <v>22</v>
      </c>
      <c r="B3" s="84"/>
      <c r="C3" s="84"/>
    </row>
    <row r="4" spans="1:16" ht="25.5" x14ac:dyDescent="0.2">
      <c r="A4" s="83" t="s">
        <v>24</v>
      </c>
      <c r="B4" s="83"/>
      <c r="C4" s="83"/>
      <c r="D4" s="6" t="s">
        <v>4</v>
      </c>
      <c r="E4" s="7" t="s">
        <v>5</v>
      </c>
      <c r="F4" s="8" t="s">
        <v>0</v>
      </c>
      <c r="G4" s="9" t="s">
        <v>1</v>
      </c>
      <c r="H4" s="10" t="s">
        <v>6</v>
      </c>
      <c r="I4" s="11" t="s">
        <v>7</v>
      </c>
      <c r="J4" s="11" t="s">
        <v>8</v>
      </c>
      <c r="K4" s="9" t="s">
        <v>9</v>
      </c>
      <c r="L4" s="11" t="s">
        <v>0</v>
      </c>
      <c r="M4" s="11" t="s">
        <v>1</v>
      </c>
      <c r="N4" s="10" t="s">
        <v>0</v>
      </c>
      <c r="O4" s="9" t="s">
        <v>1</v>
      </c>
      <c r="P4" s="11" t="s">
        <v>10</v>
      </c>
    </row>
    <row r="5" spans="1:16" ht="45.75" customHeight="1" thickBot="1" x14ac:dyDescent="0.25">
      <c r="A5" s="85" t="s">
        <v>23</v>
      </c>
      <c r="B5" s="85"/>
      <c r="C5" s="85"/>
      <c r="D5" s="6" t="s">
        <v>4</v>
      </c>
      <c r="E5" s="7" t="s">
        <v>5</v>
      </c>
      <c r="F5" s="8" t="s">
        <v>0</v>
      </c>
      <c r="G5" s="9" t="s">
        <v>1</v>
      </c>
      <c r="H5" s="10" t="s">
        <v>6</v>
      </c>
      <c r="I5" s="11" t="s">
        <v>7</v>
      </c>
      <c r="J5" s="11" t="s">
        <v>8</v>
      </c>
      <c r="K5" s="9" t="s">
        <v>9</v>
      </c>
      <c r="L5" s="11" t="s">
        <v>0</v>
      </c>
      <c r="M5" s="11" t="s">
        <v>1</v>
      </c>
      <c r="N5" s="10" t="s">
        <v>0</v>
      </c>
      <c r="O5" s="9" t="s">
        <v>1</v>
      </c>
      <c r="P5" s="11" t="s">
        <v>10</v>
      </c>
    </row>
    <row r="6" spans="1:16" ht="25.5" customHeight="1" thickBot="1" x14ac:dyDescent="0.25">
      <c r="A6" s="73" t="s">
        <v>20</v>
      </c>
      <c r="B6" s="74" t="s">
        <v>2</v>
      </c>
      <c r="C6" s="75" t="s">
        <v>3</v>
      </c>
      <c r="D6" s="6" t="s">
        <v>4</v>
      </c>
      <c r="E6" s="7" t="s">
        <v>5</v>
      </c>
      <c r="F6" s="8" t="s">
        <v>0</v>
      </c>
      <c r="G6" s="9" t="s">
        <v>1</v>
      </c>
      <c r="H6" s="10" t="s">
        <v>6</v>
      </c>
      <c r="I6" s="11" t="s">
        <v>7</v>
      </c>
      <c r="J6" s="11" t="s">
        <v>8</v>
      </c>
      <c r="K6" s="9" t="s">
        <v>9</v>
      </c>
      <c r="L6" s="11" t="s">
        <v>0</v>
      </c>
      <c r="M6" s="11" t="s">
        <v>1</v>
      </c>
      <c r="N6" s="10" t="s">
        <v>0</v>
      </c>
      <c r="O6" s="9" t="s">
        <v>1</v>
      </c>
      <c r="P6" s="11" t="s">
        <v>10</v>
      </c>
    </row>
    <row r="7" spans="1:16" s="17" customFormat="1" ht="12.75" x14ac:dyDescent="0.2">
      <c r="A7" s="18"/>
      <c r="B7" s="19"/>
      <c r="C7" s="20"/>
      <c r="D7" s="21"/>
      <c r="E7" s="22"/>
      <c r="F7" s="23"/>
      <c r="G7" s="24"/>
      <c r="H7" s="23"/>
      <c r="I7" s="25"/>
      <c r="J7" s="25"/>
      <c r="K7" s="24"/>
      <c r="L7" s="26"/>
      <c r="M7" s="26"/>
      <c r="N7" s="27"/>
      <c r="O7" s="28"/>
      <c r="P7" s="29"/>
    </row>
    <row r="8" spans="1:16" s="17" customFormat="1" ht="12.75" x14ac:dyDescent="0.2">
      <c r="A8" s="12" t="s">
        <v>18</v>
      </c>
      <c r="B8" s="13"/>
      <c r="C8" s="14"/>
      <c r="D8" s="15"/>
      <c r="E8" s="16"/>
      <c r="F8" s="2"/>
      <c r="G8" s="3"/>
      <c r="H8" s="4"/>
      <c r="I8" s="1"/>
      <c r="J8" s="1"/>
      <c r="K8" s="3"/>
      <c r="L8" s="1"/>
      <c r="M8" s="1"/>
      <c r="N8" s="4"/>
      <c r="O8" s="3"/>
      <c r="P8" s="1"/>
    </row>
    <row r="9" spans="1:16" ht="20.100000000000001" customHeight="1" x14ac:dyDescent="0.2">
      <c r="A9" s="71" t="s">
        <v>12</v>
      </c>
      <c r="B9" s="70">
        <v>1883564</v>
      </c>
      <c r="C9" s="72">
        <f>B9*1.21</f>
        <v>2279112.44</v>
      </c>
      <c r="D9" s="21" t="s">
        <v>13</v>
      </c>
      <c r="E9" s="22">
        <v>1</v>
      </c>
      <c r="F9" s="23">
        <v>80580</v>
      </c>
      <c r="G9" s="24">
        <f>[2]JU!L72</f>
        <v>0</v>
      </c>
      <c r="H9" s="23">
        <v>176370</v>
      </c>
      <c r="I9" s="25">
        <f>[2]JU!N72</f>
        <v>0</v>
      </c>
      <c r="J9" s="25">
        <v>397250</v>
      </c>
      <c r="K9" s="24">
        <v>9730</v>
      </c>
      <c r="L9" s="26"/>
      <c r="M9" s="26"/>
      <c r="N9" s="27">
        <f>F9+H9+I9+L9</f>
        <v>256950</v>
      </c>
      <c r="O9" s="28">
        <f t="shared" ref="O9:O10" si="0">G9+J9+K9+M9</f>
        <v>406980</v>
      </c>
      <c r="P9" s="29">
        <v>2018</v>
      </c>
    </row>
    <row r="10" spans="1:16" s="17" customFormat="1" ht="20.100000000000001" customHeight="1" x14ac:dyDescent="0.2">
      <c r="A10" s="71" t="s">
        <v>14</v>
      </c>
      <c r="B10" s="70">
        <v>1284135</v>
      </c>
      <c r="C10" s="72">
        <f t="shared" ref="C10" si="1">B10*1.21</f>
        <v>1553803.3499999999</v>
      </c>
      <c r="D10" s="21" t="s">
        <v>13</v>
      </c>
      <c r="E10" s="41">
        <v>1</v>
      </c>
      <c r="F10" s="19">
        <f>C10</f>
        <v>1553803.3499999999</v>
      </c>
      <c r="G10" s="42">
        <v>0</v>
      </c>
      <c r="H10" s="19">
        <v>0</v>
      </c>
      <c r="I10" s="43">
        <v>0</v>
      </c>
      <c r="J10" s="43">
        <v>0</v>
      </c>
      <c r="K10" s="42">
        <v>0</v>
      </c>
      <c r="L10" s="44"/>
      <c r="M10" s="44"/>
      <c r="N10" s="27">
        <f>F10+H10+I10+L10</f>
        <v>1553803.3499999999</v>
      </c>
      <c r="O10" s="28">
        <f t="shared" si="0"/>
        <v>0</v>
      </c>
      <c r="P10" s="29">
        <v>2018</v>
      </c>
    </row>
    <row r="11" spans="1:16" s="40" customFormat="1" ht="20.100000000000001" customHeight="1" thickBot="1" x14ac:dyDescent="0.25">
      <c r="A11" s="12" t="s">
        <v>25</v>
      </c>
      <c r="B11" s="30">
        <f>SUM(B9:B10)</f>
        <v>3167699</v>
      </c>
      <c r="C11" s="45">
        <f>SUM(C9:C10)</f>
        <v>3832915.79</v>
      </c>
      <c r="D11" s="31"/>
      <c r="E11" s="46"/>
      <c r="F11" s="30"/>
      <c r="G11" s="47"/>
      <c r="H11" s="30"/>
      <c r="I11" s="48"/>
      <c r="J11" s="48"/>
      <c r="K11" s="47"/>
      <c r="L11" s="49"/>
      <c r="M11" s="49"/>
      <c r="N11" s="37"/>
      <c r="O11" s="38"/>
      <c r="P11" s="1"/>
    </row>
    <row r="12" spans="1:16" s="17" customFormat="1" ht="41.25" customHeight="1" thickBot="1" x14ac:dyDescent="0.2">
      <c r="A12" s="79" t="s">
        <v>19</v>
      </c>
      <c r="B12" s="80">
        <f>SUM(B11,)</f>
        <v>3167699</v>
      </c>
      <c r="C12" s="81">
        <f>SUM(C11,)</f>
        <v>3832915.79</v>
      </c>
      <c r="D12" s="50"/>
      <c r="E12" s="51"/>
      <c r="F12" s="52">
        <f t="shared" ref="F12:O12" si="2">SUM(F7:F10)</f>
        <v>1634383.3499999999</v>
      </c>
      <c r="G12" s="53">
        <f t="shared" si="2"/>
        <v>0</v>
      </c>
      <c r="H12" s="52">
        <f t="shared" si="2"/>
        <v>176370</v>
      </c>
      <c r="I12" s="54">
        <f t="shared" si="2"/>
        <v>0</v>
      </c>
      <c r="J12" s="54">
        <f t="shared" si="2"/>
        <v>397250</v>
      </c>
      <c r="K12" s="53">
        <f t="shared" si="2"/>
        <v>9730</v>
      </c>
      <c r="L12" s="55">
        <f t="shared" si="2"/>
        <v>0</v>
      </c>
      <c r="M12" s="55">
        <f t="shared" si="2"/>
        <v>0</v>
      </c>
      <c r="N12" s="56">
        <f t="shared" si="2"/>
        <v>1810753.3499999999</v>
      </c>
      <c r="O12" s="57">
        <f t="shared" si="2"/>
        <v>406980</v>
      </c>
      <c r="P12" s="50"/>
    </row>
    <row r="13" spans="1:16" s="39" customFormat="1" ht="12.75" x14ac:dyDescent="0.2">
      <c r="A13" s="58"/>
      <c r="B13" s="59"/>
      <c r="C13" s="60"/>
      <c r="D13" s="60"/>
      <c r="E13" s="29"/>
      <c r="F13" s="61"/>
      <c r="G13" s="61"/>
      <c r="H13" s="86">
        <f>SUM(H12:K12)</f>
        <v>583350</v>
      </c>
      <c r="I13" s="86"/>
      <c r="J13" s="86"/>
      <c r="K13" s="86"/>
      <c r="L13" s="60"/>
      <c r="M13" s="60"/>
      <c r="N13" s="62"/>
      <c r="O13" s="63"/>
      <c r="P13" s="60"/>
    </row>
    <row r="14" spans="1:16" s="64" customFormat="1" ht="12.75" x14ac:dyDescent="0.2">
      <c r="B14" s="65"/>
      <c r="C14" s="66"/>
      <c r="D14" s="66"/>
      <c r="E14" s="66"/>
    </row>
    <row r="15" spans="1:16" s="64" customFormat="1" ht="12.75" x14ac:dyDescent="0.2">
      <c r="B15" s="65"/>
      <c r="C15" s="66"/>
      <c r="D15" s="66"/>
      <c r="E15" s="66"/>
      <c r="F15" s="67"/>
      <c r="H15" s="67"/>
      <c r="M15" s="67"/>
    </row>
    <row r="16" spans="1:16" s="64" customFormat="1" ht="12.75" x14ac:dyDescent="0.2">
      <c r="B16" s="65"/>
      <c r="C16" s="66"/>
      <c r="D16" s="66"/>
      <c r="E16" s="66"/>
      <c r="F16" s="67"/>
      <c r="M16" s="67"/>
    </row>
    <row r="17" spans="2:5" s="64" customFormat="1" ht="12.75" x14ac:dyDescent="0.2">
      <c r="B17" s="65"/>
      <c r="C17" s="66"/>
      <c r="D17" s="66"/>
      <c r="E17" s="66"/>
    </row>
    <row r="18" spans="2:5" s="64" customFormat="1" ht="12.75" x14ac:dyDescent="0.2">
      <c r="B18" s="65"/>
      <c r="C18" s="66"/>
      <c r="D18" s="66"/>
      <c r="E18" s="66"/>
    </row>
  </sheetData>
  <mergeCells count="5">
    <mergeCell ref="A2:C2"/>
    <mergeCell ref="A3:C3"/>
    <mergeCell ref="A4:C4"/>
    <mergeCell ref="A5:C5"/>
    <mergeCell ref="H13:K13"/>
  </mergeCells>
  <pageMargins left="1" right="1" top="1" bottom="1" header="0.5" footer="0.5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18"/>
  <sheetViews>
    <sheetView tabSelected="1" zoomScaleNormal="100" workbookViewId="0">
      <selection activeCell="R3" sqref="R3"/>
    </sheetView>
  </sheetViews>
  <sheetFormatPr defaultRowHeight="11.25" x14ac:dyDescent="0.15"/>
  <cols>
    <col min="1" max="1" width="38.75" style="5" customWidth="1"/>
    <col min="2" max="2" width="15.25" style="68" customWidth="1"/>
    <col min="3" max="3" width="14.625" style="69" customWidth="1"/>
    <col min="4" max="4" width="11.875" style="69" hidden="1" customWidth="1"/>
    <col min="5" max="5" width="9.375" style="69" hidden="1" customWidth="1"/>
    <col min="6" max="6" width="11" style="5" hidden="1" customWidth="1"/>
    <col min="7" max="7" width="9.375" style="5" hidden="1" customWidth="1"/>
    <col min="8" max="8" width="9.75" style="5" hidden="1" customWidth="1"/>
    <col min="9" max="9" width="9.375" style="5" hidden="1" customWidth="1"/>
    <col min="10" max="10" width="12.375" style="5" hidden="1" customWidth="1"/>
    <col min="11" max="11" width="10.375" style="5" hidden="1" customWidth="1"/>
    <col min="12" max="13" width="9.375" style="5" hidden="1" customWidth="1"/>
    <col min="14" max="14" width="11" style="5" hidden="1" customWidth="1"/>
    <col min="15" max="15" width="10.375" style="5" hidden="1" customWidth="1"/>
    <col min="16" max="16" width="6" style="5" hidden="1" customWidth="1"/>
    <col min="17" max="16384" width="9" style="5"/>
  </cols>
  <sheetData>
    <row r="2" spans="1:16" ht="41.25" customHeight="1" x14ac:dyDescent="0.15">
      <c r="A2" s="83" t="s">
        <v>21</v>
      </c>
      <c r="B2" s="83"/>
      <c r="C2" s="83"/>
    </row>
    <row r="3" spans="1:16" ht="36.75" customHeight="1" x14ac:dyDescent="0.2">
      <c r="A3" s="84" t="s">
        <v>22</v>
      </c>
      <c r="B3" s="84"/>
      <c r="C3" s="84"/>
    </row>
    <row r="4" spans="1:16" ht="25.5" x14ac:dyDescent="0.2">
      <c r="A4" s="83" t="s">
        <v>26</v>
      </c>
      <c r="B4" s="83"/>
      <c r="C4" s="83"/>
      <c r="D4" s="6" t="s">
        <v>4</v>
      </c>
      <c r="E4" s="7" t="s">
        <v>5</v>
      </c>
      <c r="F4" s="8" t="s">
        <v>0</v>
      </c>
      <c r="G4" s="9" t="s">
        <v>1</v>
      </c>
      <c r="H4" s="10" t="s">
        <v>6</v>
      </c>
      <c r="I4" s="11" t="s">
        <v>7</v>
      </c>
      <c r="J4" s="11" t="s">
        <v>8</v>
      </c>
      <c r="K4" s="9" t="s">
        <v>9</v>
      </c>
      <c r="L4" s="11" t="s">
        <v>0</v>
      </c>
      <c r="M4" s="11" t="s">
        <v>1</v>
      </c>
      <c r="N4" s="10" t="s">
        <v>0</v>
      </c>
      <c r="O4" s="9" t="s">
        <v>1</v>
      </c>
      <c r="P4" s="11" t="s">
        <v>10</v>
      </c>
    </row>
    <row r="5" spans="1:16" ht="45.75" customHeight="1" thickBot="1" x14ac:dyDescent="0.25">
      <c r="A5" s="85" t="s">
        <v>23</v>
      </c>
      <c r="B5" s="85"/>
      <c r="C5" s="85"/>
      <c r="D5" s="6" t="s">
        <v>4</v>
      </c>
      <c r="E5" s="7" t="s">
        <v>5</v>
      </c>
      <c r="F5" s="8" t="s">
        <v>0</v>
      </c>
      <c r="G5" s="9" t="s">
        <v>1</v>
      </c>
      <c r="H5" s="10" t="s">
        <v>6</v>
      </c>
      <c r="I5" s="11" t="s">
        <v>7</v>
      </c>
      <c r="J5" s="11" t="s">
        <v>8</v>
      </c>
      <c r="K5" s="9" t="s">
        <v>9</v>
      </c>
      <c r="L5" s="11" t="s">
        <v>0</v>
      </c>
      <c r="M5" s="11" t="s">
        <v>1</v>
      </c>
      <c r="N5" s="10" t="s">
        <v>0</v>
      </c>
      <c r="O5" s="9" t="s">
        <v>1</v>
      </c>
      <c r="P5" s="11" t="s">
        <v>10</v>
      </c>
    </row>
    <row r="6" spans="1:16" ht="25.5" customHeight="1" thickBot="1" x14ac:dyDescent="0.25">
      <c r="A6" s="73" t="s">
        <v>20</v>
      </c>
      <c r="B6" s="74" t="s">
        <v>2</v>
      </c>
      <c r="C6" s="75" t="s">
        <v>3</v>
      </c>
      <c r="D6" s="6" t="s">
        <v>4</v>
      </c>
      <c r="E6" s="7" t="s">
        <v>5</v>
      </c>
      <c r="F6" s="8" t="s">
        <v>0</v>
      </c>
      <c r="G6" s="9" t="s">
        <v>1</v>
      </c>
      <c r="H6" s="10" t="s">
        <v>6</v>
      </c>
      <c r="I6" s="11" t="s">
        <v>7</v>
      </c>
      <c r="J6" s="11" t="s">
        <v>8</v>
      </c>
      <c r="K6" s="9" t="s">
        <v>9</v>
      </c>
      <c r="L6" s="11" t="s">
        <v>0</v>
      </c>
      <c r="M6" s="11" t="s">
        <v>1</v>
      </c>
      <c r="N6" s="10" t="s">
        <v>0</v>
      </c>
      <c r="O6" s="9" t="s">
        <v>1</v>
      </c>
      <c r="P6" s="11" t="s">
        <v>10</v>
      </c>
    </row>
    <row r="7" spans="1:16" s="17" customFormat="1" ht="12.75" x14ac:dyDescent="0.2">
      <c r="A7" s="18"/>
      <c r="B7" s="19"/>
      <c r="C7" s="20"/>
      <c r="D7" s="21"/>
      <c r="E7" s="22"/>
      <c r="F7" s="23"/>
      <c r="G7" s="24"/>
      <c r="H7" s="23"/>
      <c r="I7" s="25"/>
      <c r="J7" s="25"/>
      <c r="K7" s="24"/>
      <c r="L7" s="26"/>
      <c r="M7" s="26"/>
      <c r="N7" s="27"/>
      <c r="O7" s="28"/>
      <c r="P7" s="29"/>
    </row>
    <row r="8" spans="1:16" s="17" customFormat="1" ht="12.75" x14ac:dyDescent="0.2">
      <c r="A8" s="12" t="s">
        <v>18</v>
      </c>
      <c r="B8" s="13"/>
      <c r="C8" s="14"/>
      <c r="D8" s="15"/>
      <c r="E8" s="16"/>
      <c r="F8" s="2"/>
      <c r="G8" s="3"/>
      <c r="H8" s="4"/>
      <c r="I8" s="1"/>
      <c r="J8" s="1"/>
      <c r="K8" s="3"/>
      <c r="L8" s="1"/>
      <c r="M8" s="1"/>
      <c r="N8" s="4"/>
      <c r="O8" s="3"/>
      <c r="P8" s="1"/>
    </row>
    <row r="9" spans="1:16" ht="20.100000000000001" customHeight="1" x14ac:dyDescent="0.2">
      <c r="A9" s="71" t="s">
        <v>12</v>
      </c>
      <c r="B9" s="82"/>
      <c r="C9" s="72">
        <f>B9*1.21</f>
        <v>0</v>
      </c>
      <c r="D9" s="21" t="s">
        <v>13</v>
      </c>
      <c r="E9" s="22">
        <v>1</v>
      </c>
      <c r="F9" s="23">
        <v>80580</v>
      </c>
      <c r="G9" s="24">
        <f>[2]JU!L72</f>
        <v>0</v>
      </c>
      <c r="H9" s="23">
        <v>176370</v>
      </c>
      <c r="I9" s="25">
        <f>[2]JU!N72</f>
        <v>0</v>
      </c>
      <c r="J9" s="25">
        <v>397250</v>
      </c>
      <c r="K9" s="24">
        <v>9730</v>
      </c>
      <c r="L9" s="26"/>
      <c r="M9" s="26"/>
      <c r="N9" s="27">
        <f>F9+H9+I9+L9</f>
        <v>256950</v>
      </c>
      <c r="O9" s="28">
        <f t="shared" ref="O9:O10" si="0">G9+J9+K9+M9</f>
        <v>406980</v>
      </c>
      <c r="P9" s="29">
        <v>2018</v>
      </c>
    </row>
    <row r="10" spans="1:16" s="17" customFormat="1" ht="20.100000000000001" customHeight="1" x14ac:dyDescent="0.2">
      <c r="A10" s="71" t="s">
        <v>14</v>
      </c>
      <c r="B10" s="82"/>
      <c r="C10" s="72">
        <f t="shared" ref="C10" si="1">B10*1.21</f>
        <v>0</v>
      </c>
      <c r="D10" s="21" t="s">
        <v>13</v>
      </c>
      <c r="E10" s="41">
        <v>1</v>
      </c>
      <c r="F10" s="19">
        <f>C10</f>
        <v>0</v>
      </c>
      <c r="G10" s="42">
        <v>0</v>
      </c>
      <c r="H10" s="19">
        <v>0</v>
      </c>
      <c r="I10" s="43">
        <v>0</v>
      </c>
      <c r="J10" s="43">
        <v>0</v>
      </c>
      <c r="K10" s="42">
        <v>0</v>
      </c>
      <c r="L10" s="44"/>
      <c r="M10" s="44"/>
      <c r="N10" s="27">
        <f>F10+H10+I10+L10</f>
        <v>0</v>
      </c>
      <c r="O10" s="28">
        <f t="shared" si="0"/>
        <v>0</v>
      </c>
      <c r="P10" s="29">
        <v>2018</v>
      </c>
    </row>
    <row r="11" spans="1:16" s="40" customFormat="1" ht="20.100000000000001" customHeight="1" thickBot="1" x14ac:dyDescent="0.25">
      <c r="A11" s="12" t="s">
        <v>25</v>
      </c>
      <c r="B11" s="30">
        <f>SUM(B9:B10)</f>
        <v>0</v>
      </c>
      <c r="C11" s="45">
        <f>SUM(C9:C10)</f>
        <v>0</v>
      </c>
      <c r="D11" s="31"/>
      <c r="E11" s="46"/>
      <c r="F11" s="30"/>
      <c r="G11" s="47"/>
      <c r="H11" s="30"/>
      <c r="I11" s="48"/>
      <c r="J11" s="48"/>
      <c r="K11" s="47"/>
      <c r="L11" s="49"/>
      <c r="M11" s="49"/>
      <c r="N11" s="37"/>
      <c r="O11" s="38"/>
      <c r="P11" s="1"/>
    </row>
    <row r="12" spans="1:16" s="17" customFormat="1" ht="41.25" customHeight="1" thickBot="1" x14ac:dyDescent="0.2">
      <c r="A12" s="79" t="s">
        <v>19</v>
      </c>
      <c r="B12" s="80">
        <f>SUM(B11,)</f>
        <v>0</v>
      </c>
      <c r="C12" s="81">
        <f>SUM(C11,)</f>
        <v>0</v>
      </c>
      <c r="D12" s="50"/>
      <c r="E12" s="51"/>
      <c r="F12" s="52">
        <f t="shared" ref="F12:O12" si="2">SUM(F7:F10)</f>
        <v>80580</v>
      </c>
      <c r="G12" s="53">
        <f t="shared" si="2"/>
        <v>0</v>
      </c>
      <c r="H12" s="52">
        <f t="shared" si="2"/>
        <v>176370</v>
      </c>
      <c r="I12" s="54">
        <f t="shared" si="2"/>
        <v>0</v>
      </c>
      <c r="J12" s="54">
        <f t="shared" si="2"/>
        <v>397250</v>
      </c>
      <c r="K12" s="53">
        <f t="shared" si="2"/>
        <v>9730</v>
      </c>
      <c r="L12" s="55">
        <f t="shared" si="2"/>
        <v>0</v>
      </c>
      <c r="M12" s="55">
        <f t="shared" si="2"/>
        <v>0</v>
      </c>
      <c r="N12" s="56">
        <f t="shared" si="2"/>
        <v>256950</v>
      </c>
      <c r="O12" s="57">
        <f t="shared" si="2"/>
        <v>406980</v>
      </c>
      <c r="P12" s="50"/>
    </row>
    <row r="13" spans="1:16" s="39" customFormat="1" ht="12.75" x14ac:dyDescent="0.2">
      <c r="A13" s="58"/>
      <c r="B13" s="59"/>
      <c r="C13" s="60"/>
      <c r="D13" s="60"/>
      <c r="E13" s="29"/>
      <c r="F13" s="61"/>
      <c r="G13" s="61"/>
      <c r="H13" s="86">
        <f>SUM(H12:K12)</f>
        <v>583350</v>
      </c>
      <c r="I13" s="86"/>
      <c r="J13" s="86"/>
      <c r="K13" s="86"/>
      <c r="L13" s="60"/>
      <c r="M13" s="60"/>
      <c r="N13" s="62"/>
      <c r="O13" s="63"/>
      <c r="P13" s="60"/>
    </row>
    <row r="14" spans="1:16" s="64" customFormat="1" ht="12.75" x14ac:dyDescent="0.2">
      <c r="B14" s="65"/>
      <c r="C14" s="66"/>
      <c r="D14" s="66"/>
      <c r="E14" s="66"/>
    </row>
    <row r="15" spans="1:16" s="64" customFormat="1" ht="12.75" x14ac:dyDescent="0.2">
      <c r="B15" s="65"/>
      <c r="C15" s="66"/>
      <c r="D15" s="66"/>
      <c r="E15" s="66"/>
      <c r="F15" s="67"/>
      <c r="H15" s="67"/>
      <c r="M15" s="67"/>
    </row>
    <row r="16" spans="1:16" s="64" customFormat="1" ht="12.75" x14ac:dyDescent="0.2">
      <c r="B16" s="65"/>
      <c r="C16" s="66"/>
      <c r="D16" s="66"/>
      <c r="E16" s="66"/>
      <c r="F16" s="67"/>
      <c r="M16" s="67"/>
    </row>
    <row r="17" spans="2:5" s="64" customFormat="1" ht="12.75" x14ac:dyDescent="0.2">
      <c r="B17" s="65"/>
      <c r="C17" s="66"/>
      <c r="D17" s="66"/>
      <c r="E17" s="66"/>
    </row>
    <row r="18" spans="2:5" s="64" customFormat="1" ht="12.75" x14ac:dyDescent="0.2">
      <c r="B18" s="65"/>
      <c r="C18" s="66"/>
      <c r="D18" s="66"/>
      <c r="E18" s="66"/>
    </row>
  </sheetData>
  <sheetProtection password="CC6B" sheet="1" objects="1" scenarios="1"/>
  <mergeCells count="5">
    <mergeCell ref="A2:C2"/>
    <mergeCell ref="H13:K13"/>
    <mergeCell ref="A4:C4"/>
    <mergeCell ref="A5:C5"/>
    <mergeCell ref="A3:C3"/>
  </mergeCells>
  <pageMargins left="1" right="1" top="1" bottom="1" header="0.5" footer="0.5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00A09D1B2EB6649A1FC3B48C6365DB9" ma:contentTypeVersion="0" ma:contentTypeDescription="Vytvoří nový dokument" ma:contentTypeScope="" ma:versionID="7b2f09968a715a073705276b5528fa4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91e2fbbf3efe6f5ad217f05f8c142fe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7178A7D-9C10-4A01-9279-34654EF8DF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436A9C6-8B5B-4E81-B4AA-8C7FE4D94DC9}">
  <ds:schemaRefs>
    <ds:schemaRef ds:uri="http://schemas.microsoft.com/office/infopath/2007/PartnerControls"/>
    <ds:schemaRef ds:uri="http://purl.org/dc/terms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D942B8E-25BF-4E10-89E7-41F7BB246DC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původní rozsah VZ</vt:lpstr>
      <vt:lpstr>Rozpočet projektanta</vt:lpstr>
      <vt:lpstr>Rozpis ceny VZ</vt:lpstr>
    </vt:vector>
  </TitlesOfParts>
  <Company>Město Uherský Brod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Braunerová Dagmar, Ing.</dc:creator>
  <cp:lastModifiedBy>Braunerová Dagmar, Ing.</cp:lastModifiedBy>
  <cp:lastPrinted>2018-01-21T12:08:06Z</cp:lastPrinted>
  <dcterms:created xsi:type="dcterms:W3CDTF">2018-01-21T11:56:22Z</dcterms:created>
  <dcterms:modified xsi:type="dcterms:W3CDTF">2018-02-16T09:48:23Z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0x010100B00A09D1B2EB6649A1FC3B48C6365DB9</vt:lpwstr>
  </property>
</Properties>
</file>