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OneDrive - Projekce DS s.r.o\Plocha\"/>
    </mc:Choice>
  </mc:AlternateContent>
  <bookViews>
    <workbookView xWindow="0" yWindow="0" windowWidth="0" windowHeight="0"/>
  </bookViews>
  <sheets>
    <sheet name="Rekapitulace stavby" sheetId="1" r:id="rId1"/>
    <sheet name="SO.101 - Zpevněné plochy" sheetId="2" r:id="rId2"/>
    <sheet name="SO.401 - Veřejné osvětlení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'SO.101 - Zpevněné plochy'!$C$129:$K$492</definedName>
    <definedName name="_xlnm.Print_Area" localSheetId="1">'SO.101 - Zpevněné plochy'!$C$4:$J$76,'SO.101 - Zpevněné plochy'!$C$82:$J$111,'SO.101 - Zpevněné plochy'!$C$117:$J$492</definedName>
    <definedName name="_xlnm.Print_Titles" localSheetId="1">'SO.101 - Zpevněné plochy'!$129:$129</definedName>
    <definedName name="_xlnm._FilterDatabase" localSheetId="2" hidden="1">'SO.401 - Veřejné osvětlení'!$C$123:$K$270</definedName>
    <definedName name="_xlnm.Print_Area" localSheetId="2">'SO.401 - Veřejné osvětlení'!$C$4:$J$76,'SO.401 - Veřejné osvětlení'!$C$82:$J$105,'SO.401 - Veřejné osvětlení'!$C$111:$J$270</definedName>
    <definedName name="_xlnm.Print_Titles" localSheetId="2">'SO.401 - Veřejné osvětlení'!$123:$123</definedName>
    <definedName name="_xlnm.Print_Area" localSheetId="3">'Seznam figur'!$C$4:$G$28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125"/>
  <c r="J37"/>
  <c r="J36"/>
  <c i="1" r="AY96"/>
  <c i="3" r="J35"/>
  <c i="1" r="AX96"/>
  <c i="3"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97"/>
  <c r="J120"/>
  <c r="F120"/>
  <c r="F118"/>
  <c r="E116"/>
  <c r="J91"/>
  <c r="F91"/>
  <c r="F89"/>
  <c r="E87"/>
  <c r="J24"/>
  <c r="E24"/>
  <c r="J121"/>
  <c r="J23"/>
  <c r="J18"/>
  <c r="E18"/>
  <c r="F92"/>
  <c r="J17"/>
  <c r="J12"/>
  <c r="J118"/>
  <c r="E7"/>
  <c r="E114"/>
  <c i="2" r="J37"/>
  <c r="J36"/>
  <c i="1" r="AY95"/>
  <c i="2" r="J35"/>
  <c i="1" r="AX95"/>
  <c i="2" r="BI491"/>
  <c r="BH491"/>
  <c r="BG491"/>
  <c r="BF491"/>
  <c r="T491"/>
  <c r="R491"/>
  <c r="P491"/>
  <c r="BI489"/>
  <c r="BH489"/>
  <c r="BG489"/>
  <c r="BF489"/>
  <c r="T489"/>
  <c r="R489"/>
  <c r="P489"/>
  <c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7"/>
  <c r="BH467"/>
  <c r="BG467"/>
  <c r="BF467"/>
  <c r="T467"/>
  <c r="R467"/>
  <c r="P467"/>
  <c r="BI464"/>
  <c r="BH464"/>
  <c r="BG464"/>
  <c r="BF464"/>
  <c r="T464"/>
  <c r="R464"/>
  <c r="P464"/>
  <c r="BI460"/>
  <c r="BH460"/>
  <c r="BG460"/>
  <c r="BF460"/>
  <c r="T460"/>
  <c r="R460"/>
  <c r="P460"/>
  <c r="BI458"/>
  <c r="BH458"/>
  <c r="BG458"/>
  <c r="BF458"/>
  <c r="T458"/>
  <c r="R458"/>
  <c r="P458"/>
  <c r="BI454"/>
  <c r="BH454"/>
  <c r="BG454"/>
  <c r="BF454"/>
  <c r="T454"/>
  <c r="T453"/>
  <c r="R454"/>
  <c r="R453"/>
  <c r="P454"/>
  <c r="P453"/>
  <c r="BI450"/>
  <c r="BH450"/>
  <c r="BG450"/>
  <c r="BF450"/>
  <c r="T450"/>
  <c r="R450"/>
  <c r="P450"/>
  <c r="BI447"/>
  <c r="BH447"/>
  <c r="BG447"/>
  <c r="BF447"/>
  <c r="T447"/>
  <c r="R447"/>
  <c r="P447"/>
  <c r="BI444"/>
  <c r="BH444"/>
  <c r="BG444"/>
  <c r="BF444"/>
  <c r="T444"/>
  <c r="R444"/>
  <c r="P444"/>
  <c r="BI441"/>
  <c r="BH441"/>
  <c r="BG441"/>
  <c r="BF441"/>
  <c r="T441"/>
  <c r="R441"/>
  <c r="P441"/>
  <c r="BI439"/>
  <c r="BH439"/>
  <c r="BG439"/>
  <c r="BF439"/>
  <c r="T439"/>
  <c r="R439"/>
  <c r="P439"/>
  <c r="BI433"/>
  <c r="BH433"/>
  <c r="BG433"/>
  <c r="BF433"/>
  <c r="T433"/>
  <c r="R433"/>
  <c r="P433"/>
  <c r="BI430"/>
  <c r="BH430"/>
  <c r="BG430"/>
  <c r="BF430"/>
  <c r="T430"/>
  <c r="R430"/>
  <c r="P430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4"/>
  <c r="BH414"/>
  <c r="BG414"/>
  <c r="BF414"/>
  <c r="T414"/>
  <c r="R414"/>
  <c r="P414"/>
  <c r="BI412"/>
  <c r="BH412"/>
  <c r="BG412"/>
  <c r="BF412"/>
  <c r="T412"/>
  <c r="R412"/>
  <c r="P412"/>
  <c r="BI409"/>
  <c r="BH409"/>
  <c r="BG409"/>
  <c r="BF409"/>
  <c r="T409"/>
  <c r="R409"/>
  <c r="P409"/>
  <c r="BI407"/>
  <c r="BH407"/>
  <c r="BG407"/>
  <c r="BF407"/>
  <c r="T407"/>
  <c r="R407"/>
  <c r="P407"/>
  <c r="BI401"/>
  <c r="BH401"/>
  <c r="BG401"/>
  <c r="BF401"/>
  <c r="T401"/>
  <c r="R401"/>
  <c r="P401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79"/>
  <c r="BH379"/>
  <c r="BG379"/>
  <c r="BF379"/>
  <c r="T379"/>
  <c r="R379"/>
  <c r="P379"/>
  <c r="BI376"/>
  <c r="BH376"/>
  <c r="BG376"/>
  <c r="BF376"/>
  <c r="T376"/>
  <c r="R376"/>
  <c r="P376"/>
  <c r="BI373"/>
  <c r="BH373"/>
  <c r="BG373"/>
  <c r="BF373"/>
  <c r="T373"/>
  <c r="R373"/>
  <c r="P373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7"/>
  <c r="BH357"/>
  <c r="BG357"/>
  <c r="BF357"/>
  <c r="T357"/>
  <c r="R357"/>
  <c r="P357"/>
  <c r="BI348"/>
  <c r="BH348"/>
  <c r="BG348"/>
  <c r="BF348"/>
  <c r="T348"/>
  <c r="R348"/>
  <c r="P348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79"/>
  <c r="BH279"/>
  <c r="BG279"/>
  <c r="BF279"/>
  <c r="T279"/>
  <c r="R279"/>
  <c r="P279"/>
  <c r="BI273"/>
  <c r="BH273"/>
  <c r="BG273"/>
  <c r="BF273"/>
  <c r="T273"/>
  <c r="R273"/>
  <c r="P273"/>
  <c r="BI269"/>
  <c r="BH269"/>
  <c r="BG269"/>
  <c r="BF269"/>
  <c r="T269"/>
  <c r="R269"/>
  <c r="P269"/>
  <c r="BI267"/>
  <c r="BH267"/>
  <c r="BG267"/>
  <c r="BF267"/>
  <c r="T267"/>
  <c r="R267"/>
  <c r="P267"/>
  <c r="BI263"/>
  <c r="BH263"/>
  <c r="BG263"/>
  <c r="BF263"/>
  <c r="T263"/>
  <c r="R263"/>
  <c r="P263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3"/>
  <c r="BH233"/>
  <c r="BG233"/>
  <c r="BF233"/>
  <c r="T233"/>
  <c r="R233"/>
  <c r="P233"/>
  <c r="BI230"/>
  <c r="BH230"/>
  <c r="BG230"/>
  <c r="BF230"/>
  <c r="T230"/>
  <c r="R230"/>
  <c r="P230"/>
  <c r="BI224"/>
  <c r="BH224"/>
  <c r="BG224"/>
  <c r="BF224"/>
  <c r="T224"/>
  <c r="R224"/>
  <c r="P224"/>
  <c r="BI214"/>
  <c r="BH214"/>
  <c r="BG214"/>
  <c r="BF214"/>
  <c r="T214"/>
  <c r="T213"/>
  <c r="R214"/>
  <c r="R213"/>
  <c r="P214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197"/>
  <c r="BH197"/>
  <c r="BG197"/>
  <c r="BF197"/>
  <c r="T197"/>
  <c r="R197"/>
  <c r="P197"/>
  <c r="BI191"/>
  <c r="BH191"/>
  <c r="BG191"/>
  <c r="BF191"/>
  <c r="T191"/>
  <c r="R191"/>
  <c r="P191"/>
  <c r="BI185"/>
  <c r="BH185"/>
  <c r="BG185"/>
  <c r="BF185"/>
  <c r="T185"/>
  <c r="R185"/>
  <c r="P185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6"/>
  <c r="F126"/>
  <c r="F124"/>
  <c r="E122"/>
  <c r="J91"/>
  <c r="F91"/>
  <c r="F89"/>
  <c r="E87"/>
  <c r="J24"/>
  <c r="E24"/>
  <c r="J92"/>
  <c r="J23"/>
  <c r="J18"/>
  <c r="E18"/>
  <c r="F92"/>
  <c r="J17"/>
  <c r="J12"/>
  <c r="J89"/>
  <c r="E7"/>
  <c r="E120"/>
  <c i="1" r="L90"/>
  <c r="AM90"/>
  <c r="AM89"/>
  <c r="L89"/>
  <c r="AM87"/>
  <c r="L87"/>
  <c r="L85"/>
  <c r="L84"/>
  <c i="3" r="BK265"/>
  <c r="J262"/>
  <c i="2" r="J439"/>
  <c r="BK422"/>
  <c r="BK412"/>
  <c r="BK393"/>
  <c r="BK162"/>
  <c i="3" r="BK269"/>
  <c r="J265"/>
  <c r="BK260"/>
  <c r="J250"/>
  <c r="BK248"/>
  <c r="BK246"/>
  <c r="J240"/>
  <c r="BK236"/>
  <c r="BK234"/>
  <c r="J234"/>
  <c r="BK232"/>
  <c r="J227"/>
  <c r="BK222"/>
  <c r="BK218"/>
  <c r="BK216"/>
  <c r="BK214"/>
  <c r="BK212"/>
  <c r="J210"/>
  <c r="BK206"/>
  <c r="J204"/>
  <c r="J200"/>
  <c r="BK196"/>
  <c r="BK192"/>
  <c r="BK188"/>
  <c r="J186"/>
  <c r="BK183"/>
  <c r="J181"/>
  <c r="J179"/>
  <c r="BK177"/>
  <c r="BK175"/>
  <c r="BK173"/>
  <c r="BK167"/>
  <c r="J162"/>
  <c r="J160"/>
  <c r="BK156"/>
  <c r="J154"/>
  <c r="J150"/>
  <c r="J144"/>
  <c r="J140"/>
  <c r="BK136"/>
  <c r="BK130"/>
  <c i="2" r="J477"/>
  <c r="J471"/>
  <c r="BK467"/>
  <c r="J251"/>
  <c r="BK224"/>
  <c r="BK214"/>
  <c r="J210"/>
  <c r="BK153"/>
  <c r="BK145"/>
  <c r="J140"/>
  <c r="J133"/>
  <c i="3" r="BK258"/>
  <c r="J256"/>
  <c r="J254"/>
  <c r="J252"/>
  <c r="BK244"/>
  <c r="BK238"/>
  <c r="BK224"/>
  <c r="J220"/>
  <c r="J212"/>
  <c r="BK208"/>
  <c r="J206"/>
  <c r="J202"/>
  <c r="BK200"/>
  <c r="J198"/>
  <c r="BK190"/>
  <c r="J183"/>
  <c r="BK181"/>
  <c r="BK179"/>
  <c r="BK171"/>
  <c r="J169"/>
  <c r="BK165"/>
  <c r="J156"/>
  <c r="J152"/>
  <c r="J138"/>
  <c r="J132"/>
  <c i="2" r="BK475"/>
  <c r="BK473"/>
  <c r="BK460"/>
  <c r="J450"/>
  <c r="BK444"/>
  <c r="J441"/>
  <c r="J424"/>
  <c r="J420"/>
  <c r="BK396"/>
  <c r="J388"/>
  <c r="BK379"/>
  <c r="J379"/>
  <c r="BK376"/>
  <c r="BK373"/>
  <c r="J373"/>
  <c r="BK368"/>
  <c r="BK365"/>
  <c r="BK362"/>
  <c r="J338"/>
  <c r="J330"/>
  <c r="BK318"/>
  <c r="J313"/>
  <c r="BK233"/>
  <c r="BK148"/>
  <c r="J145"/>
  <c i="3" r="BK267"/>
  <c r="BK262"/>
  <c r="BK250"/>
  <c r="J248"/>
  <c r="J246"/>
  <c r="J244"/>
  <c i="2" r="BK441"/>
  <c r="BK420"/>
  <c r="J414"/>
  <c r="J412"/>
  <c r="J407"/>
  <c r="J401"/>
  <c r="J393"/>
  <c r="BK390"/>
  <c r="J382"/>
  <c r="J359"/>
  <c r="BK357"/>
  <c r="J214"/>
  <c r="BK191"/>
  <c r="BK180"/>
  <c r="BK133"/>
  <c i="3" r="J269"/>
  <c r="J260"/>
  <c r="BK256"/>
  <c r="BK254"/>
  <c r="BK252"/>
  <c r="J242"/>
  <c r="J232"/>
  <c r="BK229"/>
  <c r="BK227"/>
  <c r="J224"/>
  <c r="J216"/>
  <c r="J214"/>
  <c r="BK204"/>
  <c r="BK202"/>
  <c r="J196"/>
  <c r="BK194"/>
  <c r="J192"/>
  <c r="J190"/>
  <c r="J188"/>
  <c r="BK186"/>
  <c r="J177"/>
  <c r="BK169"/>
  <c r="J167"/>
  <c r="BK152"/>
  <c r="BK144"/>
  <c r="J142"/>
  <c r="BK134"/>
  <c r="J130"/>
  <c i="2" r="J484"/>
  <c r="BK479"/>
  <c r="J475"/>
  <c r="BK471"/>
  <c r="J368"/>
  <c r="BK359"/>
  <c r="J348"/>
  <c r="J343"/>
  <c r="J341"/>
  <c r="J335"/>
  <c r="BK324"/>
  <c r="BK321"/>
  <c r="J316"/>
  <c r="J298"/>
  <c r="J295"/>
  <c r="BK292"/>
  <c r="J207"/>
  <c r="BK185"/>
  <c i="1" r="AS94"/>
  <c i="3" r="J267"/>
  <c r="J258"/>
  <c r="BK242"/>
  <c r="BK240"/>
  <c r="J238"/>
  <c r="J236"/>
  <c r="J229"/>
  <c r="J222"/>
  <c r="BK220"/>
  <c r="J218"/>
  <c r="BK210"/>
  <c r="J208"/>
  <c r="BK198"/>
  <c r="J194"/>
  <c r="J175"/>
  <c r="J173"/>
  <c r="J171"/>
  <c r="BK162"/>
  <c r="BK158"/>
  <c r="BK154"/>
  <c r="BK148"/>
  <c i="2" r="BK197"/>
  <c r="J168"/>
  <c r="BK335"/>
  <c r="J171"/>
  <c r="BK156"/>
  <c i="3" r="J165"/>
  <c r="BK160"/>
  <c r="BK150"/>
  <c r="J146"/>
  <c r="BK132"/>
  <c r="J128"/>
  <c i="2" r="BK484"/>
  <c r="J479"/>
  <c r="BK388"/>
  <c r="BK309"/>
  <c r="BK307"/>
  <c r="BK298"/>
  <c r="BK295"/>
  <c r="J289"/>
  <c r="BK269"/>
  <c r="J267"/>
  <c r="BK256"/>
  <c r="BK251"/>
  <c r="J248"/>
  <c r="BK230"/>
  <c i="3" r="J158"/>
  <c r="BK146"/>
  <c r="BK140"/>
  <c r="BK138"/>
  <c r="J136"/>
  <c r="J134"/>
  <c r="BK128"/>
  <c i="2" r="BK477"/>
  <c r="BK464"/>
  <c r="J460"/>
  <c r="J458"/>
  <c r="J444"/>
  <c r="BK430"/>
  <c r="J422"/>
  <c r="BK414"/>
  <c r="J409"/>
  <c r="J396"/>
  <c r="J390"/>
  <c r="J385"/>
  <c r="BK273"/>
  <c r="J269"/>
  <c r="J204"/>
  <c r="J191"/>
  <c r="J482"/>
  <c r="BK409"/>
  <c r="J365"/>
  <c r="J362"/>
  <c r="J357"/>
  <c r="BK338"/>
  <c r="BK316"/>
  <c r="BK313"/>
  <c r="BK311"/>
  <c r="J307"/>
  <c r="J292"/>
  <c r="BK286"/>
  <c r="J283"/>
  <c r="J279"/>
  <c r="BK267"/>
  <c r="J263"/>
  <c r="J256"/>
  <c r="BK254"/>
  <c r="BK171"/>
  <c i="3" r="J148"/>
  <c r="BK142"/>
  <c i="2" r="J473"/>
  <c r="J467"/>
  <c r="J464"/>
  <c r="BK458"/>
  <c r="BK454"/>
  <c r="BK450"/>
  <c r="BK447"/>
  <c r="BK433"/>
  <c r="J430"/>
  <c r="BK407"/>
  <c r="J197"/>
  <c r="BK491"/>
  <c r="J491"/>
  <c r="BK489"/>
  <c r="J489"/>
  <c r="BK486"/>
  <c r="J486"/>
  <c r="BK482"/>
  <c r="J454"/>
  <c r="J447"/>
  <c r="J433"/>
  <c r="BK424"/>
  <c r="BK327"/>
  <c r="J324"/>
  <c r="J318"/>
  <c r="J309"/>
  <c r="BK289"/>
  <c r="J245"/>
  <c r="J239"/>
  <c r="J230"/>
  <c r="J224"/>
  <c r="BK204"/>
  <c r="BK439"/>
  <c r="BK343"/>
  <c r="BK330"/>
  <c r="BK305"/>
  <c r="BK210"/>
  <c r="BK207"/>
  <c r="BK401"/>
  <c r="BK385"/>
  <c r="BK248"/>
  <c r="J137"/>
  <c r="J135"/>
  <c r="BK382"/>
  <c r="BK348"/>
  <c r="BK341"/>
  <c r="J327"/>
  <c r="J321"/>
  <c r="J311"/>
  <c r="J305"/>
  <c r="BK283"/>
  <c r="BK242"/>
  <c r="J177"/>
  <c r="BK168"/>
  <c r="J165"/>
  <c r="J153"/>
  <c r="J148"/>
  <c r="BK245"/>
  <c r="J376"/>
  <c r="J286"/>
  <c r="J233"/>
  <c r="J174"/>
  <c r="BK140"/>
  <c r="BK279"/>
  <c r="J273"/>
  <c r="BK263"/>
  <c r="J254"/>
  <c r="J242"/>
  <c r="BK239"/>
  <c r="BK174"/>
  <c r="J162"/>
  <c r="BK159"/>
  <c r="J185"/>
  <c r="J180"/>
  <c r="BK177"/>
  <c r="BK165"/>
  <c r="J159"/>
  <c r="J156"/>
  <c r="BK137"/>
  <c r="BK135"/>
  <c l="1" r="P223"/>
  <c r="R481"/>
  <c r="BK132"/>
  <c r="T223"/>
  <c r="P304"/>
  <c r="T304"/>
  <c r="R438"/>
  <c r="R470"/>
  <c r="R469"/>
  <c r="T488"/>
  <c r="P132"/>
  <c r="T315"/>
  <c r="BK457"/>
  <c r="BK456"/>
  <c r="J456"/>
  <c r="J105"/>
  <c r="BK470"/>
  <c r="J470"/>
  <c r="J108"/>
  <c r="BK481"/>
  <c r="J481"/>
  <c r="J109"/>
  <c r="R488"/>
  <c r="R223"/>
  <c r="BK304"/>
  <c r="J304"/>
  <c r="J101"/>
  <c r="R304"/>
  <c r="P438"/>
  <c r="R457"/>
  <c r="R456"/>
  <c r="P481"/>
  <c i="3" r="R231"/>
  <c i="2" r="T132"/>
  <c r="BK315"/>
  <c r="J315"/>
  <c r="J102"/>
  <c r="BK438"/>
  <c r="J438"/>
  <c r="J103"/>
  <c r="T470"/>
  <c r="P488"/>
  <c i="3" r="T231"/>
  <c r="BK264"/>
  <c r="J264"/>
  <c r="J104"/>
  <c i="2" r="BK223"/>
  <c r="J223"/>
  <c r="J100"/>
  <c r="R315"/>
  <c r="P457"/>
  <c r="P456"/>
  <c r="T481"/>
  <c i="3" r="BK127"/>
  <c r="J127"/>
  <c r="J99"/>
  <c r="R127"/>
  <c r="R164"/>
  <c r="P264"/>
  <c i="2" r="R132"/>
  <c r="R131"/>
  <c r="R130"/>
  <c r="P315"/>
  <c r="T438"/>
  <c r="T457"/>
  <c r="T456"/>
  <c r="P470"/>
  <c r="P469"/>
  <c r="BK488"/>
  <c r="J488"/>
  <c r="J110"/>
  <c i="3" r="P127"/>
  <c r="BK164"/>
  <c r="J164"/>
  <c r="J100"/>
  <c r="T164"/>
  <c r="P185"/>
  <c r="R185"/>
  <c r="BK226"/>
  <c r="J226"/>
  <c r="J102"/>
  <c r="BK231"/>
  <c r="J231"/>
  <c r="J103"/>
  <c r="R264"/>
  <c r="T127"/>
  <c r="P164"/>
  <c r="BK185"/>
  <c r="J185"/>
  <c r="J101"/>
  <c r="T185"/>
  <c r="P226"/>
  <c r="R226"/>
  <c r="T226"/>
  <c r="P231"/>
  <c r="T264"/>
  <c i="2" r="BE148"/>
  <c r="BE171"/>
  <c r="BE368"/>
  <c r="BE153"/>
  <c r="BE168"/>
  <c r="BE224"/>
  <c r="BE251"/>
  <c r="BE289"/>
  <c r="J124"/>
  <c r="BE162"/>
  <c r="BE207"/>
  <c r="BE283"/>
  <c r="E85"/>
  <c r="BE140"/>
  <c r="BE230"/>
  <c r="BE245"/>
  <c r="BE254"/>
  <c r="BE263"/>
  <c r="BE295"/>
  <c r="BE335"/>
  <c r="BE343"/>
  <c r="J127"/>
  <c r="BE256"/>
  <c r="BE269"/>
  <c r="BE396"/>
  <c r="BE407"/>
  <c r="BE214"/>
  <c r="BE233"/>
  <c r="BE248"/>
  <c r="BE267"/>
  <c r="BE286"/>
  <c r="BE401"/>
  <c r="BE316"/>
  <c r="BE362"/>
  <c r="BE373"/>
  <c r="BE422"/>
  <c r="BE430"/>
  <c r="BE439"/>
  <c r="BE484"/>
  <c r="BE486"/>
  <c r="BE489"/>
  <c r="BE491"/>
  <c r="BE204"/>
  <c r="BE388"/>
  <c r="BE433"/>
  <c r="BE441"/>
  <c r="BE444"/>
  <c r="BE454"/>
  <c r="BE458"/>
  <c r="BE464"/>
  <c r="BE475"/>
  <c r="BE477"/>
  <c i="3" r="BE140"/>
  <c i="2" r="BE133"/>
  <c r="BE145"/>
  <c r="BE273"/>
  <c r="BE298"/>
  <c r="BE321"/>
  <c r="BE324"/>
  <c r="BE330"/>
  <c r="BE341"/>
  <c r="BE348"/>
  <c r="BE357"/>
  <c r="BE359"/>
  <c i="3" r="J92"/>
  <c r="BE165"/>
  <c i="2" r="BE137"/>
  <c r="BE156"/>
  <c r="BE177"/>
  <c r="BE292"/>
  <c r="BE382"/>
  <c r="BE393"/>
  <c r="BE424"/>
  <c r="BE467"/>
  <c r="BE482"/>
  <c i="3" r="J89"/>
  <c r="BE132"/>
  <c r="BE134"/>
  <c i="2" r="F127"/>
  <c r="BE279"/>
  <c r="BE305"/>
  <c r="BE420"/>
  <c r="BK213"/>
  <c r="J213"/>
  <c r="J99"/>
  <c i="3" r="E85"/>
  <c r="F121"/>
  <c r="BE130"/>
  <c r="BE136"/>
  <c r="BE142"/>
  <c r="BE144"/>
  <c r="BE158"/>
  <c i="2" r="BE180"/>
  <c r="BE197"/>
  <c r="BE210"/>
  <c r="BE327"/>
  <c r="BE174"/>
  <c i="3" r="BE150"/>
  <c r="BE152"/>
  <c r="BE160"/>
  <c r="BE169"/>
  <c r="BE173"/>
  <c r="BE183"/>
  <c r="BE186"/>
  <c r="BE202"/>
  <c r="BE238"/>
  <c r="BE248"/>
  <c r="BE252"/>
  <c r="BE265"/>
  <c i="2" r="BE307"/>
  <c r="BE313"/>
  <c r="BE318"/>
  <c r="BE473"/>
  <c r="BK453"/>
  <c r="J453"/>
  <c r="J104"/>
  <c i="3" r="BE128"/>
  <c r="BE156"/>
  <c r="BE167"/>
  <c r="BE175"/>
  <c r="BE179"/>
  <c r="BE188"/>
  <c r="BE190"/>
  <c r="BE196"/>
  <c r="BE198"/>
  <c r="BE206"/>
  <c r="BE208"/>
  <c r="BE212"/>
  <c r="BE222"/>
  <c r="BE232"/>
  <c r="BE234"/>
  <c r="BE236"/>
  <c r="BE240"/>
  <c r="BE246"/>
  <c r="BE267"/>
  <c i="2" r="BE135"/>
  <c r="BE338"/>
  <c r="BE409"/>
  <c i="3" r="BE242"/>
  <c r="BE244"/>
  <c r="BE256"/>
  <c r="BE258"/>
  <c r="BE269"/>
  <c i="2" r="BE239"/>
  <c r="BE309"/>
  <c r="BE311"/>
  <c r="BE365"/>
  <c r="BE376"/>
  <c r="BE379"/>
  <c r="BE385"/>
  <c r="BE390"/>
  <c r="BE412"/>
  <c r="BE414"/>
  <c r="BE471"/>
  <c i="3" r="BE146"/>
  <c r="BE162"/>
  <c r="BE177"/>
  <c r="BE181"/>
  <c r="BE192"/>
  <c r="BE204"/>
  <c r="BE214"/>
  <c r="BE216"/>
  <c r="BE218"/>
  <c r="BE229"/>
  <c i="2" r="BE159"/>
  <c r="BE191"/>
  <c r="BE447"/>
  <c r="BE450"/>
  <c r="BE460"/>
  <c r="BE479"/>
  <c i="3" r="BE138"/>
  <c r="BE148"/>
  <c r="BE154"/>
  <c r="BE171"/>
  <c r="BE194"/>
  <c r="BE200"/>
  <c r="BE210"/>
  <c r="BE220"/>
  <c r="BE224"/>
  <c r="BE227"/>
  <c r="BE250"/>
  <c r="BE254"/>
  <c r="BE262"/>
  <c i="2" r="BE165"/>
  <c r="BE185"/>
  <c r="BE242"/>
  <c i="3" r="BE260"/>
  <c i="2" r="F35"/>
  <c i="1" r="BB95"/>
  <c i="2" r="J34"/>
  <c i="1" r="AW95"/>
  <c i="2" r="F34"/>
  <c i="1" r="BA95"/>
  <c i="2" r="F36"/>
  <c i="1" r="BC95"/>
  <c i="2" r="F37"/>
  <c i="1" r="BD95"/>
  <c i="3" r="F37"/>
  <c i="1" r="BD96"/>
  <c i="3" r="F36"/>
  <c i="1" r="BC96"/>
  <c i="3" r="J34"/>
  <c i="1" r="AW96"/>
  <c i="3" r="F35"/>
  <c i="1" r="BB96"/>
  <c i="3" r="F34"/>
  <c i="1" r="BA96"/>
  <c i="3" l="1" r="T126"/>
  <c r="T124"/>
  <c i="2" r="T469"/>
  <c i="3" r="P126"/>
  <c r="P124"/>
  <c i="1" r="AU96"/>
  <c i="3" r="R126"/>
  <c r="R124"/>
  <c i="2" r="T131"/>
  <c r="T130"/>
  <c r="P131"/>
  <c r="P130"/>
  <c i="1" r="AU95"/>
  <c i="2" r="BK131"/>
  <c r="J131"/>
  <c r="J97"/>
  <c r="J132"/>
  <c r="J98"/>
  <c r="J457"/>
  <c r="J106"/>
  <c r="BK469"/>
  <c r="J469"/>
  <c r="J107"/>
  <c i="3" r="BK126"/>
  <c r="J126"/>
  <c r="J98"/>
  <c i="1" r="BB94"/>
  <c r="AX94"/>
  <c r="BC94"/>
  <c r="W32"/>
  <c i="3" r="J33"/>
  <c i="1" r="AV96"/>
  <c r="AT96"/>
  <c i="2" r="F33"/>
  <c i="1" r="AZ95"/>
  <c r="BD94"/>
  <c r="W33"/>
  <c i="2" r="J33"/>
  <c i="1" r="AV95"/>
  <c r="AT95"/>
  <c r="BA94"/>
  <c r="W30"/>
  <c i="3" r="F33"/>
  <c i="1" r="AZ96"/>
  <c i="2" l="1" r="BK130"/>
  <c r="J130"/>
  <c r="J96"/>
  <c i="3" r="BK124"/>
  <c r="J124"/>
  <c i="1" r="AU94"/>
  <c r="AZ94"/>
  <c r="AV94"/>
  <c r="AK29"/>
  <c r="AY94"/>
  <c r="AW94"/>
  <c r="AK30"/>
  <c r="W31"/>
  <c i="3" r="J30"/>
  <c i="1" r="AG96"/>
  <c r="AN96"/>
  <c i="3" l="1" r="J39"/>
  <c r="J96"/>
  <c i="2" r="J30"/>
  <c i="1" r="AG95"/>
  <c r="AN95"/>
  <c r="W29"/>
  <c r="AT94"/>
  <c i="2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<sst xmlns="http://schemas.openxmlformats.org/spreadsheetml/2006/main">
  <si>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</si>
  <si>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</si>
  <si>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</si>
  <si>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</si>
  <si>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</si>
  <si>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{b61f892d-d80d-44c4-bb1b-5b6035cae14c}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</si>
  <si>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</si>
  <si>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</si>
  <si>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</si>
  <si>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</si>
  <si>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</si>
  <si>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</si>
  <si>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</si>
  <si>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</si>
  <si>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2026/01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</si>
  <si>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</si>
  <si>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</si>
  <si>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Kyjov - přístupová komunikace k MŠ Nádražní</t>
  </si>
  <si>
    <t>KSO:</t>
  </si>
  <si>
    <t>CC-CZ:</t>
  </si>
  <si>
    <t>Místo:</t>
  </si>
  <si>
    <t>Kyjov</t>
  </si>
  <si>
    <t>Datum:</t>
  </si>
  <si>
    <t>4. 2. 2026</t>
  </si>
  <si>
    <t>Zadavatel:</t>
  </si>
  <si>
    <t>IČ:</t>
  </si>
  <si>
    <t>město Kyjov</t>
  </si>
  <si>
    <t>DIČ:</t>
  </si>
  <si>
    <t>Uchazeč:</t>
  </si>
  <si>
    <t>Vyplň údaj</t>
  </si>
  <si>
    <t>Projektant:</t>
  </si>
  <si>
    <t>Projekce DS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</si>
  <si>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</si>
  <si>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</si>
  <si>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</si>
  <si>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</si>
  <si>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</si>
  <si>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</si>
  <si>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</si>
  <si>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</si>
  <si>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</si>
  <si>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</si>
  <si>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</si>
  <si>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</si>
  <si>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</si>
  <si>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</si>
  <si>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</si>
  <si>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</si>
  <si>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</si>
  <si>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</si>
  <si>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</si>
  <si>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</si>
  <si>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</si>
  <si>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</si>
  <si>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</si>
  <si>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</si>
  <si>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</si>
  <si>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</si>
  <si>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</si>
  <si>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</si>
  <si>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</si>
  <si>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</si>
  <si>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</si>
  <si>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</si>
  <si>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</si>
  <si>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</si>
  <si>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</si>
  <si>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</si>
  <si>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</si>
  <si>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</si>
  <si>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</si>
  <si>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</si>
  <si>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</si>
  <si>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</si>
  <si>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</si>
  <si>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</si>
  <si>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</si>
  <si>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</si>
  <si>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</si>
  <si>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</si>
  <si>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</si>
  <si>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SO.101</t>
  </si>
  <si>
    <t>Zpevněné plochy</t>
  </si>
  <si>
    <t>STA</t>
  </si>
  <si>
    <t>1</t>
  </si>
  <si>
    <t>{be2fe86a-264b-4a31-9c8f-f4e5d511334d}</t>
  </si>
  <si>
    <t>2</t>
  </si>
  <si>
    <t>SO.401</t>
  </si>
  <si>
    <t>Veřejné osvětlení</t>
  </si>
  <si>
    <t>{ba7cce09-a6b5-4732-b3d4-ba4b16558e4f}</t>
  </si>
  <si>
    <t>odkopávka</t>
  </si>
  <si>
    <t>59,292</t>
  </si>
  <si>
    <t>zásyp</t>
  </si>
  <si>
    <t>68,06</t>
  </si>
  <si>
    <t>KRYCÍ LIST SOUPISU PRACÍ</t>
  </si>
  <si>
    <t>Objekt:</t>
  </si>
  <si>
    <t>SO.101 -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</si>
  <si>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</si>
  <si>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</si>
  <si>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</si>
  <si>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</si>
  <si>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</si>
  <si>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</si>
  <si>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</si>
  <si>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</si>
  <si>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</si>
  <si>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</si>
  <si>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</si>
  <si>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</si>
  <si>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</si>
  <si>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M - Práce a dodávky M</t>
  </si>
  <si>
    <t xml:space="preserve">    22-M - Montáže technologických zařízení pro dopravní stavby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</si>
  <si>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</si>
  <si>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</si>
  <si>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</si>
  <si>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</si>
  <si>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</si>
  <si>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</si>
  <si>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</si>
  <si>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</si>
  <si>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</si>
  <si>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</si>
  <si>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</si>
  <si>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</si>
  <si>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</si>
  <si>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</si>
  <si>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</si>
  <si>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</si>
  <si>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</si>
  <si>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</si>
  <si>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</si>
  <si>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</si>
  <si>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</si>
  <si>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</si>
  <si>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112151353</t>
  </si>
  <si>
    <t>Kácení stromu s postupným spouštěním koruny a kmene o průměru pařezu přes 0,3 do 0,4 m vč. likvidace</t>
  </si>
  <si>
    <t>kus</t>
  </si>
  <si>
    <t>4</t>
  </si>
  <si>
    <t>1835656013</t>
  </si>
  <si>
    <t>PP</t>
  </si>
  <si>
    <t>Pokácení stromu postupné se spouštěním částí kmene a koruny o průměru na řezné ploše pařezu přes 300 do 400 mm vč. likvidace</t>
  </si>
  <si>
    <t>112251102</t>
  </si>
  <si>
    <t>Odstranění pařezů průměru přes 300 do 500 mm vč. likvidace</t>
  </si>
  <si>
    <t>1855616272</t>
  </si>
  <si>
    <t>Odstranění pařezů strojně s jejich vykopáním nebo vytrháním průměru přes 300 do 500 mm vč. likvidace</t>
  </si>
  <si>
    <t>3</t>
  </si>
  <si>
    <t>113106125</t>
  </si>
  <si>
    <t>Rozebrání dlažeb z vegetačních dlaždic betonových komunikací pro pěší ručně</t>
  </si>
  <si>
    <t>m2</t>
  </si>
  <si>
    <t>-577601179</t>
  </si>
  <si>
    <t>Rozebrání dlažeb komunikací pro pěší s přemístěním hmot na skládku na vzdálenost do 3 m nebo s naložením na dopravní prostředek s ložem z kameniva nebo živice a s jakoukoliv výplní spár ručně z vegetační dlažby betonové</t>
  </si>
  <si>
    <t>VV</t>
  </si>
  <si>
    <t>"vjezd" 2,00</t>
  </si>
  <si>
    <t>113106134</t>
  </si>
  <si>
    <t>Rozebrání dlažeb ze zámkových dlaždic komunikací pro pěší strojně pl do 50 m2</t>
  </si>
  <si>
    <t>1548114624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</si>
  <si>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</si>
  <si>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"vstupy a další zpev. plochy" 36,00+26,50+23,00+17,50+30,00+29,00+9,00+3,00</t>
  </si>
  <si>
    <t>"chodníky v ul. Nádražní" 10,60+5,90+4,00+3,50</t>
  </si>
  <si>
    <t>Součet</t>
  </si>
  <si>
    <t>5</t>
  </si>
  <si>
    <t>113107322</t>
  </si>
  <si>
    <t>Odstranění podkladu z kameniva drceného tl přes 100 do 200 mm strojně pl do 50 m2</t>
  </si>
  <si>
    <t>-1457930676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</si>
  <si>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</si>
  <si>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6</t>
  </si>
  <si>
    <t>113107323</t>
  </si>
  <si>
    <t>Odstranění podkladu z kameniva drceného tl přes 200 do 300 mm strojně pl do 50 m2</t>
  </si>
  <si>
    <t>2026174145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</si>
  <si>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</si>
  <si>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"napojení na ul. Nádražní" 16,6*0,5+14,5*0,5</t>
  </si>
  <si>
    <t>7</t>
  </si>
  <si>
    <t>113107333</t>
  </si>
  <si>
    <t>Odstranění podkladu z betonu prostého tl přes 300 do 400 mm strojně pl do 50 m2</t>
  </si>
  <si>
    <t>1527193457</t>
  </si>
  <si>
    <t>Odstranění podkladů nebo krytů strojně plochy jednotlivě do 50 m2 s přemístěním hmot na skládku na vzdálenost do 3 m nebo s naložením na dopravní prostředek z betonu prostého, o tl. vrstvy přes 300 do 400 mm</t>
  </si>
  <si>
    <t>22,40+8,50+7,50+9,50+3,00</t>
  </si>
  <si>
    <t>8</t>
  </si>
  <si>
    <t>113107342</t>
  </si>
  <si>
    <t>Odstranění podkladu živičného tl přes 50 do 100 mm strojně pl do 50 m2</t>
  </si>
  <si>
    <t>-264434003</t>
  </si>
  <si>
    <t>Odstranění podkladů nebo krytů strojně plochy jednotlivě do 50 m2 s přemístěním hmot na skládku na vzdálenost do 3 m nebo s naložením na dopravní prostředek živičných, o tl. vrstvy přes 50 do 100 mm</t>
  </si>
  <si>
    <t>9</t>
  </si>
  <si>
    <t>113107343</t>
  </si>
  <si>
    <t>Odstranění podkladu živičného tl přes 100 do 150 mm strojně pl do 50 m2</t>
  </si>
  <si>
    <t>1628213445</t>
  </si>
  <si>
    <t>Odstranění podkladů nebo krytů strojně plochy jednotlivě do 50 m2 s přemístěním hmot na skládku na vzdálenost do 3 m nebo s naložením na dopravní prostředek živičných, o tl. vrstvy přes 100 do 150 mm</t>
  </si>
  <si>
    <t>12,5*1,0+31,40+31,00</t>
  </si>
  <si>
    <t>10</t>
  </si>
  <si>
    <t>113151111</t>
  </si>
  <si>
    <t>Rozebrání zpevněných ploch ze silničních dílců</t>
  </si>
  <si>
    <t>-1628352687</t>
  </si>
  <si>
    <t>Rozebírání zpevněných ploch s přemístěním na skládku na vzdálenost do 20 m nebo s naložením na dopravní prostředek ze silničních panelů</t>
  </si>
  <si>
    <t>"odstranění plochy z bet. panelů" 4,5*2,0</t>
  </si>
  <si>
    <t>11</t>
  </si>
  <si>
    <t>113155522</t>
  </si>
  <si>
    <t>Frézování betonového krytu tl 40 mm pl přes 500 do 1000 m2</t>
  </si>
  <si>
    <t>680194319</t>
  </si>
  <si>
    <t>Frézování betonového podkladu nebo krytu s naložením hmot na dopravní prostředek plochy přes 500 do 1 000 m2 tloušťky vrstvy 40 mm</t>
  </si>
  <si>
    <t>"stávající betonový povrch" 520,40</t>
  </si>
  <si>
    <t>113202111</t>
  </si>
  <si>
    <t>Vytrhání obrub krajníků obrubníků stojatých</t>
  </si>
  <si>
    <t>m</t>
  </si>
  <si>
    <t>-1573374535</t>
  </si>
  <si>
    <t>Vytrhání obrub s vybouráním lože, s přemístěním hmot na skládku na vzdálenost do 3 m nebo s naložením na dopravní prostředek z krajníků nebo obrubníků stojatých</t>
  </si>
  <si>
    <t>"silniční obruby" 9,0+26,8+12,9+17,8+30,2+95,5+10,9+13,0+5,0+10,5</t>
  </si>
  <si>
    <t>13</t>
  </si>
  <si>
    <t>113203111</t>
  </si>
  <si>
    <t>Vytrhání obrub z dlažebních kostek</t>
  </si>
  <si>
    <t>1555347497</t>
  </si>
  <si>
    <t>Vytrhání obrub s vybouráním lože, s přemístěním hmot na skládku na vzdálenost do 3 m nebo s naložením na dopravní prostředek z dlažebních kostek</t>
  </si>
  <si>
    <t>"vjezd" 1,0+1,0+1,0+1,0</t>
  </si>
  <si>
    <t>14</t>
  </si>
  <si>
    <t>113204111</t>
  </si>
  <si>
    <t>Vytrhání obrub záhonových</t>
  </si>
  <si>
    <t>-2079929411</t>
  </si>
  <si>
    <t>Vytrhání obrub s vybouráním lože, s přemístěním hmot na skládku na vzdálenost do 3 m nebo s naložením na dopravní prostředek záhonových</t>
  </si>
  <si>
    <t>8,8+8,8+11,2+6,0+13,5+8,0+16,6+11,2+5,4+6,2+2,9+3,6+2,0+2,6+2,0+2,0+4,2+10,6+10,7+9,7+9,6+8,1+7,5</t>
  </si>
  <si>
    <t>15</t>
  </si>
  <si>
    <t>122251103</t>
  </si>
  <si>
    <t>Odkopávky a prokopávky nezapažené v hornině třídy těžitelnosti I skupiny 3 objem do 100 m3 strojně</t>
  </si>
  <si>
    <t>m3</t>
  </si>
  <si>
    <t>395758911</t>
  </si>
  <si>
    <t>Odkopávky a prokopávky nezapažené strojně v hornině třídy těžitelnosti I skupiny 3 přes 50 do 100 m3</t>
  </si>
  <si>
    <t>"rozšíření mimo stávající zpevněné plochy" 0,3*(77,00)+0,52*(59,60+10,00)</t>
  </si>
  <si>
    <t>16</t>
  </si>
  <si>
    <t>162751117</t>
  </si>
  <si>
    <t>Vodorovné přemístění přes 9 000 do 10000 m výkopku/sypaniny z horniny třídy těžitelnosti I skupiny 1 až 3</t>
  </si>
  <si>
    <t>1362802913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</si>
  <si>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</si>
  <si>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-odkopávka</t>
  </si>
  <si>
    <t>17</t>
  </si>
  <si>
    <t>M</t>
  </si>
  <si>
    <t>10364100</t>
  </si>
  <si>
    <t>zemina pro terénní úpravy - tříděná</t>
  </si>
  <si>
    <t>t</t>
  </si>
  <si>
    <t>6978335</t>
  </si>
  <si>
    <t>8,768*1,8 'Přepočtené koeficientem množství</t>
  </si>
  <si>
    <t>18</t>
  </si>
  <si>
    <t>162751119</t>
  </si>
  <si>
    <t>Příplatek k vodorovnému přemístění výkopku/sypaniny z horniny třídy těžitelnosti I skupiny 1 až 3 ZKD 1000 m přes 10000 m</t>
  </si>
  <si>
    <t>50798167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</si>
  <si>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</si>
  <si>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8,768*8 'Přepočtené koeficientem množství</t>
  </si>
  <si>
    <t>19</t>
  </si>
  <si>
    <t>174251101</t>
  </si>
  <si>
    <t>Zásyp jam, šachet rýh nebo kolem objektů sypaninou bez zhutnění</t>
  </si>
  <si>
    <t>1165963724</t>
  </si>
  <si>
    <t>Zásyp sypaninou z jakékoliv horniny strojně s uložením výkopku ve vrstvách bez zhutnění jam, šachet, rýh nebo kolem objektů v těchto vykopávkách</t>
  </si>
  <si>
    <t>"zásyp po odstraněných zpev. plochách" 0,4*42,60</t>
  </si>
  <si>
    <t>"za obrubou chodníkovou" 0,069*172,8</t>
  </si>
  <si>
    <t>"za obrubou záhonovou" 0,032*92,4</t>
  </si>
  <si>
    <t>"za obrubou silniční" 0,173*208,9</t>
  </si>
  <si>
    <t>20</t>
  </si>
  <si>
    <t>181006111</t>
  </si>
  <si>
    <t>Rozprostření zemin tl vrstvy do 0,1 m schopných zúrodnění v rovině a sklonu do 1:5</t>
  </si>
  <si>
    <t>121149781</t>
  </si>
  <si>
    <t>Rozprostření zemin schopných zúrodnění v rovině a ve sklonu do 1:5, tloušťka vrstvy do 0,10 m</t>
  </si>
  <si>
    <t>"plocha osetí trávníkem" 373,50</t>
  </si>
  <si>
    <t>181411131</t>
  </si>
  <si>
    <t>Založení parkového trávníku výsevem pl do 1000 m2 v rovině a ve svahu do 1:5</t>
  </si>
  <si>
    <t>268332899</t>
  </si>
  <si>
    <t>Založení trávníku na půdě předem připravené plochy do 1000 m2 výsevem včetně utažení parkového v rovině nebo na svahu do 1:5</t>
  </si>
  <si>
    <t>"dotčené plochy v blízkosti stavby" 373,50</t>
  </si>
  <si>
    <t>22</t>
  </si>
  <si>
    <t>00572410</t>
  </si>
  <si>
    <t>osivo směs travní parková</t>
  </si>
  <si>
    <t>kg</t>
  </si>
  <si>
    <t>-200570855</t>
  </si>
  <si>
    <t>373,5*0,03 'Přepočtené koeficientem množství</t>
  </si>
  <si>
    <t>Vodorovné konstrukce</t>
  </si>
  <si>
    <t>23</t>
  </si>
  <si>
    <t>434313115</t>
  </si>
  <si>
    <t>Schody z vibrolisovaných prefabrikátů se zřízením podkladních stupňů z betonu C 20/25 vč. podkladního betonu</t>
  </si>
  <si>
    <t>-250149709</t>
  </si>
  <si>
    <t>Schody z vibrolisovaných prefabrikátů na cementovou maltu, s vyspárováním se zřízením podkladních stupňů z betonu tř. C 20/25</t>
  </si>
  <si>
    <t>"3 stupně šířky 2,0m" 3*2,0</t>
  </si>
  <si>
    <t>"3 stupně šířky 1,5m" 3*1,5</t>
  </si>
  <si>
    <t>"2 stupně šířky 1,5m" 2*1,5</t>
  </si>
  <si>
    <t>Komunikace pozemní</t>
  </si>
  <si>
    <t>24</t>
  </si>
  <si>
    <t>564801112</t>
  </si>
  <si>
    <t>Lože z drti 4/8 plochy přes 100 m2 tl 40 mm</t>
  </si>
  <si>
    <t>-1859958286</t>
  </si>
  <si>
    <t>Lože z drti 4/8 s rozprostřením a zhutněním plochy přes 100 m2, po zhutnění tl. 40 mm</t>
  </si>
  <si>
    <t>"pěšiny podél domů" 15,10+15,10+7,30+8,80</t>
  </si>
  <si>
    <t>"plochy z dlažby tl. 60mm" 232,30</t>
  </si>
  <si>
    <t>"plochy z dlažby tl. 80mm" 826,80</t>
  </si>
  <si>
    <t>25</t>
  </si>
  <si>
    <t>564831011</t>
  </si>
  <si>
    <t>Podklad ze štěrkodrtě ŠD plochy do 100 m2 tl 100 mm</t>
  </si>
  <si>
    <t>621933284</t>
  </si>
  <si>
    <t>Podklad ze štěrkodrti ŠD s rozprostřením a zhutněním plochy jednotlivě do 100 m2, po zhutnění tl. 100 mm</t>
  </si>
  <si>
    <t>"podklad pod schody" 1,40+1,90+1,00+1,90+1,50+1,90</t>
  </si>
  <si>
    <t>26</t>
  </si>
  <si>
    <t>564861011</t>
  </si>
  <si>
    <t>Podklad ze štěrkodrtě ŠD plochy do 100 m2 tl 200 mm</t>
  </si>
  <si>
    <t>-298372003</t>
  </si>
  <si>
    <t>Podklad ze štěrkodrti ŠD s rozprostřením a zhutněním plochy jednotlivě do 100 m2, po zhutnění tl. 200 mm</t>
  </si>
  <si>
    <t>"pěšiny podél domů" (15,10+15,10+7,30+8,80)*1,1</t>
  </si>
  <si>
    <t>"plochy z dlažby tl. 60mm" 232,30*1,1</t>
  </si>
  <si>
    <t>"rozšíření vozovky" (59,60+10,00)*1,1</t>
  </si>
  <si>
    <t>27</t>
  </si>
  <si>
    <t>566901101</t>
  </si>
  <si>
    <t>Vyspravení podkladu po překopech inženýrských sítí plochy do 15 m2 směsí stmelenou cementem SC C 8/10 tl 100 mm</t>
  </si>
  <si>
    <t>1059454816</t>
  </si>
  <si>
    <t>Vyspravení podkladu po překopech inženýrských sítí plochy do 15 m2 s rozprostřením a zhutněním směsí stmelenou cementem SC C 8/10 tl. 100 mm</t>
  </si>
  <si>
    <t>28</t>
  </si>
  <si>
    <t>566901141</t>
  </si>
  <si>
    <t>Vyspravení podkladu po překopech inženýrských sítí plochy do 15 m2 kamenivem hrubým drceným tl. 100 mm</t>
  </si>
  <si>
    <t>-1548484409</t>
  </si>
  <si>
    <t>Vyspravení podkladu po překopech inženýrských sítí plochy do 15 m2 s rozprostřením a zhutněním kamenivem hrubým drceným tl. 100 mm</t>
  </si>
  <si>
    <t>29</t>
  </si>
  <si>
    <t>566901161</t>
  </si>
  <si>
    <t>Vyspravení podkladu po překopech inženýrských sítí plochy do 15 m2 obalovaným kamenivem ACP tl. 100 mm</t>
  </si>
  <si>
    <t>-38984804</t>
  </si>
  <si>
    <t>Vyspravení podkladu po překopech inženýrských sítí plochy do 15 m2 s rozprostřením a zhutněním obalovaným kamenivem ACP tl. 100 mm</t>
  </si>
  <si>
    <t>30</t>
  </si>
  <si>
    <t>567122114</t>
  </si>
  <si>
    <t>Podklad ze směsi stmelené cementem SC C 8/10 tl 150 mm</t>
  </si>
  <si>
    <t>-1559775038</t>
  </si>
  <si>
    <t>Podklad ze směsi stmelené cementem SC bez dilatačních spár, s rozprostřením a zhutněním SC C 8/10, po zhutnění tl. 150 mm</t>
  </si>
  <si>
    <t>"zpomalovací prahy" 31,70+22,10</t>
  </si>
  <si>
    <t>31</t>
  </si>
  <si>
    <t>567132115</t>
  </si>
  <si>
    <t>Podklad ze směsi stmelené cementem SC C 8/10 tl 200 mm</t>
  </si>
  <si>
    <t>-1124610212</t>
  </si>
  <si>
    <t>Podklad ze směsi stmelené cementem SC bez dilatačních spár, s rozprostřením a zhutněním SC C 8/10, po zhutnění tl. 200 mm</t>
  </si>
  <si>
    <t>"rozšíření komunikace" (59,60+10,00)*1,1</t>
  </si>
  <si>
    <t>32</t>
  </si>
  <si>
    <t>596211110</t>
  </si>
  <si>
    <t>Kladení zámkové dlažby komunikací pro pěší ručně tl 60 mm skupiny A pl do 50 m2</t>
  </si>
  <si>
    <t>-522287336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</si>
  <si>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</si>
  <si>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33</t>
  </si>
  <si>
    <t>59245018</t>
  </si>
  <si>
    <t>dlažba skladebná betonová 200x100mm tl 60mm přírodní</t>
  </si>
  <si>
    <t>-150746442</t>
  </si>
  <si>
    <t>"chodníky" 6,70+6,50+3,50+3,10</t>
  </si>
  <si>
    <t>"kontejnery" 25,30+3,40+3,70</t>
  </si>
  <si>
    <t>"vstupy" 27,80+25,40+20,60+25,60+32,10+42,00</t>
  </si>
  <si>
    <t>225,7*1,03 'Přepočtené koeficientem množství</t>
  </si>
  <si>
    <t>34</t>
  </si>
  <si>
    <t>59245006</t>
  </si>
  <si>
    <t>dlažba pro nevidomé betonová 200x100mm tl 60mm červená</t>
  </si>
  <si>
    <t>1825636411</t>
  </si>
  <si>
    <t>"varivné pásy" 1,00+1,00+1,00+1,20+1,20+1,20</t>
  </si>
  <si>
    <t>6,6*1,03 'Přepočtené koeficientem množství</t>
  </si>
  <si>
    <t>35</t>
  </si>
  <si>
    <t>596211213</t>
  </si>
  <si>
    <t>Kladení zámkové dlažby komunikací pro pěší ručně tl 80 mm skupiny A pl přes 300 m2</t>
  </si>
  <si>
    <t>-1142200122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</si>
  <si>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300 m2</t>
  </si>
  <si>
    <t>36</t>
  </si>
  <si>
    <t>59245020</t>
  </si>
  <si>
    <t>dlažba skladebná betonová 200x100mm tl 80mm přírodní</t>
  </si>
  <si>
    <t>-950014953</t>
  </si>
  <si>
    <t>"vozovka" 57,40+577,80+18,10+15,30</t>
  </si>
  <si>
    <t>668,6*1,01 'Přepočtené koeficientem množství</t>
  </si>
  <si>
    <t>37</t>
  </si>
  <si>
    <t>59245005</t>
  </si>
  <si>
    <t>dlažba skladebná betonová 200x100mm tl 80mm barevná</t>
  </si>
  <si>
    <t>1486329534</t>
  </si>
  <si>
    <t>"zpomalovací práh - ČERVENÁ" 7,80+21,10+5,80+14,20</t>
  </si>
  <si>
    <t>"parkovací místa - ČERNÁ" 50,10+54,30</t>
  </si>
  <si>
    <t>153,3*1,01 'Přepočtené koeficientem množství</t>
  </si>
  <si>
    <t>38</t>
  </si>
  <si>
    <t>59245225</t>
  </si>
  <si>
    <t>dlažba pro nevidomé betonová 200x100mm tl 80mm přírodní</t>
  </si>
  <si>
    <t>831811629</t>
  </si>
  <si>
    <t>"varovný pás na přejezdovém prahu" 2,80+2,10</t>
  </si>
  <si>
    <t>4,9*1,01 'Přepočtené koeficientem množství</t>
  </si>
  <si>
    <t>39</t>
  </si>
  <si>
    <t>23036033</t>
  </si>
  <si>
    <t>"VDZ V10c - ČERVENÁ" (4*6,8+6,1+6,1+4,1+8,4)*0,1</t>
  </si>
  <si>
    <t>40</t>
  </si>
  <si>
    <t>596411141</t>
  </si>
  <si>
    <t>Kladení dlažby z vegetačních tvárnic komunikací pro pěší velikosti dlaždic přes 0,09 m2 tl do 80 mm pl do 25 m2</t>
  </si>
  <si>
    <t>-1442833592</t>
  </si>
  <si>
    <t>Kladení dlažby z betonových vegetačních dlaždic komunikací pro pěší s ložem z kameniva těženého nebo drceného tl. do 40 mm, s vyplněním spár a vegetačních otvorů, s hutněním vibrováním velikosti dlaždic přes 0,09 m2 tl. do 80 mm, pro plochy do 25 m2</t>
  </si>
  <si>
    <t>41</t>
  </si>
  <si>
    <t>59246016</t>
  </si>
  <si>
    <t>dlažba plošná vegetační betonová 600x400mm tl 80mm přírodní</t>
  </si>
  <si>
    <t>-396382348</t>
  </si>
  <si>
    <t>2*1,03 'Přepočtené koeficientem množství</t>
  </si>
  <si>
    <t>42</t>
  </si>
  <si>
    <t>596811220</t>
  </si>
  <si>
    <t>Kladení betonové dlažby komunikací pro pěší do lože z kameniva velikosti přes 0,09 do 0,25 m2 pl do 50 m2</t>
  </si>
  <si>
    <t>-338372467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</si>
  <si>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</si>
  <si>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15,10+15,10+7,30+8,80</t>
  </si>
  <si>
    <t>43</t>
  </si>
  <si>
    <t>59245601</t>
  </si>
  <si>
    <t>dlažba desková betonová 50x50cm tl 50mm přírodní</t>
  </si>
  <si>
    <t>268080970</t>
  </si>
  <si>
    <t>46,3*1,03 'Přepočtené koeficientem množství</t>
  </si>
  <si>
    <t>44</t>
  </si>
  <si>
    <t>599141111</t>
  </si>
  <si>
    <t>Vyplnění spár mezi silničními dílci živičnou zálivkou</t>
  </si>
  <si>
    <t>1081270312</t>
  </si>
  <si>
    <t>Vyplnění spár mezi silničními dílci jakékoliv tloušťky živičnou zálivkou</t>
  </si>
  <si>
    <t xml:space="preserve">"v místech napojení na ul. Nádražní" </t>
  </si>
  <si>
    <t>16,6+0,5+0,5</t>
  </si>
  <si>
    <t>14,5+0,5+0,5</t>
  </si>
  <si>
    <t>Vedení trubní dálková a přípojná</t>
  </si>
  <si>
    <t>45</t>
  </si>
  <si>
    <t>899133111</t>
  </si>
  <si>
    <t>Výměna (výšková úprava) pevného poklopu včetně rámu s použitím plastových vyrovnávacích prvků osazeného na betonové šachtě</t>
  </si>
  <si>
    <t>-1306626043</t>
  </si>
  <si>
    <t>Výměna (výšková úprava) poklopu s použitím plastových vyrovnávacích prvků kanalizačního s rámem osazeného na betonové šachtě pevného</t>
  </si>
  <si>
    <t>46</t>
  </si>
  <si>
    <t>55241017</t>
  </si>
  <si>
    <t>poklop šachtový litinový kruhový DN 600 bez ventilace tř D400 pro běžný provoz</t>
  </si>
  <si>
    <t>154661442</t>
  </si>
  <si>
    <t>47</t>
  </si>
  <si>
    <t>899133211</t>
  </si>
  <si>
    <t>Výměna (výšková úprava) vtokové mříže uliční vpusti s použitím betonových vyrovnávacích prvků</t>
  </si>
  <si>
    <t>-1471425496</t>
  </si>
  <si>
    <t>Výměna (výšková úprava) vtokové mříže uliční vpusti na betonové skruži s použitím betonových vyrovnávacích prvků</t>
  </si>
  <si>
    <t>48</t>
  </si>
  <si>
    <t>59224480</t>
  </si>
  <si>
    <t>mříž vtoková s rámem pro uliční vpusť 500x500, zatížení 25 tun</t>
  </si>
  <si>
    <t>-1473525346</t>
  </si>
  <si>
    <t>49</t>
  </si>
  <si>
    <t>X01</t>
  </si>
  <si>
    <t>Kompletní dodávka a montáž vpusti uliční DN 500 z betonových dílců</t>
  </si>
  <si>
    <t>-2091378043</t>
  </si>
  <si>
    <t>Kompletní dodávka a montáž vpusti uliční DN 500 z betonových dílců včetně napojení na kanalizaci
Včetně veškerého materiálu a zemních prací</t>
  </si>
  <si>
    <t>Ostatní konstrukce a práce, bourání</t>
  </si>
  <si>
    <t>50</t>
  </si>
  <si>
    <t>914111111</t>
  </si>
  <si>
    <t>Montáž svislé dopravní značky do velikosti 1 m2 objímkami na sloupek nebo konzolu</t>
  </si>
  <si>
    <t>1255250135</t>
  </si>
  <si>
    <t>Montáž svislé dopravní značky základní velikosti do 1 m2 objímkami na sloupky nebo konzoly</t>
  </si>
  <si>
    <t>51</t>
  </si>
  <si>
    <t>40445624</t>
  </si>
  <si>
    <t>informativní značky provozní IP4a 800x300mm</t>
  </si>
  <si>
    <t>1629512785</t>
  </si>
  <si>
    <t>"IP4a" 1</t>
  </si>
  <si>
    <t>52</t>
  </si>
  <si>
    <t>40445615</t>
  </si>
  <si>
    <t>značky upravující přednost P6 700mm</t>
  </si>
  <si>
    <t>567685657</t>
  </si>
  <si>
    <t>"P6" 2</t>
  </si>
  <si>
    <t>53</t>
  </si>
  <si>
    <t>40445619</t>
  </si>
  <si>
    <t>zákazové, příkazové dopravní značky B1-B34, C1-15 500mm</t>
  </si>
  <si>
    <t>-819649255</t>
  </si>
  <si>
    <t>"B2" 1</t>
  </si>
  <si>
    <t>54</t>
  </si>
  <si>
    <t>40445621</t>
  </si>
  <si>
    <t>informativní značky provozní IP1-IP3, IP4b-IP7, IP10a, b 500x500mm</t>
  </si>
  <si>
    <t>1133666179</t>
  </si>
  <si>
    <t>"IP10a" 1</t>
  </si>
  <si>
    <t>55</t>
  </si>
  <si>
    <t>40445625</t>
  </si>
  <si>
    <t>informativní značky provozní IP8, IP9, IP11-IP13 500x700mm</t>
  </si>
  <si>
    <t>1036200108</t>
  </si>
  <si>
    <t>"IP11a" 1</t>
  </si>
  <si>
    <t>"IP13b" 1</t>
  </si>
  <si>
    <t>56</t>
  </si>
  <si>
    <t>40445649</t>
  </si>
  <si>
    <t>dodatkové tabulky E3-E5, E8, E14-E16 500x150mm</t>
  </si>
  <si>
    <t>-1673969963</t>
  </si>
  <si>
    <t>"E8d" 2</t>
  </si>
  <si>
    <t>57</t>
  </si>
  <si>
    <t>40445650</t>
  </si>
  <si>
    <t>dodatkové tabulky E7, E12, E13 500x300mm</t>
  </si>
  <si>
    <t>-275456761</t>
  </si>
  <si>
    <t>"E13" 1</t>
  </si>
  <si>
    <t>58</t>
  </si>
  <si>
    <t>914111121</t>
  </si>
  <si>
    <t>Montáž svislé dopravní značky do velikosti 2 m2 objímkami na sloupek nebo konzolu</t>
  </si>
  <si>
    <t>515567392</t>
  </si>
  <si>
    <t>Montáž svislé dopravní značky základní velikosti do 2 m2 objímkami na sloupky nebo konzoly</t>
  </si>
  <si>
    <t>59</t>
  </si>
  <si>
    <t>40445655</t>
  </si>
  <si>
    <t>informativní značky zónové IZ6, IZ7, IZ10 1000x1500mm</t>
  </si>
  <si>
    <t>467986987</t>
  </si>
  <si>
    <t>"IZ8a" 2</t>
  </si>
  <si>
    <t>"IZ8b" 2</t>
  </si>
  <si>
    <t>60</t>
  </si>
  <si>
    <t>914511113</t>
  </si>
  <si>
    <t>Montáž sloupku dopravních značek délky do 3,5 m s betonovým základem a patkou D 70 mm</t>
  </si>
  <si>
    <t>-2041918119</t>
  </si>
  <si>
    <t>Montáž sloupku dopravních značek délky do 3,5 m do hliníkové patky pro sloupek D 70 mm</t>
  </si>
  <si>
    <t>"dva sloupky pro IZ8" 2</t>
  </si>
  <si>
    <t>"IP13b+E13+E8b" 1</t>
  </si>
  <si>
    <t>"IP11a+E8d" 1</t>
  </si>
  <si>
    <t>61</t>
  </si>
  <si>
    <t>40445230</t>
  </si>
  <si>
    <t>sloupek pro dopravní značku Zn D 70mm v 3,5m</t>
  </si>
  <si>
    <t>-1280347018</t>
  </si>
  <si>
    <t>62</t>
  </si>
  <si>
    <t>915111111</t>
  </si>
  <si>
    <t>Vodorovné dopravní značení dělící čáry souvislé š 125 mm základní bílá barva</t>
  </si>
  <si>
    <t>1365155470</t>
  </si>
  <si>
    <t>Vodorovné dopravní značení stříkané barvou dělící čára šířky 125 mm souvislá bílá základní</t>
  </si>
  <si>
    <t>"V1a" 17,5+3,0</t>
  </si>
  <si>
    <t>63</t>
  </si>
  <si>
    <t>915121111</t>
  </si>
  <si>
    <t>Vodorovné dopravní značení vodící čáry souvislé š 250 mm základní bílá barva</t>
  </si>
  <si>
    <t>1662614489</t>
  </si>
  <si>
    <t>Vodorovné dopravní značení stříkané barvou vodící čára bílá šířky 250 mm souvislá základní</t>
  </si>
  <si>
    <t>"V4" 7,6</t>
  </si>
  <si>
    <t>64</t>
  </si>
  <si>
    <t>915131111</t>
  </si>
  <si>
    <t>Vodorovné dopravní značení přechody pro chodce, šipky, symboly základní bílá barva</t>
  </si>
  <si>
    <t>-2039283216</t>
  </si>
  <si>
    <t>Vodorovné dopravní značení stříkané barvou přechody pro chodce, šipky, symboly bílé základní</t>
  </si>
  <si>
    <t>"V17" (4+4+3+3)*0,25</t>
  </si>
  <si>
    <t>65</t>
  </si>
  <si>
    <t>915611111</t>
  </si>
  <si>
    <t>Předznačení vodorovného liniového značení</t>
  </si>
  <si>
    <t>944127220</t>
  </si>
  <si>
    <t>Předznačení pro vodorovné značení stříkané barvou nebo prováděné z nátěrových hmot liniové dělicí čáry, vodicí proužky</t>
  </si>
  <si>
    <t>66</t>
  </si>
  <si>
    <t>915621111</t>
  </si>
  <si>
    <t>Předznačení vodorovného plošného značení</t>
  </si>
  <si>
    <t>-2125121484</t>
  </si>
  <si>
    <t>Předznačení pro vodorovné značení stříkané barvou nebo prováděné z nátěrových hmot plošné šipky, symboly, nápisy</t>
  </si>
  <si>
    <t>67</t>
  </si>
  <si>
    <t>916111112</t>
  </si>
  <si>
    <t>Osazení obruby z velkých kostek bez boční opěry do lože z betonu prostého</t>
  </si>
  <si>
    <t>965306492</t>
  </si>
  <si>
    <t>Osazení silniční obruby z dlažebních kostek v jedné řadě s ložem tl. přes 50 do 100 mm, s vyplněním a zatřením spár cementovou maltou z velkých kostek bez boční opěry, do lože z betonu prostého</t>
  </si>
  <si>
    <t>"vjezd" 1,0+1,0</t>
  </si>
  <si>
    <t>68</t>
  </si>
  <si>
    <t>58381008</t>
  </si>
  <si>
    <t>kostka štípaná dlažební žula velká 15/17</t>
  </si>
  <si>
    <t>-1130821898</t>
  </si>
  <si>
    <t>2*0,17 'Přepočtené koeficientem množství</t>
  </si>
  <si>
    <t>69</t>
  </si>
  <si>
    <t>916111123</t>
  </si>
  <si>
    <t>Osazení obruby z drobných kostek s boční opěrou do lože z betonu prostého</t>
  </si>
  <si>
    <t>-1301245062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</si>
  <si>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</si>
  <si>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70</t>
  </si>
  <si>
    <t>58381007</t>
  </si>
  <si>
    <t>kostka štípaná dlažební žula drobná 8/10</t>
  </si>
  <si>
    <t>956653335</t>
  </si>
  <si>
    <t>2*0,1 'Přepočtené koeficientem množství</t>
  </si>
  <si>
    <t>71</t>
  </si>
  <si>
    <t>916131213</t>
  </si>
  <si>
    <t>Osazení silničního obrubníku betonového stojatého s boční opěrou do lože z betonu prostého</t>
  </si>
  <si>
    <t>-1868745806</t>
  </si>
  <si>
    <t>Osazení silničního obrubníku betonového se zřízením lože, s vyplněním a zatřením spár cementovou maltou stojatého s boční opěrou z betonu prostého, do lože z betonu prostého</t>
  </si>
  <si>
    <t>72</t>
  </si>
  <si>
    <t>59217031</t>
  </si>
  <si>
    <t>obrubník silniční betonový 1000x150x250mm</t>
  </si>
  <si>
    <t>-2119439106</t>
  </si>
  <si>
    <t>15,7+11,1+13,4+13,4+29,8+41,8+8,3+11,1+16,1+16,2+0,7+8,8+9,9+12,6</t>
  </si>
  <si>
    <t>73</t>
  </si>
  <si>
    <t>59217029</t>
  </si>
  <si>
    <t>obrubník silniční betonový nájezdový 1000x150x150mm</t>
  </si>
  <si>
    <t>-1218566724</t>
  </si>
  <si>
    <t>4,2+3,5+2,5+2,6+16,2+3,5+3,0+3,0+10,3+14,3</t>
  </si>
  <si>
    <t>74</t>
  </si>
  <si>
    <t>59217030</t>
  </si>
  <si>
    <t>obrubník silniční betonový přechodový 1000x150x150-250mm</t>
  </si>
  <si>
    <t>-542864103</t>
  </si>
  <si>
    <t>"pravý" 8</t>
  </si>
  <si>
    <t>"levý" 8</t>
  </si>
  <si>
    <t>75</t>
  </si>
  <si>
    <t>916231213</t>
  </si>
  <si>
    <t>Osazení chodníkového obrubníku betonového stojatého s boční opěrou do lože z betonu prostého</t>
  </si>
  <si>
    <t>1771017212</t>
  </si>
  <si>
    <t>Osazení chodníkového obrubníku betonového se zřízením lože, s vyplněním a zatřením spár cementovou maltou stojatého s boční opěrou z betonu prostého, do lože z betonu prostého</t>
  </si>
  <si>
    <t>"chodník" 3,0+3,4+3,0+3,7+2,0+2,6+2,0+2,0</t>
  </si>
  <si>
    <t>"kontejnery" 16,6+4,4+0,3+5,8</t>
  </si>
  <si>
    <t>"vstupy" 11,2+10,3+10,3+9,3+8,4+7,3+11,1+6,6+13,1+8,3+16,4+11,7</t>
  </si>
  <si>
    <t>76</t>
  </si>
  <si>
    <t>59217019</t>
  </si>
  <si>
    <t>obrubník betonový chodníkový 1000x100x200mm</t>
  </si>
  <si>
    <t>1016727429</t>
  </si>
  <si>
    <t>77</t>
  </si>
  <si>
    <t>916331112</t>
  </si>
  <si>
    <t>Osazení zahradního obrubníku betonového do lože z betonu s boční opěrou</t>
  </si>
  <si>
    <t>600446131</t>
  </si>
  <si>
    <t>Osazení zahradního obrubníku betonového s ložem tl. od 50 do 100 mm z betonu prostého tř. C 12/15 s boční opěrou z betonu prostého tř. C 12/15</t>
  </si>
  <si>
    <t>15,0+15,0+15,1+15,1+7,1+7,5+8,9+8,7</t>
  </si>
  <si>
    <t>78</t>
  </si>
  <si>
    <t>59217002</t>
  </si>
  <si>
    <t>obrubník zahradní betonový šedý 1000x50x200mm</t>
  </si>
  <si>
    <t>1622181788</t>
  </si>
  <si>
    <t>79</t>
  </si>
  <si>
    <t>919735113</t>
  </si>
  <si>
    <t>Řezání stávajícího živičného krytu hl přes 100 do 150 mm</t>
  </si>
  <si>
    <t>431592384</t>
  </si>
  <si>
    <t>Řezání stávajícího živičného krytu nebo podkladu hloubky přes 100 do 150 mm</t>
  </si>
  <si>
    <t>80</t>
  </si>
  <si>
    <t>936124113</t>
  </si>
  <si>
    <t>Montáž lavičky stabilní kotvené šrouby na pevný podklad</t>
  </si>
  <si>
    <t>2103271643</t>
  </si>
  <si>
    <t>Montáž lavičky parkové stabilní přichycené kotevními šrouby</t>
  </si>
  <si>
    <t>81</t>
  </si>
  <si>
    <t>74910113</t>
  </si>
  <si>
    <t>lavička s opěradlem 2000x500x800mm konstrukce-ocel</t>
  </si>
  <si>
    <t>714550866</t>
  </si>
  <si>
    <t>82</t>
  </si>
  <si>
    <t>938909331</t>
  </si>
  <si>
    <t>Čištění vozovek metením ručně podkladu nebo krytu betonového nebo živičného</t>
  </si>
  <si>
    <t>1233977553</t>
  </si>
  <si>
    <t>Čištění vozovek metením bláta, prachu nebo hlinitého nánosu s odklizením na hromady na vzdálenost do 20 m nebo naložením na dopravní prostředek ručně povrchu podkladu nebo krytu betonového nebo živičného</t>
  </si>
  <si>
    <t>"V1a" (17,5+3,0)*0,5</t>
  </si>
  <si>
    <t>"V4" 7,6*0,5</t>
  </si>
  <si>
    <t>"V17" (4+4+3+3)*1,0</t>
  </si>
  <si>
    <t>83</t>
  </si>
  <si>
    <t>966006132</t>
  </si>
  <si>
    <t>Odstranění značek dopravních nebo orientačních se sloupky s betonovými patkami</t>
  </si>
  <si>
    <t>-563766558</t>
  </si>
  <si>
    <t>Odstranění dopravních nebo orientačních značek se sloupkem s uložením hmot na vzdálenost do 20 m nebo s naložením na dopravní prostředek, se zásypem jam a jeho zhutněním s betonovou patkou</t>
  </si>
  <si>
    <t>"sloupek DZ" 1</t>
  </si>
  <si>
    <t>84</t>
  </si>
  <si>
    <t>966006211</t>
  </si>
  <si>
    <t>Odstranění svislých dopravních značek ze sloupů, sloupků nebo konzol</t>
  </si>
  <si>
    <t>2059888351</t>
  </si>
  <si>
    <t>Odstranění (demontáž) svislých dopravních značek s odklizením materiálu na skládku na vzdálenost do 20 m nebo s naložením na dopravní prostředek ze sloupů, sloupků nebo konzol</t>
  </si>
  <si>
    <t>"B13+E13" 2</t>
  </si>
  <si>
    <t>"B13+E13+B29" 3</t>
  </si>
  <si>
    <t>997</t>
  </si>
  <si>
    <t>Doprava suti a vybouraných hmot</t>
  </si>
  <si>
    <t>85</t>
  </si>
  <si>
    <t>997221551</t>
  </si>
  <si>
    <t>Vodorovná doprava suti a vybouraných hmot do 1 km</t>
  </si>
  <si>
    <t>170236770</t>
  </si>
  <si>
    <t>Vodorovná doprava suti a vybouraných hmotbez naložení, ale se složením a s hrubým urovnáním, na vzdálenost do 1 km</t>
  </si>
  <si>
    <t>86</t>
  </si>
  <si>
    <t>997221559</t>
  </si>
  <si>
    <t>Příplatek ZKD 1 km u vodorovné dopravy suti a vybouraných hmot</t>
  </si>
  <si>
    <t>-1350148078</t>
  </si>
  <si>
    <t>Vodorovná doprava suti a vybouraných hmot bez naložení, ale se složením a s hrubým urovnáním, na vzdálenost Příplatek k ceně za každý další započatý 1 km přes 1 km</t>
  </si>
  <si>
    <t>329,208*17 'Přepočtené koeficientem množství</t>
  </si>
  <si>
    <t>87</t>
  </si>
  <si>
    <t>997221861</t>
  </si>
  <si>
    <t>Poplatek za předání recyklačnímu zařízení stavebního odpadu z prostého betonu kód odpadu 17 01 01</t>
  </si>
  <si>
    <t>1244614954</t>
  </si>
  <si>
    <t>Poplatek za předání stavebního odpadu recyklačnímu zařízení z prostého betonu zatříděného do Katalogu odpadů pod kódem 17 01 01</t>
  </si>
  <si>
    <t>0,450+51,480+47,337+3,195+53,601+47,478+6,848+0,500+0,300+0,082+0,020</t>
  </si>
  <si>
    <t>88</t>
  </si>
  <si>
    <t>997221873</t>
  </si>
  <si>
    <t>Poplatek za předání recyklačnímu zařízení zeminy a kamení kód odpadu 17 05 04</t>
  </si>
  <si>
    <t>-794033306</t>
  </si>
  <si>
    <t>Poplatek za předání stavebního odpadu recyklačnímu zařízení zeminy a kamení zatříděného do Katalogu odpadů pod kódem 17 05 04</t>
  </si>
  <si>
    <t>"kamenivo" 6,960+83,402+0,460+0,006</t>
  </si>
  <si>
    <t>89</t>
  </si>
  <si>
    <t>997221875</t>
  </si>
  <si>
    <t>Poplatek za předání recyklačnímu zařízení stavebního odpadu asfaltového bez obsahu dehtu kód odpadu 17 03 02</t>
  </si>
  <si>
    <t>-272639827</t>
  </si>
  <si>
    <t>Poplatek za předání stavebního odpadu recyklačnímu zařízení asfaltového bez obsahu dehtu zatříděného do Katalogu odpadů pod kódem 17 03 02</t>
  </si>
  <si>
    <t>3,421+23,668</t>
  </si>
  <si>
    <t>998</t>
  </si>
  <si>
    <t>Přesun hmot</t>
  </si>
  <si>
    <t>90</t>
  </si>
  <si>
    <t>998223011</t>
  </si>
  <si>
    <t>Přesun hmot pro pozemní komunikace s krytem dlážděným</t>
  </si>
  <si>
    <t>-2117858120</t>
  </si>
  <si>
    <t>Přesun hmot pro pozemní komunikace s krytem dlážděným dopravní vzdálenost do 200 m jakékoliv délky objektu</t>
  </si>
  <si>
    <t>Práce a dodávky M</t>
  </si>
  <si>
    <t>22-M</t>
  </si>
  <si>
    <t>Montáže technologických zařízení pro dopravní stavby</t>
  </si>
  <si>
    <t>91</t>
  </si>
  <si>
    <t>X02</t>
  </si>
  <si>
    <t>Uložení kabelů do chrániček vč. zemních praci</t>
  </si>
  <si>
    <t>-1788843343</t>
  </si>
  <si>
    <t>Uložení kabelů do chrániček vč. zemních praci a dle podmínek správce sítě</t>
  </si>
  <si>
    <t>92</t>
  </si>
  <si>
    <t>34571098</t>
  </si>
  <si>
    <t>trubka elektroinstalační dělená (chránička) D 100/110mm, HDPE</t>
  </si>
  <si>
    <t>128</t>
  </si>
  <si>
    <t>-1251573656</t>
  </si>
  <si>
    <t>"chránička stávajícího kabelu" 5,8+6,5+10,25+6,8+2,0+3,8+7,0+3,75+3,75+5,25+5,25+3,6+3,75+5,25+5,25+5,25+5,25+4,1+4,25</t>
  </si>
  <si>
    <t>96,85*1,05 'Přepočtené koeficientem množství</t>
  </si>
  <si>
    <t>93</t>
  </si>
  <si>
    <t>34571367</t>
  </si>
  <si>
    <t>trubka elektroinstalační HDPE tuhá dvouplášťová korugovaná D 108/125mm</t>
  </si>
  <si>
    <t>1334626225</t>
  </si>
  <si>
    <t>"rezervní chránička" 5,8+6,5+10,25+6,8+2,0+3,8+7,0+3,75+3,75+5,25+5,25+3,6+3,75+5,25+5,25+5,25+5,25+4,1+4,25</t>
  </si>
  <si>
    <t>94</t>
  </si>
  <si>
    <t>X03</t>
  </si>
  <si>
    <t>Stranové přeložení kabelu</t>
  </si>
  <si>
    <t>-1318913314</t>
  </si>
  <si>
    <t>Stranové přeložení sdělovacích kabelů vč. zemních praci a dle podmínek správce sítě</t>
  </si>
  <si>
    <t>VRN</t>
  </si>
  <si>
    <t>Vedlejší rozpočtové náklady</t>
  </si>
  <si>
    <t>VRN1</t>
  </si>
  <si>
    <t>Průzkumné, zeměměřičské a projektové práce</t>
  </si>
  <si>
    <t>95</t>
  </si>
  <si>
    <t>012103000</t>
  </si>
  <si>
    <t>Vytýčení stávajících inženýrských sítí</t>
  </si>
  <si>
    <t>kpl</t>
  </si>
  <si>
    <t>1024</t>
  </si>
  <si>
    <t>-84664941</t>
  </si>
  <si>
    <t>96</t>
  </si>
  <si>
    <t>012203000</t>
  </si>
  <si>
    <t>Vytýčení stavby geodetem</t>
  </si>
  <si>
    <t>-1728614266</t>
  </si>
  <si>
    <t>97</t>
  </si>
  <si>
    <t>012303000</t>
  </si>
  <si>
    <t>Geodetické zeměření dokončeného díla vč. nahrání do DTM</t>
  </si>
  <si>
    <t>992379911</t>
  </si>
  <si>
    <t>98</t>
  </si>
  <si>
    <t>012403000</t>
  </si>
  <si>
    <t>Geometrický plán</t>
  </si>
  <si>
    <t>30193389</t>
  </si>
  <si>
    <t>99</t>
  </si>
  <si>
    <t>013254000</t>
  </si>
  <si>
    <t>Dokumentace skutečného provedení stavby</t>
  </si>
  <si>
    <t>671450134</t>
  </si>
  <si>
    <t>VRN3</t>
  </si>
  <si>
    <t>Zařízení staveniště</t>
  </si>
  <si>
    <t>100</t>
  </si>
  <si>
    <t>030001000</t>
  </si>
  <si>
    <t>-273569044</t>
  </si>
  <si>
    <t>Zařízení staveniště - zřížení + provoz + odstranění (oplocení, zábrany, skladovací plochy a objekty, mobilní buňky apod.)</t>
  </si>
  <si>
    <t>101</t>
  </si>
  <si>
    <t>034303000</t>
  </si>
  <si>
    <t>Dočasná dopravní opatření</t>
  </si>
  <si>
    <t>-876569862</t>
  </si>
  <si>
    <t>Dočasná dopravní opatření (náklady na vyhotovení návrhu dočasného dopravního značení, projednání s dotčenými orgány, dodání dopravních značek a světelné signalizace, jejich rozmístění a údržba v průběhu výstavby, odstranění po ukončení prací)</t>
  </si>
  <si>
    <t>102</t>
  </si>
  <si>
    <t>035002000</t>
  </si>
  <si>
    <t>Užívání veřejných ploch a prostranství</t>
  </si>
  <si>
    <t>-1846036217</t>
  </si>
  <si>
    <t>Užívání veřejných ploch a prostranství (Náklady a poplatky spojené s úžíváním veřejných ploch a prostranství, pokud jsou stavebními pracemi nebo souvisejícími činnostmi dotčeny a to včetně užívání ploch s uložením stavebního materiálu nebo odpadu)</t>
  </si>
  <si>
    <t>VRN4</t>
  </si>
  <si>
    <t>Inženýrská činnost</t>
  </si>
  <si>
    <t>103</t>
  </si>
  <si>
    <t>043114000</t>
  </si>
  <si>
    <t>Kontrolní zkoušky</t>
  </si>
  <si>
    <t>2010145467</t>
  </si>
  <si>
    <t>Kontrolní zkoušky (zkoušky betonových a asfaltových směsí, statická zatěžovací zkouškapodloží - 2x, atd.)</t>
  </si>
  <si>
    <t>104</t>
  </si>
  <si>
    <t>043194000</t>
  </si>
  <si>
    <t>Přejímací zkoušky</t>
  </si>
  <si>
    <t>-1168663466</t>
  </si>
  <si>
    <t>Přejímací zkoušky (revize, atd.)</t>
  </si>
  <si>
    <t>SO.401 - Veřejné osvětlení</t>
  </si>
  <si>
    <t>Ing. Karel Florian</t>
  </si>
  <si>
    <t>D1 - Stavební elektroinstalace</t>
  </si>
  <si>
    <t xml:space="preserve">D2 - Je-li v technických specifikacích, projektové dokumentaci či výkazu výměr uveden odkaz na konkrétní </t>
  </si>
  <si>
    <t xml:space="preserve">    D3 - Materiály</t>
  </si>
  <si>
    <t xml:space="preserve">    D4 - Práce v HZS:</t>
  </si>
  <si>
    <t xml:space="preserve">    D5 - Zemní práce:</t>
  </si>
  <si>
    <t xml:space="preserve">    D6 - Jiné:</t>
  </si>
  <si>
    <t xml:space="preserve">    D7 - Elektromontáže:</t>
  </si>
  <si>
    <t xml:space="preserve">    D8 - Stavební elektroinstalace [Kč]:</t>
  </si>
  <si>
    <t>D1</t>
  </si>
  <si>
    <t>Stavební elektroinstalace</t>
  </si>
  <si>
    <t>D2</t>
  </si>
  <si>
    <t xml:space="preserve">Je-li v technických specifikacích, projektové dokumentaci či výkazu výměr uveden odkaz na konkrétní </t>
  </si>
  <si>
    <t>D3</t>
  </si>
  <si>
    <t>Materiály</t>
  </si>
  <si>
    <t>Pol1</t>
  </si>
  <si>
    <t xml:space="preserve">Kabel CYKY-J  3 x 1,5</t>
  </si>
  <si>
    <t>Pol2</t>
  </si>
  <si>
    <t xml:space="preserve">Kabel CYKY-J  4 x 16</t>
  </si>
  <si>
    <t>Pol3</t>
  </si>
  <si>
    <t>DRAT ZEMNICI 10 FeZn (1m=0,62kg)</t>
  </si>
  <si>
    <t>Pol4</t>
  </si>
  <si>
    <t>stožár VO, délka 5,8m (5m nad zemí), sadový, bezpaticový, 3-stupňový, d=114/76/60mm</t>
  </si>
  <si>
    <t>KS</t>
  </si>
  <si>
    <t>Pol5</t>
  </si>
  <si>
    <t>Svítidlo LED VO, 13,9W, 1699lm, 2700K, IP66, IK10, Ra &gt; 70; uchycení pr. 60mm; přepěťová ochrana 10kV</t>
  </si>
  <si>
    <t>Pol6</t>
  </si>
  <si>
    <t>Svítidlo LED VO, 7,9W, 900lm, 2700K, IP66, IK10, Ra &gt; 70; uchycení pr. 60mm; přepěťová ochrana 10kV</t>
  </si>
  <si>
    <t>Pol7</t>
  </si>
  <si>
    <t>Svítidlo LED VO, 20,9W, 2604lm, 2700K, IP66, IK10, Ra &gt; 70; uchycení pr. 60mm; přepěťová ochrana 10kV</t>
  </si>
  <si>
    <t>Pol8</t>
  </si>
  <si>
    <t>stožárová výzbroj, IP54, tř. izolace II, 1-3 kabely 4x6-35mm2, 1x E14</t>
  </si>
  <si>
    <t>Pol9</t>
  </si>
  <si>
    <t>Pojistka 6A, E14 (dle stožárové výzbroje)</t>
  </si>
  <si>
    <t>Pol10</t>
  </si>
  <si>
    <t>OCHRANNÁ TRUBKA AROT pr.63, ohebná, červená</t>
  </si>
  <si>
    <t>Pol11</t>
  </si>
  <si>
    <t>Kryt vývodových trubek d63</t>
  </si>
  <si>
    <t>Pol12</t>
  </si>
  <si>
    <t>Folie 330 rudá – blesk</t>
  </si>
  <si>
    <t>Pol13</t>
  </si>
  <si>
    <t>deska plastová AROT, š. 300mm, s popisem</t>
  </si>
  <si>
    <t>Pol14</t>
  </si>
  <si>
    <t>Písek kopaný</t>
  </si>
  <si>
    <t>Pol15</t>
  </si>
  <si>
    <t>SVORKA SS NEREZ</t>
  </si>
  <si>
    <t>Pol16</t>
  </si>
  <si>
    <t>SVORKA SP N NEREZ PRIPOJOVACI</t>
  </si>
  <si>
    <t>Pol17</t>
  </si>
  <si>
    <t>Nespecifikovaný materiál (předem neměřený/nepředvídaný)</t>
  </si>
  <si>
    <t>jedn.</t>
  </si>
  <si>
    <t>Pol18</t>
  </si>
  <si>
    <t>recyklační poplatky</t>
  </si>
  <si>
    <t>D4</t>
  </si>
  <si>
    <t>Práce v HZS:</t>
  </si>
  <si>
    <t>Pol19</t>
  </si>
  <si>
    <t>Uvedení do provozu</t>
  </si>
  <si>
    <t>h</t>
  </si>
  <si>
    <t>Pol20</t>
  </si>
  <si>
    <t>Revize elektro – výchozí</t>
  </si>
  <si>
    <t>Pol21</t>
  </si>
  <si>
    <t>Projektová dokumentace – skutečné provedení</t>
  </si>
  <si>
    <t>Pol22</t>
  </si>
  <si>
    <t>Zdvih. Pracovní plošina, 7m</t>
  </si>
  <si>
    <t>Pol23</t>
  </si>
  <si>
    <t>Předběžný průzkum staveniště</t>
  </si>
  <si>
    <t>Pol24</t>
  </si>
  <si>
    <t>Práce předem neměřené (nepředvídané a pomoc. Úkony)</t>
  </si>
  <si>
    <t>Pol25</t>
  </si>
  <si>
    <t>2x připojení rozvodu VO do stáv. N-VO1, odpojení stáv. Zrušených kabelů, přepojení, zakrácení, pomocné práce, aj.</t>
  </si>
  <si>
    <t>Pol26</t>
  </si>
  <si>
    <t>Výměna svorkovnice stáv. Stožáru - místo napojení</t>
  </si>
  <si>
    <t>Pol27</t>
  </si>
  <si>
    <t>2x odpojení stáv. Kabelu ze stáv. Stožáru</t>
  </si>
  <si>
    <t>Pol28</t>
  </si>
  <si>
    <t>Měření intenzity osvětlení, zpracování protokolu</t>
  </si>
  <si>
    <t>D5</t>
  </si>
  <si>
    <t>Zemní práce:</t>
  </si>
  <si>
    <t>Pol29</t>
  </si>
  <si>
    <t>Hloubení kabelových nezapažených rýh ručně š. 35 cm, hl. 80 cm, v hornině tř. 3</t>
  </si>
  <si>
    <t>Pol30</t>
  </si>
  <si>
    <t>Lože kabelů z písku nebo štěrkopísku tl. 10 cm nad kabel, kryté plastovou folií, š. lože do 50 cm</t>
  </si>
  <si>
    <t>Pol31</t>
  </si>
  <si>
    <t>Lože kabelů z písku nebo štěrkopísku tl. 10 cm nad kabel, kryté plastovou deskou, š. lože do 50 cm</t>
  </si>
  <si>
    <t>Pol32</t>
  </si>
  <si>
    <t>Zásyp rýh ručně šířky 35 cm, hloubky 80 cm, z horniny tř. 3</t>
  </si>
  <si>
    <t>Pol33</t>
  </si>
  <si>
    <t>Pískové lože pod kabel tl. 8cm + vedle kabelu/chrániček/trubek</t>
  </si>
  <si>
    <t>Pol34</t>
  </si>
  <si>
    <t>Uložení chrániček a protažení kabelu</t>
  </si>
  <si>
    <t>Pol35</t>
  </si>
  <si>
    <t>fólie výstražná z PVC šířky 33cm</t>
  </si>
  <si>
    <t>Pol36</t>
  </si>
  <si>
    <t>plastová deska šířky 30cm</t>
  </si>
  <si>
    <t>Pol37</t>
  </si>
  <si>
    <t>položení zemnícího drátu FeZn tl. 10mm</t>
  </si>
  <si>
    <t>Pol38</t>
  </si>
  <si>
    <t>Hloubení nezapažených jam pro základy stožárů s patkou v hornině tř. 3</t>
  </si>
  <si>
    <t>Pol39</t>
  </si>
  <si>
    <t>pouzdro pro stožár VO – beton. Patka (0,55*0,55*1,2m), vyplnění betonem B20</t>
  </si>
  <si>
    <t>Pol40</t>
  </si>
  <si>
    <t>úprava terénu se zhutněním, v hornině tř. 3</t>
  </si>
  <si>
    <t>Pol41</t>
  </si>
  <si>
    <t>odfrézování vozovky šíře 180 cm, hloubka 5cm</t>
  </si>
  <si>
    <t>Pol42</t>
  </si>
  <si>
    <t>odfrézování vozovky šíře 120 cm, hloubka 5cm</t>
  </si>
  <si>
    <t>Pol43</t>
  </si>
  <si>
    <t>kabel.rýha 50cm/šíř. 120cm/hl. zem.tř.3</t>
  </si>
  <si>
    <t>Pol44</t>
  </si>
  <si>
    <t>ruč.zához.kab.rýhy 50cm šíř.; 120cm hl.; zem.tř.3</t>
  </si>
  <si>
    <t>Pol45</t>
  </si>
  <si>
    <t>Štěrkodrť, frakce 32mm, tl. 26 cm</t>
  </si>
  <si>
    <t>Pol46</t>
  </si>
  <si>
    <t>15cm tl. KSC</t>
  </si>
  <si>
    <t>Pol47</t>
  </si>
  <si>
    <t>Vrstva živice 5cm, ACO11, šíře 1,2m</t>
  </si>
  <si>
    <t>Pol48</t>
  </si>
  <si>
    <t>Vrstva živice 5cm, ACO11, šíře 1,8m</t>
  </si>
  <si>
    <t>D6</t>
  </si>
  <si>
    <t>Jiné:</t>
  </si>
  <si>
    <t>Pol49</t>
  </si>
  <si>
    <t>Vytyčení trati vedení</t>
  </si>
  <si>
    <t>km</t>
  </si>
  <si>
    <t>Pol50</t>
  </si>
  <si>
    <t>geodetické zaměření dokončené stavby</t>
  </si>
  <si>
    <t>D7</t>
  </si>
  <si>
    <t>Elektromontáže:</t>
  </si>
  <si>
    <t>Pol51</t>
  </si>
  <si>
    <t>ukonč.vod. vč.zap.a konc.do 16mm2</t>
  </si>
  <si>
    <t>Pol52</t>
  </si>
  <si>
    <t>ukonč.vod.v rozv.vč.zap.a konc.do 2,5mm2</t>
  </si>
  <si>
    <t>Pol53</t>
  </si>
  <si>
    <t xml:space="preserve">Kabel CYKY-J  3 x 1,5  (ve stožáru)</t>
  </si>
  <si>
    <t>106</t>
  </si>
  <si>
    <t>Pol54</t>
  </si>
  <si>
    <t xml:space="preserve">Kabel CYKY-J  4 x 16 (páteřní rozvod VO)</t>
  </si>
  <si>
    <t>108</t>
  </si>
  <si>
    <t>Pol55</t>
  </si>
  <si>
    <t>Montáž svítidel LED, veřejné osvětlení – kompletace + uchycení</t>
  </si>
  <si>
    <t>110</t>
  </si>
  <si>
    <t>Pol56</t>
  </si>
  <si>
    <t xml:space="preserve">stožár ocelový -  žárový zinek, vč. výložníku</t>
  </si>
  <si>
    <t>112</t>
  </si>
  <si>
    <t>Pol57</t>
  </si>
  <si>
    <t>elektrovýzbroj stožáru, kompletní; max.4x16mm2</t>
  </si>
  <si>
    <t>114</t>
  </si>
  <si>
    <t>Pol58</t>
  </si>
  <si>
    <t>116</t>
  </si>
  <si>
    <t>Pol59</t>
  </si>
  <si>
    <t>uzem. v zemi FeZn 10mm (0,62kg/m) vč.svorek;propoj.; antikor.ochran.</t>
  </si>
  <si>
    <t>118</t>
  </si>
  <si>
    <t>Pol60</t>
  </si>
  <si>
    <t>120</t>
  </si>
  <si>
    <t>Pol61</t>
  </si>
  <si>
    <t>122</t>
  </si>
  <si>
    <t>Pol62</t>
  </si>
  <si>
    <t>124</t>
  </si>
  <si>
    <t>Pol63</t>
  </si>
  <si>
    <t>Antikorozní ochrana svorek - SS, SP</t>
  </si>
  <si>
    <t>ks</t>
  </si>
  <si>
    <t>126</t>
  </si>
  <si>
    <t>Pol64</t>
  </si>
  <si>
    <t>Nastavení nočního režimu svítidel</t>
  </si>
  <si>
    <t>Pol65</t>
  </si>
  <si>
    <t>Značení stožáru</t>
  </si>
  <si>
    <t>130</t>
  </si>
  <si>
    <t>Pol66</t>
  </si>
  <si>
    <t>Demontáž stáv. svítidel VO</t>
  </si>
  <si>
    <t>132</t>
  </si>
  <si>
    <t>D8</t>
  </si>
  <si>
    <t>Stavební elektroinstalace [Kč]:</t>
  </si>
  <si>
    <t>Pol67</t>
  </si>
  <si>
    <t>doprava 3,6% z ceny materiálu</t>
  </si>
  <si>
    <t>%</t>
  </si>
  <si>
    <t>134</t>
  </si>
  <si>
    <t>doprava</t>
  </si>
  <si>
    <t>Pol68</t>
  </si>
  <si>
    <t>přesun hmot 1,5% z ceny materiálu</t>
  </si>
  <si>
    <t>136</t>
  </si>
  <si>
    <t>přesun hmot</t>
  </si>
  <si>
    <t>Pol69</t>
  </si>
  <si>
    <t>zařízení staveniště 2,0% z ceny materiálu</t>
  </si>
  <si>
    <t>138</t>
  </si>
  <si>
    <t>zařízení staveniště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</si>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</sst>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2026/01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Kyjov - přístupová komunikace k MŠ Nádražní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Kyjov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4. 2. 2026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Kyjov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'SO.101 - Zpevněné plochy'!J30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'SO.101 - Zpevněné plochy'!P130</f>
        <v>0</v>
      </c>
      <c r="AV95" s="128">
        <f>'SO.101 - Zpevněné plochy'!J33</f>
        <v>0</v>
      </c>
      <c r="AW95" s="128">
        <f>'SO.101 - Zpevněné plochy'!J34</f>
        <v>0</v>
      </c>
      <c r="AX95" s="128">
        <f>'SO.101 - Zpevněné plochy'!J35</f>
        <v>0</v>
      </c>
      <c r="AY95" s="128">
        <f>'SO.101 - Zpevněné plochy'!J36</f>
        <v>0</v>
      </c>
      <c r="AZ95" s="128">
        <f>'SO.101 - Zpevněné plochy'!F33</f>
        <v>0</v>
      </c>
      <c r="BA95" s="128">
        <f>'SO.101 - Zpevněné plochy'!F34</f>
        <v>0</v>
      </c>
      <c r="BB95" s="128">
        <f>'SO.101 - Zpevněné plochy'!F35</f>
        <v>0</v>
      </c>
      <c r="BC95" s="128">
        <f>'SO.101 - Zpevněné plochy'!F36</f>
        <v>0</v>
      </c>
      <c r="BD95" s="130">
        <f>'SO.101 - Zpevněné plochy'!F37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'SO.401 - Veřejné osvětlení'!J30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32">
        <v>0</v>
      </c>
      <c r="AT96" s="133">
        <f>ROUND(SUM(AV96:AW96),2)</f>
        <v>0</v>
      </c>
      <c r="AU96" s="134">
        <f>'SO.401 - Veřejné osvětlení'!P124</f>
        <v>0</v>
      </c>
      <c r="AV96" s="133">
        <f>'SO.401 - Veřejné osvětlení'!J33</f>
        <v>0</v>
      </c>
      <c r="AW96" s="133">
        <f>'SO.401 - Veřejné osvětlení'!J34</f>
        <v>0</v>
      </c>
      <c r="AX96" s="133">
        <f>'SO.401 - Veřejné osvětlení'!J35</f>
        <v>0</v>
      </c>
      <c r="AY96" s="133">
        <f>'SO.401 - Veřejné osvětlení'!J36</f>
        <v>0</v>
      </c>
      <c r="AZ96" s="133">
        <f>'SO.401 - Veřejné osvětlení'!F33</f>
        <v>0</v>
      </c>
      <c r="BA96" s="133">
        <f>'SO.401 - Veřejné osvětlení'!F34</f>
        <v>0</v>
      </c>
      <c r="BB96" s="133">
        <f>'SO.401 - Veřejné osvětlení'!F35</f>
        <v>0</v>
      </c>
      <c r="BC96" s="133">
        <f>'SO.401 - Veřejné osvětlení'!F36</f>
        <v>0</v>
      </c>
      <c r="BD96" s="135">
        <f>'SO.401 - Veřejné osvětlení'!F37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v5ehpJk2LIMYc2IdWS037Emruwlgs/Kxgy/l9Tx9aetBfIBKk2G4WSslBRKVZuIQ4t8flxdzSD0jYHu69JGgQg==" hashValue="8luSBuvGxotRkP9RBnAqsPhM1kmYaWADaXBLq4yOdC/F+7t+KoZyiuDqI4WdSIueHmYiroVweokbYrRnVXOr0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.101 - Zpevněné plochy'!C2" display="/"/>
    <hyperlink ref="A96" location="'SO.401 - Veřejné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6" t="s">
        <v>90</v>
      </c>
      <c r="BA2" s="136" t="s">
        <v>1</v>
      </c>
      <c r="BB2" s="136" t="s">
        <v>1</v>
      </c>
      <c r="BC2" s="136" t="s">
        <v>91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92</v>
      </c>
      <c r="BA3" s="136" t="s">
        <v>1</v>
      </c>
      <c r="BB3" s="136" t="s">
        <v>1</v>
      </c>
      <c r="BC3" s="136" t="s">
        <v>93</v>
      </c>
      <c r="BD3" s="136" t="s">
        <v>86</v>
      </c>
    </row>
    <row r="4" s="1" customFormat="1" ht="24.96" customHeight="1">
      <c r="B4" s="20"/>
      <c r="D4" s="139" t="s">
        <v>94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Kyjov - přístupová komunikace k MŠ Nádražní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95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96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4. 2. 2026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ROUND(J130,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ROUND((SUM(BE130:BE492)),  2)</f>
        <v>0</v>
      </c>
      <c r="G33" s="38"/>
      <c r="H33" s="38"/>
      <c r="I33" s="156">
        <v>0.20999999999999999</v>
      </c>
      <c r="J33" s="155">
        <f>ROUND(((SUM(BE130:BE492))*I33),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ROUND((SUM(BF130:BF492)),  2)</f>
        <v>0</v>
      </c>
      <c r="G34" s="38"/>
      <c r="H34" s="38"/>
      <c r="I34" s="156">
        <v>0.12</v>
      </c>
      <c r="J34" s="155">
        <f>ROUND(((SUM(BF130:BF492))*I34),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ROUND((SUM(BG130:BG492)),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ROUND((SUM(BH130:BH492)),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ROUND((SUM(BI130:BI492)),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Kyjov - přístupová komunikace k MŠ Nádražní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SO.101 - Zpevněné plochy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Kyjov</v>
      </c>
      <c r="G89" s="40"/>
      <c r="H89" s="40"/>
      <c r="I89" s="32" t="s">
        <v>22</v>
      </c>
      <c r="J89" s="79" t="str">
        <f>IF(J12="","",J12)</f>
        <v>4. 2. 2026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Kyjov</v>
      </c>
      <c r="G91" s="40"/>
      <c r="H91" s="40"/>
      <c r="I91" s="32" t="s">
        <v>30</v>
      </c>
      <c r="J91" s="36" t="str">
        <f>E21</f>
        <v>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98</v>
      </c>
      <c r="D94" s="177"/>
      <c r="E94" s="177"/>
      <c r="F94" s="177"/>
      <c r="G94" s="177"/>
      <c r="H94" s="177"/>
      <c r="I94" s="177"/>
      <c r="J94" s="178" t="s">
        <v>99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100</v>
      </c>
      <c r="D96" s="40"/>
      <c r="E96" s="40"/>
      <c r="F96" s="40"/>
      <c r="G96" s="40"/>
      <c r="H96" s="40"/>
      <c r="I96" s="40"/>
      <c r="J96" s="110">
        <f>J130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101</v>
      </c>
    </row>
    <row r="97" s="9" customFormat="1" ht="24.96" customHeight="1">
      <c r="A97" s="9"/>
      <c r="B97" s="180"/>
      <c r="C97" s="181"/>
      <c r="D97" s="182" t="s">
        <v>102</v>
      </c>
      <c r="E97" s="183"/>
      <c r="F97" s="183"/>
      <c r="G97" s="183"/>
      <c r="H97" s="183"/>
      <c r="I97" s="183"/>
      <c r="J97" s="184">
        <f>J131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103</v>
      </c>
      <c r="E98" s="189"/>
      <c r="F98" s="189"/>
      <c r="G98" s="189"/>
      <c r="H98" s="189"/>
      <c r="I98" s="189"/>
      <c r="J98" s="190">
        <f>J132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104</v>
      </c>
      <c r="E99" s="189"/>
      <c r="F99" s="189"/>
      <c r="G99" s="189"/>
      <c r="H99" s="189"/>
      <c r="I99" s="189"/>
      <c r="J99" s="190">
        <f>J213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105</v>
      </c>
      <c r="E100" s="189"/>
      <c r="F100" s="189"/>
      <c r="G100" s="189"/>
      <c r="H100" s="189"/>
      <c r="I100" s="189"/>
      <c r="J100" s="190">
        <f>J223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106</v>
      </c>
      <c r="E101" s="189"/>
      <c r="F101" s="189"/>
      <c r="G101" s="189"/>
      <c r="H101" s="189"/>
      <c r="I101" s="189"/>
      <c r="J101" s="190">
        <f>J304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107</v>
      </c>
      <c r="E102" s="189"/>
      <c r="F102" s="189"/>
      <c r="G102" s="189"/>
      <c r="H102" s="189"/>
      <c r="I102" s="189"/>
      <c r="J102" s="190">
        <f>J315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108</v>
      </c>
      <c r="E103" s="189"/>
      <c r="F103" s="189"/>
      <c r="G103" s="189"/>
      <c r="H103" s="189"/>
      <c r="I103" s="189"/>
      <c r="J103" s="190">
        <f>J438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109</v>
      </c>
      <c r="E104" s="189"/>
      <c r="F104" s="189"/>
      <c r="G104" s="189"/>
      <c r="H104" s="189"/>
      <c r="I104" s="189"/>
      <c r="J104" s="190">
        <f>J453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110</v>
      </c>
      <c r="E105" s="183"/>
      <c r="F105" s="183"/>
      <c r="G105" s="183"/>
      <c r="H105" s="183"/>
      <c r="I105" s="183"/>
      <c r="J105" s="184">
        <f>J456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111</v>
      </c>
      <c r="E106" s="189"/>
      <c r="F106" s="189"/>
      <c r="G106" s="189"/>
      <c r="H106" s="189"/>
      <c r="I106" s="189"/>
      <c r="J106" s="190">
        <f>J457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112</v>
      </c>
      <c r="E107" s="183"/>
      <c r="F107" s="183"/>
      <c r="G107" s="183"/>
      <c r="H107" s="183"/>
      <c r="I107" s="183"/>
      <c r="J107" s="184">
        <f>J469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113</v>
      </c>
      <c r="E108" s="189"/>
      <c r="F108" s="189"/>
      <c r="G108" s="189"/>
      <c r="H108" s="189"/>
      <c r="I108" s="189"/>
      <c r="J108" s="190">
        <f>J470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114</v>
      </c>
      <c r="E109" s="189"/>
      <c r="F109" s="189"/>
      <c r="G109" s="189"/>
      <c r="H109" s="189"/>
      <c r="I109" s="189"/>
      <c r="J109" s="190">
        <f>J481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115</v>
      </c>
      <c r="E110" s="189"/>
      <c r="F110" s="189"/>
      <c r="G110" s="189"/>
      <c r="H110" s="189"/>
      <c r="I110" s="189"/>
      <c r="J110" s="190">
        <f>J488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175" t="str">
        <f>E7</f>
        <v>Kyjov - přístupová komunikace k MŠ Nádražní</v>
      </c>
      <c r="F120" s="32"/>
      <c r="G120" s="32"/>
      <c r="H120" s="32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95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E9</f>
        <v>SO.101 - Zpevněné plochy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F12</f>
        <v>Kyjov</v>
      </c>
      <c r="G124" s="40"/>
      <c r="H124" s="40"/>
      <c r="I124" s="32" t="s">
        <v>22</v>
      </c>
      <c r="J124" s="79" t="str">
        <f>IF(J12="","",J12)</f>
        <v>4. 2. 2026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E15</f>
        <v>město Kyjov</v>
      </c>
      <c r="G126" s="40"/>
      <c r="H126" s="40"/>
      <c r="I126" s="32" t="s">
        <v>30</v>
      </c>
      <c r="J126" s="36" t="str">
        <f>E21</f>
        <v>Projekce DS s.r.o.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IF(E18="","",E18)</f>
        <v>Vyplň údaj</v>
      </c>
      <c r="G127" s="40"/>
      <c r="H127" s="40"/>
      <c r="I127" s="32" t="s">
        <v>33</v>
      </c>
      <c r="J127" s="36" t="str">
        <f>E24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2"/>
      <c r="B129" s="193"/>
      <c r="C129" s="194" t="s">
        <v>117</v>
      </c>
      <c r="D129" s="195" t="s">
        <v>61</v>
      </c>
      <c r="E129" s="195" t="s">
        <v>57</v>
      </c>
      <c r="F129" s="195" t="s">
        <v>58</v>
      </c>
      <c r="G129" s="195" t="s">
        <v>118</v>
      </c>
      <c r="H129" s="195" t="s">
        <v>119</v>
      </c>
      <c r="I129" s="195" t="s">
        <v>120</v>
      </c>
      <c r="J129" s="196" t="s">
        <v>99</v>
      </c>
      <c r="K129" s="197" t="s">
        <v>121</v>
      </c>
      <c r="L129" s="198"/>
      <c r="M129" s="100" t="s">
        <v>1</v>
      </c>
      <c r="N129" s="101" t="s">
        <v>40</v>
      </c>
      <c r="O129" s="101" t="s">
        <v>122</v>
      </c>
      <c r="P129" s="101" t="s">
        <v>123</v>
      </c>
      <c r="Q129" s="101" t="s">
        <v>124</v>
      </c>
      <c r="R129" s="101" t="s">
        <v>125</v>
      </c>
      <c r="S129" s="101" t="s">
        <v>126</v>
      </c>
      <c r="T129" s="102" t="s">
        <v>127</v>
      </c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</row>
    <row r="130" s="2" customFormat="1" ht="22.8" customHeight="1">
      <c r="A130" s="38"/>
      <c r="B130" s="39"/>
      <c r="C130" s="107" t="s">
        <v>128</v>
      </c>
      <c r="D130" s="40"/>
      <c r="E130" s="40"/>
      <c r="F130" s="40"/>
      <c r="G130" s="40"/>
      <c r="H130" s="40"/>
      <c r="I130" s="40"/>
      <c r="J130" s="199">
        <f>BK130</f>
        <v>0</v>
      </c>
      <c r="K130" s="40"/>
      <c r="L130" s="44"/>
      <c r="M130" s="103"/>
      <c r="N130" s="200"/>
      <c r="O130" s="104"/>
      <c r="P130" s="201">
        <f>P131+P456+P469</f>
        <v>0</v>
      </c>
      <c r="Q130" s="104"/>
      <c r="R130" s="201">
        <f>R131+R456+R469</f>
        <v>784.17264663999981</v>
      </c>
      <c r="S130" s="104"/>
      <c r="T130" s="202">
        <f>T131+T456+T469</f>
        <v>329.20821000000001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75</v>
      </c>
      <c r="AU130" s="17" t="s">
        <v>101</v>
      </c>
      <c r="BK130" s="203">
        <f>BK131+BK456+BK469</f>
        <v>0</v>
      </c>
    </row>
    <row r="131" s="12" customFormat="1" ht="25.92" customHeight="1">
      <c r="A131" s="12"/>
      <c r="B131" s="204"/>
      <c r="C131" s="205"/>
      <c r="D131" s="206" t="s">
        <v>75</v>
      </c>
      <c r="E131" s="207" t="s">
        <v>129</v>
      </c>
      <c r="F131" s="207" t="s">
        <v>130</v>
      </c>
      <c r="G131" s="205"/>
      <c r="H131" s="205"/>
      <c r="I131" s="208"/>
      <c r="J131" s="209">
        <f>BK131</f>
        <v>0</v>
      </c>
      <c r="K131" s="205"/>
      <c r="L131" s="210"/>
      <c r="M131" s="211"/>
      <c r="N131" s="212"/>
      <c r="O131" s="212"/>
      <c r="P131" s="213">
        <f>P132+P213+P223+P304+P315+P438+P453</f>
        <v>0</v>
      </c>
      <c r="Q131" s="212"/>
      <c r="R131" s="213">
        <f>R132+R213+R223+R304+R315+R438+R453</f>
        <v>784.01778309999986</v>
      </c>
      <c r="S131" s="212"/>
      <c r="T131" s="214">
        <f>T132+T213+T223+T304+T315+T438+T453</f>
        <v>329.20821000000001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84</v>
      </c>
      <c r="AT131" s="216" t="s">
        <v>75</v>
      </c>
      <c r="AU131" s="216" t="s">
        <v>76</v>
      </c>
      <c r="AY131" s="215" t="s">
        <v>131</v>
      </c>
      <c r="BK131" s="217">
        <f>BK132+BK213+BK223+BK304+BK315+BK438+BK453</f>
        <v>0</v>
      </c>
    </row>
    <row r="132" s="12" customFormat="1" ht="22.8" customHeight="1">
      <c r="A132" s="12"/>
      <c r="B132" s="204"/>
      <c r="C132" s="205"/>
      <c r="D132" s="206" t="s">
        <v>75</v>
      </c>
      <c r="E132" s="218" t="s">
        <v>84</v>
      </c>
      <c r="F132" s="218" t="s">
        <v>132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SUM(P133:P212)</f>
        <v>0</v>
      </c>
      <c r="Q132" s="212"/>
      <c r="R132" s="213">
        <f>SUM(R133:R212)</f>
        <v>15.798409000000001</v>
      </c>
      <c r="S132" s="212"/>
      <c r="T132" s="214">
        <f>SUM(T133:T212)</f>
        <v>328.30059999999997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84</v>
      </c>
      <c r="AY132" s="215" t="s">
        <v>131</v>
      </c>
      <c r="BK132" s="217">
        <f>SUM(BK133:BK212)</f>
        <v>0</v>
      </c>
    </row>
    <row r="133" s="2" customFormat="1" ht="37.8" customHeight="1">
      <c r="A133" s="38"/>
      <c r="B133" s="39"/>
      <c r="C133" s="220" t="s">
        <v>84</v>
      </c>
      <c r="D133" s="220" t="s">
        <v>133</v>
      </c>
      <c r="E133" s="221" t="s">
        <v>134</v>
      </c>
      <c r="F133" s="222" t="s">
        <v>135</v>
      </c>
      <c r="G133" s="223" t="s">
        <v>136</v>
      </c>
      <c r="H133" s="224">
        <v>6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41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137</v>
      </c>
      <c r="AT133" s="232" t="s">
        <v>133</v>
      </c>
      <c r="AU133" s="232" t="s">
        <v>86</v>
      </c>
      <c r="AY133" s="17" t="s">
        <v>131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84</v>
      </c>
      <c r="BK133" s="233">
        <f>ROUND(I133*H133,2)</f>
        <v>0</v>
      </c>
      <c r="BL133" s="17" t="s">
        <v>137</v>
      </c>
      <c r="BM133" s="232" t="s">
        <v>138</v>
      </c>
    </row>
    <row r="134" s="2" customFormat="1">
      <c r="A134" s="38"/>
      <c r="B134" s="39"/>
      <c r="C134" s="40"/>
      <c r="D134" s="234" t="s">
        <v>139</v>
      </c>
      <c r="E134" s="40"/>
      <c r="F134" s="235" t="s">
        <v>140</v>
      </c>
      <c r="G134" s="40"/>
      <c r="H134" s="40"/>
      <c r="I134" s="236"/>
      <c r="J134" s="40"/>
      <c r="K134" s="40"/>
      <c r="L134" s="44"/>
      <c r="M134" s="237"/>
      <c r="N134" s="238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139</v>
      </c>
      <c r="AU134" s="17" t="s">
        <v>86</v>
      </c>
    </row>
    <row r="135" s="2" customFormat="1" ht="24.15" customHeight="1">
      <c r="A135" s="38"/>
      <c r="B135" s="39"/>
      <c r="C135" s="220" t="s">
        <v>86</v>
      </c>
      <c r="D135" s="220" t="s">
        <v>133</v>
      </c>
      <c r="E135" s="221" t="s">
        <v>141</v>
      </c>
      <c r="F135" s="222" t="s">
        <v>142</v>
      </c>
      <c r="G135" s="223" t="s">
        <v>136</v>
      </c>
      <c r="H135" s="224">
        <v>6</v>
      </c>
      <c r="I135" s="225"/>
      <c r="J135" s="226">
        <f>ROUND(I135*H135,2)</f>
        <v>0</v>
      </c>
      <c r="K135" s="227"/>
      <c r="L135" s="44"/>
      <c r="M135" s="228" t="s">
        <v>1</v>
      </c>
      <c r="N135" s="229" t="s">
        <v>41</v>
      </c>
      <c r="O135" s="91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2" t="s">
        <v>137</v>
      </c>
      <c r="AT135" s="232" t="s">
        <v>133</v>
      </c>
      <c r="AU135" s="232" t="s">
        <v>86</v>
      </c>
      <c r="AY135" s="17" t="s">
        <v>131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84</v>
      </c>
      <c r="BK135" s="233">
        <f>ROUND(I135*H135,2)</f>
        <v>0</v>
      </c>
      <c r="BL135" s="17" t="s">
        <v>137</v>
      </c>
      <c r="BM135" s="232" t="s">
        <v>143</v>
      </c>
    </row>
    <row r="136" s="2" customFormat="1">
      <c r="A136" s="38"/>
      <c r="B136" s="39"/>
      <c r="C136" s="40"/>
      <c r="D136" s="234" t="s">
        <v>139</v>
      </c>
      <c r="E136" s="40"/>
      <c r="F136" s="235" t="s">
        <v>144</v>
      </c>
      <c r="G136" s="40"/>
      <c r="H136" s="40"/>
      <c r="I136" s="236"/>
      <c r="J136" s="40"/>
      <c r="K136" s="40"/>
      <c r="L136" s="44"/>
      <c r="M136" s="237"/>
      <c r="N136" s="238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139</v>
      </c>
      <c r="AU136" s="17" t="s">
        <v>86</v>
      </c>
    </row>
    <row r="137" s="2" customFormat="1" ht="24.15" customHeight="1">
      <c r="A137" s="38"/>
      <c r="B137" s="39"/>
      <c r="C137" s="220" t="s">
        <v>145</v>
      </c>
      <c r="D137" s="220" t="s">
        <v>133</v>
      </c>
      <c r="E137" s="221" t="s">
        <v>146</v>
      </c>
      <c r="F137" s="222" t="s">
        <v>147</v>
      </c>
      <c r="G137" s="223" t="s">
        <v>148</v>
      </c>
      <c r="H137" s="224">
        <v>2</v>
      </c>
      <c r="I137" s="225"/>
      <c r="J137" s="226">
        <f>ROUND(I137*H137,2)</f>
        <v>0</v>
      </c>
      <c r="K137" s="227"/>
      <c r="L137" s="44"/>
      <c r="M137" s="228" t="s">
        <v>1</v>
      </c>
      <c r="N137" s="229" t="s">
        <v>41</v>
      </c>
      <c r="O137" s="91"/>
      <c r="P137" s="230">
        <f>O137*H137</f>
        <v>0</v>
      </c>
      <c r="Q137" s="230">
        <v>0</v>
      </c>
      <c r="R137" s="230">
        <f>Q137*H137</f>
        <v>0</v>
      </c>
      <c r="S137" s="230">
        <v>0.22500000000000001</v>
      </c>
      <c r="T137" s="231">
        <f>S137*H137</f>
        <v>0.45000000000000001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2" t="s">
        <v>137</v>
      </c>
      <c r="AT137" s="232" t="s">
        <v>133</v>
      </c>
      <c r="AU137" s="232" t="s">
        <v>86</v>
      </c>
      <c r="AY137" s="17" t="s">
        <v>131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7" t="s">
        <v>84</v>
      </c>
      <c r="BK137" s="233">
        <f>ROUND(I137*H137,2)</f>
        <v>0</v>
      </c>
      <c r="BL137" s="17" t="s">
        <v>137</v>
      </c>
      <c r="BM137" s="232" t="s">
        <v>149</v>
      </c>
    </row>
    <row r="138" s="2" customFormat="1">
      <c r="A138" s="38"/>
      <c r="B138" s="39"/>
      <c r="C138" s="40"/>
      <c r="D138" s="234" t="s">
        <v>139</v>
      </c>
      <c r="E138" s="40"/>
      <c r="F138" s="235" t="s">
        <v>150</v>
      </c>
      <c r="G138" s="40"/>
      <c r="H138" s="40"/>
      <c r="I138" s="236"/>
      <c r="J138" s="40"/>
      <c r="K138" s="40"/>
      <c r="L138" s="44"/>
      <c r="M138" s="237"/>
      <c r="N138" s="238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139</v>
      </c>
      <c r="AU138" s="17" t="s">
        <v>86</v>
      </c>
    </row>
    <row r="139" s="13" customFormat="1">
      <c r="A139" s="13"/>
      <c r="B139" s="239"/>
      <c r="C139" s="240"/>
      <c r="D139" s="234" t="s">
        <v>151</v>
      </c>
      <c r="E139" s="241" t="s">
        <v>1</v>
      </c>
      <c r="F139" s="242" t="s">
        <v>152</v>
      </c>
      <c r="G139" s="240"/>
      <c r="H139" s="243">
        <v>2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151</v>
      </c>
      <c r="AU139" s="249" t="s">
        <v>86</v>
      </c>
      <c r="AV139" s="13" t="s">
        <v>86</v>
      </c>
      <c r="AW139" s="13" t="s">
        <v>32</v>
      </c>
      <c r="AX139" s="13" t="s">
        <v>84</v>
      </c>
      <c r="AY139" s="249" t="s">
        <v>131</v>
      </c>
    </row>
    <row r="140" s="2" customFormat="1" ht="24.15" customHeight="1">
      <c r="A140" s="38"/>
      <c r="B140" s="39"/>
      <c r="C140" s="220" t="s">
        <v>137</v>
      </c>
      <c r="D140" s="220" t="s">
        <v>133</v>
      </c>
      <c r="E140" s="221" t="s">
        <v>153</v>
      </c>
      <c r="F140" s="222" t="s">
        <v>154</v>
      </c>
      <c r="G140" s="223" t="s">
        <v>148</v>
      </c>
      <c r="H140" s="224">
        <v>198</v>
      </c>
      <c r="I140" s="225"/>
      <c r="J140" s="226">
        <f>ROUND(I140*H140,2)</f>
        <v>0</v>
      </c>
      <c r="K140" s="227"/>
      <c r="L140" s="44"/>
      <c r="M140" s="228" t="s">
        <v>1</v>
      </c>
      <c r="N140" s="229" t="s">
        <v>41</v>
      </c>
      <c r="O140" s="91"/>
      <c r="P140" s="230">
        <f>O140*H140</f>
        <v>0</v>
      </c>
      <c r="Q140" s="230">
        <v>0</v>
      </c>
      <c r="R140" s="230">
        <f>Q140*H140</f>
        <v>0</v>
      </c>
      <c r="S140" s="230">
        <v>0.26000000000000001</v>
      </c>
      <c r="T140" s="231">
        <f>S140*H140</f>
        <v>51.480000000000004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2" t="s">
        <v>137</v>
      </c>
      <c r="AT140" s="232" t="s">
        <v>133</v>
      </c>
      <c r="AU140" s="232" t="s">
        <v>86</v>
      </c>
      <c r="AY140" s="17" t="s">
        <v>131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84</v>
      </c>
      <c r="BK140" s="233">
        <f>ROUND(I140*H140,2)</f>
        <v>0</v>
      </c>
      <c r="BL140" s="17" t="s">
        <v>137</v>
      </c>
      <c r="BM140" s="232" t="s">
        <v>155</v>
      </c>
    </row>
    <row r="141" s="2" customFormat="1">
      <c r="A141" s="38"/>
      <c r="B141" s="39"/>
      <c r="C141" s="40"/>
      <c r="D141" s="234" t="s">
        <v>139</v>
      </c>
      <c r="E141" s="40"/>
      <c r="F141" s="235" t="s">
        <v>156</v>
      </c>
      <c r="G141" s="40"/>
      <c r="H141" s="40"/>
      <c r="I141" s="236"/>
      <c r="J141" s="40"/>
      <c r="K141" s="40"/>
      <c r="L141" s="44"/>
      <c r="M141" s="237"/>
      <c r="N141" s="238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139</v>
      </c>
      <c r="AU141" s="17" t="s">
        <v>86</v>
      </c>
    </row>
    <row r="142" s="13" customFormat="1">
      <c r="A142" s="13"/>
      <c r="B142" s="239"/>
      <c r="C142" s="240"/>
      <c r="D142" s="234" t="s">
        <v>151</v>
      </c>
      <c r="E142" s="241" t="s">
        <v>1</v>
      </c>
      <c r="F142" s="242" t="s">
        <v>157</v>
      </c>
      <c r="G142" s="240"/>
      <c r="H142" s="243">
        <v>174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151</v>
      </c>
      <c r="AU142" s="249" t="s">
        <v>86</v>
      </c>
      <c r="AV142" s="13" t="s">
        <v>86</v>
      </c>
      <c r="AW142" s="13" t="s">
        <v>32</v>
      </c>
      <c r="AX142" s="13" t="s">
        <v>76</v>
      </c>
      <c r="AY142" s="249" t="s">
        <v>131</v>
      </c>
    </row>
    <row r="143" s="13" customFormat="1">
      <c r="A143" s="13"/>
      <c r="B143" s="239"/>
      <c r="C143" s="240"/>
      <c r="D143" s="234" t="s">
        <v>151</v>
      </c>
      <c r="E143" s="241" t="s">
        <v>1</v>
      </c>
      <c r="F143" s="242" t="s">
        <v>158</v>
      </c>
      <c r="G143" s="240"/>
      <c r="H143" s="243">
        <v>24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151</v>
      </c>
      <c r="AU143" s="249" t="s">
        <v>86</v>
      </c>
      <c r="AV143" s="13" t="s">
        <v>86</v>
      </c>
      <c r="AW143" s="13" t="s">
        <v>32</v>
      </c>
      <c r="AX143" s="13" t="s">
        <v>76</v>
      </c>
      <c r="AY143" s="249" t="s">
        <v>131</v>
      </c>
    </row>
    <row r="144" s="14" customFormat="1">
      <c r="A144" s="14"/>
      <c r="B144" s="250"/>
      <c r="C144" s="251"/>
      <c r="D144" s="234" t="s">
        <v>151</v>
      </c>
      <c r="E144" s="252" t="s">
        <v>1</v>
      </c>
      <c r="F144" s="253" t="s">
        <v>159</v>
      </c>
      <c r="G144" s="251"/>
      <c r="H144" s="254">
        <v>198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151</v>
      </c>
      <c r="AU144" s="260" t="s">
        <v>86</v>
      </c>
      <c r="AV144" s="14" t="s">
        <v>137</v>
      </c>
      <c r="AW144" s="14" t="s">
        <v>32</v>
      </c>
      <c r="AX144" s="14" t="s">
        <v>84</v>
      </c>
      <c r="AY144" s="260" t="s">
        <v>131</v>
      </c>
    </row>
    <row r="145" s="2" customFormat="1" ht="24.15" customHeight="1">
      <c r="A145" s="38"/>
      <c r="B145" s="39"/>
      <c r="C145" s="220" t="s">
        <v>160</v>
      </c>
      <c r="D145" s="220" t="s">
        <v>133</v>
      </c>
      <c r="E145" s="221" t="s">
        <v>161</v>
      </c>
      <c r="F145" s="222" t="s">
        <v>162</v>
      </c>
      <c r="G145" s="223" t="s">
        <v>148</v>
      </c>
      <c r="H145" s="224">
        <v>24</v>
      </c>
      <c r="I145" s="225"/>
      <c r="J145" s="226">
        <f>ROUND(I145*H145,2)</f>
        <v>0</v>
      </c>
      <c r="K145" s="227"/>
      <c r="L145" s="44"/>
      <c r="M145" s="228" t="s">
        <v>1</v>
      </c>
      <c r="N145" s="229" t="s">
        <v>41</v>
      </c>
      <c r="O145" s="91"/>
      <c r="P145" s="230">
        <f>O145*H145</f>
        <v>0</v>
      </c>
      <c r="Q145" s="230">
        <v>0</v>
      </c>
      <c r="R145" s="230">
        <f>Q145*H145</f>
        <v>0</v>
      </c>
      <c r="S145" s="230">
        <v>0.28999999999999998</v>
      </c>
      <c r="T145" s="231">
        <f>S145*H145</f>
        <v>6.9599999999999991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2" t="s">
        <v>137</v>
      </c>
      <c r="AT145" s="232" t="s">
        <v>133</v>
      </c>
      <c r="AU145" s="232" t="s">
        <v>86</v>
      </c>
      <c r="AY145" s="17" t="s">
        <v>131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84</v>
      </c>
      <c r="BK145" s="233">
        <f>ROUND(I145*H145,2)</f>
        <v>0</v>
      </c>
      <c r="BL145" s="17" t="s">
        <v>137</v>
      </c>
      <c r="BM145" s="232" t="s">
        <v>163</v>
      </c>
    </row>
    <row r="146" s="2" customFormat="1">
      <c r="A146" s="38"/>
      <c r="B146" s="39"/>
      <c r="C146" s="40"/>
      <c r="D146" s="234" t="s">
        <v>139</v>
      </c>
      <c r="E146" s="40"/>
      <c r="F146" s="235" t="s">
        <v>164</v>
      </c>
      <c r="G146" s="40"/>
      <c r="H146" s="40"/>
      <c r="I146" s="236"/>
      <c r="J146" s="40"/>
      <c r="K146" s="40"/>
      <c r="L146" s="44"/>
      <c r="M146" s="237"/>
      <c r="N146" s="238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139</v>
      </c>
      <c r="AU146" s="17" t="s">
        <v>86</v>
      </c>
    </row>
    <row r="147" s="13" customFormat="1">
      <c r="A147" s="13"/>
      <c r="B147" s="239"/>
      <c r="C147" s="240"/>
      <c r="D147" s="234" t="s">
        <v>151</v>
      </c>
      <c r="E147" s="241" t="s">
        <v>1</v>
      </c>
      <c r="F147" s="242" t="s">
        <v>158</v>
      </c>
      <c r="G147" s="240"/>
      <c r="H147" s="243">
        <v>24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151</v>
      </c>
      <c r="AU147" s="249" t="s">
        <v>86</v>
      </c>
      <c r="AV147" s="13" t="s">
        <v>86</v>
      </c>
      <c r="AW147" s="13" t="s">
        <v>32</v>
      </c>
      <c r="AX147" s="13" t="s">
        <v>84</v>
      </c>
      <c r="AY147" s="249" t="s">
        <v>131</v>
      </c>
    </row>
    <row r="148" s="2" customFormat="1" ht="24.15" customHeight="1">
      <c r="A148" s="38"/>
      <c r="B148" s="39"/>
      <c r="C148" s="220" t="s">
        <v>165</v>
      </c>
      <c r="D148" s="220" t="s">
        <v>133</v>
      </c>
      <c r="E148" s="221" t="s">
        <v>166</v>
      </c>
      <c r="F148" s="222" t="s">
        <v>167</v>
      </c>
      <c r="G148" s="223" t="s">
        <v>148</v>
      </c>
      <c r="H148" s="224">
        <v>189.55000000000001</v>
      </c>
      <c r="I148" s="225"/>
      <c r="J148" s="226">
        <f>ROUND(I148*H148,2)</f>
        <v>0</v>
      </c>
      <c r="K148" s="227"/>
      <c r="L148" s="44"/>
      <c r="M148" s="228" t="s">
        <v>1</v>
      </c>
      <c r="N148" s="229" t="s">
        <v>41</v>
      </c>
      <c r="O148" s="91"/>
      <c r="P148" s="230">
        <f>O148*H148</f>
        <v>0</v>
      </c>
      <c r="Q148" s="230">
        <v>0</v>
      </c>
      <c r="R148" s="230">
        <f>Q148*H148</f>
        <v>0</v>
      </c>
      <c r="S148" s="230">
        <v>0.44</v>
      </c>
      <c r="T148" s="231">
        <f>S148*H148</f>
        <v>83.402000000000001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2" t="s">
        <v>137</v>
      </c>
      <c r="AT148" s="232" t="s">
        <v>133</v>
      </c>
      <c r="AU148" s="232" t="s">
        <v>86</v>
      </c>
      <c r="AY148" s="17" t="s">
        <v>131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84</v>
      </c>
      <c r="BK148" s="233">
        <f>ROUND(I148*H148,2)</f>
        <v>0</v>
      </c>
      <c r="BL148" s="17" t="s">
        <v>137</v>
      </c>
      <c r="BM148" s="232" t="s">
        <v>168</v>
      </c>
    </row>
    <row r="149" s="2" customFormat="1">
      <c r="A149" s="38"/>
      <c r="B149" s="39"/>
      <c r="C149" s="40"/>
      <c r="D149" s="234" t="s">
        <v>139</v>
      </c>
      <c r="E149" s="40"/>
      <c r="F149" s="235" t="s">
        <v>169</v>
      </c>
      <c r="G149" s="40"/>
      <c r="H149" s="40"/>
      <c r="I149" s="236"/>
      <c r="J149" s="40"/>
      <c r="K149" s="40"/>
      <c r="L149" s="44"/>
      <c r="M149" s="237"/>
      <c r="N149" s="238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139</v>
      </c>
      <c r="AU149" s="17" t="s">
        <v>86</v>
      </c>
    </row>
    <row r="150" s="13" customFormat="1">
      <c r="A150" s="13"/>
      <c r="B150" s="239"/>
      <c r="C150" s="240"/>
      <c r="D150" s="234" t="s">
        <v>151</v>
      </c>
      <c r="E150" s="241" t="s">
        <v>1</v>
      </c>
      <c r="F150" s="242" t="s">
        <v>170</v>
      </c>
      <c r="G150" s="240"/>
      <c r="H150" s="243">
        <v>15.550000000000001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151</v>
      </c>
      <c r="AU150" s="249" t="s">
        <v>86</v>
      </c>
      <c r="AV150" s="13" t="s">
        <v>86</v>
      </c>
      <c r="AW150" s="13" t="s">
        <v>32</v>
      </c>
      <c r="AX150" s="13" t="s">
        <v>76</v>
      </c>
      <c r="AY150" s="249" t="s">
        <v>131</v>
      </c>
    </row>
    <row r="151" s="13" customFormat="1">
      <c r="A151" s="13"/>
      <c r="B151" s="239"/>
      <c r="C151" s="240"/>
      <c r="D151" s="234" t="s">
        <v>151</v>
      </c>
      <c r="E151" s="241" t="s">
        <v>1</v>
      </c>
      <c r="F151" s="242" t="s">
        <v>157</v>
      </c>
      <c r="G151" s="240"/>
      <c r="H151" s="243">
        <v>174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151</v>
      </c>
      <c r="AU151" s="249" t="s">
        <v>86</v>
      </c>
      <c r="AV151" s="13" t="s">
        <v>86</v>
      </c>
      <c r="AW151" s="13" t="s">
        <v>32</v>
      </c>
      <c r="AX151" s="13" t="s">
        <v>76</v>
      </c>
      <c r="AY151" s="249" t="s">
        <v>131</v>
      </c>
    </row>
    <row r="152" s="14" customFormat="1">
      <c r="A152" s="14"/>
      <c r="B152" s="250"/>
      <c r="C152" s="251"/>
      <c r="D152" s="234" t="s">
        <v>151</v>
      </c>
      <c r="E152" s="252" t="s">
        <v>1</v>
      </c>
      <c r="F152" s="253" t="s">
        <v>159</v>
      </c>
      <c r="G152" s="251"/>
      <c r="H152" s="254">
        <v>189.55000000000001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151</v>
      </c>
      <c r="AU152" s="260" t="s">
        <v>86</v>
      </c>
      <c r="AV152" s="14" t="s">
        <v>137</v>
      </c>
      <c r="AW152" s="14" t="s">
        <v>32</v>
      </c>
      <c r="AX152" s="14" t="s">
        <v>84</v>
      </c>
      <c r="AY152" s="260" t="s">
        <v>131</v>
      </c>
    </row>
    <row r="153" s="2" customFormat="1" ht="24.15" customHeight="1">
      <c r="A153" s="38"/>
      <c r="B153" s="39"/>
      <c r="C153" s="220" t="s">
        <v>171</v>
      </c>
      <c r="D153" s="220" t="s">
        <v>133</v>
      </c>
      <c r="E153" s="221" t="s">
        <v>172</v>
      </c>
      <c r="F153" s="222" t="s">
        <v>173</v>
      </c>
      <c r="G153" s="223" t="s">
        <v>148</v>
      </c>
      <c r="H153" s="224">
        <v>50.899999999999999</v>
      </c>
      <c r="I153" s="225"/>
      <c r="J153" s="226">
        <f>ROUND(I153*H153,2)</f>
        <v>0</v>
      </c>
      <c r="K153" s="227"/>
      <c r="L153" s="44"/>
      <c r="M153" s="228" t="s">
        <v>1</v>
      </c>
      <c r="N153" s="229" t="s">
        <v>41</v>
      </c>
      <c r="O153" s="91"/>
      <c r="P153" s="230">
        <f>O153*H153</f>
        <v>0</v>
      </c>
      <c r="Q153" s="230">
        <v>0</v>
      </c>
      <c r="R153" s="230">
        <f>Q153*H153</f>
        <v>0</v>
      </c>
      <c r="S153" s="230">
        <v>0.93000000000000005</v>
      </c>
      <c r="T153" s="231">
        <f>S153*H153</f>
        <v>47.337000000000003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2" t="s">
        <v>137</v>
      </c>
      <c r="AT153" s="232" t="s">
        <v>133</v>
      </c>
      <c r="AU153" s="232" t="s">
        <v>86</v>
      </c>
      <c r="AY153" s="17" t="s">
        <v>131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84</v>
      </c>
      <c r="BK153" s="233">
        <f>ROUND(I153*H153,2)</f>
        <v>0</v>
      </c>
      <c r="BL153" s="17" t="s">
        <v>137</v>
      </c>
      <c r="BM153" s="232" t="s">
        <v>174</v>
      </c>
    </row>
    <row r="154" s="2" customFormat="1">
      <c r="A154" s="38"/>
      <c r="B154" s="39"/>
      <c r="C154" s="40"/>
      <c r="D154" s="234" t="s">
        <v>139</v>
      </c>
      <c r="E154" s="40"/>
      <c r="F154" s="235" t="s">
        <v>175</v>
      </c>
      <c r="G154" s="40"/>
      <c r="H154" s="40"/>
      <c r="I154" s="236"/>
      <c r="J154" s="40"/>
      <c r="K154" s="40"/>
      <c r="L154" s="44"/>
      <c r="M154" s="237"/>
      <c r="N154" s="238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139</v>
      </c>
      <c r="AU154" s="17" t="s">
        <v>86</v>
      </c>
    </row>
    <row r="155" s="13" customFormat="1">
      <c r="A155" s="13"/>
      <c r="B155" s="239"/>
      <c r="C155" s="240"/>
      <c r="D155" s="234" t="s">
        <v>151</v>
      </c>
      <c r="E155" s="241" t="s">
        <v>1</v>
      </c>
      <c r="F155" s="242" t="s">
        <v>176</v>
      </c>
      <c r="G155" s="240"/>
      <c r="H155" s="243">
        <v>50.899999999999999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151</v>
      </c>
      <c r="AU155" s="249" t="s">
        <v>86</v>
      </c>
      <c r="AV155" s="13" t="s">
        <v>86</v>
      </c>
      <c r="AW155" s="13" t="s">
        <v>32</v>
      </c>
      <c r="AX155" s="13" t="s">
        <v>84</v>
      </c>
      <c r="AY155" s="249" t="s">
        <v>131</v>
      </c>
    </row>
    <row r="156" s="2" customFormat="1" ht="24.15" customHeight="1">
      <c r="A156" s="38"/>
      <c r="B156" s="39"/>
      <c r="C156" s="220" t="s">
        <v>177</v>
      </c>
      <c r="D156" s="220" t="s">
        <v>133</v>
      </c>
      <c r="E156" s="221" t="s">
        <v>178</v>
      </c>
      <c r="F156" s="222" t="s">
        <v>179</v>
      </c>
      <c r="G156" s="223" t="s">
        <v>148</v>
      </c>
      <c r="H156" s="224">
        <v>15.550000000000001</v>
      </c>
      <c r="I156" s="225"/>
      <c r="J156" s="226">
        <f>ROUND(I156*H156,2)</f>
        <v>0</v>
      </c>
      <c r="K156" s="227"/>
      <c r="L156" s="44"/>
      <c r="M156" s="228" t="s">
        <v>1</v>
      </c>
      <c r="N156" s="229" t="s">
        <v>41</v>
      </c>
      <c r="O156" s="91"/>
      <c r="P156" s="230">
        <f>O156*H156</f>
        <v>0</v>
      </c>
      <c r="Q156" s="230">
        <v>0</v>
      </c>
      <c r="R156" s="230">
        <f>Q156*H156</f>
        <v>0</v>
      </c>
      <c r="S156" s="230">
        <v>0.22</v>
      </c>
      <c r="T156" s="231">
        <f>S156*H156</f>
        <v>3.4210000000000003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2" t="s">
        <v>137</v>
      </c>
      <c r="AT156" s="232" t="s">
        <v>133</v>
      </c>
      <c r="AU156" s="232" t="s">
        <v>86</v>
      </c>
      <c r="AY156" s="17" t="s">
        <v>131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84</v>
      </c>
      <c r="BK156" s="233">
        <f>ROUND(I156*H156,2)</f>
        <v>0</v>
      </c>
      <c r="BL156" s="17" t="s">
        <v>137</v>
      </c>
      <c r="BM156" s="232" t="s">
        <v>180</v>
      </c>
    </row>
    <row r="157" s="2" customFormat="1">
      <c r="A157" s="38"/>
      <c r="B157" s="39"/>
      <c r="C157" s="40"/>
      <c r="D157" s="234" t="s">
        <v>139</v>
      </c>
      <c r="E157" s="40"/>
      <c r="F157" s="235" t="s">
        <v>181</v>
      </c>
      <c r="G157" s="40"/>
      <c r="H157" s="40"/>
      <c r="I157" s="236"/>
      <c r="J157" s="40"/>
      <c r="K157" s="40"/>
      <c r="L157" s="44"/>
      <c r="M157" s="237"/>
      <c r="N157" s="238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139</v>
      </c>
      <c r="AU157" s="17" t="s">
        <v>86</v>
      </c>
    </row>
    <row r="158" s="13" customFormat="1">
      <c r="A158" s="13"/>
      <c r="B158" s="239"/>
      <c r="C158" s="240"/>
      <c r="D158" s="234" t="s">
        <v>151</v>
      </c>
      <c r="E158" s="241" t="s">
        <v>1</v>
      </c>
      <c r="F158" s="242" t="s">
        <v>170</v>
      </c>
      <c r="G158" s="240"/>
      <c r="H158" s="243">
        <v>15.550000000000001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151</v>
      </c>
      <c r="AU158" s="249" t="s">
        <v>86</v>
      </c>
      <c r="AV158" s="13" t="s">
        <v>86</v>
      </c>
      <c r="AW158" s="13" t="s">
        <v>32</v>
      </c>
      <c r="AX158" s="13" t="s">
        <v>84</v>
      </c>
      <c r="AY158" s="249" t="s">
        <v>131</v>
      </c>
    </row>
    <row r="159" s="2" customFormat="1" ht="24.15" customHeight="1">
      <c r="A159" s="38"/>
      <c r="B159" s="39"/>
      <c r="C159" s="220" t="s">
        <v>182</v>
      </c>
      <c r="D159" s="220" t="s">
        <v>133</v>
      </c>
      <c r="E159" s="221" t="s">
        <v>183</v>
      </c>
      <c r="F159" s="222" t="s">
        <v>184</v>
      </c>
      <c r="G159" s="223" t="s">
        <v>148</v>
      </c>
      <c r="H159" s="224">
        <v>74.900000000000006</v>
      </c>
      <c r="I159" s="225"/>
      <c r="J159" s="226">
        <f>ROUND(I159*H159,2)</f>
        <v>0</v>
      </c>
      <c r="K159" s="227"/>
      <c r="L159" s="44"/>
      <c r="M159" s="228" t="s">
        <v>1</v>
      </c>
      <c r="N159" s="229" t="s">
        <v>41</v>
      </c>
      <c r="O159" s="91"/>
      <c r="P159" s="230">
        <f>O159*H159</f>
        <v>0</v>
      </c>
      <c r="Q159" s="230">
        <v>0</v>
      </c>
      <c r="R159" s="230">
        <f>Q159*H159</f>
        <v>0</v>
      </c>
      <c r="S159" s="230">
        <v>0.316</v>
      </c>
      <c r="T159" s="231">
        <f>S159*H159</f>
        <v>23.668400000000002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2" t="s">
        <v>137</v>
      </c>
      <c r="AT159" s="232" t="s">
        <v>133</v>
      </c>
      <c r="AU159" s="232" t="s">
        <v>86</v>
      </c>
      <c r="AY159" s="17" t="s">
        <v>131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84</v>
      </c>
      <c r="BK159" s="233">
        <f>ROUND(I159*H159,2)</f>
        <v>0</v>
      </c>
      <c r="BL159" s="17" t="s">
        <v>137</v>
      </c>
      <c r="BM159" s="232" t="s">
        <v>185</v>
      </c>
    </row>
    <row r="160" s="2" customFormat="1">
      <c r="A160" s="38"/>
      <c r="B160" s="39"/>
      <c r="C160" s="40"/>
      <c r="D160" s="234" t="s">
        <v>139</v>
      </c>
      <c r="E160" s="40"/>
      <c r="F160" s="235" t="s">
        <v>186</v>
      </c>
      <c r="G160" s="40"/>
      <c r="H160" s="40"/>
      <c r="I160" s="236"/>
      <c r="J160" s="40"/>
      <c r="K160" s="40"/>
      <c r="L160" s="44"/>
      <c r="M160" s="237"/>
      <c r="N160" s="238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139</v>
      </c>
      <c r="AU160" s="17" t="s">
        <v>86</v>
      </c>
    </row>
    <row r="161" s="13" customFormat="1">
      <c r="A161" s="13"/>
      <c r="B161" s="239"/>
      <c r="C161" s="240"/>
      <c r="D161" s="234" t="s">
        <v>151</v>
      </c>
      <c r="E161" s="241" t="s">
        <v>1</v>
      </c>
      <c r="F161" s="242" t="s">
        <v>187</v>
      </c>
      <c r="G161" s="240"/>
      <c r="H161" s="243">
        <v>74.900000000000006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151</v>
      </c>
      <c r="AU161" s="249" t="s">
        <v>86</v>
      </c>
      <c r="AV161" s="13" t="s">
        <v>86</v>
      </c>
      <c r="AW161" s="13" t="s">
        <v>32</v>
      </c>
      <c r="AX161" s="13" t="s">
        <v>84</v>
      </c>
      <c r="AY161" s="249" t="s">
        <v>131</v>
      </c>
    </row>
    <row r="162" s="2" customFormat="1" ht="16.5" customHeight="1">
      <c r="A162" s="38"/>
      <c r="B162" s="39"/>
      <c r="C162" s="220" t="s">
        <v>188</v>
      </c>
      <c r="D162" s="220" t="s">
        <v>133</v>
      </c>
      <c r="E162" s="221" t="s">
        <v>189</v>
      </c>
      <c r="F162" s="222" t="s">
        <v>190</v>
      </c>
      <c r="G162" s="223" t="s">
        <v>148</v>
      </c>
      <c r="H162" s="224">
        <v>9</v>
      </c>
      <c r="I162" s="225"/>
      <c r="J162" s="226">
        <f>ROUND(I162*H162,2)</f>
        <v>0</v>
      </c>
      <c r="K162" s="227"/>
      <c r="L162" s="44"/>
      <c r="M162" s="228" t="s">
        <v>1</v>
      </c>
      <c r="N162" s="229" t="s">
        <v>41</v>
      </c>
      <c r="O162" s="91"/>
      <c r="P162" s="230">
        <f>O162*H162</f>
        <v>0</v>
      </c>
      <c r="Q162" s="230">
        <v>0</v>
      </c>
      <c r="R162" s="230">
        <f>Q162*H162</f>
        <v>0</v>
      </c>
      <c r="S162" s="230">
        <v>0.35499999999999998</v>
      </c>
      <c r="T162" s="231">
        <f>S162*H162</f>
        <v>3.1949999999999998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2" t="s">
        <v>137</v>
      </c>
      <c r="AT162" s="232" t="s">
        <v>133</v>
      </c>
      <c r="AU162" s="232" t="s">
        <v>86</v>
      </c>
      <c r="AY162" s="17" t="s">
        <v>131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84</v>
      </c>
      <c r="BK162" s="233">
        <f>ROUND(I162*H162,2)</f>
        <v>0</v>
      </c>
      <c r="BL162" s="17" t="s">
        <v>137</v>
      </c>
      <c r="BM162" s="232" t="s">
        <v>191</v>
      </c>
    </row>
    <row r="163" s="2" customFormat="1">
      <c r="A163" s="38"/>
      <c r="B163" s="39"/>
      <c r="C163" s="40"/>
      <c r="D163" s="234" t="s">
        <v>139</v>
      </c>
      <c r="E163" s="40"/>
      <c r="F163" s="235" t="s">
        <v>192</v>
      </c>
      <c r="G163" s="40"/>
      <c r="H163" s="40"/>
      <c r="I163" s="236"/>
      <c r="J163" s="40"/>
      <c r="K163" s="40"/>
      <c r="L163" s="44"/>
      <c r="M163" s="237"/>
      <c r="N163" s="238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139</v>
      </c>
      <c r="AU163" s="17" t="s">
        <v>86</v>
      </c>
    </row>
    <row r="164" s="13" customFormat="1">
      <c r="A164" s="13"/>
      <c r="B164" s="239"/>
      <c r="C164" s="240"/>
      <c r="D164" s="234" t="s">
        <v>151</v>
      </c>
      <c r="E164" s="241" t="s">
        <v>1</v>
      </c>
      <c r="F164" s="242" t="s">
        <v>193</v>
      </c>
      <c r="G164" s="240"/>
      <c r="H164" s="243">
        <v>9</v>
      </c>
      <c r="I164" s="244"/>
      <c r="J164" s="240"/>
      <c r="K164" s="240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151</v>
      </c>
      <c r="AU164" s="249" t="s">
        <v>86</v>
      </c>
      <c r="AV164" s="13" t="s">
        <v>86</v>
      </c>
      <c r="AW164" s="13" t="s">
        <v>32</v>
      </c>
      <c r="AX164" s="13" t="s">
        <v>84</v>
      </c>
      <c r="AY164" s="249" t="s">
        <v>131</v>
      </c>
    </row>
    <row r="165" s="2" customFormat="1" ht="24.15" customHeight="1">
      <c r="A165" s="38"/>
      <c r="B165" s="39"/>
      <c r="C165" s="220" t="s">
        <v>194</v>
      </c>
      <c r="D165" s="220" t="s">
        <v>133</v>
      </c>
      <c r="E165" s="221" t="s">
        <v>195</v>
      </c>
      <c r="F165" s="222" t="s">
        <v>196</v>
      </c>
      <c r="G165" s="223" t="s">
        <v>148</v>
      </c>
      <c r="H165" s="224">
        <v>520.39999999999998</v>
      </c>
      <c r="I165" s="225"/>
      <c r="J165" s="226">
        <f>ROUND(I165*H165,2)</f>
        <v>0</v>
      </c>
      <c r="K165" s="227"/>
      <c r="L165" s="44"/>
      <c r="M165" s="228" t="s">
        <v>1</v>
      </c>
      <c r="N165" s="229" t="s">
        <v>41</v>
      </c>
      <c r="O165" s="91"/>
      <c r="P165" s="230">
        <f>O165*H165</f>
        <v>0</v>
      </c>
      <c r="Q165" s="230">
        <v>1.0000000000000001E-05</v>
      </c>
      <c r="R165" s="230">
        <f>Q165*H165</f>
        <v>0.0052040000000000003</v>
      </c>
      <c r="S165" s="230">
        <v>0.10299999999999999</v>
      </c>
      <c r="T165" s="231">
        <f>S165*H165</f>
        <v>53.601199999999992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2" t="s">
        <v>137</v>
      </c>
      <c r="AT165" s="232" t="s">
        <v>133</v>
      </c>
      <c r="AU165" s="232" t="s">
        <v>86</v>
      </c>
      <c r="AY165" s="17" t="s">
        <v>131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84</v>
      </c>
      <c r="BK165" s="233">
        <f>ROUND(I165*H165,2)</f>
        <v>0</v>
      </c>
      <c r="BL165" s="17" t="s">
        <v>137</v>
      </c>
      <c r="BM165" s="232" t="s">
        <v>197</v>
      </c>
    </row>
    <row r="166" s="2" customFormat="1">
      <c r="A166" s="38"/>
      <c r="B166" s="39"/>
      <c r="C166" s="40"/>
      <c r="D166" s="234" t="s">
        <v>139</v>
      </c>
      <c r="E166" s="40"/>
      <c r="F166" s="235" t="s">
        <v>198</v>
      </c>
      <c r="G166" s="40"/>
      <c r="H166" s="40"/>
      <c r="I166" s="236"/>
      <c r="J166" s="40"/>
      <c r="K166" s="40"/>
      <c r="L166" s="44"/>
      <c r="M166" s="237"/>
      <c r="N166" s="238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139</v>
      </c>
      <c r="AU166" s="17" t="s">
        <v>86</v>
      </c>
    </row>
    <row r="167" s="13" customFormat="1">
      <c r="A167" s="13"/>
      <c r="B167" s="239"/>
      <c r="C167" s="240"/>
      <c r="D167" s="234" t="s">
        <v>151</v>
      </c>
      <c r="E167" s="241" t="s">
        <v>1</v>
      </c>
      <c r="F167" s="242" t="s">
        <v>199</v>
      </c>
      <c r="G167" s="240"/>
      <c r="H167" s="243">
        <v>520.39999999999998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151</v>
      </c>
      <c r="AU167" s="249" t="s">
        <v>86</v>
      </c>
      <c r="AV167" s="13" t="s">
        <v>86</v>
      </c>
      <c r="AW167" s="13" t="s">
        <v>32</v>
      </c>
      <c r="AX167" s="13" t="s">
        <v>84</v>
      </c>
      <c r="AY167" s="249" t="s">
        <v>131</v>
      </c>
    </row>
    <row r="168" s="2" customFormat="1" ht="16.5" customHeight="1">
      <c r="A168" s="38"/>
      <c r="B168" s="39"/>
      <c r="C168" s="220" t="s">
        <v>8</v>
      </c>
      <c r="D168" s="220" t="s">
        <v>133</v>
      </c>
      <c r="E168" s="221" t="s">
        <v>200</v>
      </c>
      <c r="F168" s="222" t="s">
        <v>201</v>
      </c>
      <c r="G168" s="223" t="s">
        <v>202</v>
      </c>
      <c r="H168" s="224">
        <v>231.59999999999999</v>
      </c>
      <c r="I168" s="225"/>
      <c r="J168" s="226">
        <f>ROUND(I168*H168,2)</f>
        <v>0</v>
      </c>
      <c r="K168" s="227"/>
      <c r="L168" s="44"/>
      <c r="M168" s="228" t="s">
        <v>1</v>
      </c>
      <c r="N168" s="229" t="s">
        <v>41</v>
      </c>
      <c r="O168" s="91"/>
      <c r="P168" s="230">
        <f>O168*H168</f>
        <v>0</v>
      </c>
      <c r="Q168" s="230">
        <v>0</v>
      </c>
      <c r="R168" s="230">
        <f>Q168*H168</f>
        <v>0</v>
      </c>
      <c r="S168" s="230">
        <v>0.20499999999999999</v>
      </c>
      <c r="T168" s="231">
        <f>S168*H168</f>
        <v>47.477999999999994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2" t="s">
        <v>137</v>
      </c>
      <c r="AT168" s="232" t="s">
        <v>133</v>
      </c>
      <c r="AU168" s="232" t="s">
        <v>86</v>
      </c>
      <c r="AY168" s="17" t="s">
        <v>131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7" t="s">
        <v>84</v>
      </c>
      <c r="BK168" s="233">
        <f>ROUND(I168*H168,2)</f>
        <v>0</v>
      </c>
      <c r="BL168" s="17" t="s">
        <v>137</v>
      </c>
      <c r="BM168" s="232" t="s">
        <v>203</v>
      </c>
    </row>
    <row r="169" s="2" customFormat="1">
      <c r="A169" s="38"/>
      <c r="B169" s="39"/>
      <c r="C169" s="40"/>
      <c r="D169" s="234" t="s">
        <v>139</v>
      </c>
      <c r="E169" s="40"/>
      <c r="F169" s="235" t="s">
        <v>204</v>
      </c>
      <c r="G169" s="40"/>
      <c r="H169" s="40"/>
      <c r="I169" s="236"/>
      <c r="J169" s="40"/>
      <c r="K169" s="40"/>
      <c r="L169" s="44"/>
      <c r="M169" s="237"/>
      <c r="N169" s="238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139</v>
      </c>
      <c r="AU169" s="17" t="s">
        <v>86</v>
      </c>
    </row>
    <row r="170" s="13" customFormat="1">
      <c r="A170" s="13"/>
      <c r="B170" s="239"/>
      <c r="C170" s="240"/>
      <c r="D170" s="234" t="s">
        <v>151</v>
      </c>
      <c r="E170" s="241" t="s">
        <v>1</v>
      </c>
      <c r="F170" s="242" t="s">
        <v>205</v>
      </c>
      <c r="G170" s="240"/>
      <c r="H170" s="243">
        <v>231.59999999999999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151</v>
      </c>
      <c r="AU170" s="249" t="s">
        <v>86</v>
      </c>
      <c r="AV170" s="13" t="s">
        <v>86</v>
      </c>
      <c r="AW170" s="13" t="s">
        <v>32</v>
      </c>
      <c r="AX170" s="13" t="s">
        <v>84</v>
      </c>
      <c r="AY170" s="249" t="s">
        <v>131</v>
      </c>
    </row>
    <row r="171" s="2" customFormat="1" ht="16.5" customHeight="1">
      <c r="A171" s="38"/>
      <c r="B171" s="39"/>
      <c r="C171" s="220" t="s">
        <v>206</v>
      </c>
      <c r="D171" s="220" t="s">
        <v>133</v>
      </c>
      <c r="E171" s="221" t="s">
        <v>207</v>
      </c>
      <c r="F171" s="222" t="s">
        <v>208</v>
      </c>
      <c r="G171" s="223" t="s">
        <v>202</v>
      </c>
      <c r="H171" s="224">
        <v>4</v>
      </c>
      <c r="I171" s="225"/>
      <c r="J171" s="226">
        <f>ROUND(I171*H171,2)</f>
        <v>0</v>
      </c>
      <c r="K171" s="227"/>
      <c r="L171" s="44"/>
      <c r="M171" s="228" t="s">
        <v>1</v>
      </c>
      <c r="N171" s="229" t="s">
        <v>41</v>
      </c>
      <c r="O171" s="91"/>
      <c r="P171" s="230">
        <f>O171*H171</f>
        <v>0</v>
      </c>
      <c r="Q171" s="230">
        <v>0</v>
      </c>
      <c r="R171" s="230">
        <f>Q171*H171</f>
        <v>0</v>
      </c>
      <c r="S171" s="230">
        <v>0.11500000000000001</v>
      </c>
      <c r="T171" s="231">
        <f>S171*H171</f>
        <v>0.46000000000000002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2" t="s">
        <v>137</v>
      </c>
      <c r="AT171" s="232" t="s">
        <v>133</v>
      </c>
      <c r="AU171" s="232" t="s">
        <v>86</v>
      </c>
      <c r="AY171" s="17" t="s">
        <v>131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7" t="s">
        <v>84</v>
      </c>
      <c r="BK171" s="233">
        <f>ROUND(I171*H171,2)</f>
        <v>0</v>
      </c>
      <c r="BL171" s="17" t="s">
        <v>137</v>
      </c>
      <c r="BM171" s="232" t="s">
        <v>209</v>
      </c>
    </row>
    <row r="172" s="2" customFormat="1">
      <c r="A172" s="38"/>
      <c r="B172" s="39"/>
      <c r="C172" s="40"/>
      <c r="D172" s="234" t="s">
        <v>139</v>
      </c>
      <c r="E172" s="40"/>
      <c r="F172" s="235" t="s">
        <v>210</v>
      </c>
      <c r="G172" s="40"/>
      <c r="H172" s="40"/>
      <c r="I172" s="236"/>
      <c r="J172" s="40"/>
      <c r="K172" s="40"/>
      <c r="L172" s="44"/>
      <c r="M172" s="237"/>
      <c r="N172" s="238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139</v>
      </c>
      <c r="AU172" s="17" t="s">
        <v>86</v>
      </c>
    </row>
    <row r="173" s="13" customFormat="1">
      <c r="A173" s="13"/>
      <c r="B173" s="239"/>
      <c r="C173" s="240"/>
      <c r="D173" s="234" t="s">
        <v>151</v>
      </c>
      <c r="E173" s="241" t="s">
        <v>1</v>
      </c>
      <c r="F173" s="242" t="s">
        <v>211</v>
      </c>
      <c r="G173" s="240"/>
      <c r="H173" s="243">
        <v>4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151</v>
      </c>
      <c r="AU173" s="249" t="s">
        <v>86</v>
      </c>
      <c r="AV173" s="13" t="s">
        <v>86</v>
      </c>
      <c r="AW173" s="13" t="s">
        <v>32</v>
      </c>
      <c r="AX173" s="13" t="s">
        <v>84</v>
      </c>
      <c r="AY173" s="249" t="s">
        <v>131</v>
      </c>
    </row>
    <row r="174" s="2" customFormat="1" ht="16.5" customHeight="1">
      <c r="A174" s="38"/>
      <c r="B174" s="39"/>
      <c r="C174" s="220" t="s">
        <v>212</v>
      </c>
      <c r="D174" s="220" t="s">
        <v>133</v>
      </c>
      <c r="E174" s="221" t="s">
        <v>213</v>
      </c>
      <c r="F174" s="222" t="s">
        <v>214</v>
      </c>
      <c r="G174" s="223" t="s">
        <v>202</v>
      </c>
      <c r="H174" s="224">
        <v>171.19999999999999</v>
      </c>
      <c r="I174" s="225"/>
      <c r="J174" s="226">
        <f>ROUND(I174*H174,2)</f>
        <v>0</v>
      </c>
      <c r="K174" s="227"/>
      <c r="L174" s="44"/>
      <c r="M174" s="228" t="s">
        <v>1</v>
      </c>
      <c r="N174" s="229" t="s">
        <v>41</v>
      </c>
      <c r="O174" s="91"/>
      <c r="P174" s="230">
        <f>O174*H174</f>
        <v>0</v>
      </c>
      <c r="Q174" s="230">
        <v>0</v>
      </c>
      <c r="R174" s="230">
        <f>Q174*H174</f>
        <v>0</v>
      </c>
      <c r="S174" s="230">
        <v>0.040000000000000001</v>
      </c>
      <c r="T174" s="231">
        <f>S174*H174</f>
        <v>6.8479999999999999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2" t="s">
        <v>137</v>
      </c>
      <c r="AT174" s="232" t="s">
        <v>133</v>
      </c>
      <c r="AU174" s="232" t="s">
        <v>86</v>
      </c>
      <c r="AY174" s="17" t="s">
        <v>131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84</v>
      </c>
      <c r="BK174" s="233">
        <f>ROUND(I174*H174,2)</f>
        <v>0</v>
      </c>
      <c r="BL174" s="17" t="s">
        <v>137</v>
      </c>
      <c r="BM174" s="232" t="s">
        <v>215</v>
      </c>
    </row>
    <row r="175" s="2" customFormat="1">
      <c r="A175" s="38"/>
      <c r="B175" s="39"/>
      <c r="C175" s="40"/>
      <c r="D175" s="234" t="s">
        <v>139</v>
      </c>
      <c r="E175" s="40"/>
      <c r="F175" s="235" t="s">
        <v>216</v>
      </c>
      <c r="G175" s="40"/>
      <c r="H175" s="40"/>
      <c r="I175" s="236"/>
      <c r="J175" s="40"/>
      <c r="K175" s="40"/>
      <c r="L175" s="44"/>
      <c r="M175" s="237"/>
      <c r="N175" s="238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139</v>
      </c>
      <c r="AU175" s="17" t="s">
        <v>86</v>
      </c>
    </row>
    <row r="176" s="13" customFormat="1">
      <c r="A176" s="13"/>
      <c r="B176" s="239"/>
      <c r="C176" s="240"/>
      <c r="D176" s="234" t="s">
        <v>151</v>
      </c>
      <c r="E176" s="241" t="s">
        <v>1</v>
      </c>
      <c r="F176" s="242" t="s">
        <v>217</v>
      </c>
      <c r="G176" s="240"/>
      <c r="H176" s="243">
        <v>171.19999999999999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151</v>
      </c>
      <c r="AU176" s="249" t="s">
        <v>86</v>
      </c>
      <c r="AV176" s="13" t="s">
        <v>86</v>
      </c>
      <c r="AW176" s="13" t="s">
        <v>32</v>
      </c>
      <c r="AX176" s="13" t="s">
        <v>84</v>
      </c>
      <c r="AY176" s="249" t="s">
        <v>131</v>
      </c>
    </row>
    <row r="177" s="2" customFormat="1" ht="33" customHeight="1">
      <c r="A177" s="38"/>
      <c r="B177" s="39"/>
      <c r="C177" s="220" t="s">
        <v>218</v>
      </c>
      <c r="D177" s="220" t="s">
        <v>133</v>
      </c>
      <c r="E177" s="221" t="s">
        <v>219</v>
      </c>
      <c r="F177" s="222" t="s">
        <v>220</v>
      </c>
      <c r="G177" s="223" t="s">
        <v>221</v>
      </c>
      <c r="H177" s="224">
        <v>59.292000000000002</v>
      </c>
      <c r="I177" s="225"/>
      <c r="J177" s="226">
        <f>ROUND(I177*H177,2)</f>
        <v>0</v>
      </c>
      <c r="K177" s="227"/>
      <c r="L177" s="44"/>
      <c r="M177" s="228" t="s">
        <v>1</v>
      </c>
      <c r="N177" s="229" t="s">
        <v>41</v>
      </c>
      <c r="O177" s="91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2" t="s">
        <v>137</v>
      </c>
      <c r="AT177" s="232" t="s">
        <v>133</v>
      </c>
      <c r="AU177" s="232" t="s">
        <v>86</v>
      </c>
      <c r="AY177" s="17" t="s">
        <v>131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84</v>
      </c>
      <c r="BK177" s="233">
        <f>ROUND(I177*H177,2)</f>
        <v>0</v>
      </c>
      <c r="BL177" s="17" t="s">
        <v>137</v>
      </c>
      <c r="BM177" s="232" t="s">
        <v>222</v>
      </c>
    </row>
    <row r="178" s="2" customFormat="1">
      <c r="A178" s="38"/>
      <c r="B178" s="39"/>
      <c r="C178" s="40"/>
      <c r="D178" s="234" t="s">
        <v>139</v>
      </c>
      <c r="E178" s="40"/>
      <c r="F178" s="235" t="s">
        <v>223</v>
      </c>
      <c r="G178" s="40"/>
      <c r="H178" s="40"/>
      <c r="I178" s="236"/>
      <c r="J178" s="40"/>
      <c r="K178" s="40"/>
      <c r="L178" s="44"/>
      <c r="M178" s="237"/>
      <c r="N178" s="238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139</v>
      </c>
      <c r="AU178" s="17" t="s">
        <v>86</v>
      </c>
    </row>
    <row r="179" s="13" customFormat="1">
      <c r="A179" s="13"/>
      <c r="B179" s="239"/>
      <c r="C179" s="240"/>
      <c r="D179" s="234" t="s">
        <v>151</v>
      </c>
      <c r="E179" s="241" t="s">
        <v>90</v>
      </c>
      <c r="F179" s="242" t="s">
        <v>224</v>
      </c>
      <c r="G179" s="240"/>
      <c r="H179" s="243">
        <v>59.292000000000002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151</v>
      </c>
      <c r="AU179" s="249" t="s">
        <v>86</v>
      </c>
      <c r="AV179" s="13" t="s">
        <v>86</v>
      </c>
      <c r="AW179" s="13" t="s">
        <v>32</v>
      </c>
      <c r="AX179" s="13" t="s">
        <v>84</v>
      </c>
      <c r="AY179" s="249" t="s">
        <v>131</v>
      </c>
    </row>
    <row r="180" s="2" customFormat="1" ht="37.8" customHeight="1">
      <c r="A180" s="38"/>
      <c r="B180" s="39"/>
      <c r="C180" s="220" t="s">
        <v>225</v>
      </c>
      <c r="D180" s="220" t="s">
        <v>133</v>
      </c>
      <c r="E180" s="221" t="s">
        <v>226</v>
      </c>
      <c r="F180" s="222" t="s">
        <v>227</v>
      </c>
      <c r="G180" s="223" t="s">
        <v>221</v>
      </c>
      <c r="H180" s="224">
        <v>8.7680000000000007</v>
      </c>
      <c r="I180" s="225"/>
      <c r="J180" s="226">
        <f>ROUND(I180*H180,2)</f>
        <v>0</v>
      </c>
      <c r="K180" s="227"/>
      <c r="L180" s="44"/>
      <c r="M180" s="228" t="s">
        <v>1</v>
      </c>
      <c r="N180" s="229" t="s">
        <v>41</v>
      </c>
      <c r="O180" s="91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2" t="s">
        <v>137</v>
      </c>
      <c r="AT180" s="232" t="s">
        <v>133</v>
      </c>
      <c r="AU180" s="232" t="s">
        <v>86</v>
      </c>
      <c r="AY180" s="17" t="s">
        <v>131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84</v>
      </c>
      <c r="BK180" s="233">
        <f>ROUND(I180*H180,2)</f>
        <v>0</v>
      </c>
      <c r="BL180" s="17" t="s">
        <v>137</v>
      </c>
      <c r="BM180" s="232" t="s">
        <v>228</v>
      </c>
    </row>
    <row r="181" s="2" customFormat="1">
      <c r="A181" s="38"/>
      <c r="B181" s="39"/>
      <c r="C181" s="40"/>
      <c r="D181" s="234" t="s">
        <v>139</v>
      </c>
      <c r="E181" s="40"/>
      <c r="F181" s="235" t="s">
        <v>229</v>
      </c>
      <c r="G181" s="40"/>
      <c r="H181" s="40"/>
      <c r="I181" s="236"/>
      <c r="J181" s="40"/>
      <c r="K181" s="40"/>
      <c r="L181" s="44"/>
      <c r="M181" s="237"/>
      <c r="N181" s="238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139</v>
      </c>
      <c r="AU181" s="17" t="s">
        <v>86</v>
      </c>
    </row>
    <row r="182" s="13" customFormat="1">
      <c r="A182" s="13"/>
      <c r="B182" s="239"/>
      <c r="C182" s="240"/>
      <c r="D182" s="234" t="s">
        <v>151</v>
      </c>
      <c r="E182" s="241" t="s">
        <v>1</v>
      </c>
      <c r="F182" s="242" t="s">
        <v>92</v>
      </c>
      <c r="G182" s="240"/>
      <c r="H182" s="243">
        <v>68.060000000000002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9" t="s">
        <v>151</v>
      </c>
      <c r="AU182" s="249" t="s">
        <v>86</v>
      </c>
      <c r="AV182" s="13" t="s">
        <v>86</v>
      </c>
      <c r="AW182" s="13" t="s">
        <v>32</v>
      </c>
      <c r="AX182" s="13" t="s">
        <v>76</v>
      </c>
      <c r="AY182" s="249" t="s">
        <v>131</v>
      </c>
    </row>
    <row r="183" s="13" customFormat="1">
      <c r="A183" s="13"/>
      <c r="B183" s="239"/>
      <c r="C183" s="240"/>
      <c r="D183" s="234" t="s">
        <v>151</v>
      </c>
      <c r="E183" s="241" t="s">
        <v>1</v>
      </c>
      <c r="F183" s="242" t="s">
        <v>230</v>
      </c>
      <c r="G183" s="240"/>
      <c r="H183" s="243">
        <v>-59.292000000000002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151</v>
      </c>
      <c r="AU183" s="249" t="s">
        <v>86</v>
      </c>
      <c r="AV183" s="13" t="s">
        <v>86</v>
      </c>
      <c r="AW183" s="13" t="s">
        <v>32</v>
      </c>
      <c r="AX183" s="13" t="s">
        <v>76</v>
      </c>
      <c r="AY183" s="249" t="s">
        <v>131</v>
      </c>
    </row>
    <row r="184" s="14" customFormat="1">
      <c r="A184" s="14"/>
      <c r="B184" s="250"/>
      <c r="C184" s="251"/>
      <c r="D184" s="234" t="s">
        <v>151</v>
      </c>
      <c r="E184" s="252" t="s">
        <v>1</v>
      </c>
      <c r="F184" s="253" t="s">
        <v>159</v>
      </c>
      <c r="G184" s="251"/>
      <c r="H184" s="254">
        <v>8.7680000000000007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151</v>
      </c>
      <c r="AU184" s="260" t="s">
        <v>86</v>
      </c>
      <c r="AV184" s="14" t="s">
        <v>137</v>
      </c>
      <c r="AW184" s="14" t="s">
        <v>32</v>
      </c>
      <c r="AX184" s="14" t="s">
        <v>84</v>
      </c>
      <c r="AY184" s="260" t="s">
        <v>131</v>
      </c>
    </row>
    <row r="185" s="2" customFormat="1" ht="16.5" customHeight="1">
      <c r="A185" s="38"/>
      <c r="B185" s="39"/>
      <c r="C185" s="261" t="s">
        <v>231</v>
      </c>
      <c r="D185" s="261" t="s">
        <v>232</v>
      </c>
      <c r="E185" s="262" t="s">
        <v>233</v>
      </c>
      <c r="F185" s="263" t="s">
        <v>234</v>
      </c>
      <c r="G185" s="264" t="s">
        <v>235</v>
      </c>
      <c r="H185" s="265">
        <v>15.782</v>
      </c>
      <c r="I185" s="266"/>
      <c r="J185" s="267">
        <f>ROUND(I185*H185,2)</f>
        <v>0</v>
      </c>
      <c r="K185" s="268"/>
      <c r="L185" s="269"/>
      <c r="M185" s="270" t="s">
        <v>1</v>
      </c>
      <c r="N185" s="271" t="s">
        <v>41</v>
      </c>
      <c r="O185" s="91"/>
      <c r="P185" s="230">
        <f>O185*H185</f>
        <v>0</v>
      </c>
      <c r="Q185" s="230">
        <v>1</v>
      </c>
      <c r="R185" s="230">
        <f>Q185*H185</f>
        <v>15.782</v>
      </c>
      <c r="S185" s="230">
        <v>0</v>
      </c>
      <c r="T185" s="23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2" t="s">
        <v>177</v>
      </c>
      <c r="AT185" s="232" t="s">
        <v>232</v>
      </c>
      <c r="AU185" s="232" t="s">
        <v>86</v>
      </c>
      <c r="AY185" s="17" t="s">
        <v>131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7" t="s">
        <v>84</v>
      </c>
      <c r="BK185" s="233">
        <f>ROUND(I185*H185,2)</f>
        <v>0</v>
      </c>
      <c r="BL185" s="17" t="s">
        <v>137</v>
      </c>
      <c r="BM185" s="232" t="s">
        <v>236</v>
      </c>
    </row>
    <row r="186" s="2" customFormat="1">
      <c r="A186" s="38"/>
      <c r="B186" s="39"/>
      <c r="C186" s="40"/>
      <c r="D186" s="234" t="s">
        <v>139</v>
      </c>
      <c r="E186" s="40"/>
      <c r="F186" s="235" t="s">
        <v>234</v>
      </c>
      <c r="G186" s="40"/>
      <c r="H186" s="40"/>
      <c r="I186" s="236"/>
      <c r="J186" s="40"/>
      <c r="K186" s="40"/>
      <c r="L186" s="44"/>
      <c r="M186" s="237"/>
      <c r="N186" s="238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139</v>
      </c>
      <c r="AU186" s="17" t="s">
        <v>86</v>
      </c>
    </row>
    <row r="187" s="13" customFormat="1">
      <c r="A187" s="13"/>
      <c r="B187" s="239"/>
      <c r="C187" s="240"/>
      <c r="D187" s="234" t="s">
        <v>151</v>
      </c>
      <c r="E187" s="241" t="s">
        <v>1</v>
      </c>
      <c r="F187" s="242" t="s">
        <v>92</v>
      </c>
      <c r="G187" s="240"/>
      <c r="H187" s="243">
        <v>68.060000000000002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151</v>
      </c>
      <c r="AU187" s="249" t="s">
        <v>86</v>
      </c>
      <c r="AV187" s="13" t="s">
        <v>86</v>
      </c>
      <c r="AW187" s="13" t="s">
        <v>32</v>
      </c>
      <c r="AX187" s="13" t="s">
        <v>76</v>
      </c>
      <c r="AY187" s="249" t="s">
        <v>131</v>
      </c>
    </row>
    <row r="188" s="13" customFormat="1">
      <c r="A188" s="13"/>
      <c r="B188" s="239"/>
      <c r="C188" s="240"/>
      <c r="D188" s="234" t="s">
        <v>151</v>
      </c>
      <c r="E188" s="241" t="s">
        <v>1</v>
      </c>
      <c r="F188" s="242" t="s">
        <v>230</v>
      </c>
      <c r="G188" s="240"/>
      <c r="H188" s="243">
        <v>-59.292000000000002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151</v>
      </c>
      <c r="AU188" s="249" t="s">
        <v>86</v>
      </c>
      <c r="AV188" s="13" t="s">
        <v>86</v>
      </c>
      <c r="AW188" s="13" t="s">
        <v>32</v>
      </c>
      <c r="AX188" s="13" t="s">
        <v>76</v>
      </c>
      <c r="AY188" s="249" t="s">
        <v>131</v>
      </c>
    </row>
    <row r="189" s="14" customFormat="1">
      <c r="A189" s="14"/>
      <c r="B189" s="250"/>
      <c r="C189" s="251"/>
      <c r="D189" s="234" t="s">
        <v>151</v>
      </c>
      <c r="E189" s="252" t="s">
        <v>1</v>
      </c>
      <c r="F189" s="253" t="s">
        <v>159</v>
      </c>
      <c r="G189" s="251"/>
      <c r="H189" s="254">
        <v>8.7680000000000007</v>
      </c>
      <c r="I189" s="255"/>
      <c r="J189" s="251"/>
      <c r="K189" s="251"/>
      <c r="L189" s="256"/>
      <c r="M189" s="257"/>
      <c r="N189" s="258"/>
      <c r="O189" s="258"/>
      <c r="P189" s="258"/>
      <c r="Q189" s="258"/>
      <c r="R189" s="258"/>
      <c r="S189" s="258"/>
      <c r="T189" s="25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0" t="s">
        <v>151</v>
      </c>
      <c r="AU189" s="260" t="s">
        <v>86</v>
      </c>
      <c r="AV189" s="14" t="s">
        <v>137</v>
      </c>
      <c r="AW189" s="14" t="s">
        <v>32</v>
      </c>
      <c r="AX189" s="14" t="s">
        <v>84</v>
      </c>
      <c r="AY189" s="260" t="s">
        <v>131</v>
      </c>
    </row>
    <row r="190" s="13" customFormat="1">
      <c r="A190" s="13"/>
      <c r="B190" s="239"/>
      <c r="C190" s="240"/>
      <c r="D190" s="234" t="s">
        <v>151</v>
      </c>
      <c r="E190" s="240"/>
      <c r="F190" s="242" t="s">
        <v>237</v>
      </c>
      <c r="G190" s="240"/>
      <c r="H190" s="243">
        <v>15.782</v>
      </c>
      <c r="I190" s="244"/>
      <c r="J190" s="240"/>
      <c r="K190" s="240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151</v>
      </c>
      <c r="AU190" s="249" t="s">
        <v>86</v>
      </c>
      <c r="AV190" s="13" t="s">
        <v>86</v>
      </c>
      <c r="AW190" s="13" t="s">
        <v>4</v>
      </c>
      <c r="AX190" s="13" t="s">
        <v>84</v>
      </c>
      <c r="AY190" s="249" t="s">
        <v>131</v>
      </c>
    </row>
    <row r="191" s="2" customFormat="1" ht="37.8" customHeight="1">
      <c r="A191" s="38"/>
      <c r="B191" s="39"/>
      <c r="C191" s="220" t="s">
        <v>238</v>
      </c>
      <c r="D191" s="220" t="s">
        <v>133</v>
      </c>
      <c r="E191" s="221" t="s">
        <v>239</v>
      </c>
      <c r="F191" s="222" t="s">
        <v>240</v>
      </c>
      <c r="G191" s="223" t="s">
        <v>221</v>
      </c>
      <c r="H191" s="224">
        <v>70.144000000000005</v>
      </c>
      <c r="I191" s="225"/>
      <c r="J191" s="226">
        <f>ROUND(I191*H191,2)</f>
        <v>0</v>
      </c>
      <c r="K191" s="227"/>
      <c r="L191" s="44"/>
      <c r="M191" s="228" t="s">
        <v>1</v>
      </c>
      <c r="N191" s="229" t="s">
        <v>41</v>
      </c>
      <c r="O191" s="91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2" t="s">
        <v>137</v>
      </c>
      <c r="AT191" s="232" t="s">
        <v>133</v>
      </c>
      <c r="AU191" s="232" t="s">
        <v>86</v>
      </c>
      <c r="AY191" s="17" t="s">
        <v>131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84</v>
      </c>
      <c r="BK191" s="233">
        <f>ROUND(I191*H191,2)</f>
        <v>0</v>
      </c>
      <c r="BL191" s="17" t="s">
        <v>137</v>
      </c>
      <c r="BM191" s="232" t="s">
        <v>241</v>
      </c>
    </row>
    <row r="192" s="2" customFormat="1">
      <c r="A192" s="38"/>
      <c r="B192" s="39"/>
      <c r="C192" s="40"/>
      <c r="D192" s="234" t="s">
        <v>139</v>
      </c>
      <c r="E192" s="40"/>
      <c r="F192" s="235" t="s">
        <v>242</v>
      </c>
      <c r="G192" s="40"/>
      <c r="H192" s="40"/>
      <c r="I192" s="236"/>
      <c r="J192" s="40"/>
      <c r="K192" s="40"/>
      <c r="L192" s="44"/>
      <c r="M192" s="237"/>
      <c r="N192" s="238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139</v>
      </c>
      <c r="AU192" s="17" t="s">
        <v>86</v>
      </c>
    </row>
    <row r="193" s="13" customFormat="1">
      <c r="A193" s="13"/>
      <c r="B193" s="239"/>
      <c r="C193" s="240"/>
      <c r="D193" s="234" t="s">
        <v>151</v>
      </c>
      <c r="E193" s="241" t="s">
        <v>1</v>
      </c>
      <c r="F193" s="242" t="s">
        <v>92</v>
      </c>
      <c r="G193" s="240"/>
      <c r="H193" s="243">
        <v>68.060000000000002</v>
      </c>
      <c r="I193" s="244"/>
      <c r="J193" s="240"/>
      <c r="K193" s="240"/>
      <c r="L193" s="245"/>
      <c r="M193" s="246"/>
      <c r="N193" s="247"/>
      <c r="O193" s="247"/>
      <c r="P193" s="247"/>
      <c r="Q193" s="247"/>
      <c r="R193" s="247"/>
      <c r="S193" s="247"/>
      <c r="T193" s="24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9" t="s">
        <v>151</v>
      </c>
      <c r="AU193" s="249" t="s">
        <v>86</v>
      </c>
      <c r="AV193" s="13" t="s">
        <v>86</v>
      </c>
      <c r="AW193" s="13" t="s">
        <v>32</v>
      </c>
      <c r="AX193" s="13" t="s">
        <v>76</v>
      </c>
      <c r="AY193" s="249" t="s">
        <v>131</v>
      </c>
    </row>
    <row r="194" s="13" customFormat="1">
      <c r="A194" s="13"/>
      <c r="B194" s="239"/>
      <c r="C194" s="240"/>
      <c r="D194" s="234" t="s">
        <v>151</v>
      </c>
      <c r="E194" s="241" t="s">
        <v>1</v>
      </c>
      <c r="F194" s="242" t="s">
        <v>230</v>
      </c>
      <c r="G194" s="240"/>
      <c r="H194" s="243">
        <v>-59.292000000000002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151</v>
      </c>
      <c r="AU194" s="249" t="s">
        <v>86</v>
      </c>
      <c r="AV194" s="13" t="s">
        <v>86</v>
      </c>
      <c r="AW194" s="13" t="s">
        <v>32</v>
      </c>
      <c r="AX194" s="13" t="s">
        <v>76</v>
      </c>
      <c r="AY194" s="249" t="s">
        <v>131</v>
      </c>
    </row>
    <row r="195" s="14" customFormat="1">
      <c r="A195" s="14"/>
      <c r="B195" s="250"/>
      <c r="C195" s="251"/>
      <c r="D195" s="234" t="s">
        <v>151</v>
      </c>
      <c r="E195" s="252" t="s">
        <v>1</v>
      </c>
      <c r="F195" s="253" t="s">
        <v>159</v>
      </c>
      <c r="G195" s="251"/>
      <c r="H195" s="254">
        <v>8.7680000000000007</v>
      </c>
      <c r="I195" s="255"/>
      <c r="J195" s="251"/>
      <c r="K195" s="251"/>
      <c r="L195" s="256"/>
      <c r="M195" s="257"/>
      <c r="N195" s="258"/>
      <c r="O195" s="258"/>
      <c r="P195" s="258"/>
      <c r="Q195" s="258"/>
      <c r="R195" s="258"/>
      <c r="S195" s="258"/>
      <c r="T195" s="25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0" t="s">
        <v>151</v>
      </c>
      <c r="AU195" s="260" t="s">
        <v>86</v>
      </c>
      <c r="AV195" s="14" t="s">
        <v>137</v>
      </c>
      <c r="AW195" s="14" t="s">
        <v>32</v>
      </c>
      <c r="AX195" s="14" t="s">
        <v>84</v>
      </c>
      <c r="AY195" s="260" t="s">
        <v>131</v>
      </c>
    </row>
    <row r="196" s="13" customFormat="1">
      <c r="A196" s="13"/>
      <c r="B196" s="239"/>
      <c r="C196" s="240"/>
      <c r="D196" s="234" t="s">
        <v>151</v>
      </c>
      <c r="E196" s="240"/>
      <c r="F196" s="242" t="s">
        <v>243</v>
      </c>
      <c r="G196" s="240"/>
      <c r="H196" s="243">
        <v>70.144000000000005</v>
      </c>
      <c r="I196" s="244"/>
      <c r="J196" s="240"/>
      <c r="K196" s="240"/>
      <c r="L196" s="245"/>
      <c r="M196" s="246"/>
      <c r="N196" s="247"/>
      <c r="O196" s="247"/>
      <c r="P196" s="247"/>
      <c r="Q196" s="247"/>
      <c r="R196" s="247"/>
      <c r="S196" s="247"/>
      <c r="T196" s="24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9" t="s">
        <v>151</v>
      </c>
      <c r="AU196" s="249" t="s">
        <v>86</v>
      </c>
      <c r="AV196" s="13" t="s">
        <v>86</v>
      </c>
      <c r="AW196" s="13" t="s">
        <v>4</v>
      </c>
      <c r="AX196" s="13" t="s">
        <v>84</v>
      </c>
      <c r="AY196" s="249" t="s">
        <v>131</v>
      </c>
    </row>
    <row r="197" s="2" customFormat="1" ht="24.15" customHeight="1">
      <c r="A197" s="38"/>
      <c r="B197" s="39"/>
      <c r="C197" s="220" t="s">
        <v>244</v>
      </c>
      <c r="D197" s="220" t="s">
        <v>133</v>
      </c>
      <c r="E197" s="221" t="s">
        <v>245</v>
      </c>
      <c r="F197" s="222" t="s">
        <v>246</v>
      </c>
      <c r="G197" s="223" t="s">
        <v>221</v>
      </c>
      <c r="H197" s="224">
        <v>68.060000000000002</v>
      </c>
      <c r="I197" s="225"/>
      <c r="J197" s="226">
        <f>ROUND(I197*H197,2)</f>
        <v>0</v>
      </c>
      <c r="K197" s="227"/>
      <c r="L197" s="44"/>
      <c r="M197" s="228" t="s">
        <v>1</v>
      </c>
      <c r="N197" s="229" t="s">
        <v>41</v>
      </c>
      <c r="O197" s="91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2" t="s">
        <v>137</v>
      </c>
      <c r="AT197" s="232" t="s">
        <v>133</v>
      </c>
      <c r="AU197" s="232" t="s">
        <v>86</v>
      </c>
      <c r="AY197" s="17" t="s">
        <v>131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84</v>
      </c>
      <c r="BK197" s="233">
        <f>ROUND(I197*H197,2)</f>
        <v>0</v>
      </c>
      <c r="BL197" s="17" t="s">
        <v>137</v>
      </c>
      <c r="BM197" s="232" t="s">
        <v>247</v>
      </c>
    </row>
    <row r="198" s="2" customFormat="1">
      <c r="A198" s="38"/>
      <c r="B198" s="39"/>
      <c r="C198" s="40"/>
      <c r="D198" s="234" t="s">
        <v>139</v>
      </c>
      <c r="E198" s="40"/>
      <c r="F198" s="235" t="s">
        <v>248</v>
      </c>
      <c r="G198" s="40"/>
      <c r="H198" s="40"/>
      <c r="I198" s="236"/>
      <c r="J198" s="40"/>
      <c r="K198" s="40"/>
      <c r="L198" s="44"/>
      <c r="M198" s="237"/>
      <c r="N198" s="238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139</v>
      </c>
      <c r="AU198" s="17" t="s">
        <v>86</v>
      </c>
    </row>
    <row r="199" s="13" customFormat="1">
      <c r="A199" s="13"/>
      <c r="B199" s="239"/>
      <c r="C199" s="240"/>
      <c r="D199" s="234" t="s">
        <v>151</v>
      </c>
      <c r="E199" s="241" t="s">
        <v>1</v>
      </c>
      <c r="F199" s="242" t="s">
        <v>249</v>
      </c>
      <c r="G199" s="240"/>
      <c r="H199" s="243">
        <v>17.039999999999999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151</v>
      </c>
      <c r="AU199" s="249" t="s">
        <v>86</v>
      </c>
      <c r="AV199" s="13" t="s">
        <v>86</v>
      </c>
      <c r="AW199" s="13" t="s">
        <v>32</v>
      </c>
      <c r="AX199" s="13" t="s">
        <v>76</v>
      </c>
      <c r="AY199" s="249" t="s">
        <v>131</v>
      </c>
    </row>
    <row r="200" s="13" customFormat="1">
      <c r="A200" s="13"/>
      <c r="B200" s="239"/>
      <c r="C200" s="240"/>
      <c r="D200" s="234" t="s">
        <v>151</v>
      </c>
      <c r="E200" s="241" t="s">
        <v>1</v>
      </c>
      <c r="F200" s="242" t="s">
        <v>250</v>
      </c>
      <c r="G200" s="240"/>
      <c r="H200" s="243">
        <v>11.923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151</v>
      </c>
      <c r="AU200" s="249" t="s">
        <v>86</v>
      </c>
      <c r="AV200" s="13" t="s">
        <v>86</v>
      </c>
      <c r="AW200" s="13" t="s">
        <v>32</v>
      </c>
      <c r="AX200" s="13" t="s">
        <v>76</v>
      </c>
      <c r="AY200" s="249" t="s">
        <v>131</v>
      </c>
    </row>
    <row r="201" s="13" customFormat="1">
      <c r="A201" s="13"/>
      <c r="B201" s="239"/>
      <c r="C201" s="240"/>
      <c r="D201" s="234" t="s">
        <v>151</v>
      </c>
      <c r="E201" s="241" t="s">
        <v>1</v>
      </c>
      <c r="F201" s="242" t="s">
        <v>251</v>
      </c>
      <c r="G201" s="240"/>
      <c r="H201" s="243">
        <v>2.9569999999999999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9" t="s">
        <v>151</v>
      </c>
      <c r="AU201" s="249" t="s">
        <v>86</v>
      </c>
      <c r="AV201" s="13" t="s">
        <v>86</v>
      </c>
      <c r="AW201" s="13" t="s">
        <v>32</v>
      </c>
      <c r="AX201" s="13" t="s">
        <v>76</v>
      </c>
      <c r="AY201" s="249" t="s">
        <v>131</v>
      </c>
    </row>
    <row r="202" s="13" customFormat="1">
      <c r="A202" s="13"/>
      <c r="B202" s="239"/>
      <c r="C202" s="240"/>
      <c r="D202" s="234" t="s">
        <v>151</v>
      </c>
      <c r="E202" s="241" t="s">
        <v>1</v>
      </c>
      <c r="F202" s="242" t="s">
        <v>252</v>
      </c>
      <c r="G202" s="240"/>
      <c r="H202" s="243">
        <v>36.140000000000001</v>
      </c>
      <c r="I202" s="244"/>
      <c r="J202" s="240"/>
      <c r="K202" s="240"/>
      <c r="L202" s="245"/>
      <c r="M202" s="246"/>
      <c r="N202" s="247"/>
      <c r="O202" s="247"/>
      <c r="P202" s="247"/>
      <c r="Q202" s="247"/>
      <c r="R202" s="247"/>
      <c r="S202" s="247"/>
      <c r="T202" s="24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9" t="s">
        <v>151</v>
      </c>
      <c r="AU202" s="249" t="s">
        <v>86</v>
      </c>
      <c r="AV202" s="13" t="s">
        <v>86</v>
      </c>
      <c r="AW202" s="13" t="s">
        <v>32</v>
      </c>
      <c r="AX202" s="13" t="s">
        <v>76</v>
      </c>
      <c r="AY202" s="249" t="s">
        <v>131</v>
      </c>
    </row>
    <row r="203" s="14" customFormat="1">
      <c r="A203" s="14"/>
      <c r="B203" s="250"/>
      <c r="C203" s="251"/>
      <c r="D203" s="234" t="s">
        <v>151</v>
      </c>
      <c r="E203" s="252" t="s">
        <v>92</v>
      </c>
      <c r="F203" s="253" t="s">
        <v>159</v>
      </c>
      <c r="G203" s="251"/>
      <c r="H203" s="254">
        <v>68.060000000000002</v>
      </c>
      <c r="I203" s="255"/>
      <c r="J203" s="251"/>
      <c r="K203" s="251"/>
      <c r="L203" s="256"/>
      <c r="M203" s="257"/>
      <c r="N203" s="258"/>
      <c r="O203" s="258"/>
      <c r="P203" s="258"/>
      <c r="Q203" s="258"/>
      <c r="R203" s="258"/>
      <c r="S203" s="258"/>
      <c r="T203" s="25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0" t="s">
        <v>151</v>
      </c>
      <c r="AU203" s="260" t="s">
        <v>86</v>
      </c>
      <c r="AV203" s="14" t="s">
        <v>137</v>
      </c>
      <c r="AW203" s="14" t="s">
        <v>32</v>
      </c>
      <c r="AX203" s="14" t="s">
        <v>84</v>
      </c>
      <c r="AY203" s="260" t="s">
        <v>131</v>
      </c>
    </row>
    <row r="204" s="2" customFormat="1" ht="24.15" customHeight="1">
      <c r="A204" s="38"/>
      <c r="B204" s="39"/>
      <c r="C204" s="220" t="s">
        <v>253</v>
      </c>
      <c r="D204" s="220" t="s">
        <v>133</v>
      </c>
      <c r="E204" s="221" t="s">
        <v>254</v>
      </c>
      <c r="F204" s="222" t="s">
        <v>255</v>
      </c>
      <c r="G204" s="223" t="s">
        <v>148</v>
      </c>
      <c r="H204" s="224">
        <v>373.5</v>
      </c>
      <c r="I204" s="225"/>
      <c r="J204" s="226">
        <f>ROUND(I204*H204,2)</f>
        <v>0</v>
      </c>
      <c r="K204" s="227"/>
      <c r="L204" s="44"/>
      <c r="M204" s="228" t="s">
        <v>1</v>
      </c>
      <c r="N204" s="229" t="s">
        <v>41</v>
      </c>
      <c r="O204" s="91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2" t="s">
        <v>137</v>
      </c>
      <c r="AT204" s="232" t="s">
        <v>133</v>
      </c>
      <c r="AU204" s="232" t="s">
        <v>86</v>
      </c>
      <c r="AY204" s="17" t="s">
        <v>131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7" t="s">
        <v>84</v>
      </c>
      <c r="BK204" s="233">
        <f>ROUND(I204*H204,2)</f>
        <v>0</v>
      </c>
      <c r="BL204" s="17" t="s">
        <v>137</v>
      </c>
      <c r="BM204" s="232" t="s">
        <v>256</v>
      </c>
    </row>
    <row r="205" s="2" customFormat="1">
      <c r="A205" s="38"/>
      <c r="B205" s="39"/>
      <c r="C205" s="40"/>
      <c r="D205" s="234" t="s">
        <v>139</v>
      </c>
      <c r="E205" s="40"/>
      <c r="F205" s="235" t="s">
        <v>257</v>
      </c>
      <c r="G205" s="40"/>
      <c r="H205" s="40"/>
      <c r="I205" s="236"/>
      <c r="J205" s="40"/>
      <c r="K205" s="40"/>
      <c r="L205" s="44"/>
      <c r="M205" s="237"/>
      <c r="N205" s="238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139</v>
      </c>
      <c r="AU205" s="17" t="s">
        <v>86</v>
      </c>
    </row>
    <row r="206" s="13" customFormat="1">
      <c r="A206" s="13"/>
      <c r="B206" s="239"/>
      <c r="C206" s="240"/>
      <c r="D206" s="234" t="s">
        <v>151</v>
      </c>
      <c r="E206" s="241" t="s">
        <v>1</v>
      </c>
      <c r="F206" s="242" t="s">
        <v>258</v>
      </c>
      <c r="G206" s="240"/>
      <c r="H206" s="243">
        <v>373.5</v>
      </c>
      <c r="I206" s="244"/>
      <c r="J206" s="240"/>
      <c r="K206" s="240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151</v>
      </c>
      <c r="AU206" s="249" t="s">
        <v>86</v>
      </c>
      <c r="AV206" s="13" t="s">
        <v>86</v>
      </c>
      <c r="AW206" s="13" t="s">
        <v>32</v>
      </c>
      <c r="AX206" s="13" t="s">
        <v>84</v>
      </c>
      <c r="AY206" s="249" t="s">
        <v>131</v>
      </c>
    </row>
    <row r="207" s="2" customFormat="1" ht="24.15" customHeight="1">
      <c r="A207" s="38"/>
      <c r="B207" s="39"/>
      <c r="C207" s="220" t="s">
        <v>7</v>
      </c>
      <c r="D207" s="220" t="s">
        <v>133</v>
      </c>
      <c r="E207" s="221" t="s">
        <v>259</v>
      </c>
      <c r="F207" s="222" t="s">
        <v>260</v>
      </c>
      <c r="G207" s="223" t="s">
        <v>148</v>
      </c>
      <c r="H207" s="224">
        <v>373.5</v>
      </c>
      <c r="I207" s="225"/>
      <c r="J207" s="226">
        <f>ROUND(I207*H207,2)</f>
        <v>0</v>
      </c>
      <c r="K207" s="227"/>
      <c r="L207" s="44"/>
      <c r="M207" s="228" t="s">
        <v>1</v>
      </c>
      <c r="N207" s="229" t="s">
        <v>41</v>
      </c>
      <c r="O207" s="91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2" t="s">
        <v>137</v>
      </c>
      <c r="AT207" s="232" t="s">
        <v>133</v>
      </c>
      <c r="AU207" s="232" t="s">
        <v>86</v>
      </c>
      <c r="AY207" s="17" t="s">
        <v>131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7" t="s">
        <v>84</v>
      </c>
      <c r="BK207" s="233">
        <f>ROUND(I207*H207,2)</f>
        <v>0</v>
      </c>
      <c r="BL207" s="17" t="s">
        <v>137</v>
      </c>
      <c r="BM207" s="232" t="s">
        <v>261</v>
      </c>
    </row>
    <row r="208" s="2" customFormat="1">
      <c r="A208" s="38"/>
      <c r="B208" s="39"/>
      <c r="C208" s="40"/>
      <c r="D208" s="234" t="s">
        <v>139</v>
      </c>
      <c r="E208" s="40"/>
      <c r="F208" s="235" t="s">
        <v>262</v>
      </c>
      <c r="G208" s="40"/>
      <c r="H208" s="40"/>
      <c r="I208" s="236"/>
      <c r="J208" s="40"/>
      <c r="K208" s="40"/>
      <c r="L208" s="44"/>
      <c r="M208" s="237"/>
      <c r="N208" s="238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139</v>
      </c>
      <c r="AU208" s="17" t="s">
        <v>86</v>
      </c>
    </row>
    <row r="209" s="13" customFormat="1">
      <c r="A209" s="13"/>
      <c r="B209" s="239"/>
      <c r="C209" s="240"/>
      <c r="D209" s="234" t="s">
        <v>151</v>
      </c>
      <c r="E209" s="241" t="s">
        <v>1</v>
      </c>
      <c r="F209" s="242" t="s">
        <v>263</v>
      </c>
      <c r="G209" s="240"/>
      <c r="H209" s="243">
        <v>373.5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9" t="s">
        <v>151</v>
      </c>
      <c r="AU209" s="249" t="s">
        <v>86</v>
      </c>
      <c r="AV209" s="13" t="s">
        <v>86</v>
      </c>
      <c r="AW209" s="13" t="s">
        <v>32</v>
      </c>
      <c r="AX209" s="13" t="s">
        <v>84</v>
      </c>
      <c r="AY209" s="249" t="s">
        <v>131</v>
      </c>
    </row>
    <row r="210" s="2" customFormat="1" ht="16.5" customHeight="1">
      <c r="A210" s="38"/>
      <c r="B210" s="39"/>
      <c r="C210" s="261" t="s">
        <v>264</v>
      </c>
      <c r="D210" s="261" t="s">
        <v>232</v>
      </c>
      <c r="E210" s="262" t="s">
        <v>265</v>
      </c>
      <c r="F210" s="263" t="s">
        <v>266</v>
      </c>
      <c r="G210" s="264" t="s">
        <v>267</v>
      </c>
      <c r="H210" s="265">
        <v>11.205</v>
      </c>
      <c r="I210" s="266"/>
      <c r="J210" s="267">
        <f>ROUND(I210*H210,2)</f>
        <v>0</v>
      </c>
      <c r="K210" s="268"/>
      <c r="L210" s="269"/>
      <c r="M210" s="270" t="s">
        <v>1</v>
      </c>
      <c r="N210" s="271" t="s">
        <v>41</v>
      </c>
      <c r="O210" s="91"/>
      <c r="P210" s="230">
        <f>O210*H210</f>
        <v>0</v>
      </c>
      <c r="Q210" s="230">
        <v>0.001</v>
      </c>
      <c r="R210" s="230">
        <f>Q210*H210</f>
        <v>0.011205</v>
      </c>
      <c r="S210" s="230">
        <v>0</v>
      </c>
      <c r="T210" s="23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2" t="s">
        <v>177</v>
      </c>
      <c r="AT210" s="232" t="s">
        <v>232</v>
      </c>
      <c r="AU210" s="232" t="s">
        <v>86</v>
      </c>
      <c r="AY210" s="17" t="s">
        <v>131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84</v>
      </c>
      <c r="BK210" s="233">
        <f>ROUND(I210*H210,2)</f>
        <v>0</v>
      </c>
      <c r="BL210" s="17" t="s">
        <v>137</v>
      </c>
      <c r="BM210" s="232" t="s">
        <v>268</v>
      </c>
    </row>
    <row r="211" s="2" customFormat="1">
      <c r="A211" s="38"/>
      <c r="B211" s="39"/>
      <c r="C211" s="40"/>
      <c r="D211" s="234" t="s">
        <v>139</v>
      </c>
      <c r="E211" s="40"/>
      <c r="F211" s="235" t="s">
        <v>266</v>
      </c>
      <c r="G211" s="40"/>
      <c r="H211" s="40"/>
      <c r="I211" s="236"/>
      <c r="J211" s="40"/>
      <c r="K211" s="40"/>
      <c r="L211" s="44"/>
      <c r="M211" s="237"/>
      <c r="N211" s="238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139</v>
      </c>
      <c r="AU211" s="17" t="s">
        <v>86</v>
      </c>
    </row>
    <row r="212" s="13" customFormat="1">
      <c r="A212" s="13"/>
      <c r="B212" s="239"/>
      <c r="C212" s="240"/>
      <c r="D212" s="234" t="s">
        <v>151</v>
      </c>
      <c r="E212" s="240"/>
      <c r="F212" s="242" t="s">
        <v>269</v>
      </c>
      <c r="G212" s="240"/>
      <c r="H212" s="243">
        <v>11.205</v>
      </c>
      <c r="I212" s="244"/>
      <c r="J212" s="240"/>
      <c r="K212" s="240"/>
      <c r="L212" s="245"/>
      <c r="M212" s="246"/>
      <c r="N212" s="247"/>
      <c r="O212" s="247"/>
      <c r="P212" s="247"/>
      <c r="Q212" s="247"/>
      <c r="R212" s="247"/>
      <c r="S212" s="247"/>
      <c r="T212" s="24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9" t="s">
        <v>151</v>
      </c>
      <c r="AU212" s="249" t="s">
        <v>86</v>
      </c>
      <c r="AV212" s="13" t="s">
        <v>86</v>
      </c>
      <c r="AW212" s="13" t="s">
        <v>4</v>
      </c>
      <c r="AX212" s="13" t="s">
        <v>84</v>
      </c>
      <c r="AY212" s="249" t="s">
        <v>131</v>
      </c>
    </row>
    <row r="213" s="12" customFormat="1" ht="22.8" customHeight="1">
      <c r="A213" s="12"/>
      <c r="B213" s="204"/>
      <c r="C213" s="205"/>
      <c r="D213" s="206" t="s">
        <v>75</v>
      </c>
      <c r="E213" s="218" t="s">
        <v>137</v>
      </c>
      <c r="F213" s="218" t="s">
        <v>270</v>
      </c>
      <c r="G213" s="205"/>
      <c r="H213" s="205"/>
      <c r="I213" s="208"/>
      <c r="J213" s="219">
        <f>BK213</f>
        <v>0</v>
      </c>
      <c r="K213" s="205"/>
      <c r="L213" s="210"/>
      <c r="M213" s="211"/>
      <c r="N213" s="212"/>
      <c r="O213" s="212"/>
      <c r="P213" s="213">
        <f>SUM(P214:P222)</f>
        <v>0</v>
      </c>
      <c r="Q213" s="212"/>
      <c r="R213" s="213">
        <f>SUM(R214:R222)</f>
        <v>12.612</v>
      </c>
      <c r="S213" s="212"/>
      <c r="T213" s="214">
        <f>SUM(T214:T222)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5" t="s">
        <v>84</v>
      </c>
      <c r="AT213" s="216" t="s">
        <v>75</v>
      </c>
      <c r="AU213" s="216" t="s">
        <v>84</v>
      </c>
      <c r="AY213" s="215" t="s">
        <v>131</v>
      </c>
      <c r="BK213" s="217">
        <f>SUM(BK214:BK222)</f>
        <v>0</v>
      </c>
    </row>
    <row r="214" s="2" customFormat="1" ht="37.8" customHeight="1">
      <c r="A214" s="38"/>
      <c r="B214" s="39"/>
      <c r="C214" s="220" t="s">
        <v>271</v>
      </c>
      <c r="D214" s="220" t="s">
        <v>133</v>
      </c>
      <c r="E214" s="221" t="s">
        <v>272</v>
      </c>
      <c r="F214" s="222" t="s">
        <v>273</v>
      </c>
      <c r="G214" s="223" t="s">
        <v>202</v>
      </c>
      <c r="H214" s="224">
        <v>30</v>
      </c>
      <c r="I214" s="225"/>
      <c r="J214" s="226">
        <f>ROUND(I214*H214,2)</f>
        <v>0</v>
      </c>
      <c r="K214" s="227"/>
      <c r="L214" s="44"/>
      <c r="M214" s="228" t="s">
        <v>1</v>
      </c>
      <c r="N214" s="229" t="s">
        <v>41</v>
      </c>
      <c r="O214" s="91"/>
      <c r="P214" s="230">
        <f>O214*H214</f>
        <v>0</v>
      </c>
      <c r="Q214" s="230">
        <v>0.4204</v>
      </c>
      <c r="R214" s="230">
        <f>Q214*H214</f>
        <v>12.612</v>
      </c>
      <c r="S214" s="230">
        <v>0</v>
      </c>
      <c r="T214" s="231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2" t="s">
        <v>137</v>
      </c>
      <c r="AT214" s="232" t="s">
        <v>133</v>
      </c>
      <c r="AU214" s="232" t="s">
        <v>86</v>
      </c>
      <c r="AY214" s="17" t="s">
        <v>131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7" t="s">
        <v>84</v>
      </c>
      <c r="BK214" s="233">
        <f>ROUND(I214*H214,2)</f>
        <v>0</v>
      </c>
      <c r="BL214" s="17" t="s">
        <v>137</v>
      </c>
      <c r="BM214" s="232" t="s">
        <v>274</v>
      </c>
    </row>
    <row r="215" s="2" customFormat="1">
      <c r="A215" s="38"/>
      <c r="B215" s="39"/>
      <c r="C215" s="40"/>
      <c r="D215" s="234" t="s">
        <v>139</v>
      </c>
      <c r="E215" s="40"/>
      <c r="F215" s="235" t="s">
        <v>275</v>
      </c>
      <c r="G215" s="40"/>
      <c r="H215" s="40"/>
      <c r="I215" s="236"/>
      <c r="J215" s="40"/>
      <c r="K215" s="40"/>
      <c r="L215" s="44"/>
      <c r="M215" s="237"/>
      <c r="N215" s="238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139</v>
      </c>
      <c r="AU215" s="17" t="s">
        <v>86</v>
      </c>
    </row>
    <row r="216" s="13" customFormat="1">
      <c r="A216" s="13"/>
      <c r="B216" s="239"/>
      <c r="C216" s="240"/>
      <c r="D216" s="234" t="s">
        <v>151</v>
      </c>
      <c r="E216" s="241" t="s">
        <v>1</v>
      </c>
      <c r="F216" s="242" t="s">
        <v>276</v>
      </c>
      <c r="G216" s="240"/>
      <c r="H216" s="243">
        <v>6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151</v>
      </c>
      <c r="AU216" s="249" t="s">
        <v>86</v>
      </c>
      <c r="AV216" s="13" t="s">
        <v>86</v>
      </c>
      <c r="AW216" s="13" t="s">
        <v>32</v>
      </c>
      <c r="AX216" s="13" t="s">
        <v>76</v>
      </c>
      <c r="AY216" s="249" t="s">
        <v>131</v>
      </c>
    </row>
    <row r="217" s="13" customFormat="1">
      <c r="A217" s="13"/>
      <c r="B217" s="239"/>
      <c r="C217" s="240"/>
      <c r="D217" s="234" t="s">
        <v>151</v>
      </c>
      <c r="E217" s="241" t="s">
        <v>1</v>
      </c>
      <c r="F217" s="242" t="s">
        <v>277</v>
      </c>
      <c r="G217" s="240"/>
      <c r="H217" s="243">
        <v>4.5</v>
      </c>
      <c r="I217" s="244"/>
      <c r="J217" s="240"/>
      <c r="K217" s="240"/>
      <c r="L217" s="245"/>
      <c r="M217" s="246"/>
      <c r="N217" s="247"/>
      <c r="O217" s="247"/>
      <c r="P217" s="247"/>
      <c r="Q217" s="247"/>
      <c r="R217" s="247"/>
      <c r="S217" s="247"/>
      <c r="T217" s="24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9" t="s">
        <v>151</v>
      </c>
      <c r="AU217" s="249" t="s">
        <v>86</v>
      </c>
      <c r="AV217" s="13" t="s">
        <v>86</v>
      </c>
      <c r="AW217" s="13" t="s">
        <v>32</v>
      </c>
      <c r="AX217" s="13" t="s">
        <v>76</v>
      </c>
      <c r="AY217" s="249" t="s">
        <v>131</v>
      </c>
    </row>
    <row r="218" s="13" customFormat="1">
      <c r="A218" s="13"/>
      <c r="B218" s="239"/>
      <c r="C218" s="240"/>
      <c r="D218" s="234" t="s">
        <v>151</v>
      </c>
      <c r="E218" s="241" t="s">
        <v>1</v>
      </c>
      <c r="F218" s="242" t="s">
        <v>276</v>
      </c>
      <c r="G218" s="240"/>
      <c r="H218" s="243">
        <v>6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9" t="s">
        <v>151</v>
      </c>
      <c r="AU218" s="249" t="s">
        <v>86</v>
      </c>
      <c r="AV218" s="13" t="s">
        <v>86</v>
      </c>
      <c r="AW218" s="13" t="s">
        <v>32</v>
      </c>
      <c r="AX218" s="13" t="s">
        <v>76</v>
      </c>
      <c r="AY218" s="249" t="s">
        <v>131</v>
      </c>
    </row>
    <row r="219" s="13" customFormat="1">
      <c r="A219" s="13"/>
      <c r="B219" s="239"/>
      <c r="C219" s="240"/>
      <c r="D219" s="234" t="s">
        <v>151</v>
      </c>
      <c r="E219" s="241" t="s">
        <v>1</v>
      </c>
      <c r="F219" s="242" t="s">
        <v>278</v>
      </c>
      <c r="G219" s="240"/>
      <c r="H219" s="243">
        <v>3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151</v>
      </c>
      <c r="AU219" s="249" t="s">
        <v>86</v>
      </c>
      <c r="AV219" s="13" t="s">
        <v>86</v>
      </c>
      <c r="AW219" s="13" t="s">
        <v>32</v>
      </c>
      <c r="AX219" s="13" t="s">
        <v>76</v>
      </c>
      <c r="AY219" s="249" t="s">
        <v>131</v>
      </c>
    </row>
    <row r="220" s="13" customFormat="1">
      <c r="A220" s="13"/>
      <c r="B220" s="239"/>
      <c r="C220" s="240"/>
      <c r="D220" s="234" t="s">
        <v>151</v>
      </c>
      <c r="E220" s="241" t="s">
        <v>1</v>
      </c>
      <c r="F220" s="242" t="s">
        <v>276</v>
      </c>
      <c r="G220" s="240"/>
      <c r="H220" s="243">
        <v>6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151</v>
      </c>
      <c r="AU220" s="249" t="s">
        <v>86</v>
      </c>
      <c r="AV220" s="13" t="s">
        <v>86</v>
      </c>
      <c r="AW220" s="13" t="s">
        <v>32</v>
      </c>
      <c r="AX220" s="13" t="s">
        <v>76</v>
      </c>
      <c r="AY220" s="249" t="s">
        <v>131</v>
      </c>
    </row>
    <row r="221" s="13" customFormat="1">
      <c r="A221" s="13"/>
      <c r="B221" s="239"/>
      <c r="C221" s="240"/>
      <c r="D221" s="234" t="s">
        <v>151</v>
      </c>
      <c r="E221" s="241" t="s">
        <v>1</v>
      </c>
      <c r="F221" s="242" t="s">
        <v>277</v>
      </c>
      <c r="G221" s="240"/>
      <c r="H221" s="243">
        <v>4.5</v>
      </c>
      <c r="I221" s="244"/>
      <c r="J221" s="240"/>
      <c r="K221" s="240"/>
      <c r="L221" s="245"/>
      <c r="M221" s="246"/>
      <c r="N221" s="247"/>
      <c r="O221" s="247"/>
      <c r="P221" s="247"/>
      <c r="Q221" s="247"/>
      <c r="R221" s="247"/>
      <c r="S221" s="247"/>
      <c r="T221" s="24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9" t="s">
        <v>151</v>
      </c>
      <c r="AU221" s="249" t="s">
        <v>86</v>
      </c>
      <c r="AV221" s="13" t="s">
        <v>86</v>
      </c>
      <c r="AW221" s="13" t="s">
        <v>32</v>
      </c>
      <c r="AX221" s="13" t="s">
        <v>76</v>
      </c>
      <c r="AY221" s="249" t="s">
        <v>131</v>
      </c>
    </row>
    <row r="222" s="14" customFormat="1">
      <c r="A222" s="14"/>
      <c r="B222" s="250"/>
      <c r="C222" s="251"/>
      <c r="D222" s="234" t="s">
        <v>151</v>
      </c>
      <c r="E222" s="252" t="s">
        <v>1</v>
      </c>
      <c r="F222" s="253" t="s">
        <v>159</v>
      </c>
      <c r="G222" s="251"/>
      <c r="H222" s="254">
        <v>30</v>
      </c>
      <c r="I222" s="255"/>
      <c r="J222" s="251"/>
      <c r="K222" s="251"/>
      <c r="L222" s="256"/>
      <c r="M222" s="257"/>
      <c r="N222" s="258"/>
      <c r="O222" s="258"/>
      <c r="P222" s="258"/>
      <c r="Q222" s="258"/>
      <c r="R222" s="258"/>
      <c r="S222" s="258"/>
      <c r="T222" s="25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0" t="s">
        <v>151</v>
      </c>
      <c r="AU222" s="260" t="s">
        <v>86</v>
      </c>
      <c r="AV222" s="14" t="s">
        <v>137</v>
      </c>
      <c r="AW222" s="14" t="s">
        <v>32</v>
      </c>
      <c r="AX222" s="14" t="s">
        <v>84</v>
      </c>
      <c r="AY222" s="260" t="s">
        <v>131</v>
      </c>
    </row>
    <row r="223" s="12" customFormat="1" ht="22.8" customHeight="1">
      <c r="A223" s="12"/>
      <c r="B223" s="204"/>
      <c r="C223" s="205"/>
      <c r="D223" s="206" t="s">
        <v>75</v>
      </c>
      <c r="E223" s="218" t="s">
        <v>160</v>
      </c>
      <c r="F223" s="218" t="s">
        <v>279</v>
      </c>
      <c r="G223" s="205"/>
      <c r="H223" s="205"/>
      <c r="I223" s="208"/>
      <c r="J223" s="219">
        <f>BK223</f>
        <v>0</v>
      </c>
      <c r="K223" s="205"/>
      <c r="L223" s="210"/>
      <c r="M223" s="211"/>
      <c r="N223" s="212"/>
      <c r="O223" s="212"/>
      <c r="P223" s="213">
        <f>SUM(P224:P303)</f>
        <v>0</v>
      </c>
      <c r="Q223" s="212"/>
      <c r="R223" s="213">
        <f>SUM(R224:R303)</f>
        <v>636.28290309999988</v>
      </c>
      <c r="S223" s="212"/>
      <c r="T223" s="214">
        <f>SUM(T224:T303)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5" t="s">
        <v>84</v>
      </c>
      <c r="AT223" s="216" t="s">
        <v>75</v>
      </c>
      <c r="AU223" s="216" t="s">
        <v>84</v>
      </c>
      <c r="AY223" s="215" t="s">
        <v>131</v>
      </c>
      <c r="BK223" s="217">
        <f>SUM(BK224:BK303)</f>
        <v>0</v>
      </c>
    </row>
    <row r="224" s="2" customFormat="1" ht="16.5" customHeight="1">
      <c r="A224" s="38"/>
      <c r="B224" s="39"/>
      <c r="C224" s="220" t="s">
        <v>280</v>
      </c>
      <c r="D224" s="220" t="s">
        <v>133</v>
      </c>
      <c r="E224" s="221" t="s">
        <v>281</v>
      </c>
      <c r="F224" s="222" t="s">
        <v>282</v>
      </c>
      <c r="G224" s="223" t="s">
        <v>148</v>
      </c>
      <c r="H224" s="224">
        <v>1105.4000000000001</v>
      </c>
      <c r="I224" s="225"/>
      <c r="J224" s="226">
        <f>ROUND(I224*H224,2)</f>
        <v>0</v>
      </c>
      <c r="K224" s="227"/>
      <c r="L224" s="44"/>
      <c r="M224" s="228" t="s">
        <v>1</v>
      </c>
      <c r="N224" s="229" t="s">
        <v>41</v>
      </c>
      <c r="O224" s="91"/>
      <c r="P224" s="230">
        <f>O224*H224</f>
        <v>0</v>
      </c>
      <c r="Q224" s="230">
        <v>0.091999999999999998</v>
      </c>
      <c r="R224" s="230">
        <f>Q224*H224</f>
        <v>101.69680000000001</v>
      </c>
      <c r="S224" s="230">
        <v>0</v>
      </c>
      <c r="T224" s="231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2" t="s">
        <v>137</v>
      </c>
      <c r="AT224" s="232" t="s">
        <v>133</v>
      </c>
      <c r="AU224" s="232" t="s">
        <v>86</v>
      </c>
      <c r="AY224" s="17" t="s">
        <v>131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7" t="s">
        <v>84</v>
      </c>
      <c r="BK224" s="233">
        <f>ROUND(I224*H224,2)</f>
        <v>0</v>
      </c>
      <c r="BL224" s="17" t="s">
        <v>137</v>
      </c>
      <c r="BM224" s="232" t="s">
        <v>283</v>
      </c>
    </row>
    <row r="225" s="2" customFormat="1">
      <c r="A225" s="38"/>
      <c r="B225" s="39"/>
      <c r="C225" s="40"/>
      <c r="D225" s="234" t="s">
        <v>139</v>
      </c>
      <c r="E225" s="40"/>
      <c r="F225" s="235" t="s">
        <v>284</v>
      </c>
      <c r="G225" s="40"/>
      <c r="H225" s="40"/>
      <c r="I225" s="236"/>
      <c r="J225" s="40"/>
      <c r="K225" s="40"/>
      <c r="L225" s="44"/>
      <c r="M225" s="237"/>
      <c r="N225" s="238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139</v>
      </c>
      <c r="AU225" s="17" t="s">
        <v>86</v>
      </c>
    </row>
    <row r="226" s="13" customFormat="1">
      <c r="A226" s="13"/>
      <c r="B226" s="239"/>
      <c r="C226" s="240"/>
      <c r="D226" s="234" t="s">
        <v>151</v>
      </c>
      <c r="E226" s="241" t="s">
        <v>1</v>
      </c>
      <c r="F226" s="242" t="s">
        <v>285</v>
      </c>
      <c r="G226" s="240"/>
      <c r="H226" s="243">
        <v>46.299999999999997</v>
      </c>
      <c r="I226" s="244"/>
      <c r="J226" s="240"/>
      <c r="K226" s="240"/>
      <c r="L226" s="245"/>
      <c r="M226" s="246"/>
      <c r="N226" s="247"/>
      <c r="O226" s="247"/>
      <c r="P226" s="247"/>
      <c r="Q226" s="247"/>
      <c r="R226" s="247"/>
      <c r="S226" s="247"/>
      <c r="T226" s="24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9" t="s">
        <v>151</v>
      </c>
      <c r="AU226" s="249" t="s">
        <v>86</v>
      </c>
      <c r="AV226" s="13" t="s">
        <v>86</v>
      </c>
      <c r="AW226" s="13" t="s">
        <v>32</v>
      </c>
      <c r="AX226" s="13" t="s">
        <v>76</v>
      </c>
      <c r="AY226" s="249" t="s">
        <v>131</v>
      </c>
    </row>
    <row r="227" s="13" customFormat="1">
      <c r="A227" s="13"/>
      <c r="B227" s="239"/>
      <c r="C227" s="240"/>
      <c r="D227" s="234" t="s">
        <v>151</v>
      </c>
      <c r="E227" s="241" t="s">
        <v>1</v>
      </c>
      <c r="F227" s="242" t="s">
        <v>286</v>
      </c>
      <c r="G227" s="240"/>
      <c r="H227" s="243">
        <v>232.30000000000001</v>
      </c>
      <c r="I227" s="244"/>
      <c r="J227" s="240"/>
      <c r="K227" s="240"/>
      <c r="L227" s="245"/>
      <c r="M227" s="246"/>
      <c r="N227" s="247"/>
      <c r="O227" s="247"/>
      <c r="P227" s="247"/>
      <c r="Q227" s="247"/>
      <c r="R227" s="247"/>
      <c r="S227" s="247"/>
      <c r="T227" s="24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9" t="s">
        <v>151</v>
      </c>
      <c r="AU227" s="249" t="s">
        <v>86</v>
      </c>
      <c r="AV227" s="13" t="s">
        <v>86</v>
      </c>
      <c r="AW227" s="13" t="s">
        <v>32</v>
      </c>
      <c r="AX227" s="13" t="s">
        <v>76</v>
      </c>
      <c r="AY227" s="249" t="s">
        <v>131</v>
      </c>
    </row>
    <row r="228" s="13" customFormat="1">
      <c r="A228" s="13"/>
      <c r="B228" s="239"/>
      <c r="C228" s="240"/>
      <c r="D228" s="234" t="s">
        <v>151</v>
      </c>
      <c r="E228" s="241" t="s">
        <v>1</v>
      </c>
      <c r="F228" s="242" t="s">
        <v>287</v>
      </c>
      <c r="G228" s="240"/>
      <c r="H228" s="243">
        <v>826.79999999999995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151</v>
      </c>
      <c r="AU228" s="249" t="s">
        <v>86</v>
      </c>
      <c r="AV228" s="13" t="s">
        <v>86</v>
      </c>
      <c r="AW228" s="13" t="s">
        <v>32</v>
      </c>
      <c r="AX228" s="13" t="s">
        <v>76</v>
      </c>
      <c r="AY228" s="249" t="s">
        <v>131</v>
      </c>
    </row>
    <row r="229" s="14" customFormat="1">
      <c r="A229" s="14"/>
      <c r="B229" s="250"/>
      <c r="C229" s="251"/>
      <c r="D229" s="234" t="s">
        <v>151</v>
      </c>
      <c r="E229" s="252" t="s">
        <v>1</v>
      </c>
      <c r="F229" s="253" t="s">
        <v>159</v>
      </c>
      <c r="G229" s="251"/>
      <c r="H229" s="254">
        <v>1105.4000000000001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151</v>
      </c>
      <c r="AU229" s="260" t="s">
        <v>86</v>
      </c>
      <c r="AV229" s="14" t="s">
        <v>137</v>
      </c>
      <c r="AW229" s="14" t="s">
        <v>32</v>
      </c>
      <c r="AX229" s="14" t="s">
        <v>84</v>
      </c>
      <c r="AY229" s="260" t="s">
        <v>131</v>
      </c>
    </row>
    <row r="230" s="2" customFormat="1" ht="21.75" customHeight="1">
      <c r="A230" s="38"/>
      <c r="B230" s="39"/>
      <c r="C230" s="220" t="s">
        <v>288</v>
      </c>
      <c r="D230" s="220" t="s">
        <v>133</v>
      </c>
      <c r="E230" s="221" t="s">
        <v>289</v>
      </c>
      <c r="F230" s="222" t="s">
        <v>290</v>
      </c>
      <c r="G230" s="223" t="s">
        <v>148</v>
      </c>
      <c r="H230" s="224">
        <v>9.5999999999999996</v>
      </c>
      <c r="I230" s="225"/>
      <c r="J230" s="226">
        <f>ROUND(I230*H230,2)</f>
        <v>0</v>
      </c>
      <c r="K230" s="227"/>
      <c r="L230" s="44"/>
      <c r="M230" s="228" t="s">
        <v>1</v>
      </c>
      <c r="N230" s="229" t="s">
        <v>41</v>
      </c>
      <c r="O230" s="91"/>
      <c r="P230" s="230">
        <f>O230*H230</f>
        <v>0</v>
      </c>
      <c r="Q230" s="230">
        <v>0.23000000000000001</v>
      </c>
      <c r="R230" s="230">
        <f>Q230*H230</f>
        <v>2.2080000000000002</v>
      </c>
      <c r="S230" s="230">
        <v>0</v>
      </c>
      <c r="T230" s="231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2" t="s">
        <v>137</v>
      </c>
      <c r="AT230" s="232" t="s">
        <v>133</v>
      </c>
      <c r="AU230" s="232" t="s">
        <v>86</v>
      </c>
      <c r="AY230" s="17" t="s">
        <v>131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7" t="s">
        <v>84</v>
      </c>
      <c r="BK230" s="233">
        <f>ROUND(I230*H230,2)</f>
        <v>0</v>
      </c>
      <c r="BL230" s="17" t="s">
        <v>137</v>
      </c>
      <c r="BM230" s="232" t="s">
        <v>291</v>
      </c>
    </row>
    <row r="231" s="2" customFormat="1">
      <c r="A231" s="38"/>
      <c r="B231" s="39"/>
      <c r="C231" s="40"/>
      <c r="D231" s="234" t="s">
        <v>139</v>
      </c>
      <c r="E231" s="40"/>
      <c r="F231" s="235" t="s">
        <v>292</v>
      </c>
      <c r="G231" s="40"/>
      <c r="H231" s="40"/>
      <c r="I231" s="236"/>
      <c r="J231" s="40"/>
      <c r="K231" s="40"/>
      <c r="L231" s="44"/>
      <c r="M231" s="237"/>
      <c r="N231" s="238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139</v>
      </c>
      <c r="AU231" s="17" t="s">
        <v>86</v>
      </c>
    </row>
    <row r="232" s="13" customFormat="1">
      <c r="A232" s="13"/>
      <c r="B232" s="239"/>
      <c r="C232" s="240"/>
      <c r="D232" s="234" t="s">
        <v>151</v>
      </c>
      <c r="E232" s="241" t="s">
        <v>1</v>
      </c>
      <c r="F232" s="242" t="s">
        <v>293</v>
      </c>
      <c r="G232" s="240"/>
      <c r="H232" s="243">
        <v>9.5999999999999996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151</v>
      </c>
      <c r="AU232" s="249" t="s">
        <v>86</v>
      </c>
      <c r="AV232" s="13" t="s">
        <v>86</v>
      </c>
      <c r="AW232" s="13" t="s">
        <v>32</v>
      </c>
      <c r="AX232" s="13" t="s">
        <v>84</v>
      </c>
      <c r="AY232" s="249" t="s">
        <v>131</v>
      </c>
    </row>
    <row r="233" s="2" customFormat="1" ht="21.75" customHeight="1">
      <c r="A233" s="38"/>
      <c r="B233" s="39"/>
      <c r="C233" s="220" t="s">
        <v>294</v>
      </c>
      <c r="D233" s="220" t="s">
        <v>133</v>
      </c>
      <c r="E233" s="221" t="s">
        <v>295</v>
      </c>
      <c r="F233" s="222" t="s">
        <v>296</v>
      </c>
      <c r="G233" s="223" t="s">
        <v>148</v>
      </c>
      <c r="H233" s="224">
        <v>383.01999999999998</v>
      </c>
      <c r="I233" s="225"/>
      <c r="J233" s="226">
        <f>ROUND(I233*H233,2)</f>
        <v>0</v>
      </c>
      <c r="K233" s="227"/>
      <c r="L233" s="44"/>
      <c r="M233" s="228" t="s">
        <v>1</v>
      </c>
      <c r="N233" s="229" t="s">
        <v>41</v>
      </c>
      <c r="O233" s="91"/>
      <c r="P233" s="230">
        <f>O233*H233</f>
        <v>0</v>
      </c>
      <c r="Q233" s="230">
        <v>0.46000000000000002</v>
      </c>
      <c r="R233" s="230">
        <f>Q233*H233</f>
        <v>176.1892</v>
      </c>
      <c r="S233" s="230">
        <v>0</v>
      </c>
      <c r="T233" s="231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2" t="s">
        <v>137</v>
      </c>
      <c r="AT233" s="232" t="s">
        <v>133</v>
      </c>
      <c r="AU233" s="232" t="s">
        <v>86</v>
      </c>
      <c r="AY233" s="17" t="s">
        <v>131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7" t="s">
        <v>84</v>
      </c>
      <c r="BK233" s="233">
        <f>ROUND(I233*H233,2)</f>
        <v>0</v>
      </c>
      <c r="BL233" s="17" t="s">
        <v>137</v>
      </c>
      <c r="BM233" s="232" t="s">
        <v>297</v>
      </c>
    </row>
    <row r="234" s="2" customFormat="1">
      <c r="A234" s="38"/>
      <c r="B234" s="39"/>
      <c r="C234" s="40"/>
      <c r="D234" s="234" t="s">
        <v>139</v>
      </c>
      <c r="E234" s="40"/>
      <c r="F234" s="235" t="s">
        <v>298</v>
      </c>
      <c r="G234" s="40"/>
      <c r="H234" s="40"/>
      <c r="I234" s="236"/>
      <c r="J234" s="40"/>
      <c r="K234" s="40"/>
      <c r="L234" s="44"/>
      <c r="M234" s="237"/>
      <c r="N234" s="238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139</v>
      </c>
      <c r="AU234" s="17" t="s">
        <v>86</v>
      </c>
    </row>
    <row r="235" s="13" customFormat="1">
      <c r="A235" s="13"/>
      <c r="B235" s="239"/>
      <c r="C235" s="240"/>
      <c r="D235" s="234" t="s">
        <v>151</v>
      </c>
      <c r="E235" s="241" t="s">
        <v>1</v>
      </c>
      <c r="F235" s="242" t="s">
        <v>299</v>
      </c>
      <c r="G235" s="240"/>
      <c r="H235" s="243">
        <v>50.93</v>
      </c>
      <c r="I235" s="244"/>
      <c r="J235" s="240"/>
      <c r="K235" s="240"/>
      <c r="L235" s="245"/>
      <c r="M235" s="246"/>
      <c r="N235" s="247"/>
      <c r="O235" s="247"/>
      <c r="P235" s="247"/>
      <c r="Q235" s="247"/>
      <c r="R235" s="247"/>
      <c r="S235" s="247"/>
      <c r="T235" s="24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9" t="s">
        <v>151</v>
      </c>
      <c r="AU235" s="249" t="s">
        <v>86</v>
      </c>
      <c r="AV235" s="13" t="s">
        <v>86</v>
      </c>
      <c r="AW235" s="13" t="s">
        <v>32</v>
      </c>
      <c r="AX235" s="13" t="s">
        <v>76</v>
      </c>
      <c r="AY235" s="249" t="s">
        <v>131</v>
      </c>
    </row>
    <row r="236" s="13" customFormat="1">
      <c r="A236" s="13"/>
      <c r="B236" s="239"/>
      <c r="C236" s="240"/>
      <c r="D236" s="234" t="s">
        <v>151</v>
      </c>
      <c r="E236" s="241" t="s">
        <v>1</v>
      </c>
      <c r="F236" s="242" t="s">
        <v>300</v>
      </c>
      <c r="G236" s="240"/>
      <c r="H236" s="243">
        <v>255.53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151</v>
      </c>
      <c r="AU236" s="249" t="s">
        <v>86</v>
      </c>
      <c r="AV236" s="13" t="s">
        <v>86</v>
      </c>
      <c r="AW236" s="13" t="s">
        <v>32</v>
      </c>
      <c r="AX236" s="13" t="s">
        <v>76</v>
      </c>
      <c r="AY236" s="249" t="s">
        <v>131</v>
      </c>
    </row>
    <row r="237" s="13" customFormat="1">
      <c r="A237" s="13"/>
      <c r="B237" s="239"/>
      <c r="C237" s="240"/>
      <c r="D237" s="234" t="s">
        <v>151</v>
      </c>
      <c r="E237" s="241" t="s">
        <v>1</v>
      </c>
      <c r="F237" s="242" t="s">
        <v>301</v>
      </c>
      <c r="G237" s="240"/>
      <c r="H237" s="243">
        <v>76.560000000000002</v>
      </c>
      <c r="I237" s="244"/>
      <c r="J237" s="240"/>
      <c r="K237" s="240"/>
      <c r="L237" s="245"/>
      <c r="M237" s="246"/>
      <c r="N237" s="247"/>
      <c r="O237" s="247"/>
      <c r="P237" s="247"/>
      <c r="Q237" s="247"/>
      <c r="R237" s="247"/>
      <c r="S237" s="247"/>
      <c r="T237" s="24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9" t="s">
        <v>151</v>
      </c>
      <c r="AU237" s="249" t="s">
        <v>86</v>
      </c>
      <c r="AV237" s="13" t="s">
        <v>86</v>
      </c>
      <c r="AW237" s="13" t="s">
        <v>32</v>
      </c>
      <c r="AX237" s="13" t="s">
        <v>76</v>
      </c>
      <c r="AY237" s="249" t="s">
        <v>131</v>
      </c>
    </row>
    <row r="238" s="14" customFormat="1">
      <c r="A238" s="14"/>
      <c r="B238" s="250"/>
      <c r="C238" s="251"/>
      <c r="D238" s="234" t="s">
        <v>151</v>
      </c>
      <c r="E238" s="252" t="s">
        <v>1</v>
      </c>
      <c r="F238" s="253" t="s">
        <v>159</v>
      </c>
      <c r="G238" s="251"/>
      <c r="H238" s="254">
        <v>383.01999999999998</v>
      </c>
      <c r="I238" s="255"/>
      <c r="J238" s="251"/>
      <c r="K238" s="251"/>
      <c r="L238" s="256"/>
      <c r="M238" s="257"/>
      <c r="N238" s="258"/>
      <c r="O238" s="258"/>
      <c r="P238" s="258"/>
      <c r="Q238" s="258"/>
      <c r="R238" s="258"/>
      <c r="S238" s="258"/>
      <c r="T238" s="25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0" t="s">
        <v>151</v>
      </c>
      <c r="AU238" s="260" t="s">
        <v>86</v>
      </c>
      <c r="AV238" s="14" t="s">
        <v>137</v>
      </c>
      <c r="AW238" s="14" t="s">
        <v>32</v>
      </c>
      <c r="AX238" s="14" t="s">
        <v>84</v>
      </c>
      <c r="AY238" s="260" t="s">
        <v>131</v>
      </c>
    </row>
    <row r="239" s="2" customFormat="1" ht="37.8" customHeight="1">
      <c r="A239" s="38"/>
      <c r="B239" s="39"/>
      <c r="C239" s="220" t="s">
        <v>302</v>
      </c>
      <c r="D239" s="220" t="s">
        <v>133</v>
      </c>
      <c r="E239" s="221" t="s">
        <v>303</v>
      </c>
      <c r="F239" s="222" t="s">
        <v>304</v>
      </c>
      <c r="G239" s="223" t="s">
        <v>148</v>
      </c>
      <c r="H239" s="224">
        <v>15.550000000000001</v>
      </c>
      <c r="I239" s="225"/>
      <c r="J239" s="226">
        <f>ROUND(I239*H239,2)</f>
        <v>0</v>
      </c>
      <c r="K239" s="227"/>
      <c r="L239" s="44"/>
      <c r="M239" s="228" t="s">
        <v>1</v>
      </c>
      <c r="N239" s="229" t="s">
        <v>41</v>
      </c>
      <c r="O239" s="91"/>
      <c r="P239" s="230">
        <f>O239*H239</f>
        <v>0</v>
      </c>
      <c r="Q239" s="230">
        <v>0.25542999999999999</v>
      </c>
      <c r="R239" s="230">
        <f>Q239*H239</f>
        <v>3.9719365</v>
      </c>
      <c r="S239" s="230">
        <v>0</v>
      </c>
      <c r="T239" s="231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2" t="s">
        <v>137</v>
      </c>
      <c r="AT239" s="232" t="s">
        <v>133</v>
      </c>
      <c r="AU239" s="232" t="s">
        <v>86</v>
      </c>
      <c r="AY239" s="17" t="s">
        <v>131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7" t="s">
        <v>84</v>
      </c>
      <c r="BK239" s="233">
        <f>ROUND(I239*H239,2)</f>
        <v>0</v>
      </c>
      <c r="BL239" s="17" t="s">
        <v>137</v>
      </c>
      <c r="BM239" s="232" t="s">
        <v>305</v>
      </c>
    </row>
    <row r="240" s="2" customFormat="1">
      <c r="A240" s="38"/>
      <c r="B240" s="39"/>
      <c r="C240" s="40"/>
      <c r="D240" s="234" t="s">
        <v>139</v>
      </c>
      <c r="E240" s="40"/>
      <c r="F240" s="235" t="s">
        <v>306</v>
      </c>
      <c r="G240" s="40"/>
      <c r="H240" s="40"/>
      <c r="I240" s="236"/>
      <c r="J240" s="40"/>
      <c r="K240" s="40"/>
      <c r="L240" s="44"/>
      <c r="M240" s="237"/>
      <c r="N240" s="238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139</v>
      </c>
      <c r="AU240" s="17" t="s">
        <v>86</v>
      </c>
    </row>
    <row r="241" s="13" customFormat="1">
      <c r="A241" s="13"/>
      <c r="B241" s="239"/>
      <c r="C241" s="240"/>
      <c r="D241" s="234" t="s">
        <v>151</v>
      </c>
      <c r="E241" s="241" t="s">
        <v>1</v>
      </c>
      <c r="F241" s="242" t="s">
        <v>170</v>
      </c>
      <c r="G241" s="240"/>
      <c r="H241" s="243">
        <v>15.550000000000001</v>
      </c>
      <c r="I241" s="244"/>
      <c r="J241" s="240"/>
      <c r="K241" s="240"/>
      <c r="L241" s="245"/>
      <c r="M241" s="246"/>
      <c r="N241" s="247"/>
      <c r="O241" s="247"/>
      <c r="P241" s="247"/>
      <c r="Q241" s="247"/>
      <c r="R241" s="247"/>
      <c r="S241" s="247"/>
      <c r="T241" s="24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9" t="s">
        <v>151</v>
      </c>
      <c r="AU241" s="249" t="s">
        <v>86</v>
      </c>
      <c r="AV241" s="13" t="s">
        <v>86</v>
      </c>
      <c r="AW241" s="13" t="s">
        <v>32</v>
      </c>
      <c r="AX241" s="13" t="s">
        <v>84</v>
      </c>
      <c r="AY241" s="249" t="s">
        <v>131</v>
      </c>
    </row>
    <row r="242" s="2" customFormat="1" ht="37.8" customHeight="1">
      <c r="A242" s="38"/>
      <c r="B242" s="39"/>
      <c r="C242" s="220" t="s">
        <v>307</v>
      </c>
      <c r="D242" s="220" t="s">
        <v>133</v>
      </c>
      <c r="E242" s="221" t="s">
        <v>308</v>
      </c>
      <c r="F242" s="222" t="s">
        <v>309</v>
      </c>
      <c r="G242" s="223" t="s">
        <v>148</v>
      </c>
      <c r="H242" s="224">
        <v>15.550000000000001</v>
      </c>
      <c r="I242" s="225"/>
      <c r="J242" s="226">
        <f>ROUND(I242*H242,2)</f>
        <v>0</v>
      </c>
      <c r="K242" s="227"/>
      <c r="L242" s="44"/>
      <c r="M242" s="228" t="s">
        <v>1</v>
      </c>
      <c r="N242" s="229" t="s">
        <v>41</v>
      </c>
      <c r="O242" s="91"/>
      <c r="P242" s="230">
        <f>O242*H242</f>
        <v>0</v>
      </c>
      <c r="Q242" s="230">
        <v>0.19</v>
      </c>
      <c r="R242" s="230">
        <f>Q242*H242</f>
        <v>2.9545000000000003</v>
      </c>
      <c r="S242" s="230">
        <v>0</v>
      </c>
      <c r="T242" s="231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2" t="s">
        <v>137</v>
      </c>
      <c r="AT242" s="232" t="s">
        <v>133</v>
      </c>
      <c r="AU242" s="232" t="s">
        <v>86</v>
      </c>
      <c r="AY242" s="17" t="s">
        <v>131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7" t="s">
        <v>84</v>
      </c>
      <c r="BK242" s="233">
        <f>ROUND(I242*H242,2)</f>
        <v>0</v>
      </c>
      <c r="BL242" s="17" t="s">
        <v>137</v>
      </c>
      <c r="BM242" s="232" t="s">
        <v>310</v>
      </c>
    </row>
    <row r="243" s="2" customFormat="1">
      <c r="A243" s="38"/>
      <c r="B243" s="39"/>
      <c r="C243" s="40"/>
      <c r="D243" s="234" t="s">
        <v>139</v>
      </c>
      <c r="E243" s="40"/>
      <c r="F243" s="235" t="s">
        <v>311</v>
      </c>
      <c r="G243" s="40"/>
      <c r="H243" s="40"/>
      <c r="I243" s="236"/>
      <c r="J243" s="40"/>
      <c r="K243" s="40"/>
      <c r="L243" s="44"/>
      <c r="M243" s="237"/>
      <c r="N243" s="238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139</v>
      </c>
      <c r="AU243" s="17" t="s">
        <v>86</v>
      </c>
    </row>
    <row r="244" s="13" customFormat="1">
      <c r="A244" s="13"/>
      <c r="B244" s="239"/>
      <c r="C244" s="240"/>
      <c r="D244" s="234" t="s">
        <v>151</v>
      </c>
      <c r="E244" s="241" t="s">
        <v>1</v>
      </c>
      <c r="F244" s="242" t="s">
        <v>170</v>
      </c>
      <c r="G244" s="240"/>
      <c r="H244" s="243">
        <v>15.550000000000001</v>
      </c>
      <c r="I244" s="244"/>
      <c r="J244" s="240"/>
      <c r="K244" s="240"/>
      <c r="L244" s="245"/>
      <c r="M244" s="246"/>
      <c r="N244" s="247"/>
      <c r="O244" s="247"/>
      <c r="P244" s="247"/>
      <c r="Q244" s="247"/>
      <c r="R244" s="247"/>
      <c r="S244" s="247"/>
      <c r="T244" s="24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9" t="s">
        <v>151</v>
      </c>
      <c r="AU244" s="249" t="s">
        <v>86</v>
      </c>
      <c r="AV244" s="13" t="s">
        <v>86</v>
      </c>
      <c r="AW244" s="13" t="s">
        <v>32</v>
      </c>
      <c r="AX244" s="13" t="s">
        <v>84</v>
      </c>
      <c r="AY244" s="249" t="s">
        <v>131</v>
      </c>
    </row>
    <row r="245" s="2" customFormat="1" ht="37.8" customHeight="1">
      <c r="A245" s="38"/>
      <c r="B245" s="39"/>
      <c r="C245" s="220" t="s">
        <v>312</v>
      </c>
      <c r="D245" s="220" t="s">
        <v>133</v>
      </c>
      <c r="E245" s="221" t="s">
        <v>313</v>
      </c>
      <c r="F245" s="222" t="s">
        <v>314</v>
      </c>
      <c r="G245" s="223" t="s">
        <v>148</v>
      </c>
      <c r="H245" s="224">
        <v>15.550000000000001</v>
      </c>
      <c r="I245" s="225"/>
      <c r="J245" s="226">
        <f>ROUND(I245*H245,2)</f>
        <v>0</v>
      </c>
      <c r="K245" s="227"/>
      <c r="L245" s="44"/>
      <c r="M245" s="228" t="s">
        <v>1</v>
      </c>
      <c r="N245" s="229" t="s">
        <v>41</v>
      </c>
      <c r="O245" s="91"/>
      <c r="P245" s="230">
        <f>O245*H245</f>
        <v>0</v>
      </c>
      <c r="Q245" s="230">
        <v>0.26379999999999998</v>
      </c>
      <c r="R245" s="230">
        <f>Q245*H245</f>
        <v>4.1020899999999996</v>
      </c>
      <c r="S245" s="230">
        <v>0</v>
      </c>
      <c r="T245" s="231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2" t="s">
        <v>137</v>
      </c>
      <c r="AT245" s="232" t="s">
        <v>133</v>
      </c>
      <c r="AU245" s="232" t="s">
        <v>86</v>
      </c>
      <c r="AY245" s="17" t="s">
        <v>131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7" t="s">
        <v>84</v>
      </c>
      <c r="BK245" s="233">
        <f>ROUND(I245*H245,2)</f>
        <v>0</v>
      </c>
      <c r="BL245" s="17" t="s">
        <v>137</v>
      </c>
      <c r="BM245" s="232" t="s">
        <v>315</v>
      </c>
    </row>
    <row r="246" s="2" customFormat="1">
      <c r="A246" s="38"/>
      <c r="B246" s="39"/>
      <c r="C246" s="40"/>
      <c r="D246" s="234" t="s">
        <v>139</v>
      </c>
      <c r="E246" s="40"/>
      <c r="F246" s="235" t="s">
        <v>316</v>
      </c>
      <c r="G246" s="40"/>
      <c r="H246" s="40"/>
      <c r="I246" s="236"/>
      <c r="J246" s="40"/>
      <c r="K246" s="40"/>
      <c r="L246" s="44"/>
      <c r="M246" s="237"/>
      <c r="N246" s="238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139</v>
      </c>
      <c r="AU246" s="17" t="s">
        <v>86</v>
      </c>
    </row>
    <row r="247" s="13" customFormat="1">
      <c r="A247" s="13"/>
      <c r="B247" s="239"/>
      <c r="C247" s="240"/>
      <c r="D247" s="234" t="s">
        <v>151</v>
      </c>
      <c r="E247" s="241" t="s">
        <v>1</v>
      </c>
      <c r="F247" s="242" t="s">
        <v>170</v>
      </c>
      <c r="G247" s="240"/>
      <c r="H247" s="243">
        <v>15.550000000000001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151</v>
      </c>
      <c r="AU247" s="249" t="s">
        <v>86</v>
      </c>
      <c r="AV247" s="13" t="s">
        <v>86</v>
      </c>
      <c r="AW247" s="13" t="s">
        <v>32</v>
      </c>
      <c r="AX247" s="13" t="s">
        <v>84</v>
      </c>
      <c r="AY247" s="249" t="s">
        <v>131</v>
      </c>
    </row>
    <row r="248" s="2" customFormat="1" ht="24.15" customHeight="1">
      <c r="A248" s="38"/>
      <c r="B248" s="39"/>
      <c r="C248" s="220" t="s">
        <v>317</v>
      </c>
      <c r="D248" s="220" t="s">
        <v>133</v>
      </c>
      <c r="E248" s="221" t="s">
        <v>318</v>
      </c>
      <c r="F248" s="222" t="s">
        <v>319</v>
      </c>
      <c r="G248" s="223" t="s">
        <v>148</v>
      </c>
      <c r="H248" s="224">
        <v>53.799999999999997</v>
      </c>
      <c r="I248" s="225"/>
      <c r="J248" s="226">
        <f>ROUND(I248*H248,2)</f>
        <v>0</v>
      </c>
      <c r="K248" s="227"/>
      <c r="L248" s="44"/>
      <c r="M248" s="228" t="s">
        <v>1</v>
      </c>
      <c r="N248" s="229" t="s">
        <v>41</v>
      </c>
      <c r="O248" s="91"/>
      <c r="P248" s="230">
        <f>O248*H248</f>
        <v>0</v>
      </c>
      <c r="Q248" s="230">
        <v>0.38313999999999998</v>
      </c>
      <c r="R248" s="230">
        <f>Q248*H248</f>
        <v>20.612931999999997</v>
      </c>
      <c r="S248" s="230">
        <v>0</v>
      </c>
      <c r="T248" s="231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2" t="s">
        <v>137</v>
      </c>
      <c r="AT248" s="232" t="s">
        <v>133</v>
      </c>
      <c r="AU248" s="232" t="s">
        <v>86</v>
      </c>
      <c r="AY248" s="17" t="s">
        <v>131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7" t="s">
        <v>84</v>
      </c>
      <c r="BK248" s="233">
        <f>ROUND(I248*H248,2)</f>
        <v>0</v>
      </c>
      <c r="BL248" s="17" t="s">
        <v>137</v>
      </c>
      <c r="BM248" s="232" t="s">
        <v>320</v>
      </c>
    </row>
    <row r="249" s="2" customFormat="1">
      <c r="A249" s="38"/>
      <c r="B249" s="39"/>
      <c r="C249" s="40"/>
      <c r="D249" s="234" t="s">
        <v>139</v>
      </c>
      <c r="E249" s="40"/>
      <c r="F249" s="235" t="s">
        <v>321</v>
      </c>
      <c r="G249" s="40"/>
      <c r="H249" s="40"/>
      <c r="I249" s="236"/>
      <c r="J249" s="40"/>
      <c r="K249" s="40"/>
      <c r="L249" s="44"/>
      <c r="M249" s="237"/>
      <c r="N249" s="238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139</v>
      </c>
      <c r="AU249" s="17" t="s">
        <v>86</v>
      </c>
    </row>
    <row r="250" s="13" customFormat="1">
      <c r="A250" s="13"/>
      <c r="B250" s="239"/>
      <c r="C250" s="240"/>
      <c r="D250" s="234" t="s">
        <v>151</v>
      </c>
      <c r="E250" s="241" t="s">
        <v>1</v>
      </c>
      <c r="F250" s="242" t="s">
        <v>322</v>
      </c>
      <c r="G250" s="240"/>
      <c r="H250" s="243">
        <v>53.799999999999997</v>
      </c>
      <c r="I250" s="244"/>
      <c r="J250" s="240"/>
      <c r="K250" s="240"/>
      <c r="L250" s="245"/>
      <c r="M250" s="246"/>
      <c r="N250" s="247"/>
      <c r="O250" s="247"/>
      <c r="P250" s="247"/>
      <c r="Q250" s="247"/>
      <c r="R250" s="247"/>
      <c r="S250" s="247"/>
      <c r="T250" s="24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9" t="s">
        <v>151</v>
      </c>
      <c r="AU250" s="249" t="s">
        <v>86</v>
      </c>
      <c r="AV250" s="13" t="s">
        <v>86</v>
      </c>
      <c r="AW250" s="13" t="s">
        <v>32</v>
      </c>
      <c r="AX250" s="13" t="s">
        <v>84</v>
      </c>
      <c r="AY250" s="249" t="s">
        <v>131</v>
      </c>
    </row>
    <row r="251" s="2" customFormat="1" ht="24.15" customHeight="1">
      <c r="A251" s="38"/>
      <c r="B251" s="39"/>
      <c r="C251" s="220" t="s">
        <v>323</v>
      </c>
      <c r="D251" s="220" t="s">
        <v>133</v>
      </c>
      <c r="E251" s="221" t="s">
        <v>324</v>
      </c>
      <c r="F251" s="222" t="s">
        <v>325</v>
      </c>
      <c r="G251" s="223" t="s">
        <v>148</v>
      </c>
      <c r="H251" s="224">
        <v>76.560000000000002</v>
      </c>
      <c r="I251" s="225"/>
      <c r="J251" s="226">
        <f>ROUND(I251*H251,2)</f>
        <v>0</v>
      </c>
      <c r="K251" s="227"/>
      <c r="L251" s="44"/>
      <c r="M251" s="228" t="s">
        <v>1</v>
      </c>
      <c r="N251" s="229" t="s">
        <v>41</v>
      </c>
      <c r="O251" s="91"/>
      <c r="P251" s="230">
        <f>O251*H251</f>
        <v>0</v>
      </c>
      <c r="Q251" s="230">
        <v>0.51085999999999998</v>
      </c>
      <c r="R251" s="230">
        <f>Q251*H251</f>
        <v>39.111441599999999</v>
      </c>
      <c r="S251" s="230">
        <v>0</v>
      </c>
      <c r="T251" s="231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2" t="s">
        <v>137</v>
      </c>
      <c r="AT251" s="232" t="s">
        <v>133</v>
      </c>
      <c r="AU251" s="232" t="s">
        <v>86</v>
      </c>
      <c r="AY251" s="17" t="s">
        <v>131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7" t="s">
        <v>84</v>
      </c>
      <c r="BK251" s="233">
        <f>ROUND(I251*H251,2)</f>
        <v>0</v>
      </c>
      <c r="BL251" s="17" t="s">
        <v>137</v>
      </c>
      <c r="BM251" s="232" t="s">
        <v>326</v>
      </c>
    </row>
    <row r="252" s="2" customFormat="1">
      <c r="A252" s="38"/>
      <c r="B252" s="39"/>
      <c r="C252" s="40"/>
      <c r="D252" s="234" t="s">
        <v>139</v>
      </c>
      <c r="E252" s="40"/>
      <c r="F252" s="235" t="s">
        <v>327</v>
      </c>
      <c r="G252" s="40"/>
      <c r="H252" s="40"/>
      <c r="I252" s="236"/>
      <c r="J252" s="40"/>
      <c r="K252" s="40"/>
      <c r="L252" s="44"/>
      <c r="M252" s="237"/>
      <c r="N252" s="238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139</v>
      </c>
      <c r="AU252" s="17" t="s">
        <v>86</v>
      </c>
    </row>
    <row r="253" s="13" customFormat="1">
      <c r="A253" s="13"/>
      <c r="B253" s="239"/>
      <c r="C253" s="240"/>
      <c r="D253" s="234" t="s">
        <v>151</v>
      </c>
      <c r="E253" s="241" t="s">
        <v>1</v>
      </c>
      <c r="F253" s="242" t="s">
        <v>328</v>
      </c>
      <c r="G253" s="240"/>
      <c r="H253" s="243">
        <v>76.560000000000002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151</v>
      </c>
      <c r="AU253" s="249" t="s">
        <v>86</v>
      </c>
      <c r="AV253" s="13" t="s">
        <v>86</v>
      </c>
      <c r="AW253" s="13" t="s">
        <v>32</v>
      </c>
      <c r="AX253" s="13" t="s">
        <v>84</v>
      </c>
      <c r="AY253" s="249" t="s">
        <v>131</v>
      </c>
    </row>
    <row r="254" s="2" customFormat="1" ht="24.15" customHeight="1">
      <c r="A254" s="38"/>
      <c r="B254" s="39"/>
      <c r="C254" s="220" t="s">
        <v>329</v>
      </c>
      <c r="D254" s="220" t="s">
        <v>133</v>
      </c>
      <c r="E254" s="221" t="s">
        <v>330</v>
      </c>
      <c r="F254" s="222" t="s">
        <v>331</v>
      </c>
      <c r="G254" s="223" t="s">
        <v>148</v>
      </c>
      <c r="H254" s="224">
        <v>232.30000000000001</v>
      </c>
      <c r="I254" s="225"/>
      <c r="J254" s="226">
        <f>ROUND(I254*H254,2)</f>
        <v>0</v>
      </c>
      <c r="K254" s="227"/>
      <c r="L254" s="44"/>
      <c r="M254" s="228" t="s">
        <v>1</v>
      </c>
      <c r="N254" s="229" t="s">
        <v>41</v>
      </c>
      <c r="O254" s="91"/>
      <c r="P254" s="230">
        <f>O254*H254</f>
        <v>0</v>
      </c>
      <c r="Q254" s="230">
        <v>0.089219999999999994</v>
      </c>
      <c r="R254" s="230">
        <f>Q254*H254</f>
        <v>20.725805999999999</v>
      </c>
      <c r="S254" s="230">
        <v>0</v>
      </c>
      <c r="T254" s="231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2" t="s">
        <v>137</v>
      </c>
      <c r="AT254" s="232" t="s">
        <v>133</v>
      </c>
      <c r="AU254" s="232" t="s">
        <v>86</v>
      </c>
      <c r="AY254" s="17" t="s">
        <v>131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7" t="s">
        <v>84</v>
      </c>
      <c r="BK254" s="233">
        <f>ROUND(I254*H254,2)</f>
        <v>0</v>
      </c>
      <c r="BL254" s="17" t="s">
        <v>137</v>
      </c>
      <c r="BM254" s="232" t="s">
        <v>332</v>
      </c>
    </row>
    <row r="255" s="2" customFormat="1">
      <c r="A255" s="38"/>
      <c r="B255" s="39"/>
      <c r="C255" s="40"/>
      <c r="D255" s="234" t="s">
        <v>139</v>
      </c>
      <c r="E255" s="40"/>
      <c r="F255" s="235" t="s">
        <v>333</v>
      </c>
      <c r="G255" s="40"/>
      <c r="H255" s="40"/>
      <c r="I255" s="236"/>
      <c r="J255" s="40"/>
      <c r="K255" s="40"/>
      <c r="L255" s="44"/>
      <c r="M255" s="237"/>
      <c r="N255" s="238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139</v>
      </c>
      <c r="AU255" s="17" t="s">
        <v>86</v>
      </c>
    </row>
    <row r="256" s="2" customFormat="1" ht="24.15" customHeight="1">
      <c r="A256" s="38"/>
      <c r="B256" s="39"/>
      <c r="C256" s="261" t="s">
        <v>334</v>
      </c>
      <c r="D256" s="261" t="s">
        <v>232</v>
      </c>
      <c r="E256" s="262" t="s">
        <v>335</v>
      </c>
      <c r="F256" s="263" t="s">
        <v>336</v>
      </c>
      <c r="G256" s="264" t="s">
        <v>148</v>
      </c>
      <c r="H256" s="265">
        <v>232.471</v>
      </c>
      <c r="I256" s="266"/>
      <c r="J256" s="267">
        <f>ROUND(I256*H256,2)</f>
        <v>0</v>
      </c>
      <c r="K256" s="268"/>
      <c r="L256" s="269"/>
      <c r="M256" s="270" t="s">
        <v>1</v>
      </c>
      <c r="N256" s="271" t="s">
        <v>41</v>
      </c>
      <c r="O256" s="91"/>
      <c r="P256" s="230">
        <f>O256*H256</f>
        <v>0</v>
      </c>
      <c r="Q256" s="230">
        <v>0.13200000000000001</v>
      </c>
      <c r="R256" s="230">
        <f>Q256*H256</f>
        <v>30.686172000000003</v>
      </c>
      <c r="S256" s="230">
        <v>0</v>
      </c>
      <c r="T256" s="231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2" t="s">
        <v>177</v>
      </c>
      <c r="AT256" s="232" t="s">
        <v>232</v>
      </c>
      <c r="AU256" s="232" t="s">
        <v>86</v>
      </c>
      <c r="AY256" s="17" t="s">
        <v>131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7" t="s">
        <v>84</v>
      </c>
      <c r="BK256" s="233">
        <f>ROUND(I256*H256,2)</f>
        <v>0</v>
      </c>
      <c r="BL256" s="17" t="s">
        <v>137</v>
      </c>
      <c r="BM256" s="232" t="s">
        <v>337</v>
      </c>
    </row>
    <row r="257" s="2" customFormat="1">
      <c r="A257" s="38"/>
      <c r="B257" s="39"/>
      <c r="C257" s="40"/>
      <c r="D257" s="234" t="s">
        <v>139</v>
      </c>
      <c r="E257" s="40"/>
      <c r="F257" s="235" t="s">
        <v>336</v>
      </c>
      <c r="G257" s="40"/>
      <c r="H257" s="40"/>
      <c r="I257" s="236"/>
      <c r="J257" s="40"/>
      <c r="K257" s="40"/>
      <c r="L257" s="44"/>
      <c r="M257" s="237"/>
      <c r="N257" s="238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139</v>
      </c>
      <c r="AU257" s="17" t="s">
        <v>86</v>
      </c>
    </row>
    <row r="258" s="13" customFormat="1">
      <c r="A258" s="13"/>
      <c r="B258" s="239"/>
      <c r="C258" s="240"/>
      <c r="D258" s="234" t="s">
        <v>151</v>
      </c>
      <c r="E258" s="241" t="s">
        <v>1</v>
      </c>
      <c r="F258" s="242" t="s">
        <v>338</v>
      </c>
      <c r="G258" s="240"/>
      <c r="H258" s="243">
        <v>19.800000000000001</v>
      </c>
      <c r="I258" s="244"/>
      <c r="J258" s="240"/>
      <c r="K258" s="240"/>
      <c r="L258" s="245"/>
      <c r="M258" s="246"/>
      <c r="N258" s="247"/>
      <c r="O258" s="247"/>
      <c r="P258" s="247"/>
      <c r="Q258" s="247"/>
      <c r="R258" s="247"/>
      <c r="S258" s="247"/>
      <c r="T258" s="24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9" t="s">
        <v>151</v>
      </c>
      <c r="AU258" s="249" t="s">
        <v>86</v>
      </c>
      <c r="AV258" s="13" t="s">
        <v>86</v>
      </c>
      <c r="AW258" s="13" t="s">
        <v>32</v>
      </c>
      <c r="AX258" s="13" t="s">
        <v>76</v>
      </c>
      <c r="AY258" s="249" t="s">
        <v>131</v>
      </c>
    </row>
    <row r="259" s="13" customFormat="1">
      <c r="A259" s="13"/>
      <c r="B259" s="239"/>
      <c r="C259" s="240"/>
      <c r="D259" s="234" t="s">
        <v>151</v>
      </c>
      <c r="E259" s="241" t="s">
        <v>1</v>
      </c>
      <c r="F259" s="242" t="s">
        <v>339</v>
      </c>
      <c r="G259" s="240"/>
      <c r="H259" s="243">
        <v>32.399999999999999</v>
      </c>
      <c r="I259" s="244"/>
      <c r="J259" s="240"/>
      <c r="K259" s="240"/>
      <c r="L259" s="245"/>
      <c r="M259" s="246"/>
      <c r="N259" s="247"/>
      <c r="O259" s="247"/>
      <c r="P259" s="247"/>
      <c r="Q259" s="247"/>
      <c r="R259" s="247"/>
      <c r="S259" s="247"/>
      <c r="T259" s="24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9" t="s">
        <v>151</v>
      </c>
      <c r="AU259" s="249" t="s">
        <v>86</v>
      </c>
      <c r="AV259" s="13" t="s">
        <v>86</v>
      </c>
      <c r="AW259" s="13" t="s">
        <v>32</v>
      </c>
      <c r="AX259" s="13" t="s">
        <v>76</v>
      </c>
      <c r="AY259" s="249" t="s">
        <v>131</v>
      </c>
    </row>
    <row r="260" s="13" customFormat="1">
      <c r="A260" s="13"/>
      <c r="B260" s="239"/>
      <c r="C260" s="240"/>
      <c r="D260" s="234" t="s">
        <v>151</v>
      </c>
      <c r="E260" s="241" t="s">
        <v>1</v>
      </c>
      <c r="F260" s="242" t="s">
        <v>340</v>
      </c>
      <c r="G260" s="240"/>
      <c r="H260" s="243">
        <v>173.5</v>
      </c>
      <c r="I260" s="244"/>
      <c r="J260" s="240"/>
      <c r="K260" s="240"/>
      <c r="L260" s="245"/>
      <c r="M260" s="246"/>
      <c r="N260" s="247"/>
      <c r="O260" s="247"/>
      <c r="P260" s="247"/>
      <c r="Q260" s="247"/>
      <c r="R260" s="247"/>
      <c r="S260" s="247"/>
      <c r="T260" s="24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9" t="s">
        <v>151</v>
      </c>
      <c r="AU260" s="249" t="s">
        <v>86</v>
      </c>
      <c r="AV260" s="13" t="s">
        <v>86</v>
      </c>
      <c r="AW260" s="13" t="s">
        <v>32</v>
      </c>
      <c r="AX260" s="13" t="s">
        <v>76</v>
      </c>
      <c r="AY260" s="249" t="s">
        <v>131</v>
      </c>
    </row>
    <row r="261" s="14" customFormat="1">
      <c r="A261" s="14"/>
      <c r="B261" s="250"/>
      <c r="C261" s="251"/>
      <c r="D261" s="234" t="s">
        <v>151</v>
      </c>
      <c r="E261" s="252" t="s">
        <v>1</v>
      </c>
      <c r="F261" s="253" t="s">
        <v>159</v>
      </c>
      <c r="G261" s="251"/>
      <c r="H261" s="254">
        <v>225.69999999999999</v>
      </c>
      <c r="I261" s="255"/>
      <c r="J261" s="251"/>
      <c r="K261" s="251"/>
      <c r="L261" s="256"/>
      <c r="M261" s="257"/>
      <c r="N261" s="258"/>
      <c r="O261" s="258"/>
      <c r="P261" s="258"/>
      <c r="Q261" s="258"/>
      <c r="R261" s="258"/>
      <c r="S261" s="258"/>
      <c r="T261" s="25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0" t="s">
        <v>151</v>
      </c>
      <c r="AU261" s="260" t="s">
        <v>86</v>
      </c>
      <c r="AV261" s="14" t="s">
        <v>137</v>
      </c>
      <c r="AW261" s="14" t="s">
        <v>32</v>
      </c>
      <c r="AX261" s="14" t="s">
        <v>84</v>
      </c>
      <c r="AY261" s="260" t="s">
        <v>131</v>
      </c>
    </row>
    <row r="262" s="13" customFormat="1">
      <c r="A262" s="13"/>
      <c r="B262" s="239"/>
      <c r="C262" s="240"/>
      <c r="D262" s="234" t="s">
        <v>151</v>
      </c>
      <c r="E262" s="240"/>
      <c r="F262" s="242" t="s">
        <v>341</v>
      </c>
      <c r="G262" s="240"/>
      <c r="H262" s="243">
        <v>232.471</v>
      </c>
      <c r="I262" s="244"/>
      <c r="J262" s="240"/>
      <c r="K262" s="240"/>
      <c r="L262" s="245"/>
      <c r="M262" s="246"/>
      <c r="N262" s="247"/>
      <c r="O262" s="247"/>
      <c r="P262" s="247"/>
      <c r="Q262" s="247"/>
      <c r="R262" s="247"/>
      <c r="S262" s="247"/>
      <c r="T262" s="24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9" t="s">
        <v>151</v>
      </c>
      <c r="AU262" s="249" t="s">
        <v>86</v>
      </c>
      <c r="AV262" s="13" t="s">
        <v>86</v>
      </c>
      <c r="AW262" s="13" t="s">
        <v>4</v>
      </c>
      <c r="AX262" s="13" t="s">
        <v>84</v>
      </c>
      <c r="AY262" s="249" t="s">
        <v>131</v>
      </c>
    </row>
    <row r="263" s="2" customFormat="1" ht="24.15" customHeight="1">
      <c r="A263" s="38"/>
      <c r="B263" s="39"/>
      <c r="C263" s="261" t="s">
        <v>342</v>
      </c>
      <c r="D263" s="261" t="s">
        <v>232</v>
      </c>
      <c r="E263" s="262" t="s">
        <v>343</v>
      </c>
      <c r="F263" s="263" t="s">
        <v>344</v>
      </c>
      <c r="G263" s="264" t="s">
        <v>148</v>
      </c>
      <c r="H263" s="265">
        <v>6.798</v>
      </c>
      <c r="I263" s="266"/>
      <c r="J263" s="267">
        <f>ROUND(I263*H263,2)</f>
        <v>0</v>
      </c>
      <c r="K263" s="268"/>
      <c r="L263" s="269"/>
      <c r="M263" s="270" t="s">
        <v>1</v>
      </c>
      <c r="N263" s="271" t="s">
        <v>41</v>
      </c>
      <c r="O263" s="91"/>
      <c r="P263" s="230">
        <f>O263*H263</f>
        <v>0</v>
      </c>
      <c r="Q263" s="230">
        <v>0.13100000000000001</v>
      </c>
      <c r="R263" s="230">
        <f>Q263*H263</f>
        <v>0.89053800000000005</v>
      </c>
      <c r="S263" s="230">
        <v>0</v>
      </c>
      <c r="T263" s="231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2" t="s">
        <v>177</v>
      </c>
      <c r="AT263" s="232" t="s">
        <v>232</v>
      </c>
      <c r="AU263" s="232" t="s">
        <v>86</v>
      </c>
      <c r="AY263" s="17" t="s">
        <v>131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7" t="s">
        <v>84</v>
      </c>
      <c r="BK263" s="233">
        <f>ROUND(I263*H263,2)</f>
        <v>0</v>
      </c>
      <c r="BL263" s="17" t="s">
        <v>137</v>
      </c>
      <c r="BM263" s="232" t="s">
        <v>345</v>
      </c>
    </row>
    <row r="264" s="2" customFormat="1">
      <c r="A264" s="38"/>
      <c r="B264" s="39"/>
      <c r="C264" s="40"/>
      <c r="D264" s="234" t="s">
        <v>139</v>
      </c>
      <c r="E264" s="40"/>
      <c r="F264" s="235" t="s">
        <v>344</v>
      </c>
      <c r="G264" s="40"/>
      <c r="H264" s="40"/>
      <c r="I264" s="236"/>
      <c r="J264" s="40"/>
      <c r="K264" s="40"/>
      <c r="L264" s="44"/>
      <c r="M264" s="237"/>
      <c r="N264" s="238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139</v>
      </c>
      <c r="AU264" s="17" t="s">
        <v>86</v>
      </c>
    </row>
    <row r="265" s="13" customFormat="1">
      <c r="A265" s="13"/>
      <c r="B265" s="239"/>
      <c r="C265" s="240"/>
      <c r="D265" s="234" t="s">
        <v>151</v>
      </c>
      <c r="E265" s="241" t="s">
        <v>1</v>
      </c>
      <c r="F265" s="242" t="s">
        <v>346</v>
      </c>
      <c r="G265" s="240"/>
      <c r="H265" s="243">
        <v>6.5999999999999996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9" t="s">
        <v>151</v>
      </c>
      <c r="AU265" s="249" t="s">
        <v>86</v>
      </c>
      <c r="AV265" s="13" t="s">
        <v>86</v>
      </c>
      <c r="AW265" s="13" t="s">
        <v>32</v>
      </c>
      <c r="AX265" s="13" t="s">
        <v>84</v>
      </c>
      <c r="AY265" s="249" t="s">
        <v>131</v>
      </c>
    </row>
    <row r="266" s="13" customFormat="1">
      <c r="A266" s="13"/>
      <c r="B266" s="239"/>
      <c r="C266" s="240"/>
      <c r="D266" s="234" t="s">
        <v>151</v>
      </c>
      <c r="E266" s="240"/>
      <c r="F266" s="242" t="s">
        <v>347</v>
      </c>
      <c r="G266" s="240"/>
      <c r="H266" s="243">
        <v>6.798</v>
      </c>
      <c r="I266" s="244"/>
      <c r="J266" s="240"/>
      <c r="K266" s="240"/>
      <c r="L266" s="245"/>
      <c r="M266" s="246"/>
      <c r="N266" s="247"/>
      <c r="O266" s="247"/>
      <c r="P266" s="247"/>
      <c r="Q266" s="247"/>
      <c r="R266" s="247"/>
      <c r="S266" s="247"/>
      <c r="T266" s="24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9" t="s">
        <v>151</v>
      </c>
      <c r="AU266" s="249" t="s">
        <v>86</v>
      </c>
      <c r="AV266" s="13" t="s">
        <v>86</v>
      </c>
      <c r="AW266" s="13" t="s">
        <v>4</v>
      </c>
      <c r="AX266" s="13" t="s">
        <v>84</v>
      </c>
      <c r="AY266" s="249" t="s">
        <v>131</v>
      </c>
    </row>
    <row r="267" s="2" customFormat="1" ht="24.15" customHeight="1">
      <c r="A267" s="38"/>
      <c r="B267" s="39"/>
      <c r="C267" s="220" t="s">
        <v>348</v>
      </c>
      <c r="D267" s="220" t="s">
        <v>133</v>
      </c>
      <c r="E267" s="221" t="s">
        <v>349</v>
      </c>
      <c r="F267" s="222" t="s">
        <v>350</v>
      </c>
      <c r="G267" s="223" t="s">
        <v>148</v>
      </c>
      <c r="H267" s="224">
        <v>826.79999999999995</v>
      </c>
      <c r="I267" s="225"/>
      <c r="J267" s="226">
        <f>ROUND(I267*H267,2)</f>
        <v>0</v>
      </c>
      <c r="K267" s="227"/>
      <c r="L267" s="44"/>
      <c r="M267" s="228" t="s">
        <v>1</v>
      </c>
      <c r="N267" s="229" t="s">
        <v>41</v>
      </c>
      <c r="O267" s="91"/>
      <c r="P267" s="230">
        <f>O267*H267</f>
        <v>0</v>
      </c>
      <c r="Q267" s="230">
        <v>0.090620000000000006</v>
      </c>
      <c r="R267" s="230">
        <f>Q267*H267</f>
        <v>74.924616</v>
      </c>
      <c r="S267" s="230">
        <v>0</v>
      </c>
      <c r="T267" s="231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2" t="s">
        <v>137</v>
      </c>
      <c r="AT267" s="232" t="s">
        <v>133</v>
      </c>
      <c r="AU267" s="232" t="s">
        <v>86</v>
      </c>
      <c r="AY267" s="17" t="s">
        <v>131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7" t="s">
        <v>84</v>
      </c>
      <c r="BK267" s="233">
        <f>ROUND(I267*H267,2)</f>
        <v>0</v>
      </c>
      <c r="BL267" s="17" t="s">
        <v>137</v>
      </c>
      <c r="BM267" s="232" t="s">
        <v>351</v>
      </c>
    </row>
    <row r="268" s="2" customFormat="1">
      <c r="A268" s="38"/>
      <c r="B268" s="39"/>
      <c r="C268" s="40"/>
      <c r="D268" s="234" t="s">
        <v>139</v>
      </c>
      <c r="E268" s="40"/>
      <c r="F268" s="235" t="s">
        <v>352</v>
      </c>
      <c r="G268" s="40"/>
      <c r="H268" s="40"/>
      <c r="I268" s="236"/>
      <c r="J268" s="40"/>
      <c r="K268" s="40"/>
      <c r="L268" s="44"/>
      <c r="M268" s="237"/>
      <c r="N268" s="238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139</v>
      </c>
      <c r="AU268" s="17" t="s">
        <v>86</v>
      </c>
    </row>
    <row r="269" s="2" customFormat="1" ht="24.15" customHeight="1">
      <c r="A269" s="38"/>
      <c r="B269" s="39"/>
      <c r="C269" s="261" t="s">
        <v>353</v>
      </c>
      <c r="D269" s="261" t="s">
        <v>232</v>
      </c>
      <c r="E269" s="262" t="s">
        <v>354</v>
      </c>
      <c r="F269" s="263" t="s">
        <v>355</v>
      </c>
      <c r="G269" s="264" t="s">
        <v>148</v>
      </c>
      <c r="H269" s="265">
        <v>675.28599999999994</v>
      </c>
      <c r="I269" s="266"/>
      <c r="J269" s="267">
        <f>ROUND(I269*H269,2)</f>
        <v>0</v>
      </c>
      <c r="K269" s="268"/>
      <c r="L269" s="269"/>
      <c r="M269" s="270" t="s">
        <v>1</v>
      </c>
      <c r="N269" s="271" t="s">
        <v>41</v>
      </c>
      <c r="O269" s="91"/>
      <c r="P269" s="230">
        <f>O269*H269</f>
        <v>0</v>
      </c>
      <c r="Q269" s="230">
        <v>0.17599999999999999</v>
      </c>
      <c r="R269" s="230">
        <f>Q269*H269</f>
        <v>118.85033599999998</v>
      </c>
      <c r="S269" s="230">
        <v>0</v>
      </c>
      <c r="T269" s="231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2" t="s">
        <v>177</v>
      </c>
      <c r="AT269" s="232" t="s">
        <v>232</v>
      </c>
      <c r="AU269" s="232" t="s">
        <v>86</v>
      </c>
      <c r="AY269" s="17" t="s">
        <v>131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7" t="s">
        <v>84</v>
      </c>
      <c r="BK269" s="233">
        <f>ROUND(I269*H269,2)</f>
        <v>0</v>
      </c>
      <c r="BL269" s="17" t="s">
        <v>137</v>
      </c>
      <c r="BM269" s="232" t="s">
        <v>356</v>
      </c>
    </row>
    <row r="270" s="2" customFormat="1">
      <c r="A270" s="38"/>
      <c r="B270" s="39"/>
      <c r="C270" s="40"/>
      <c r="D270" s="234" t="s">
        <v>139</v>
      </c>
      <c r="E270" s="40"/>
      <c r="F270" s="235" t="s">
        <v>355</v>
      </c>
      <c r="G270" s="40"/>
      <c r="H270" s="40"/>
      <c r="I270" s="236"/>
      <c r="J270" s="40"/>
      <c r="K270" s="40"/>
      <c r="L270" s="44"/>
      <c r="M270" s="237"/>
      <c r="N270" s="238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139</v>
      </c>
      <c r="AU270" s="17" t="s">
        <v>86</v>
      </c>
    </row>
    <row r="271" s="13" customFormat="1">
      <c r="A271" s="13"/>
      <c r="B271" s="239"/>
      <c r="C271" s="240"/>
      <c r="D271" s="234" t="s">
        <v>151</v>
      </c>
      <c r="E271" s="241" t="s">
        <v>1</v>
      </c>
      <c r="F271" s="242" t="s">
        <v>357</v>
      </c>
      <c r="G271" s="240"/>
      <c r="H271" s="243">
        <v>668.60000000000002</v>
      </c>
      <c r="I271" s="244"/>
      <c r="J271" s="240"/>
      <c r="K271" s="240"/>
      <c r="L271" s="245"/>
      <c r="M271" s="246"/>
      <c r="N271" s="247"/>
      <c r="O271" s="247"/>
      <c r="P271" s="247"/>
      <c r="Q271" s="247"/>
      <c r="R271" s="247"/>
      <c r="S271" s="247"/>
      <c r="T271" s="24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9" t="s">
        <v>151</v>
      </c>
      <c r="AU271" s="249" t="s">
        <v>86</v>
      </c>
      <c r="AV271" s="13" t="s">
        <v>86</v>
      </c>
      <c r="AW271" s="13" t="s">
        <v>32</v>
      </c>
      <c r="AX271" s="13" t="s">
        <v>84</v>
      </c>
      <c r="AY271" s="249" t="s">
        <v>131</v>
      </c>
    </row>
    <row r="272" s="13" customFormat="1">
      <c r="A272" s="13"/>
      <c r="B272" s="239"/>
      <c r="C272" s="240"/>
      <c r="D272" s="234" t="s">
        <v>151</v>
      </c>
      <c r="E272" s="240"/>
      <c r="F272" s="242" t="s">
        <v>358</v>
      </c>
      <c r="G272" s="240"/>
      <c r="H272" s="243">
        <v>675.28599999999994</v>
      </c>
      <c r="I272" s="244"/>
      <c r="J272" s="240"/>
      <c r="K272" s="240"/>
      <c r="L272" s="245"/>
      <c r="M272" s="246"/>
      <c r="N272" s="247"/>
      <c r="O272" s="247"/>
      <c r="P272" s="247"/>
      <c r="Q272" s="247"/>
      <c r="R272" s="247"/>
      <c r="S272" s="247"/>
      <c r="T272" s="24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9" t="s">
        <v>151</v>
      </c>
      <c r="AU272" s="249" t="s">
        <v>86</v>
      </c>
      <c r="AV272" s="13" t="s">
        <v>86</v>
      </c>
      <c r="AW272" s="13" t="s">
        <v>4</v>
      </c>
      <c r="AX272" s="13" t="s">
        <v>84</v>
      </c>
      <c r="AY272" s="249" t="s">
        <v>131</v>
      </c>
    </row>
    <row r="273" s="2" customFormat="1" ht="24.15" customHeight="1">
      <c r="A273" s="38"/>
      <c r="B273" s="39"/>
      <c r="C273" s="261" t="s">
        <v>359</v>
      </c>
      <c r="D273" s="261" t="s">
        <v>232</v>
      </c>
      <c r="E273" s="262" t="s">
        <v>360</v>
      </c>
      <c r="F273" s="263" t="s">
        <v>361</v>
      </c>
      <c r="G273" s="264" t="s">
        <v>148</v>
      </c>
      <c r="H273" s="265">
        <v>154.833</v>
      </c>
      <c r="I273" s="266"/>
      <c r="J273" s="267">
        <f>ROUND(I273*H273,2)</f>
        <v>0</v>
      </c>
      <c r="K273" s="268"/>
      <c r="L273" s="269"/>
      <c r="M273" s="270" t="s">
        <v>1</v>
      </c>
      <c r="N273" s="271" t="s">
        <v>41</v>
      </c>
      <c r="O273" s="91"/>
      <c r="P273" s="230">
        <f>O273*H273</f>
        <v>0</v>
      </c>
      <c r="Q273" s="230">
        <v>0.17599999999999999</v>
      </c>
      <c r="R273" s="230">
        <f>Q273*H273</f>
        <v>27.250608</v>
      </c>
      <c r="S273" s="230">
        <v>0</v>
      </c>
      <c r="T273" s="231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2" t="s">
        <v>177</v>
      </c>
      <c r="AT273" s="232" t="s">
        <v>232</v>
      </c>
      <c r="AU273" s="232" t="s">
        <v>86</v>
      </c>
      <c r="AY273" s="17" t="s">
        <v>131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7" t="s">
        <v>84</v>
      </c>
      <c r="BK273" s="233">
        <f>ROUND(I273*H273,2)</f>
        <v>0</v>
      </c>
      <c r="BL273" s="17" t="s">
        <v>137</v>
      </c>
      <c r="BM273" s="232" t="s">
        <v>362</v>
      </c>
    </row>
    <row r="274" s="2" customFormat="1">
      <c r="A274" s="38"/>
      <c r="B274" s="39"/>
      <c r="C274" s="40"/>
      <c r="D274" s="234" t="s">
        <v>139</v>
      </c>
      <c r="E274" s="40"/>
      <c r="F274" s="235" t="s">
        <v>361</v>
      </c>
      <c r="G274" s="40"/>
      <c r="H274" s="40"/>
      <c r="I274" s="236"/>
      <c r="J274" s="40"/>
      <c r="K274" s="40"/>
      <c r="L274" s="44"/>
      <c r="M274" s="237"/>
      <c r="N274" s="238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139</v>
      </c>
      <c r="AU274" s="17" t="s">
        <v>86</v>
      </c>
    </row>
    <row r="275" s="13" customFormat="1">
      <c r="A275" s="13"/>
      <c r="B275" s="239"/>
      <c r="C275" s="240"/>
      <c r="D275" s="234" t="s">
        <v>151</v>
      </c>
      <c r="E275" s="241" t="s">
        <v>1</v>
      </c>
      <c r="F275" s="242" t="s">
        <v>363</v>
      </c>
      <c r="G275" s="240"/>
      <c r="H275" s="243">
        <v>48.899999999999999</v>
      </c>
      <c r="I275" s="244"/>
      <c r="J275" s="240"/>
      <c r="K275" s="240"/>
      <c r="L275" s="245"/>
      <c r="M275" s="246"/>
      <c r="N275" s="247"/>
      <c r="O275" s="247"/>
      <c r="P275" s="247"/>
      <c r="Q275" s="247"/>
      <c r="R275" s="247"/>
      <c r="S275" s="247"/>
      <c r="T275" s="24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9" t="s">
        <v>151</v>
      </c>
      <c r="AU275" s="249" t="s">
        <v>86</v>
      </c>
      <c r="AV275" s="13" t="s">
        <v>86</v>
      </c>
      <c r="AW275" s="13" t="s">
        <v>32</v>
      </c>
      <c r="AX275" s="13" t="s">
        <v>76</v>
      </c>
      <c r="AY275" s="249" t="s">
        <v>131</v>
      </c>
    </row>
    <row r="276" s="13" customFormat="1">
      <c r="A276" s="13"/>
      <c r="B276" s="239"/>
      <c r="C276" s="240"/>
      <c r="D276" s="234" t="s">
        <v>151</v>
      </c>
      <c r="E276" s="241" t="s">
        <v>1</v>
      </c>
      <c r="F276" s="242" t="s">
        <v>364</v>
      </c>
      <c r="G276" s="240"/>
      <c r="H276" s="243">
        <v>104.40000000000001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9" t="s">
        <v>151</v>
      </c>
      <c r="AU276" s="249" t="s">
        <v>86</v>
      </c>
      <c r="AV276" s="13" t="s">
        <v>86</v>
      </c>
      <c r="AW276" s="13" t="s">
        <v>32</v>
      </c>
      <c r="AX276" s="13" t="s">
        <v>76</v>
      </c>
      <c r="AY276" s="249" t="s">
        <v>131</v>
      </c>
    </row>
    <row r="277" s="14" customFormat="1">
      <c r="A277" s="14"/>
      <c r="B277" s="250"/>
      <c r="C277" s="251"/>
      <c r="D277" s="234" t="s">
        <v>151</v>
      </c>
      <c r="E277" s="252" t="s">
        <v>1</v>
      </c>
      <c r="F277" s="253" t="s">
        <v>159</v>
      </c>
      <c r="G277" s="251"/>
      <c r="H277" s="254">
        <v>153.30000000000001</v>
      </c>
      <c r="I277" s="255"/>
      <c r="J277" s="251"/>
      <c r="K277" s="251"/>
      <c r="L277" s="256"/>
      <c r="M277" s="257"/>
      <c r="N277" s="258"/>
      <c r="O277" s="258"/>
      <c r="P277" s="258"/>
      <c r="Q277" s="258"/>
      <c r="R277" s="258"/>
      <c r="S277" s="258"/>
      <c r="T277" s="25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0" t="s">
        <v>151</v>
      </c>
      <c r="AU277" s="260" t="s">
        <v>86</v>
      </c>
      <c r="AV277" s="14" t="s">
        <v>137</v>
      </c>
      <c r="AW277" s="14" t="s">
        <v>32</v>
      </c>
      <c r="AX277" s="14" t="s">
        <v>84</v>
      </c>
      <c r="AY277" s="260" t="s">
        <v>131</v>
      </c>
    </row>
    <row r="278" s="13" customFormat="1">
      <c r="A278" s="13"/>
      <c r="B278" s="239"/>
      <c r="C278" s="240"/>
      <c r="D278" s="234" t="s">
        <v>151</v>
      </c>
      <c r="E278" s="240"/>
      <c r="F278" s="242" t="s">
        <v>365</v>
      </c>
      <c r="G278" s="240"/>
      <c r="H278" s="243">
        <v>154.833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151</v>
      </c>
      <c r="AU278" s="249" t="s">
        <v>86</v>
      </c>
      <c r="AV278" s="13" t="s">
        <v>86</v>
      </c>
      <c r="AW278" s="13" t="s">
        <v>4</v>
      </c>
      <c r="AX278" s="13" t="s">
        <v>84</v>
      </c>
      <c r="AY278" s="249" t="s">
        <v>131</v>
      </c>
    </row>
    <row r="279" s="2" customFormat="1" ht="24.15" customHeight="1">
      <c r="A279" s="38"/>
      <c r="B279" s="39"/>
      <c r="C279" s="261" t="s">
        <v>366</v>
      </c>
      <c r="D279" s="261" t="s">
        <v>232</v>
      </c>
      <c r="E279" s="262" t="s">
        <v>367</v>
      </c>
      <c r="F279" s="263" t="s">
        <v>368</v>
      </c>
      <c r="G279" s="264" t="s">
        <v>148</v>
      </c>
      <c r="H279" s="265">
        <v>4.9489999999999998</v>
      </c>
      <c r="I279" s="266"/>
      <c r="J279" s="267">
        <f>ROUND(I279*H279,2)</f>
        <v>0</v>
      </c>
      <c r="K279" s="268"/>
      <c r="L279" s="269"/>
      <c r="M279" s="270" t="s">
        <v>1</v>
      </c>
      <c r="N279" s="271" t="s">
        <v>41</v>
      </c>
      <c r="O279" s="91"/>
      <c r="P279" s="230">
        <f>O279*H279</f>
        <v>0</v>
      </c>
      <c r="Q279" s="230">
        <v>0.17499999999999999</v>
      </c>
      <c r="R279" s="230">
        <f>Q279*H279</f>
        <v>0.86607499999999993</v>
      </c>
      <c r="S279" s="230">
        <v>0</v>
      </c>
      <c r="T279" s="231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2" t="s">
        <v>177</v>
      </c>
      <c r="AT279" s="232" t="s">
        <v>232</v>
      </c>
      <c r="AU279" s="232" t="s">
        <v>86</v>
      </c>
      <c r="AY279" s="17" t="s">
        <v>131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7" t="s">
        <v>84</v>
      </c>
      <c r="BK279" s="233">
        <f>ROUND(I279*H279,2)</f>
        <v>0</v>
      </c>
      <c r="BL279" s="17" t="s">
        <v>137</v>
      </c>
      <c r="BM279" s="232" t="s">
        <v>369</v>
      </c>
    </row>
    <row r="280" s="2" customFormat="1">
      <c r="A280" s="38"/>
      <c r="B280" s="39"/>
      <c r="C280" s="40"/>
      <c r="D280" s="234" t="s">
        <v>139</v>
      </c>
      <c r="E280" s="40"/>
      <c r="F280" s="235" t="s">
        <v>368</v>
      </c>
      <c r="G280" s="40"/>
      <c r="H280" s="40"/>
      <c r="I280" s="236"/>
      <c r="J280" s="40"/>
      <c r="K280" s="40"/>
      <c r="L280" s="44"/>
      <c r="M280" s="237"/>
      <c r="N280" s="238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139</v>
      </c>
      <c r="AU280" s="17" t="s">
        <v>86</v>
      </c>
    </row>
    <row r="281" s="13" customFormat="1">
      <c r="A281" s="13"/>
      <c r="B281" s="239"/>
      <c r="C281" s="240"/>
      <c r="D281" s="234" t="s">
        <v>151</v>
      </c>
      <c r="E281" s="241" t="s">
        <v>1</v>
      </c>
      <c r="F281" s="242" t="s">
        <v>370</v>
      </c>
      <c r="G281" s="240"/>
      <c r="H281" s="243">
        <v>4.9000000000000004</v>
      </c>
      <c r="I281" s="244"/>
      <c r="J281" s="240"/>
      <c r="K281" s="240"/>
      <c r="L281" s="245"/>
      <c r="M281" s="246"/>
      <c r="N281" s="247"/>
      <c r="O281" s="247"/>
      <c r="P281" s="247"/>
      <c r="Q281" s="247"/>
      <c r="R281" s="247"/>
      <c r="S281" s="247"/>
      <c r="T281" s="24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9" t="s">
        <v>151</v>
      </c>
      <c r="AU281" s="249" t="s">
        <v>86</v>
      </c>
      <c r="AV281" s="13" t="s">
        <v>86</v>
      </c>
      <c r="AW281" s="13" t="s">
        <v>32</v>
      </c>
      <c r="AX281" s="13" t="s">
        <v>84</v>
      </c>
      <c r="AY281" s="249" t="s">
        <v>131</v>
      </c>
    </row>
    <row r="282" s="13" customFormat="1">
      <c r="A282" s="13"/>
      <c r="B282" s="239"/>
      <c r="C282" s="240"/>
      <c r="D282" s="234" t="s">
        <v>151</v>
      </c>
      <c r="E282" s="240"/>
      <c r="F282" s="242" t="s">
        <v>371</v>
      </c>
      <c r="G282" s="240"/>
      <c r="H282" s="243">
        <v>4.9489999999999998</v>
      </c>
      <c r="I282" s="244"/>
      <c r="J282" s="240"/>
      <c r="K282" s="240"/>
      <c r="L282" s="245"/>
      <c r="M282" s="246"/>
      <c r="N282" s="247"/>
      <c r="O282" s="247"/>
      <c r="P282" s="247"/>
      <c r="Q282" s="247"/>
      <c r="R282" s="247"/>
      <c r="S282" s="247"/>
      <c r="T282" s="24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9" t="s">
        <v>151</v>
      </c>
      <c r="AU282" s="249" t="s">
        <v>86</v>
      </c>
      <c r="AV282" s="13" t="s">
        <v>86</v>
      </c>
      <c r="AW282" s="13" t="s">
        <v>4</v>
      </c>
      <c r="AX282" s="13" t="s">
        <v>84</v>
      </c>
      <c r="AY282" s="249" t="s">
        <v>131</v>
      </c>
    </row>
    <row r="283" s="2" customFormat="1" ht="24.15" customHeight="1">
      <c r="A283" s="38"/>
      <c r="B283" s="39"/>
      <c r="C283" s="261" t="s">
        <v>372</v>
      </c>
      <c r="D283" s="261" t="s">
        <v>232</v>
      </c>
      <c r="E283" s="262" t="s">
        <v>360</v>
      </c>
      <c r="F283" s="263" t="s">
        <v>361</v>
      </c>
      <c r="G283" s="264" t="s">
        <v>148</v>
      </c>
      <c r="H283" s="265">
        <v>5.1900000000000004</v>
      </c>
      <c r="I283" s="266"/>
      <c r="J283" s="267">
        <f>ROUND(I283*H283,2)</f>
        <v>0</v>
      </c>
      <c r="K283" s="268"/>
      <c r="L283" s="269"/>
      <c r="M283" s="270" t="s">
        <v>1</v>
      </c>
      <c r="N283" s="271" t="s">
        <v>41</v>
      </c>
      <c r="O283" s="91"/>
      <c r="P283" s="230">
        <f>O283*H283</f>
        <v>0</v>
      </c>
      <c r="Q283" s="230">
        <v>0.17599999999999999</v>
      </c>
      <c r="R283" s="230">
        <f>Q283*H283</f>
        <v>0.91344000000000003</v>
      </c>
      <c r="S283" s="230">
        <v>0</v>
      </c>
      <c r="T283" s="231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2" t="s">
        <v>177</v>
      </c>
      <c r="AT283" s="232" t="s">
        <v>232</v>
      </c>
      <c r="AU283" s="232" t="s">
        <v>86</v>
      </c>
      <c r="AY283" s="17" t="s">
        <v>131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7" t="s">
        <v>84</v>
      </c>
      <c r="BK283" s="233">
        <f>ROUND(I283*H283,2)</f>
        <v>0</v>
      </c>
      <c r="BL283" s="17" t="s">
        <v>137</v>
      </c>
      <c r="BM283" s="232" t="s">
        <v>373</v>
      </c>
    </row>
    <row r="284" s="2" customFormat="1">
      <c r="A284" s="38"/>
      <c r="B284" s="39"/>
      <c r="C284" s="40"/>
      <c r="D284" s="234" t="s">
        <v>139</v>
      </c>
      <c r="E284" s="40"/>
      <c r="F284" s="235" t="s">
        <v>361</v>
      </c>
      <c r="G284" s="40"/>
      <c r="H284" s="40"/>
      <c r="I284" s="236"/>
      <c r="J284" s="40"/>
      <c r="K284" s="40"/>
      <c r="L284" s="44"/>
      <c r="M284" s="237"/>
      <c r="N284" s="238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139</v>
      </c>
      <c r="AU284" s="17" t="s">
        <v>86</v>
      </c>
    </row>
    <row r="285" s="13" customFormat="1">
      <c r="A285" s="13"/>
      <c r="B285" s="239"/>
      <c r="C285" s="240"/>
      <c r="D285" s="234" t="s">
        <v>151</v>
      </c>
      <c r="E285" s="241" t="s">
        <v>1</v>
      </c>
      <c r="F285" s="242" t="s">
        <v>374</v>
      </c>
      <c r="G285" s="240"/>
      <c r="H285" s="243">
        <v>5.1900000000000004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9" t="s">
        <v>151</v>
      </c>
      <c r="AU285" s="249" t="s">
        <v>86</v>
      </c>
      <c r="AV285" s="13" t="s">
        <v>86</v>
      </c>
      <c r="AW285" s="13" t="s">
        <v>32</v>
      </c>
      <c r="AX285" s="13" t="s">
        <v>84</v>
      </c>
      <c r="AY285" s="249" t="s">
        <v>131</v>
      </c>
    </row>
    <row r="286" s="2" customFormat="1" ht="37.8" customHeight="1">
      <c r="A286" s="38"/>
      <c r="B286" s="39"/>
      <c r="C286" s="220" t="s">
        <v>375</v>
      </c>
      <c r="D286" s="220" t="s">
        <v>133</v>
      </c>
      <c r="E286" s="221" t="s">
        <v>376</v>
      </c>
      <c r="F286" s="222" t="s">
        <v>377</v>
      </c>
      <c r="G286" s="223" t="s">
        <v>148</v>
      </c>
      <c r="H286" s="224">
        <v>2</v>
      </c>
      <c r="I286" s="225"/>
      <c r="J286" s="226">
        <f>ROUND(I286*H286,2)</f>
        <v>0</v>
      </c>
      <c r="K286" s="227"/>
      <c r="L286" s="44"/>
      <c r="M286" s="228" t="s">
        <v>1</v>
      </c>
      <c r="N286" s="229" t="s">
        <v>41</v>
      </c>
      <c r="O286" s="91"/>
      <c r="P286" s="230">
        <f>O286*H286</f>
        <v>0</v>
      </c>
      <c r="Q286" s="230">
        <v>0.080030000000000004</v>
      </c>
      <c r="R286" s="230">
        <f>Q286*H286</f>
        <v>0.16006000000000001</v>
      </c>
      <c r="S286" s="230">
        <v>0</v>
      </c>
      <c r="T286" s="231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2" t="s">
        <v>137</v>
      </c>
      <c r="AT286" s="232" t="s">
        <v>133</v>
      </c>
      <c r="AU286" s="232" t="s">
        <v>86</v>
      </c>
      <c r="AY286" s="17" t="s">
        <v>131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7" t="s">
        <v>84</v>
      </c>
      <c r="BK286" s="233">
        <f>ROUND(I286*H286,2)</f>
        <v>0</v>
      </c>
      <c r="BL286" s="17" t="s">
        <v>137</v>
      </c>
      <c r="BM286" s="232" t="s">
        <v>378</v>
      </c>
    </row>
    <row r="287" s="2" customFormat="1">
      <c r="A287" s="38"/>
      <c r="B287" s="39"/>
      <c r="C287" s="40"/>
      <c r="D287" s="234" t="s">
        <v>139</v>
      </c>
      <c r="E287" s="40"/>
      <c r="F287" s="235" t="s">
        <v>379</v>
      </c>
      <c r="G287" s="40"/>
      <c r="H287" s="40"/>
      <c r="I287" s="236"/>
      <c r="J287" s="40"/>
      <c r="K287" s="40"/>
      <c r="L287" s="44"/>
      <c r="M287" s="237"/>
      <c r="N287" s="238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139</v>
      </c>
      <c r="AU287" s="17" t="s">
        <v>86</v>
      </c>
    </row>
    <row r="288" s="13" customFormat="1">
      <c r="A288" s="13"/>
      <c r="B288" s="239"/>
      <c r="C288" s="240"/>
      <c r="D288" s="234" t="s">
        <v>151</v>
      </c>
      <c r="E288" s="241" t="s">
        <v>1</v>
      </c>
      <c r="F288" s="242" t="s">
        <v>152</v>
      </c>
      <c r="G288" s="240"/>
      <c r="H288" s="243">
        <v>2</v>
      </c>
      <c r="I288" s="244"/>
      <c r="J288" s="240"/>
      <c r="K288" s="240"/>
      <c r="L288" s="245"/>
      <c r="M288" s="246"/>
      <c r="N288" s="247"/>
      <c r="O288" s="247"/>
      <c r="P288" s="247"/>
      <c r="Q288" s="247"/>
      <c r="R288" s="247"/>
      <c r="S288" s="247"/>
      <c r="T288" s="24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9" t="s">
        <v>151</v>
      </c>
      <c r="AU288" s="249" t="s">
        <v>86</v>
      </c>
      <c r="AV288" s="13" t="s">
        <v>86</v>
      </c>
      <c r="AW288" s="13" t="s">
        <v>32</v>
      </c>
      <c r="AX288" s="13" t="s">
        <v>84</v>
      </c>
      <c r="AY288" s="249" t="s">
        <v>131</v>
      </c>
    </row>
    <row r="289" s="2" customFormat="1" ht="24.15" customHeight="1">
      <c r="A289" s="38"/>
      <c r="B289" s="39"/>
      <c r="C289" s="261" t="s">
        <v>380</v>
      </c>
      <c r="D289" s="261" t="s">
        <v>232</v>
      </c>
      <c r="E289" s="262" t="s">
        <v>381</v>
      </c>
      <c r="F289" s="263" t="s">
        <v>382</v>
      </c>
      <c r="G289" s="264" t="s">
        <v>148</v>
      </c>
      <c r="H289" s="265">
        <v>2.0600000000000001</v>
      </c>
      <c r="I289" s="266"/>
      <c r="J289" s="267">
        <f>ROUND(I289*H289,2)</f>
        <v>0</v>
      </c>
      <c r="K289" s="268"/>
      <c r="L289" s="269"/>
      <c r="M289" s="270" t="s">
        <v>1</v>
      </c>
      <c r="N289" s="271" t="s">
        <v>41</v>
      </c>
      <c r="O289" s="91"/>
      <c r="P289" s="230">
        <f>O289*H289</f>
        <v>0</v>
      </c>
      <c r="Q289" s="230">
        <v>0.108</v>
      </c>
      <c r="R289" s="230">
        <f>Q289*H289</f>
        <v>0.22248000000000001</v>
      </c>
      <c r="S289" s="230">
        <v>0</v>
      </c>
      <c r="T289" s="231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2" t="s">
        <v>177</v>
      </c>
      <c r="AT289" s="232" t="s">
        <v>232</v>
      </c>
      <c r="AU289" s="232" t="s">
        <v>86</v>
      </c>
      <c r="AY289" s="17" t="s">
        <v>131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7" t="s">
        <v>84</v>
      </c>
      <c r="BK289" s="233">
        <f>ROUND(I289*H289,2)</f>
        <v>0</v>
      </c>
      <c r="BL289" s="17" t="s">
        <v>137</v>
      </c>
      <c r="BM289" s="232" t="s">
        <v>383</v>
      </c>
    </row>
    <row r="290" s="2" customFormat="1">
      <c r="A290" s="38"/>
      <c r="B290" s="39"/>
      <c r="C290" s="40"/>
      <c r="D290" s="234" t="s">
        <v>139</v>
      </c>
      <c r="E290" s="40"/>
      <c r="F290" s="235" t="s">
        <v>382</v>
      </c>
      <c r="G290" s="40"/>
      <c r="H290" s="40"/>
      <c r="I290" s="236"/>
      <c r="J290" s="40"/>
      <c r="K290" s="40"/>
      <c r="L290" s="44"/>
      <c r="M290" s="237"/>
      <c r="N290" s="238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139</v>
      </c>
      <c r="AU290" s="17" t="s">
        <v>86</v>
      </c>
    </row>
    <row r="291" s="13" customFormat="1">
      <c r="A291" s="13"/>
      <c r="B291" s="239"/>
      <c r="C291" s="240"/>
      <c r="D291" s="234" t="s">
        <v>151</v>
      </c>
      <c r="E291" s="240"/>
      <c r="F291" s="242" t="s">
        <v>384</v>
      </c>
      <c r="G291" s="240"/>
      <c r="H291" s="243">
        <v>2.0600000000000001</v>
      </c>
      <c r="I291" s="244"/>
      <c r="J291" s="240"/>
      <c r="K291" s="240"/>
      <c r="L291" s="245"/>
      <c r="M291" s="246"/>
      <c r="N291" s="247"/>
      <c r="O291" s="247"/>
      <c r="P291" s="247"/>
      <c r="Q291" s="247"/>
      <c r="R291" s="247"/>
      <c r="S291" s="247"/>
      <c r="T291" s="24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9" t="s">
        <v>151</v>
      </c>
      <c r="AU291" s="249" t="s">
        <v>86</v>
      </c>
      <c r="AV291" s="13" t="s">
        <v>86</v>
      </c>
      <c r="AW291" s="13" t="s">
        <v>4</v>
      </c>
      <c r="AX291" s="13" t="s">
        <v>84</v>
      </c>
      <c r="AY291" s="249" t="s">
        <v>131</v>
      </c>
    </row>
    <row r="292" s="2" customFormat="1" ht="33" customHeight="1">
      <c r="A292" s="38"/>
      <c r="B292" s="39"/>
      <c r="C292" s="220" t="s">
        <v>385</v>
      </c>
      <c r="D292" s="220" t="s">
        <v>133</v>
      </c>
      <c r="E292" s="221" t="s">
        <v>386</v>
      </c>
      <c r="F292" s="222" t="s">
        <v>387</v>
      </c>
      <c r="G292" s="223" t="s">
        <v>148</v>
      </c>
      <c r="H292" s="224">
        <v>46.299999999999997</v>
      </c>
      <c r="I292" s="225"/>
      <c r="J292" s="226">
        <f>ROUND(I292*H292,2)</f>
        <v>0</v>
      </c>
      <c r="K292" s="227"/>
      <c r="L292" s="44"/>
      <c r="M292" s="228" t="s">
        <v>1</v>
      </c>
      <c r="N292" s="229" t="s">
        <v>41</v>
      </c>
      <c r="O292" s="91"/>
      <c r="P292" s="230">
        <f>O292*H292</f>
        <v>0</v>
      </c>
      <c r="Q292" s="230">
        <v>0.10100000000000001</v>
      </c>
      <c r="R292" s="230">
        <f>Q292*H292</f>
        <v>4.6763000000000003</v>
      </c>
      <c r="S292" s="230">
        <v>0</v>
      </c>
      <c r="T292" s="231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2" t="s">
        <v>137</v>
      </c>
      <c r="AT292" s="232" t="s">
        <v>133</v>
      </c>
      <c r="AU292" s="232" t="s">
        <v>86</v>
      </c>
      <c r="AY292" s="17" t="s">
        <v>131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7" t="s">
        <v>84</v>
      </c>
      <c r="BK292" s="233">
        <f>ROUND(I292*H292,2)</f>
        <v>0</v>
      </c>
      <c r="BL292" s="17" t="s">
        <v>137</v>
      </c>
      <c r="BM292" s="232" t="s">
        <v>388</v>
      </c>
    </row>
    <row r="293" s="2" customFormat="1">
      <c r="A293" s="38"/>
      <c r="B293" s="39"/>
      <c r="C293" s="40"/>
      <c r="D293" s="234" t="s">
        <v>139</v>
      </c>
      <c r="E293" s="40"/>
      <c r="F293" s="235" t="s">
        <v>389</v>
      </c>
      <c r="G293" s="40"/>
      <c r="H293" s="40"/>
      <c r="I293" s="236"/>
      <c r="J293" s="40"/>
      <c r="K293" s="40"/>
      <c r="L293" s="44"/>
      <c r="M293" s="237"/>
      <c r="N293" s="238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139</v>
      </c>
      <c r="AU293" s="17" t="s">
        <v>86</v>
      </c>
    </row>
    <row r="294" s="13" customFormat="1">
      <c r="A294" s="13"/>
      <c r="B294" s="239"/>
      <c r="C294" s="240"/>
      <c r="D294" s="234" t="s">
        <v>151</v>
      </c>
      <c r="E294" s="241" t="s">
        <v>1</v>
      </c>
      <c r="F294" s="242" t="s">
        <v>390</v>
      </c>
      <c r="G294" s="240"/>
      <c r="H294" s="243">
        <v>46.299999999999997</v>
      </c>
      <c r="I294" s="244"/>
      <c r="J294" s="240"/>
      <c r="K294" s="240"/>
      <c r="L294" s="245"/>
      <c r="M294" s="246"/>
      <c r="N294" s="247"/>
      <c r="O294" s="247"/>
      <c r="P294" s="247"/>
      <c r="Q294" s="247"/>
      <c r="R294" s="247"/>
      <c r="S294" s="247"/>
      <c r="T294" s="24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9" t="s">
        <v>151</v>
      </c>
      <c r="AU294" s="249" t="s">
        <v>86</v>
      </c>
      <c r="AV294" s="13" t="s">
        <v>86</v>
      </c>
      <c r="AW294" s="13" t="s">
        <v>32</v>
      </c>
      <c r="AX294" s="13" t="s">
        <v>84</v>
      </c>
      <c r="AY294" s="249" t="s">
        <v>131</v>
      </c>
    </row>
    <row r="295" s="2" customFormat="1" ht="21.75" customHeight="1">
      <c r="A295" s="38"/>
      <c r="B295" s="39"/>
      <c r="C295" s="261" t="s">
        <v>391</v>
      </c>
      <c r="D295" s="261" t="s">
        <v>232</v>
      </c>
      <c r="E295" s="262" t="s">
        <v>392</v>
      </c>
      <c r="F295" s="263" t="s">
        <v>393</v>
      </c>
      <c r="G295" s="264" t="s">
        <v>148</v>
      </c>
      <c r="H295" s="265">
        <v>47.689</v>
      </c>
      <c r="I295" s="266"/>
      <c r="J295" s="267">
        <f>ROUND(I295*H295,2)</f>
        <v>0</v>
      </c>
      <c r="K295" s="268"/>
      <c r="L295" s="269"/>
      <c r="M295" s="270" t="s">
        <v>1</v>
      </c>
      <c r="N295" s="271" t="s">
        <v>41</v>
      </c>
      <c r="O295" s="91"/>
      <c r="P295" s="230">
        <f>O295*H295</f>
        <v>0</v>
      </c>
      <c r="Q295" s="230">
        <v>0.108</v>
      </c>
      <c r="R295" s="230">
        <f>Q295*H295</f>
        <v>5.1504120000000002</v>
      </c>
      <c r="S295" s="230">
        <v>0</v>
      </c>
      <c r="T295" s="231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2" t="s">
        <v>177</v>
      </c>
      <c r="AT295" s="232" t="s">
        <v>232</v>
      </c>
      <c r="AU295" s="232" t="s">
        <v>86</v>
      </c>
      <c r="AY295" s="17" t="s">
        <v>131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7" t="s">
        <v>84</v>
      </c>
      <c r="BK295" s="233">
        <f>ROUND(I295*H295,2)</f>
        <v>0</v>
      </c>
      <c r="BL295" s="17" t="s">
        <v>137</v>
      </c>
      <c r="BM295" s="232" t="s">
        <v>394</v>
      </c>
    </row>
    <row r="296" s="2" customFormat="1">
      <c r="A296" s="38"/>
      <c r="B296" s="39"/>
      <c r="C296" s="40"/>
      <c r="D296" s="234" t="s">
        <v>139</v>
      </c>
      <c r="E296" s="40"/>
      <c r="F296" s="235" t="s">
        <v>393</v>
      </c>
      <c r="G296" s="40"/>
      <c r="H296" s="40"/>
      <c r="I296" s="236"/>
      <c r="J296" s="40"/>
      <c r="K296" s="40"/>
      <c r="L296" s="44"/>
      <c r="M296" s="237"/>
      <c r="N296" s="238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139</v>
      </c>
      <c r="AU296" s="17" t="s">
        <v>86</v>
      </c>
    </row>
    <row r="297" s="13" customFormat="1">
      <c r="A297" s="13"/>
      <c r="B297" s="239"/>
      <c r="C297" s="240"/>
      <c r="D297" s="234" t="s">
        <v>151</v>
      </c>
      <c r="E297" s="240"/>
      <c r="F297" s="242" t="s">
        <v>395</v>
      </c>
      <c r="G297" s="240"/>
      <c r="H297" s="243">
        <v>47.689</v>
      </c>
      <c r="I297" s="244"/>
      <c r="J297" s="240"/>
      <c r="K297" s="240"/>
      <c r="L297" s="245"/>
      <c r="M297" s="246"/>
      <c r="N297" s="247"/>
      <c r="O297" s="247"/>
      <c r="P297" s="247"/>
      <c r="Q297" s="247"/>
      <c r="R297" s="247"/>
      <c r="S297" s="247"/>
      <c r="T297" s="24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9" t="s">
        <v>151</v>
      </c>
      <c r="AU297" s="249" t="s">
        <v>86</v>
      </c>
      <c r="AV297" s="13" t="s">
        <v>86</v>
      </c>
      <c r="AW297" s="13" t="s">
        <v>4</v>
      </c>
      <c r="AX297" s="13" t="s">
        <v>84</v>
      </c>
      <c r="AY297" s="249" t="s">
        <v>131</v>
      </c>
    </row>
    <row r="298" s="2" customFormat="1" ht="21.75" customHeight="1">
      <c r="A298" s="38"/>
      <c r="B298" s="39"/>
      <c r="C298" s="220" t="s">
        <v>396</v>
      </c>
      <c r="D298" s="220" t="s">
        <v>133</v>
      </c>
      <c r="E298" s="221" t="s">
        <v>397</v>
      </c>
      <c r="F298" s="222" t="s">
        <v>398</v>
      </c>
      <c r="G298" s="223" t="s">
        <v>202</v>
      </c>
      <c r="H298" s="224">
        <v>33.100000000000001</v>
      </c>
      <c r="I298" s="225"/>
      <c r="J298" s="226">
        <f>ROUND(I298*H298,2)</f>
        <v>0</v>
      </c>
      <c r="K298" s="227"/>
      <c r="L298" s="44"/>
      <c r="M298" s="228" t="s">
        <v>1</v>
      </c>
      <c r="N298" s="229" t="s">
        <v>41</v>
      </c>
      <c r="O298" s="91"/>
      <c r="P298" s="230">
        <f>O298*H298</f>
        <v>0</v>
      </c>
      <c r="Q298" s="230">
        <v>0.0035999999999999999</v>
      </c>
      <c r="R298" s="230">
        <f>Q298*H298</f>
        <v>0.11916</v>
      </c>
      <c r="S298" s="230">
        <v>0</v>
      </c>
      <c r="T298" s="231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2" t="s">
        <v>137</v>
      </c>
      <c r="AT298" s="232" t="s">
        <v>133</v>
      </c>
      <c r="AU298" s="232" t="s">
        <v>86</v>
      </c>
      <c r="AY298" s="17" t="s">
        <v>131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7" t="s">
        <v>84</v>
      </c>
      <c r="BK298" s="233">
        <f>ROUND(I298*H298,2)</f>
        <v>0</v>
      </c>
      <c r="BL298" s="17" t="s">
        <v>137</v>
      </c>
      <c r="BM298" s="232" t="s">
        <v>399</v>
      </c>
    </row>
    <row r="299" s="2" customFormat="1">
      <c r="A299" s="38"/>
      <c r="B299" s="39"/>
      <c r="C299" s="40"/>
      <c r="D299" s="234" t="s">
        <v>139</v>
      </c>
      <c r="E299" s="40"/>
      <c r="F299" s="235" t="s">
        <v>400</v>
      </c>
      <c r="G299" s="40"/>
      <c r="H299" s="40"/>
      <c r="I299" s="236"/>
      <c r="J299" s="40"/>
      <c r="K299" s="40"/>
      <c r="L299" s="44"/>
      <c r="M299" s="237"/>
      <c r="N299" s="238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139</v>
      </c>
      <c r="AU299" s="17" t="s">
        <v>86</v>
      </c>
    </row>
    <row r="300" s="15" customFormat="1">
      <c r="A300" s="15"/>
      <c r="B300" s="272"/>
      <c r="C300" s="273"/>
      <c r="D300" s="234" t="s">
        <v>151</v>
      </c>
      <c r="E300" s="274" t="s">
        <v>1</v>
      </c>
      <c r="F300" s="275" t="s">
        <v>401</v>
      </c>
      <c r="G300" s="273"/>
      <c r="H300" s="274" t="s">
        <v>1</v>
      </c>
      <c r="I300" s="276"/>
      <c r="J300" s="273"/>
      <c r="K300" s="273"/>
      <c r="L300" s="277"/>
      <c r="M300" s="278"/>
      <c r="N300" s="279"/>
      <c r="O300" s="279"/>
      <c r="P300" s="279"/>
      <c r="Q300" s="279"/>
      <c r="R300" s="279"/>
      <c r="S300" s="279"/>
      <c r="T300" s="280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81" t="s">
        <v>151</v>
      </c>
      <c r="AU300" s="281" t="s">
        <v>86</v>
      </c>
      <c r="AV300" s="15" t="s">
        <v>84</v>
      </c>
      <c r="AW300" s="15" t="s">
        <v>32</v>
      </c>
      <c r="AX300" s="15" t="s">
        <v>76</v>
      </c>
      <c r="AY300" s="281" t="s">
        <v>131</v>
      </c>
    </row>
    <row r="301" s="13" customFormat="1">
      <c r="A301" s="13"/>
      <c r="B301" s="239"/>
      <c r="C301" s="240"/>
      <c r="D301" s="234" t="s">
        <v>151</v>
      </c>
      <c r="E301" s="241" t="s">
        <v>1</v>
      </c>
      <c r="F301" s="242" t="s">
        <v>402</v>
      </c>
      <c r="G301" s="240"/>
      <c r="H301" s="243">
        <v>17.600000000000001</v>
      </c>
      <c r="I301" s="244"/>
      <c r="J301" s="240"/>
      <c r="K301" s="240"/>
      <c r="L301" s="245"/>
      <c r="M301" s="246"/>
      <c r="N301" s="247"/>
      <c r="O301" s="247"/>
      <c r="P301" s="247"/>
      <c r="Q301" s="247"/>
      <c r="R301" s="247"/>
      <c r="S301" s="247"/>
      <c r="T301" s="24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9" t="s">
        <v>151</v>
      </c>
      <c r="AU301" s="249" t="s">
        <v>86</v>
      </c>
      <c r="AV301" s="13" t="s">
        <v>86</v>
      </c>
      <c r="AW301" s="13" t="s">
        <v>32</v>
      </c>
      <c r="AX301" s="13" t="s">
        <v>76</v>
      </c>
      <c r="AY301" s="249" t="s">
        <v>131</v>
      </c>
    </row>
    <row r="302" s="13" customFormat="1">
      <c r="A302" s="13"/>
      <c r="B302" s="239"/>
      <c r="C302" s="240"/>
      <c r="D302" s="234" t="s">
        <v>151</v>
      </c>
      <c r="E302" s="241" t="s">
        <v>1</v>
      </c>
      <c r="F302" s="242" t="s">
        <v>403</v>
      </c>
      <c r="G302" s="240"/>
      <c r="H302" s="243">
        <v>15.5</v>
      </c>
      <c r="I302" s="244"/>
      <c r="J302" s="240"/>
      <c r="K302" s="240"/>
      <c r="L302" s="245"/>
      <c r="M302" s="246"/>
      <c r="N302" s="247"/>
      <c r="O302" s="247"/>
      <c r="P302" s="247"/>
      <c r="Q302" s="247"/>
      <c r="R302" s="247"/>
      <c r="S302" s="247"/>
      <c r="T302" s="24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9" t="s">
        <v>151</v>
      </c>
      <c r="AU302" s="249" t="s">
        <v>86</v>
      </c>
      <c r="AV302" s="13" t="s">
        <v>86</v>
      </c>
      <c r="AW302" s="13" t="s">
        <v>32</v>
      </c>
      <c r="AX302" s="13" t="s">
        <v>76</v>
      </c>
      <c r="AY302" s="249" t="s">
        <v>131</v>
      </c>
    </row>
    <row r="303" s="14" customFormat="1">
      <c r="A303" s="14"/>
      <c r="B303" s="250"/>
      <c r="C303" s="251"/>
      <c r="D303" s="234" t="s">
        <v>151</v>
      </c>
      <c r="E303" s="252" t="s">
        <v>1</v>
      </c>
      <c r="F303" s="253" t="s">
        <v>159</v>
      </c>
      <c r="G303" s="251"/>
      <c r="H303" s="254">
        <v>33.100000000000001</v>
      </c>
      <c r="I303" s="255"/>
      <c r="J303" s="251"/>
      <c r="K303" s="251"/>
      <c r="L303" s="256"/>
      <c r="M303" s="257"/>
      <c r="N303" s="258"/>
      <c r="O303" s="258"/>
      <c r="P303" s="258"/>
      <c r="Q303" s="258"/>
      <c r="R303" s="258"/>
      <c r="S303" s="258"/>
      <c r="T303" s="25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0" t="s">
        <v>151</v>
      </c>
      <c r="AU303" s="260" t="s">
        <v>86</v>
      </c>
      <c r="AV303" s="14" t="s">
        <v>137</v>
      </c>
      <c r="AW303" s="14" t="s">
        <v>32</v>
      </c>
      <c r="AX303" s="14" t="s">
        <v>84</v>
      </c>
      <c r="AY303" s="260" t="s">
        <v>131</v>
      </c>
    </row>
    <row r="304" s="12" customFormat="1" ht="22.8" customHeight="1">
      <c r="A304" s="12"/>
      <c r="B304" s="204"/>
      <c r="C304" s="205"/>
      <c r="D304" s="206" t="s">
        <v>75</v>
      </c>
      <c r="E304" s="218" t="s">
        <v>177</v>
      </c>
      <c r="F304" s="218" t="s">
        <v>404</v>
      </c>
      <c r="G304" s="205"/>
      <c r="H304" s="205"/>
      <c r="I304" s="208"/>
      <c r="J304" s="219">
        <f>BK304</f>
        <v>0</v>
      </c>
      <c r="K304" s="205"/>
      <c r="L304" s="210"/>
      <c r="M304" s="211"/>
      <c r="N304" s="212"/>
      <c r="O304" s="212"/>
      <c r="P304" s="213">
        <f>SUM(P305:P314)</f>
        <v>0</v>
      </c>
      <c r="Q304" s="212"/>
      <c r="R304" s="213">
        <f>SUM(R305:R314)</f>
        <v>1.3303599999999998</v>
      </c>
      <c r="S304" s="212"/>
      <c r="T304" s="214">
        <f>SUM(T305:T314)</f>
        <v>0.80000000000000004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5" t="s">
        <v>84</v>
      </c>
      <c r="AT304" s="216" t="s">
        <v>75</v>
      </c>
      <c r="AU304" s="216" t="s">
        <v>84</v>
      </c>
      <c r="AY304" s="215" t="s">
        <v>131</v>
      </c>
      <c r="BK304" s="217">
        <f>SUM(BK305:BK314)</f>
        <v>0</v>
      </c>
    </row>
    <row r="305" s="2" customFormat="1" ht="37.8" customHeight="1">
      <c r="A305" s="38"/>
      <c r="B305" s="39"/>
      <c r="C305" s="220" t="s">
        <v>405</v>
      </c>
      <c r="D305" s="220" t="s">
        <v>133</v>
      </c>
      <c r="E305" s="221" t="s">
        <v>406</v>
      </c>
      <c r="F305" s="222" t="s">
        <v>407</v>
      </c>
      <c r="G305" s="223" t="s">
        <v>136</v>
      </c>
      <c r="H305" s="224">
        <v>1</v>
      </c>
      <c r="I305" s="225"/>
      <c r="J305" s="226">
        <f>ROUND(I305*H305,2)</f>
        <v>0</v>
      </c>
      <c r="K305" s="227"/>
      <c r="L305" s="44"/>
      <c r="M305" s="228" t="s">
        <v>1</v>
      </c>
      <c r="N305" s="229" t="s">
        <v>41</v>
      </c>
      <c r="O305" s="91"/>
      <c r="P305" s="230">
        <f>O305*H305</f>
        <v>0</v>
      </c>
      <c r="Q305" s="230">
        <v>0.52254</v>
      </c>
      <c r="R305" s="230">
        <f>Q305*H305</f>
        <v>0.52254</v>
      </c>
      <c r="S305" s="230">
        <v>0.5</v>
      </c>
      <c r="T305" s="231">
        <f>S305*H305</f>
        <v>0.5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2" t="s">
        <v>137</v>
      </c>
      <c r="AT305" s="232" t="s">
        <v>133</v>
      </c>
      <c r="AU305" s="232" t="s">
        <v>86</v>
      </c>
      <c r="AY305" s="17" t="s">
        <v>131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7" t="s">
        <v>84</v>
      </c>
      <c r="BK305" s="233">
        <f>ROUND(I305*H305,2)</f>
        <v>0</v>
      </c>
      <c r="BL305" s="17" t="s">
        <v>137</v>
      </c>
      <c r="BM305" s="232" t="s">
        <v>408</v>
      </c>
    </row>
    <row r="306" s="2" customFormat="1">
      <c r="A306" s="38"/>
      <c r="B306" s="39"/>
      <c r="C306" s="40"/>
      <c r="D306" s="234" t="s">
        <v>139</v>
      </c>
      <c r="E306" s="40"/>
      <c r="F306" s="235" t="s">
        <v>409</v>
      </c>
      <c r="G306" s="40"/>
      <c r="H306" s="40"/>
      <c r="I306" s="236"/>
      <c r="J306" s="40"/>
      <c r="K306" s="40"/>
      <c r="L306" s="44"/>
      <c r="M306" s="237"/>
      <c r="N306" s="238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139</v>
      </c>
      <c r="AU306" s="17" t="s">
        <v>86</v>
      </c>
    </row>
    <row r="307" s="2" customFormat="1" ht="24.15" customHeight="1">
      <c r="A307" s="38"/>
      <c r="B307" s="39"/>
      <c r="C307" s="261" t="s">
        <v>410</v>
      </c>
      <c r="D307" s="261" t="s">
        <v>232</v>
      </c>
      <c r="E307" s="262" t="s">
        <v>411</v>
      </c>
      <c r="F307" s="263" t="s">
        <v>412</v>
      </c>
      <c r="G307" s="264" t="s">
        <v>136</v>
      </c>
      <c r="H307" s="265">
        <v>1</v>
      </c>
      <c r="I307" s="266"/>
      <c r="J307" s="267">
        <f>ROUND(I307*H307,2)</f>
        <v>0</v>
      </c>
      <c r="K307" s="268"/>
      <c r="L307" s="269"/>
      <c r="M307" s="270" t="s">
        <v>1</v>
      </c>
      <c r="N307" s="271" t="s">
        <v>41</v>
      </c>
      <c r="O307" s="91"/>
      <c r="P307" s="230">
        <f>O307*H307</f>
        <v>0</v>
      </c>
      <c r="Q307" s="230">
        <v>0.056300000000000003</v>
      </c>
      <c r="R307" s="230">
        <f>Q307*H307</f>
        <v>0.056300000000000003</v>
      </c>
      <c r="S307" s="230">
        <v>0</v>
      </c>
      <c r="T307" s="231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2" t="s">
        <v>177</v>
      </c>
      <c r="AT307" s="232" t="s">
        <v>232</v>
      </c>
      <c r="AU307" s="232" t="s">
        <v>86</v>
      </c>
      <c r="AY307" s="17" t="s">
        <v>131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7" t="s">
        <v>84</v>
      </c>
      <c r="BK307" s="233">
        <f>ROUND(I307*H307,2)</f>
        <v>0</v>
      </c>
      <c r="BL307" s="17" t="s">
        <v>137</v>
      </c>
      <c r="BM307" s="232" t="s">
        <v>413</v>
      </c>
    </row>
    <row r="308" s="2" customFormat="1">
      <c r="A308" s="38"/>
      <c r="B308" s="39"/>
      <c r="C308" s="40"/>
      <c r="D308" s="234" t="s">
        <v>139</v>
      </c>
      <c r="E308" s="40"/>
      <c r="F308" s="235" t="s">
        <v>412</v>
      </c>
      <c r="G308" s="40"/>
      <c r="H308" s="40"/>
      <c r="I308" s="236"/>
      <c r="J308" s="40"/>
      <c r="K308" s="40"/>
      <c r="L308" s="44"/>
      <c r="M308" s="237"/>
      <c r="N308" s="238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139</v>
      </c>
      <c r="AU308" s="17" t="s">
        <v>86</v>
      </c>
    </row>
    <row r="309" s="2" customFormat="1" ht="24.15" customHeight="1">
      <c r="A309" s="38"/>
      <c r="B309" s="39"/>
      <c r="C309" s="220" t="s">
        <v>414</v>
      </c>
      <c r="D309" s="220" t="s">
        <v>133</v>
      </c>
      <c r="E309" s="221" t="s">
        <v>415</v>
      </c>
      <c r="F309" s="222" t="s">
        <v>416</v>
      </c>
      <c r="G309" s="223" t="s">
        <v>136</v>
      </c>
      <c r="H309" s="224">
        <v>1</v>
      </c>
      <c r="I309" s="225"/>
      <c r="J309" s="226">
        <f>ROUND(I309*H309,2)</f>
        <v>0</v>
      </c>
      <c r="K309" s="227"/>
      <c r="L309" s="44"/>
      <c r="M309" s="228" t="s">
        <v>1</v>
      </c>
      <c r="N309" s="229" t="s">
        <v>41</v>
      </c>
      <c r="O309" s="91"/>
      <c r="P309" s="230">
        <f>O309*H309</f>
        <v>0</v>
      </c>
      <c r="Q309" s="230">
        <v>0.53325999999999996</v>
      </c>
      <c r="R309" s="230">
        <f>Q309*H309</f>
        <v>0.53325999999999996</v>
      </c>
      <c r="S309" s="230">
        <v>0.29999999999999999</v>
      </c>
      <c r="T309" s="231">
        <f>S309*H309</f>
        <v>0.29999999999999999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2" t="s">
        <v>137</v>
      </c>
      <c r="AT309" s="232" t="s">
        <v>133</v>
      </c>
      <c r="AU309" s="232" t="s">
        <v>86</v>
      </c>
      <c r="AY309" s="17" t="s">
        <v>131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7" t="s">
        <v>84</v>
      </c>
      <c r="BK309" s="233">
        <f>ROUND(I309*H309,2)</f>
        <v>0</v>
      </c>
      <c r="BL309" s="17" t="s">
        <v>137</v>
      </c>
      <c r="BM309" s="232" t="s">
        <v>417</v>
      </c>
    </row>
    <row r="310" s="2" customFormat="1">
      <c r="A310" s="38"/>
      <c r="B310" s="39"/>
      <c r="C310" s="40"/>
      <c r="D310" s="234" t="s">
        <v>139</v>
      </c>
      <c r="E310" s="40"/>
      <c r="F310" s="235" t="s">
        <v>418</v>
      </c>
      <c r="G310" s="40"/>
      <c r="H310" s="40"/>
      <c r="I310" s="236"/>
      <c r="J310" s="40"/>
      <c r="K310" s="40"/>
      <c r="L310" s="44"/>
      <c r="M310" s="237"/>
      <c r="N310" s="238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139</v>
      </c>
      <c r="AU310" s="17" t="s">
        <v>86</v>
      </c>
    </row>
    <row r="311" s="2" customFormat="1" ht="24.15" customHeight="1">
      <c r="A311" s="38"/>
      <c r="B311" s="39"/>
      <c r="C311" s="261" t="s">
        <v>419</v>
      </c>
      <c r="D311" s="261" t="s">
        <v>232</v>
      </c>
      <c r="E311" s="262" t="s">
        <v>420</v>
      </c>
      <c r="F311" s="263" t="s">
        <v>421</v>
      </c>
      <c r="G311" s="264" t="s">
        <v>136</v>
      </c>
      <c r="H311" s="265">
        <v>1</v>
      </c>
      <c r="I311" s="266"/>
      <c r="J311" s="267">
        <f>ROUND(I311*H311,2)</f>
        <v>0</v>
      </c>
      <c r="K311" s="268"/>
      <c r="L311" s="269"/>
      <c r="M311" s="270" t="s">
        <v>1</v>
      </c>
      <c r="N311" s="271" t="s">
        <v>41</v>
      </c>
      <c r="O311" s="91"/>
      <c r="P311" s="230">
        <f>O311*H311</f>
        <v>0</v>
      </c>
      <c r="Q311" s="230">
        <v>0.092999999999999999</v>
      </c>
      <c r="R311" s="230">
        <f>Q311*H311</f>
        <v>0.092999999999999999</v>
      </c>
      <c r="S311" s="230">
        <v>0</v>
      </c>
      <c r="T311" s="231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2" t="s">
        <v>177</v>
      </c>
      <c r="AT311" s="232" t="s">
        <v>232</v>
      </c>
      <c r="AU311" s="232" t="s">
        <v>86</v>
      </c>
      <c r="AY311" s="17" t="s">
        <v>131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7" t="s">
        <v>84</v>
      </c>
      <c r="BK311" s="233">
        <f>ROUND(I311*H311,2)</f>
        <v>0</v>
      </c>
      <c r="BL311" s="17" t="s">
        <v>137</v>
      </c>
      <c r="BM311" s="232" t="s">
        <v>422</v>
      </c>
    </row>
    <row r="312" s="2" customFormat="1">
      <c r="A312" s="38"/>
      <c r="B312" s="39"/>
      <c r="C312" s="40"/>
      <c r="D312" s="234" t="s">
        <v>139</v>
      </c>
      <c r="E312" s="40"/>
      <c r="F312" s="235" t="s">
        <v>421</v>
      </c>
      <c r="G312" s="40"/>
      <c r="H312" s="40"/>
      <c r="I312" s="236"/>
      <c r="J312" s="40"/>
      <c r="K312" s="40"/>
      <c r="L312" s="44"/>
      <c r="M312" s="237"/>
      <c r="N312" s="238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139</v>
      </c>
      <c r="AU312" s="17" t="s">
        <v>86</v>
      </c>
    </row>
    <row r="313" s="2" customFormat="1" ht="24.15" customHeight="1">
      <c r="A313" s="38"/>
      <c r="B313" s="39"/>
      <c r="C313" s="220" t="s">
        <v>423</v>
      </c>
      <c r="D313" s="220" t="s">
        <v>133</v>
      </c>
      <c r="E313" s="221" t="s">
        <v>424</v>
      </c>
      <c r="F313" s="222" t="s">
        <v>425</v>
      </c>
      <c r="G313" s="223" t="s">
        <v>136</v>
      </c>
      <c r="H313" s="224">
        <v>1</v>
      </c>
      <c r="I313" s="225"/>
      <c r="J313" s="226">
        <f>ROUND(I313*H313,2)</f>
        <v>0</v>
      </c>
      <c r="K313" s="227"/>
      <c r="L313" s="44"/>
      <c r="M313" s="228" t="s">
        <v>1</v>
      </c>
      <c r="N313" s="229" t="s">
        <v>41</v>
      </c>
      <c r="O313" s="91"/>
      <c r="P313" s="230">
        <f>O313*H313</f>
        <v>0</v>
      </c>
      <c r="Q313" s="230">
        <v>0.12526000000000001</v>
      </c>
      <c r="R313" s="230">
        <f>Q313*H313</f>
        <v>0.12526000000000001</v>
      </c>
      <c r="S313" s="230">
        <v>0</v>
      </c>
      <c r="T313" s="231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2" t="s">
        <v>137</v>
      </c>
      <c r="AT313" s="232" t="s">
        <v>133</v>
      </c>
      <c r="AU313" s="232" t="s">
        <v>86</v>
      </c>
      <c r="AY313" s="17" t="s">
        <v>131</v>
      </c>
      <c r="BE313" s="233">
        <f>IF(N313="základní",J313,0)</f>
        <v>0</v>
      </c>
      <c r="BF313" s="233">
        <f>IF(N313="snížená",J313,0)</f>
        <v>0</v>
      </c>
      <c r="BG313" s="233">
        <f>IF(N313="zákl. přenesená",J313,0)</f>
        <v>0</v>
      </c>
      <c r="BH313" s="233">
        <f>IF(N313="sníž. přenesená",J313,0)</f>
        <v>0</v>
      </c>
      <c r="BI313" s="233">
        <f>IF(N313="nulová",J313,0)</f>
        <v>0</v>
      </c>
      <c r="BJ313" s="17" t="s">
        <v>84</v>
      </c>
      <c r="BK313" s="233">
        <f>ROUND(I313*H313,2)</f>
        <v>0</v>
      </c>
      <c r="BL313" s="17" t="s">
        <v>137</v>
      </c>
      <c r="BM313" s="232" t="s">
        <v>426</v>
      </c>
    </row>
    <row r="314" s="2" customFormat="1">
      <c r="A314" s="38"/>
      <c r="B314" s="39"/>
      <c r="C314" s="40"/>
      <c r="D314" s="234" t="s">
        <v>139</v>
      </c>
      <c r="E314" s="40"/>
      <c r="F314" s="235" t="s">
        <v>427</v>
      </c>
      <c r="G314" s="40"/>
      <c r="H314" s="40"/>
      <c r="I314" s="236"/>
      <c r="J314" s="40"/>
      <c r="K314" s="40"/>
      <c r="L314" s="44"/>
      <c r="M314" s="237"/>
      <c r="N314" s="238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139</v>
      </c>
      <c r="AU314" s="17" t="s">
        <v>86</v>
      </c>
    </row>
    <row r="315" s="12" customFormat="1" ht="22.8" customHeight="1">
      <c r="A315" s="12"/>
      <c r="B315" s="204"/>
      <c r="C315" s="205"/>
      <c r="D315" s="206" t="s">
        <v>75</v>
      </c>
      <c r="E315" s="218" t="s">
        <v>182</v>
      </c>
      <c r="F315" s="218" t="s">
        <v>428</v>
      </c>
      <c r="G315" s="205"/>
      <c r="H315" s="205"/>
      <c r="I315" s="208"/>
      <c r="J315" s="219">
        <f>BK315</f>
        <v>0</v>
      </c>
      <c r="K315" s="205"/>
      <c r="L315" s="210"/>
      <c r="M315" s="211"/>
      <c r="N315" s="212"/>
      <c r="O315" s="212"/>
      <c r="P315" s="213">
        <f>SUM(P316:P437)</f>
        <v>0</v>
      </c>
      <c r="Q315" s="212"/>
      <c r="R315" s="213">
        <f>SUM(R316:R437)</f>
        <v>117.994111</v>
      </c>
      <c r="S315" s="212"/>
      <c r="T315" s="214">
        <f>SUM(T316:T437)</f>
        <v>0.10761000000000001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15" t="s">
        <v>84</v>
      </c>
      <c r="AT315" s="216" t="s">
        <v>75</v>
      </c>
      <c r="AU315" s="216" t="s">
        <v>84</v>
      </c>
      <c r="AY315" s="215" t="s">
        <v>131</v>
      </c>
      <c r="BK315" s="217">
        <f>SUM(BK316:BK437)</f>
        <v>0</v>
      </c>
    </row>
    <row r="316" s="2" customFormat="1" ht="24.15" customHeight="1">
      <c r="A316" s="38"/>
      <c r="B316" s="39"/>
      <c r="C316" s="220" t="s">
        <v>429</v>
      </c>
      <c r="D316" s="220" t="s">
        <v>133</v>
      </c>
      <c r="E316" s="221" t="s">
        <v>430</v>
      </c>
      <c r="F316" s="222" t="s">
        <v>431</v>
      </c>
      <c r="G316" s="223" t="s">
        <v>136</v>
      </c>
      <c r="H316" s="224">
        <v>10</v>
      </c>
      <c r="I316" s="225"/>
      <c r="J316" s="226">
        <f>ROUND(I316*H316,2)</f>
        <v>0</v>
      </c>
      <c r="K316" s="227"/>
      <c r="L316" s="44"/>
      <c r="M316" s="228" t="s">
        <v>1</v>
      </c>
      <c r="N316" s="229" t="s">
        <v>41</v>
      </c>
      <c r="O316" s="91"/>
      <c r="P316" s="230">
        <f>O316*H316</f>
        <v>0</v>
      </c>
      <c r="Q316" s="230">
        <v>0.00069999999999999999</v>
      </c>
      <c r="R316" s="230">
        <f>Q316*H316</f>
        <v>0.0070000000000000001</v>
      </c>
      <c r="S316" s="230">
        <v>0</v>
      </c>
      <c r="T316" s="231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2" t="s">
        <v>137</v>
      </c>
      <c r="AT316" s="232" t="s">
        <v>133</v>
      </c>
      <c r="AU316" s="232" t="s">
        <v>86</v>
      </c>
      <c r="AY316" s="17" t="s">
        <v>131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7" t="s">
        <v>84</v>
      </c>
      <c r="BK316" s="233">
        <f>ROUND(I316*H316,2)</f>
        <v>0</v>
      </c>
      <c r="BL316" s="17" t="s">
        <v>137</v>
      </c>
      <c r="BM316" s="232" t="s">
        <v>432</v>
      </c>
    </row>
    <row r="317" s="2" customFormat="1">
      <c r="A317" s="38"/>
      <c r="B317" s="39"/>
      <c r="C317" s="40"/>
      <c r="D317" s="234" t="s">
        <v>139</v>
      </c>
      <c r="E317" s="40"/>
      <c r="F317" s="235" t="s">
        <v>433</v>
      </c>
      <c r="G317" s="40"/>
      <c r="H317" s="40"/>
      <c r="I317" s="236"/>
      <c r="J317" s="40"/>
      <c r="K317" s="40"/>
      <c r="L317" s="44"/>
      <c r="M317" s="237"/>
      <c r="N317" s="238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139</v>
      </c>
      <c r="AU317" s="17" t="s">
        <v>86</v>
      </c>
    </row>
    <row r="318" s="2" customFormat="1" ht="16.5" customHeight="1">
      <c r="A318" s="38"/>
      <c r="B318" s="39"/>
      <c r="C318" s="261" t="s">
        <v>434</v>
      </c>
      <c r="D318" s="261" t="s">
        <v>232</v>
      </c>
      <c r="E318" s="262" t="s">
        <v>435</v>
      </c>
      <c r="F318" s="263" t="s">
        <v>436</v>
      </c>
      <c r="G318" s="264" t="s">
        <v>136</v>
      </c>
      <c r="H318" s="265">
        <v>1</v>
      </c>
      <c r="I318" s="266"/>
      <c r="J318" s="267">
        <f>ROUND(I318*H318,2)</f>
        <v>0</v>
      </c>
      <c r="K318" s="268"/>
      <c r="L318" s="269"/>
      <c r="M318" s="270" t="s">
        <v>1</v>
      </c>
      <c r="N318" s="271" t="s">
        <v>41</v>
      </c>
      <c r="O318" s="91"/>
      <c r="P318" s="230">
        <f>O318*H318</f>
        <v>0</v>
      </c>
      <c r="Q318" s="230">
        <v>0.0040000000000000001</v>
      </c>
      <c r="R318" s="230">
        <f>Q318*H318</f>
        <v>0.0040000000000000001</v>
      </c>
      <c r="S318" s="230">
        <v>0</v>
      </c>
      <c r="T318" s="231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2" t="s">
        <v>177</v>
      </c>
      <c r="AT318" s="232" t="s">
        <v>232</v>
      </c>
      <c r="AU318" s="232" t="s">
        <v>86</v>
      </c>
      <c r="AY318" s="17" t="s">
        <v>131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7" t="s">
        <v>84</v>
      </c>
      <c r="BK318" s="233">
        <f>ROUND(I318*H318,2)</f>
        <v>0</v>
      </c>
      <c r="BL318" s="17" t="s">
        <v>137</v>
      </c>
      <c r="BM318" s="232" t="s">
        <v>437</v>
      </c>
    </row>
    <row r="319" s="2" customFormat="1">
      <c r="A319" s="38"/>
      <c r="B319" s="39"/>
      <c r="C319" s="40"/>
      <c r="D319" s="234" t="s">
        <v>139</v>
      </c>
      <c r="E319" s="40"/>
      <c r="F319" s="235" t="s">
        <v>436</v>
      </c>
      <c r="G319" s="40"/>
      <c r="H319" s="40"/>
      <c r="I319" s="236"/>
      <c r="J319" s="40"/>
      <c r="K319" s="40"/>
      <c r="L319" s="44"/>
      <c r="M319" s="237"/>
      <c r="N319" s="238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139</v>
      </c>
      <c r="AU319" s="17" t="s">
        <v>86</v>
      </c>
    </row>
    <row r="320" s="13" customFormat="1">
      <c r="A320" s="13"/>
      <c r="B320" s="239"/>
      <c r="C320" s="240"/>
      <c r="D320" s="234" t="s">
        <v>151</v>
      </c>
      <c r="E320" s="241" t="s">
        <v>1</v>
      </c>
      <c r="F320" s="242" t="s">
        <v>438</v>
      </c>
      <c r="G320" s="240"/>
      <c r="H320" s="243">
        <v>1</v>
      </c>
      <c r="I320" s="244"/>
      <c r="J320" s="240"/>
      <c r="K320" s="240"/>
      <c r="L320" s="245"/>
      <c r="M320" s="246"/>
      <c r="N320" s="247"/>
      <c r="O320" s="247"/>
      <c r="P320" s="247"/>
      <c r="Q320" s="247"/>
      <c r="R320" s="247"/>
      <c r="S320" s="247"/>
      <c r="T320" s="24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9" t="s">
        <v>151</v>
      </c>
      <c r="AU320" s="249" t="s">
        <v>86</v>
      </c>
      <c r="AV320" s="13" t="s">
        <v>86</v>
      </c>
      <c r="AW320" s="13" t="s">
        <v>32</v>
      </c>
      <c r="AX320" s="13" t="s">
        <v>84</v>
      </c>
      <c r="AY320" s="249" t="s">
        <v>131</v>
      </c>
    </row>
    <row r="321" s="2" customFormat="1" ht="16.5" customHeight="1">
      <c r="A321" s="38"/>
      <c r="B321" s="39"/>
      <c r="C321" s="261" t="s">
        <v>439</v>
      </c>
      <c r="D321" s="261" t="s">
        <v>232</v>
      </c>
      <c r="E321" s="262" t="s">
        <v>440</v>
      </c>
      <c r="F321" s="263" t="s">
        <v>441</v>
      </c>
      <c r="G321" s="264" t="s">
        <v>136</v>
      </c>
      <c r="H321" s="265">
        <v>2</v>
      </c>
      <c r="I321" s="266"/>
      <c r="J321" s="267">
        <f>ROUND(I321*H321,2)</f>
        <v>0</v>
      </c>
      <c r="K321" s="268"/>
      <c r="L321" s="269"/>
      <c r="M321" s="270" t="s">
        <v>1</v>
      </c>
      <c r="N321" s="271" t="s">
        <v>41</v>
      </c>
      <c r="O321" s="91"/>
      <c r="P321" s="230">
        <f>O321*H321</f>
        <v>0</v>
      </c>
      <c r="Q321" s="230">
        <v>0.0050000000000000001</v>
      </c>
      <c r="R321" s="230">
        <f>Q321*H321</f>
        <v>0.01</v>
      </c>
      <c r="S321" s="230">
        <v>0</v>
      </c>
      <c r="T321" s="231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2" t="s">
        <v>177</v>
      </c>
      <c r="AT321" s="232" t="s">
        <v>232</v>
      </c>
      <c r="AU321" s="232" t="s">
        <v>86</v>
      </c>
      <c r="AY321" s="17" t="s">
        <v>131</v>
      </c>
      <c r="BE321" s="233">
        <f>IF(N321="základní",J321,0)</f>
        <v>0</v>
      </c>
      <c r="BF321" s="233">
        <f>IF(N321="snížená",J321,0)</f>
        <v>0</v>
      </c>
      <c r="BG321" s="233">
        <f>IF(N321="zákl. přenesená",J321,0)</f>
        <v>0</v>
      </c>
      <c r="BH321" s="233">
        <f>IF(N321="sníž. přenesená",J321,0)</f>
        <v>0</v>
      </c>
      <c r="BI321" s="233">
        <f>IF(N321="nulová",J321,0)</f>
        <v>0</v>
      </c>
      <c r="BJ321" s="17" t="s">
        <v>84</v>
      </c>
      <c r="BK321" s="233">
        <f>ROUND(I321*H321,2)</f>
        <v>0</v>
      </c>
      <c r="BL321" s="17" t="s">
        <v>137</v>
      </c>
      <c r="BM321" s="232" t="s">
        <v>442</v>
      </c>
    </row>
    <row r="322" s="2" customFormat="1">
      <c r="A322" s="38"/>
      <c r="B322" s="39"/>
      <c r="C322" s="40"/>
      <c r="D322" s="234" t="s">
        <v>139</v>
      </c>
      <c r="E322" s="40"/>
      <c r="F322" s="235" t="s">
        <v>441</v>
      </c>
      <c r="G322" s="40"/>
      <c r="H322" s="40"/>
      <c r="I322" s="236"/>
      <c r="J322" s="40"/>
      <c r="K322" s="40"/>
      <c r="L322" s="44"/>
      <c r="M322" s="237"/>
      <c r="N322" s="238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139</v>
      </c>
      <c r="AU322" s="17" t="s">
        <v>86</v>
      </c>
    </row>
    <row r="323" s="13" customFormat="1">
      <c r="A323" s="13"/>
      <c r="B323" s="239"/>
      <c r="C323" s="240"/>
      <c r="D323" s="234" t="s">
        <v>151</v>
      </c>
      <c r="E323" s="241" t="s">
        <v>1</v>
      </c>
      <c r="F323" s="242" t="s">
        <v>443</v>
      </c>
      <c r="G323" s="240"/>
      <c r="H323" s="243">
        <v>2</v>
      </c>
      <c r="I323" s="244"/>
      <c r="J323" s="240"/>
      <c r="K323" s="240"/>
      <c r="L323" s="245"/>
      <c r="M323" s="246"/>
      <c r="N323" s="247"/>
      <c r="O323" s="247"/>
      <c r="P323" s="247"/>
      <c r="Q323" s="247"/>
      <c r="R323" s="247"/>
      <c r="S323" s="247"/>
      <c r="T323" s="24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9" t="s">
        <v>151</v>
      </c>
      <c r="AU323" s="249" t="s">
        <v>86</v>
      </c>
      <c r="AV323" s="13" t="s">
        <v>86</v>
      </c>
      <c r="AW323" s="13" t="s">
        <v>32</v>
      </c>
      <c r="AX323" s="13" t="s">
        <v>84</v>
      </c>
      <c r="AY323" s="249" t="s">
        <v>131</v>
      </c>
    </row>
    <row r="324" s="2" customFormat="1" ht="24.15" customHeight="1">
      <c r="A324" s="38"/>
      <c r="B324" s="39"/>
      <c r="C324" s="261" t="s">
        <v>444</v>
      </c>
      <c r="D324" s="261" t="s">
        <v>232</v>
      </c>
      <c r="E324" s="262" t="s">
        <v>445</v>
      </c>
      <c r="F324" s="263" t="s">
        <v>446</v>
      </c>
      <c r="G324" s="264" t="s">
        <v>136</v>
      </c>
      <c r="H324" s="265">
        <v>1</v>
      </c>
      <c r="I324" s="266"/>
      <c r="J324" s="267">
        <f>ROUND(I324*H324,2)</f>
        <v>0</v>
      </c>
      <c r="K324" s="268"/>
      <c r="L324" s="269"/>
      <c r="M324" s="270" t="s">
        <v>1</v>
      </c>
      <c r="N324" s="271" t="s">
        <v>41</v>
      </c>
      <c r="O324" s="91"/>
      <c r="P324" s="230">
        <f>O324*H324</f>
        <v>0</v>
      </c>
      <c r="Q324" s="230">
        <v>0.0012999999999999999</v>
      </c>
      <c r="R324" s="230">
        <f>Q324*H324</f>
        <v>0.0012999999999999999</v>
      </c>
      <c r="S324" s="230">
        <v>0</v>
      </c>
      <c r="T324" s="231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2" t="s">
        <v>177</v>
      </c>
      <c r="AT324" s="232" t="s">
        <v>232</v>
      </c>
      <c r="AU324" s="232" t="s">
        <v>86</v>
      </c>
      <c r="AY324" s="17" t="s">
        <v>131</v>
      </c>
      <c r="BE324" s="233">
        <f>IF(N324="základní",J324,0)</f>
        <v>0</v>
      </c>
      <c r="BF324" s="233">
        <f>IF(N324="snížená",J324,0)</f>
        <v>0</v>
      </c>
      <c r="BG324" s="233">
        <f>IF(N324="zákl. přenesená",J324,0)</f>
        <v>0</v>
      </c>
      <c r="BH324" s="233">
        <f>IF(N324="sníž. přenesená",J324,0)</f>
        <v>0</v>
      </c>
      <c r="BI324" s="233">
        <f>IF(N324="nulová",J324,0)</f>
        <v>0</v>
      </c>
      <c r="BJ324" s="17" t="s">
        <v>84</v>
      </c>
      <c r="BK324" s="233">
        <f>ROUND(I324*H324,2)</f>
        <v>0</v>
      </c>
      <c r="BL324" s="17" t="s">
        <v>137</v>
      </c>
      <c r="BM324" s="232" t="s">
        <v>447</v>
      </c>
    </row>
    <row r="325" s="2" customFormat="1">
      <c r="A325" s="38"/>
      <c r="B325" s="39"/>
      <c r="C325" s="40"/>
      <c r="D325" s="234" t="s">
        <v>139</v>
      </c>
      <c r="E325" s="40"/>
      <c r="F325" s="235" t="s">
        <v>446</v>
      </c>
      <c r="G325" s="40"/>
      <c r="H325" s="40"/>
      <c r="I325" s="236"/>
      <c r="J325" s="40"/>
      <c r="K325" s="40"/>
      <c r="L325" s="44"/>
      <c r="M325" s="237"/>
      <c r="N325" s="238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139</v>
      </c>
      <c r="AU325" s="17" t="s">
        <v>86</v>
      </c>
    </row>
    <row r="326" s="13" customFormat="1">
      <c r="A326" s="13"/>
      <c r="B326" s="239"/>
      <c r="C326" s="240"/>
      <c r="D326" s="234" t="s">
        <v>151</v>
      </c>
      <c r="E326" s="241" t="s">
        <v>1</v>
      </c>
      <c r="F326" s="242" t="s">
        <v>448</v>
      </c>
      <c r="G326" s="240"/>
      <c r="H326" s="243">
        <v>1</v>
      </c>
      <c r="I326" s="244"/>
      <c r="J326" s="240"/>
      <c r="K326" s="240"/>
      <c r="L326" s="245"/>
      <c r="M326" s="246"/>
      <c r="N326" s="247"/>
      <c r="O326" s="247"/>
      <c r="P326" s="247"/>
      <c r="Q326" s="247"/>
      <c r="R326" s="247"/>
      <c r="S326" s="247"/>
      <c r="T326" s="24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9" t="s">
        <v>151</v>
      </c>
      <c r="AU326" s="249" t="s">
        <v>86</v>
      </c>
      <c r="AV326" s="13" t="s">
        <v>86</v>
      </c>
      <c r="AW326" s="13" t="s">
        <v>32</v>
      </c>
      <c r="AX326" s="13" t="s">
        <v>84</v>
      </c>
      <c r="AY326" s="249" t="s">
        <v>131</v>
      </c>
    </row>
    <row r="327" s="2" customFormat="1" ht="24.15" customHeight="1">
      <c r="A327" s="38"/>
      <c r="B327" s="39"/>
      <c r="C327" s="261" t="s">
        <v>449</v>
      </c>
      <c r="D327" s="261" t="s">
        <v>232</v>
      </c>
      <c r="E327" s="262" t="s">
        <v>450</v>
      </c>
      <c r="F327" s="263" t="s">
        <v>451</v>
      </c>
      <c r="G327" s="264" t="s">
        <v>136</v>
      </c>
      <c r="H327" s="265">
        <v>1</v>
      </c>
      <c r="I327" s="266"/>
      <c r="J327" s="267">
        <f>ROUND(I327*H327,2)</f>
        <v>0</v>
      </c>
      <c r="K327" s="268"/>
      <c r="L327" s="269"/>
      <c r="M327" s="270" t="s">
        <v>1</v>
      </c>
      <c r="N327" s="271" t="s">
        <v>41</v>
      </c>
      <c r="O327" s="91"/>
      <c r="P327" s="230">
        <f>O327*H327</f>
        <v>0</v>
      </c>
      <c r="Q327" s="230">
        <v>0.0025999999999999999</v>
      </c>
      <c r="R327" s="230">
        <f>Q327*H327</f>
        <v>0.0025999999999999999</v>
      </c>
      <c r="S327" s="230">
        <v>0</v>
      </c>
      <c r="T327" s="231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2" t="s">
        <v>177</v>
      </c>
      <c r="AT327" s="232" t="s">
        <v>232</v>
      </c>
      <c r="AU327" s="232" t="s">
        <v>86</v>
      </c>
      <c r="AY327" s="17" t="s">
        <v>131</v>
      </c>
      <c r="BE327" s="233">
        <f>IF(N327="základní",J327,0)</f>
        <v>0</v>
      </c>
      <c r="BF327" s="233">
        <f>IF(N327="snížená",J327,0)</f>
        <v>0</v>
      </c>
      <c r="BG327" s="233">
        <f>IF(N327="zákl. přenesená",J327,0)</f>
        <v>0</v>
      </c>
      <c r="BH327" s="233">
        <f>IF(N327="sníž. přenesená",J327,0)</f>
        <v>0</v>
      </c>
      <c r="BI327" s="233">
        <f>IF(N327="nulová",J327,0)</f>
        <v>0</v>
      </c>
      <c r="BJ327" s="17" t="s">
        <v>84</v>
      </c>
      <c r="BK327" s="233">
        <f>ROUND(I327*H327,2)</f>
        <v>0</v>
      </c>
      <c r="BL327" s="17" t="s">
        <v>137</v>
      </c>
      <c r="BM327" s="232" t="s">
        <v>452</v>
      </c>
    </row>
    <row r="328" s="2" customFormat="1">
      <c r="A328" s="38"/>
      <c r="B328" s="39"/>
      <c r="C328" s="40"/>
      <c r="D328" s="234" t="s">
        <v>139</v>
      </c>
      <c r="E328" s="40"/>
      <c r="F328" s="235" t="s">
        <v>451</v>
      </c>
      <c r="G328" s="40"/>
      <c r="H328" s="40"/>
      <c r="I328" s="236"/>
      <c r="J328" s="40"/>
      <c r="K328" s="40"/>
      <c r="L328" s="44"/>
      <c r="M328" s="237"/>
      <c r="N328" s="238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139</v>
      </c>
      <c r="AU328" s="17" t="s">
        <v>86</v>
      </c>
    </row>
    <row r="329" s="13" customFormat="1">
      <c r="A329" s="13"/>
      <c r="B329" s="239"/>
      <c r="C329" s="240"/>
      <c r="D329" s="234" t="s">
        <v>151</v>
      </c>
      <c r="E329" s="241" t="s">
        <v>1</v>
      </c>
      <c r="F329" s="242" t="s">
        <v>453</v>
      </c>
      <c r="G329" s="240"/>
      <c r="H329" s="243">
        <v>1</v>
      </c>
      <c r="I329" s="244"/>
      <c r="J329" s="240"/>
      <c r="K329" s="240"/>
      <c r="L329" s="245"/>
      <c r="M329" s="246"/>
      <c r="N329" s="247"/>
      <c r="O329" s="247"/>
      <c r="P329" s="247"/>
      <c r="Q329" s="247"/>
      <c r="R329" s="247"/>
      <c r="S329" s="247"/>
      <c r="T329" s="24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9" t="s">
        <v>151</v>
      </c>
      <c r="AU329" s="249" t="s">
        <v>86</v>
      </c>
      <c r="AV329" s="13" t="s">
        <v>86</v>
      </c>
      <c r="AW329" s="13" t="s">
        <v>32</v>
      </c>
      <c r="AX329" s="13" t="s">
        <v>84</v>
      </c>
      <c r="AY329" s="249" t="s">
        <v>131</v>
      </c>
    </row>
    <row r="330" s="2" customFormat="1" ht="24.15" customHeight="1">
      <c r="A330" s="38"/>
      <c r="B330" s="39"/>
      <c r="C330" s="261" t="s">
        <v>454</v>
      </c>
      <c r="D330" s="261" t="s">
        <v>232</v>
      </c>
      <c r="E330" s="262" t="s">
        <v>455</v>
      </c>
      <c r="F330" s="263" t="s">
        <v>456</v>
      </c>
      <c r="G330" s="264" t="s">
        <v>136</v>
      </c>
      <c r="H330" s="265">
        <v>2</v>
      </c>
      <c r="I330" s="266"/>
      <c r="J330" s="267">
        <f>ROUND(I330*H330,2)</f>
        <v>0</v>
      </c>
      <c r="K330" s="268"/>
      <c r="L330" s="269"/>
      <c r="M330" s="270" t="s">
        <v>1</v>
      </c>
      <c r="N330" s="271" t="s">
        <v>41</v>
      </c>
      <c r="O330" s="91"/>
      <c r="P330" s="230">
        <f>O330*H330</f>
        <v>0</v>
      </c>
      <c r="Q330" s="230">
        <v>0.0035000000000000001</v>
      </c>
      <c r="R330" s="230">
        <f>Q330*H330</f>
        <v>0.0070000000000000001</v>
      </c>
      <c r="S330" s="230">
        <v>0</v>
      </c>
      <c r="T330" s="231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2" t="s">
        <v>177</v>
      </c>
      <c r="AT330" s="232" t="s">
        <v>232</v>
      </c>
      <c r="AU330" s="232" t="s">
        <v>86</v>
      </c>
      <c r="AY330" s="17" t="s">
        <v>131</v>
      </c>
      <c r="BE330" s="233">
        <f>IF(N330="základní",J330,0)</f>
        <v>0</v>
      </c>
      <c r="BF330" s="233">
        <f>IF(N330="snížená",J330,0)</f>
        <v>0</v>
      </c>
      <c r="BG330" s="233">
        <f>IF(N330="zákl. přenesená",J330,0)</f>
        <v>0</v>
      </c>
      <c r="BH330" s="233">
        <f>IF(N330="sníž. přenesená",J330,0)</f>
        <v>0</v>
      </c>
      <c r="BI330" s="233">
        <f>IF(N330="nulová",J330,0)</f>
        <v>0</v>
      </c>
      <c r="BJ330" s="17" t="s">
        <v>84</v>
      </c>
      <c r="BK330" s="233">
        <f>ROUND(I330*H330,2)</f>
        <v>0</v>
      </c>
      <c r="BL330" s="17" t="s">
        <v>137</v>
      </c>
      <c r="BM330" s="232" t="s">
        <v>457</v>
      </c>
    </row>
    <row r="331" s="2" customFormat="1">
      <c r="A331" s="38"/>
      <c r="B331" s="39"/>
      <c r="C331" s="40"/>
      <c r="D331" s="234" t="s">
        <v>139</v>
      </c>
      <c r="E331" s="40"/>
      <c r="F331" s="235" t="s">
        <v>456</v>
      </c>
      <c r="G331" s="40"/>
      <c r="H331" s="40"/>
      <c r="I331" s="236"/>
      <c r="J331" s="40"/>
      <c r="K331" s="40"/>
      <c r="L331" s="44"/>
      <c r="M331" s="237"/>
      <c r="N331" s="238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139</v>
      </c>
      <c r="AU331" s="17" t="s">
        <v>86</v>
      </c>
    </row>
    <row r="332" s="13" customFormat="1">
      <c r="A332" s="13"/>
      <c r="B332" s="239"/>
      <c r="C332" s="240"/>
      <c r="D332" s="234" t="s">
        <v>151</v>
      </c>
      <c r="E332" s="241" t="s">
        <v>1</v>
      </c>
      <c r="F332" s="242" t="s">
        <v>458</v>
      </c>
      <c r="G332" s="240"/>
      <c r="H332" s="243">
        <v>1</v>
      </c>
      <c r="I332" s="244"/>
      <c r="J332" s="240"/>
      <c r="K332" s="240"/>
      <c r="L332" s="245"/>
      <c r="M332" s="246"/>
      <c r="N332" s="247"/>
      <c r="O332" s="247"/>
      <c r="P332" s="247"/>
      <c r="Q332" s="247"/>
      <c r="R332" s="247"/>
      <c r="S332" s="247"/>
      <c r="T332" s="24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9" t="s">
        <v>151</v>
      </c>
      <c r="AU332" s="249" t="s">
        <v>86</v>
      </c>
      <c r="AV332" s="13" t="s">
        <v>86</v>
      </c>
      <c r="AW332" s="13" t="s">
        <v>32</v>
      </c>
      <c r="AX332" s="13" t="s">
        <v>76</v>
      </c>
      <c r="AY332" s="249" t="s">
        <v>131</v>
      </c>
    </row>
    <row r="333" s="13" customFormat="1">
      <c r="A333" s="13"/>
      <c r="B333" s="239"/>
      <c r="C333" s="240"/>
      <c r="D333" s="234" t="s">
        <v>151</v>
      </c>
      <c r="E333" s="241" t="s">
        <v>1</v>
      </c>
      <c r="F333" s="242" t="s">
        <v>459</v>
      </c>
      <c r="G333" s="240"/>
      <c r="H333" s="243">
        <v>1</v>
      </c>
      <c r="I333" s="244"/>
      <c r="J333" s="240"/>
      <c r="K333" s="240"/>
      <c r="L333" s="245"/>
      <c r="M333" s="246"/>
      <c r="N333" s="247"/>
      <c r="O333" s="247"/>
      <c r="P333" s="247"/>
      <c r="Q333" s="247"/>
      <c r="R333" s="247"/>
      <c r="S333" s="247"/>
      <c r="T333" s="24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9" t="s">
        <v>151</v>
      </c>
      <c r="AU333" s="249" t="s">
        <v>86</v>
      </c>
      <c r="AV333" s="13" t="s">
        <v>86</v>
      </c>
      <c r="AW333" s="13" t="s">
        <v>32</v>
      </c>
      <c r="AX333" s="13" t="s">
        <v>76</v>
      </c>
      <c r="AY333" s="249" t="s">
        <v>131</v>
      </c>
    </row>
    <row r="334" s="14" customFormat="1">
      <c r="A334" s="14"/>
      <c r="B334" s="250"/>
      <c r="C334" s="251"/>
      <c r="D334" s="234" t="s">
        <v>151</v>
      </c>
      <c r="E334" s="252" t="s">
        <v>1</v>
      </c>
      <c r="F334" s="253" t="s">
        <v>159</v>
      </c>
      <c r="G334" s="251"/>
      <c r="H334" s="254">
        <v>2</v>
      </c>
      <c r="I334" s="255"/>
      <c r="J334" s="251"/>
      <c r="K334" s="251"/>
      <c r="L334" s="256"/>
      <c r="M334" s="257"/>
      <c r="N334" s="258"/>
      <c r="O334" s="258"/>
      <c r="P334" s="258"/>
      <c r="Q334" s="258"/>
      <c r="R334" s="258"/>
      <c r="S334" s="258"/>
      <c r="T334" s="25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0" t="s">
        <v>151</v>
      </c>
      <c r="AU334" s="260" t="s">
        <v>86</v>
      </c>
      <c r="AV334" s="14" t="s">
        <v>137</v>
      </c>
      <c r="AW334" s="14" t="s">
        <v>32</v>
      </c>
      <c r="AX334" s="14" t="s">
        <v>84</v>
      </c>
      <c r="AY334" s="260" t="s">
        <v>131</v>
      </c>
    </row>
    <row r="335" s="2" customFormat="1" ht="21.75" customHeight="1">
      <c r="A335" s="38"/>
      <c r="B335" s="39"/>
      <c r="C335" s="261" t="s">
        <v>460</v>
      </c>
      <c r="D335" s="261" t="s">
        <v>232</v>
      </c>
      <c r="E335" s="262" t="s">
        <v>461</v>
      </c>
      <c r="F335" s="263" t="s">
        <v>462</v>
      </c>
      <c r="G335" s="264" t="s">
        <v>136</v>
      </c>
      <c r="H335" s="265">
        <v>2</v>
      </c>
      <c r="I335" s="266"/>
      <c r="J335" s="267">
        <f>ROUND(I335*H335,2)</f>
        <v>0</v>
      </c>
      <c r="K335" s="268"/>
      <c r="L335" s="269"/>
      <c r="M335" s="270" t="s">
        <v>1</v>
      </c>
      <c r="N335" s="271" t="s">
        <v>41</v>
      </c>
      <c r="O335" s="91"/>
      <c r="P335" s="230">
        <f>O335*H335</f>
        <v>0</v>
      </c>
      <c r="Q335" s="230">
        <v>0.00089999999999999998</v>
      </c>
      <c r="R335" s="230">
        <f>Q335*H335</f>
        <v>0.0018</v>
      </c>
      <c r="S335" s="230">
        <v>0</v>
      </c>
      <c r="T335" s="231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2" t="s">
        <v>177</v>
      </c>
      <c r="AT335" s="232" t="s">
        <v>232</v>
      </c>
      <c r="AU335" s="232" t="s">
        <v>86</v>
      </c>
      <c r="AY335" s="17" t="s">
        <v>131</v>
      </c>
      <c r="BE335" s="233">
        <f>IF(N335="základní",J335,0)</f>
        <v>0</v>
      </c>
      <c r="BF335" s="233">
        <f>IF(N335="snížená",J335,0)</f>
        <v>0</v>
      </c>
      <c r="BG335" s="233">
        <f>IF(N335="zákl. přenesená",J335,0)</f>
        <v>0</v>
      </c>
      <c r="BH335" s="233">
        <f>IF(N335="sníž. přenesená",J335,0)</f>
        <v>0</v>
      </c>
      <c r="BI335" s="233">
        <f>IF(N335="nulová",J335,0)</f>
        <v>0</v>
      </c>
      <c r="BJ335" s="17" t="s">
        <v>84</v>
      </c>
      <c r="BK335" s="233">
        <f>ROUND(I335*H335,2)</f>
        <v>0</v>
      </c>
      <c r="BL335" s="17" t="s">
        <v>137</v>
      </c>
      <c r="BM335" s="232" t="s">
        <v>463</v>
      </c>
    </row>
    <row r="336" s="2" customFormat="1">
      <c r="A336" s="38"/>
      <c r="B336" s="39"/>
      <c r="C336" s="40"/>
      <c r="D336" s="234" t="s">
        <v>139</v>
      </c>
      <c r="E336" s="40"/>
      <c r="F336" s="235" t="s">
        <v>462</v>
      </c>
      <c r="G336" s="40"/>
      <c r="H336" s="40"/>
      <c r="I336" s="236"/>
      <c r="J336" s="40"/>
      <c r="K336" s="40"/>
      <c r="L336" s="44"/>
      <c r="M336" s="237"/>
      <c r="N336" s="238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139</v>
      </c>
      <c r="AU336" s="17" t="s">
        <v>86</v>
      </c>
    </row>
    <row r="337" s="13" customFormat="1">
      <c r="A337" s="13"/>
      <c r="B337" s="239"/>
      <c r="C337" s="240"/>
      <c r="D337" s="234" t="s">
        <v>151</v>
      </c>
      <c r="E337" s="241" t="s">
        <v>1</v>
      </c>
      <c r="F337" s="242" t="s">
        <v>464</v>
      </c>
      <c r="G337" s="240"/>
      <c r="H337" s="243">
        <v>2</v>
      </c>
      <c r="I337" s="244"/>
      <c r="J337" s="240"/>
      <c r="K337" s="240"/>
      <c r="L337" s="245"/>
      <c r="M337" s="246"/>
      <c r="N337" s="247"/>
      <c r="O337" s="247"/>
      <c r="P337" s="247"/>
      <c r="Q337" s="247"/>
      <c r="R337" s="247"/>
      <c r="S337" s="247"/>
      <c r="T337" s="24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9" t="s">
        <v>151</v>
      </c>
      <c r="AU337" s="249" t="s">
        <v>86</v>
      </c>
      <c r="AV337" s="13" t="s">
        <v>86</v>
      </c>
      <c r="AW337" s="13" t="s">
        <v>32</v>
      </c>
      <c r="AX337" s="13" t="s">
        <v>84</v>
      </c>
      <c r="AY337" s="249" t="s">
        <v>131</v>
      </c>
    </row>
    <row r="338" s="2" customFormat="1" ht="16.5" customHeight="1">
      <c r="A338" s="38"/>
      <c r="B338" s="39"/>
      <c r="C338" s="261" t="s">
        <v>465</v>
      </c>
      <c r="D338" s="261" t="s">
        <v>232</v>
      </c>
      <c r="E338" s="262" t="s">
        <v>466</v>
      </c>
      <c r="F338" s="263" t="s">
        <v>467</v>
      </c>
      <c r="G338" s="264" t="s">
        <v>136</v>
      </c>
      <c r="H338" s="265">
        <v>1</v>
      </c>
      <c r="I338" s="266"/>
      <c r="J338" s="267">
        <f>ROUND(I338*H338,2)</f>
        <v>0</v>
      </c>
      <c r="K338" s="268"/>
      <c r="L338" s="269"/>
      <c r="M338" s="270" t="s">
        <v>1</v>
      </c>
      <c r="N338" s="271" t="s">
        <v>41</v>
      </c>
      <c r="O338" s="91"/>
      <c r="P338" s="230">
        <f>O338*H338</f>
        <v>0</v>
      </c>
      <c r="Q338" s="230">
        <v>0.0016999999999999999</v>
      </c>
      <c r="R338" s="230">
        <f>Q338*H338</f>
        <v>0.0016999999999999999</v>
      </c>
      <c r="S338" s="230">
        <v>0</v>
      </c>
      <c r="T338" s="231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2" t="s">
        <v>177</v>
      </c>
      <c r="AT338" s="232" t="s">
        <v>232</v>
      </c>
      <c r="AU338" s="232" t="s">
        <v>86</v>
      </c>
      <c r="AY338" s="17" t="s">
        <v>131</v>
      </c>
      <c r="BE338" s="233">
        <f>IF(N338="základní",J338,0)</f>
        <v>0</v>
      </c>
      <c r="BF338" s="233">
        <f>IF(N338="snížená",J338,0)</f>
        <v>0</v>
      </c>
      <c r="BG338" s="233">
        <f>IF(N338="zákl. přenesená",J338,0)</f>
        <v>0</v>
      </c>
      <c r="BH338" s="233">
        <f>IF(N338="sníž. přenesená",J338,0)</f>
        <v>0</v>
      </c>
      <c r="BI338" s="233">
        <f>IF(N338="nulová",J338,0)</f>
        <v>0</v>
      </c>
      <c r="BJ338" s="17" t="s">
        <v>84</v>
      </c>
      <c r="BK338" s="233">
        <f>ROUND(I338*H338,2)</f>
        <v>0</v>
      </c>
      <c r="BL338" s="17" t="s">
        <v>137</v>
      </c>
      <c r="BM338" s="232" t="s">
        <v>468</v>
      </c>
    </row>
    <row r="339" s="2" customFormat="1">
      <c r="A339" s="38"/>
      <c r="B339" s="39"/>
      <c r="C339" s="40"/>
      <c r="D339" s="234" t="s">
        <v>139</v>
      </c>
      <c r="E339" s="40"/>
      <c r="F339" s="235" t="s">
        <v>467</v>
      </c>
      <c r="G339" s="40"/>
      <c r="H339" s="40"/>
      <c r="I339" s="236"/>
      <c r="J339" s="40"/>
      <c r="K339" s="40"/>
      <c r="L339" s="44"/>
      <c r="M339" s="237"/>
      <c r="N339" s="238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139</v>
      </c>
      <c r="AU339" s="17" t="s">
        <v>86</v>
      </c>
    </row>
    <row r="340" s="13" customFormat="1">
      <c r="A340" s="13"/>
      <c r="B340" s="239"/>
      <c r="C340" s="240"/>
      <c r="D340" s="234" t="s">
        <v>151</v>
      </c>
      <c r="E340" s="241" t="s">
        <v>1</v>
      </c>
      <c r="F340" s="242" t="s">
        <v>469</v>
      </c>
      <c r="G340" s="240"/>
      <c r="H340" s="243">
        <v>1</v>
      </c>
      <c r="I340" s="244"/>
      <c r="J340" s="240"/>
      <c r="K340" s="240"/>
      <c r="L340" s="245"/>
      <c r="M340" s="246"/>
      <c r="N340" s="247"/>
      <c r="O340" s="247"/>
      <c r="P340" s="247"/>
      <c r="Q340" s="247"/>
      <c r="R340" s="247"/>
      <c r="S340" s="247"/>
      <c r="T340" s="24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9" t="s">
        <v>151</v>
      </c>
      <c r="AU340" s="249" t="s">
        <v>86</v>
      </c>
      <c r="AV340" s="13" t="s">
        <v>86</v>
      </c>
      <c r="AW340" s="13" t="s">
        <v>32</v>
      </c>
      <c r="AX340" s="13" t="s">
        <v>84</v>
      </c>
      <c r="AY340" s="249" t="s">
        <v>131</v>
      </c>
    </row>
    <row r="341" s="2" customFormat="1" ht="24.15" customHeight="1">
      <c r="A341" s="38"/>
      <c r="B341" s="39"/>
      <c r="C341" s="220" t="s">
        <v>470</v>
      </c>
      <c r="D341" s="220" t="s">
        <v>133</v>
      </c>
      <c r="E341" s="221" t="s">
        <v>471</v>
      </c>
      <c r="F341" s="222" t="s">
        <v>472</v>
      </c>
      <c r="G341" s="223" t="s">
        <v>136</v>
      </c>
      <c r="H341" s="224">
        <v>4</v>
      </c>
      <c r="I341" s="225"/>
      <c r="J341" s="226">
        <f>ROUND(I341*H341,2)</f>
        <v>0</v>
      </c>
      <c r="K341" s="227"/>
      <c r="L341" s="44"/>
      <c r="M341" s="228" t="s">
        <v>1</v>
      </c>
      <c r="N341" s="229" t="s">
        <v>41</v>
      </c>
      <c r="O341" s="91"/>
      <c r="P341" s="230">
        <f>O341*H341</f>
        <v>0</v>
      </c>
      <c r="Q341" s="230">
        <v>0.0010499999999999999</v>
      </c>
      <c r="R341" s="230">
        <f>Q341*H341</f>
        <v>0.0041999999999999997</v>
      </c>
      <c r="S341" s="230">
        <v>0</v>
      </c>
      <c r="T341" s="231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2" t="s">
        <v>137</v>
      </c>
      <c r="AT341" s="232" t="s">
        <v>133</v>
      </c>
      <c r="AU341" s="232" t="s">
        <v>86</v>
      </c>
      <c r="AY341" s="17" t="s">
        <v>131</v>
      </c>
      <c r="BE341" s="233">
        <f>IF(N341="základní",J341,0)</f>
        <v>0</v>
      </c>
      <c r="BF341" s="233">
        <f>IF(N341="snížená",J341,0)</f>
        <v>0</v>
      </c>
      <c r="BG341" s="233">
        <f>IF(N341="zákl. přenesená",J341,0)</f>
        <v>0</v>
      </c>
      <c r="BH341" s="233">
        <f>IF(N341="sníž. přenesená",J341,0)</f>
        <v>0</v>
      </c>
      <c r="BI341" s="233">
        <f>IF(N341="nulová",J341,0)</f>
        <v>0</v>
      </c>
      <c r="BJ341" s="17" t="s">
        <v>84</v>
      </c>
      <c r="BK341" s="233">
        <f>ROUND(I341*H341,2)</f>
        <v>0</v>
      </c>
      <c r="BL341" s="17" t="s">
        <v>137</v>
      </c>
      <c r="BM341" s="232" t="s">
        <v>473</v>
      </c>
    </row>
    <row r="342" s="2" customFormat="1">
      <c r="A342" s="38"/>
      <c r="B342" s="39"/>
      <c r="C342" s="40"/>
      <c r="D342" s="234" t="s">
        <v>139</v>
      </c>
      <c r="E342" s="40"/>
      <c r="F342" s="235" t="s">
        <v>474</v>
      </c>
      <c r="G342" s="40"/>
      <c r="H342" s="40"/>
      <c r="I342" s="236"/>
      <c r="J342" s="40"/>
      <c r="K342" s="40"/>
      <c r="L342" s="44"/>
      <c r="M342" s="237"/>
      <c r="N342" s="238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139</v>
      </c>
      <c r="AU342" s="17" t="s">
        <v>86</v>
      </c>
    </row>
    <row r="343" s="2" customFormat="1" ht="24.15" customHeight="1">
      <c r="A343" s="38"/>
      <c r="B343" s="39"/>
      <c r="C343" s="261" t="s">
        <v>475</v>
      </c>
      <c r="D343" s="261" t="s">
        <v>232</v>
      </c>
      <c r="E343" s="262" t="s">
        <v>476</v>
      </c>
      <c r="F343" s="263" t="s">
        <v>477</v>
      </c>
      <c r="G343" s="264" t="s">
        <v>136</v>
      </c>
      <c r="H343" s="265">
        <v>4</v>
      </c>
      <c r="I343" s="266"/>
      <c r="J343" s="267">
        <f>ROUND(I343*H343,2)</f>
        <v>0</v>
      </c>
      <c r="K343" s="268"/>
      <c r="L343" s="269"/>
      <c r="M343" s="270" t="s">
        <v>1</v>
      </c>
      <c r="N343" s="271" t="s">
        <v>41</v>
      </c>
      <c r="O343" s="91"/>
      <c r="P343" s="230">
        <f>O343*H343</f>
        <v>0</v>
      </c>
      <c r="Q343" s="230">
        <v>0.0155</v>
      </c>
      <c r="R343" s="230">
        <f>Q343*H343</f>
        <v>0.062</v>
      </c>
      <c r="S343" s="230">
        <v>0</v>
      </c>
      <c r="T343" s="231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2" t="s">
        <v>177</v>
      </c>
      <c r="AT343" s="232" t="s">
        <v>232</v>
      </c>
      <c r="AU343" s="232" t="s">
        <v>86</v>
      </c>
      <c r="AY343" s="17" t="s">
        <v>131</v>
      </c>
      <c r="BE343" s="233">
        <f>IF(N343="základní",J343,0)</f>
        <v>0</v>
      </c>
      <c r="BF343" s="233">
        <f>IF(N343="snížená",J343,0)</f>
        <v>0</v>
      </c>
      <c r="BG343" s="233">
        <f>IF(N343="zákl. přenesená",J343,0)</f>
        <v>0</v>
      </c>
      <c r="BH343" s="233">
        <f>IF(N343="sníž. přenesená",J343,0)</f>
        <v>0</v>
      </c>
      <c r="BI343" s="233">
        <f>IF(N343="nulová",J343,0)</f>
        <v>0</v>
      </c>
      <c r="BJ343" s="17" t="s">
        <v>84</v>
      </c>
      <c r="BK343" s="233">
        <f>ROUND(I343*H343,2)</f>
        <v>0</v>
      </c>
      <c r="BL343" s="17" t="s">
        <v>137</v>
      </c>
      <c r="BM343" s="232" t="s">
        <v>478</v>
      </c>
    </row>
    <row r="344" s="2" customFormat="1">
      <c r="A344" s="38"/>
      <c r="B344" s="39"/>
      <c r="C344" s="40"/>
      <c r="D344" s="234" t="s">
        <v>139</v>
      </c>
      <c r="E344" s="40"/>
      <c r="F344" s="235" t="s">
        <v>477</v>
      </c>
      <c r="G344" s="40"/>
      <c r="H344" s="40"/>
      <c r="I344" s="236"/>
      <c r="J344" s="40"/>
      <c r="K344" s="40"/>
      <c r="L344" s="44"/>
      <c r="M344" s="237"/>
      <c r="N344" s="238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139</v>
      </c>
      <c r="AU344" s="17" t="s">
        <v>86</v>
      </c>
    </row>
    <row r="345" s="13" customFormat="1">
      <c r="A345" s="13"/>
      <c r="B345" s="239"/>
      <c r="C345" s="240"/>
      <c r="D345" s="234" t="s">
        <v>151</v>
      </c>
      <c r="E345" s="241" t="s">
        <v>1</v>
      </c>
      <c r="F345" s="242" t="s">
        <v>479</v>
      </c>
      <c r="G345" s="240"/>
      <c r="H345" s="243">
        <v>2</v>
      </c>
      <c r="I345" s="244"/>
      <c r="J345" s="240"/>
      <c r="K345" s="240"/>
      <c r="L345" s="245"/>
      <c r="M345" s="246"/>
      <c r="N345" s="247"/>
      <c r="O345" s="247"/>
      <c r="P345" s="247"/>
      <c r="Q345" s="247"/>
      <c r="R345" s="247"/>
      <c r="S345" s="247"/>
      <c r="T345" s="24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9" t="s">
        <v>151</v>
      </c>
      <c r="AU345" s="249" t="s">
        <v>86</v>
      </c>
      <c r="AV345" s="13" t="s">
        <v>86</v>
      </c>
      <c r="AW345" s="13" t="s">
        <v>32</v>
      </c>
      <c r="AX345" s="13" t="s">
        <v>76</v>
      </c>
      <c r="AY345" s="249" t="s">
        <v>131</v>
      </c>
    </row>
    <row r="346" s="13" customFormat="1">
      <c r="A346" s="13"/>
      <c r="B346" s="239"/>
      <c r="C346" s="240"/>
      <c r="D346" s="234" t="s">
        <v>151</v>
      </c>
      <c r="E346" s="241" t="s">
        <v>1</v>
      </c>
      <c r="F346" s="242" t="s">
        <v>480</v>
      </c>
      <c r="G346" s="240"/>
      <c r="H346" s="243">
        <v>2</v>
      </c>
      <c r="I346" s="244"/>
      <c r="J346" s="240"/>
      <c r="K346" s="240"/>
      <c r="L346" s="245"/>
      <c r="M346" s="246"/>
      <c r="N346" s="247"/>
      <c r="O346" s="247"/>
      <c r="P346" s="247"/>
      <c r="Q346" s="247"/>
      <c r="R346" s="247"/>
      <c r="S346" s="247"/>
      <c r="T346" s="24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9" t="s">
        <v>151</v>
      </c>
      <c r="AU346" s="249" t="s">
        <v>86</v>
      </c>
      <c r="AV346" s="13" t="s">
        <v>86</v>
      </c>
      <c r="AW346" s="13" t="s">
        <v>32</v>
      </c>
      <c r="AX346" s="13" t="s">
        <v>76</v>
      </c>
      <c r="AY346" s="249" t="s">
        <v>131</v>
      </c>
    </row>
    <row r="347" s="14" customFormat="1">
      <c r="A347" s="14"/>
      <c r="B347" s="250"/>
      <c r="C347" s="251"/>
      <c r="D347" s="234" t="s">
        <v>151</v>
      </c>
      <c r="E347" s="252" t="s">
        <v>1</v>
      </c>
      <c r="F347" s="253" t="s">
        <v>159</v>
      </c>
      <c r="G347" s="251"/>
      <c r="H347" s="254">
        <v>4</v>
      </c>
      <c r="I347" s="255"/>
      <c r="J347" s="251"/>
      <c r="K347" s="251"/>
      <c r="L347" s="256"/>
      <c r="M347" s="257"/>
      <c r="N347" s="258"/>
      <c r="O347" s="258"/>
      <c r="P347" s="258"/>
      <c r="Q347" s="258"/>
      <c r="R347" s="258"/>
      <c r="S347" s="258"/>
      <c r="T347" s="25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0" t="s">
        <v>151</v>
      </c>
      <c r="AU347" s="260" t="s">
        <v>86</v>
      </c>
      <c r="AV347" s="14" t="s">
        <v>137</v>
      </c>
      <c r="AW347" s="14" t="s">
        <v>32</v>
      </c>
      <c r="AX347" s="14" t="s">
        <v>84</v>
      </c>
      <c r="AY347" s="260" t="s">
        <v>131</v>
      </c>
    </row>
    <row r="348" s="2" customFormat="1" ht="24.15" customHeight="1">
      <c r="A348" s="38"/>
      <c r="B348" s="39"/>
      <c r="C348" s="220" t="s">
        <v>481</v>
      </c>
      <c r="D348" s="220" t="s">
        <v>133</v>
      </c>
      <c r="E348" s="221" t="s">
        <v>482</v>
      </c>
      <c r="F348" s="222" t="s">
        <v>483</v>
      </c>
      <c r="G348" s="223" t="s">
        <v>136</v>
      </c>
      <c r="H348" s="224">
        <v>8</v>
      </c>
      <c r="I348" s="225"/>
      <c r="J348" s="226">
        <f>ROUND(I348*H348,2)</f>
        <v>0</v>
      </c>
      <c r="K348" s="227"/>
      <c r="L348" s="44"/>
      <c r="M348" s="228" t="s">
        <v>1</v>
      </c>
      <c r="N348" s="229" t="s">
        <v>41</v>
      </c>
      <c r="O348" s="91"/>
      <c r="P348" s="230">
        <f>O348*H348</f>
        <v>0</v>
      </c>
      <c r="Q348" s="230">
        <v>0.11276</v>
      </c>
      <c r="R348" s="230">
        <f>Q348*H348</f>
        <v>0.90207999999999999</v>
      </c>
      <c r="S348" s="230">
        <v>0</v>
      </c>
      <c r="T348" s="231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2" t="s">
        <v>137</v>
      </c>
      <c r="AT348" s="232" t="s">
        <v>133</v>
      </c>
      <c r="AU348" s="232" t="s">
        <v>86</v>
      </c>
      <c r="AY348" s="17" t="s">
        <v>131</v>
      </c>
      <c r="BE348" s="233">
        <f>IF(N348="základní",J348,0)</f>
        <v>0</v>
      </c>
      <c r="BF348" s="233">
        <f>IF(N348="snížená",J348,0)</f>
        <v>0</v>
      </c>
      <c r="BG348" s="233">
        <f>IF(N348="zákl. přenesená",J348,0)</f>
        <v>0</v>
      </c>
      <c r="BH348" s="233">
        <f>IF(N348="sníž. přenesená",J348,0)</f>
        <v>0</v>
      </c>
      <c r="BI348" s="233">
        <f>IF(N348="nulová",J348,0)</f>
        <v>0</v>
      </c>
      <c r="BJ348" s="17" t="s">
        <v>84</v>
      </c>
      <c r="BK348" s="233">
        <f>ROUND(I348*H348,2)</f>
        <v>0</v>
      </c>
      <c r="BL348" s="17" t="s">
        <v>137</v>
      </c>
      <c r="BM348" s="232" t="s">
        <v>484</v>
      </c>
    </row>
    <row r="349" s="2" customFormat="1">
      <c r="A349" s="38"/>
      <c r="B349" s="39"/>
      <c r="C349" s="40"/>
      <c r="D349" s="234" t="s">
        <v>139</v>
      </c>
      <c r="E349" s="40"/>
      <c r="F349" s="235" t="s">
        <v>485</v>
      </c>
      <c r="G349" s="40"/>
      <c r="H349" s="40"/>
      <c r="I349" s="236"/>
      <c r="J349" s="40"/>
      <c r="K349" s="40"/>
      <c r="L349" s="44"/>
      <c r="M349" s="237"/>
      <c r="N349" s="238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139</v>
      </c>
      <c r="AU349" s="17" t="s">
        <v>86</v>
      </c>
    </row>
    <row r="350" s="13" customFormat="1">
      <c r="A350" s="13"/>
      <c r="B350" s="239"/>
      <c r="C350" s="240"/>
      <c r="D350" s="234" t="s">
        <v>151</v>
      </c>
      <c r="E350" s="241" t="s">
        <v>1</v>
      </c>
      <c r="F350" s="242" t="s">
        <v>486</v>
      </c>
      <c r="G350" s="240"/>
      <c r="H350" s="243">
        <v>2</v>
      </c>
      <c r="I350" s="244"/>
      <c r="J350" s="240"/>
      <c r="K350" s="240"/>
      <c r="L350" s="245"/>
      <c r="M350" s="246"/>
      <c r="N350" s="247"/>
      <c r="O350" s="247"/>
      <c r="P350" s="247"/>
      <c r="Q350" s="247"/>
      <c r="R350" s="247"/>
      <c r="S350" s="247"/>
      <c r="T350" s="24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9" t="s">
        <v>151</v>
      </c>
      <c r="AU350" s="249" t="s">
        <v>86</v>
      </c>
      <c r="AV350" s="13" t="s">
        <v>86</v>
      </c>
      <c r="AW350" s="13" t="s">
        <v>32</v>
      </c>
      <c r="AX350" s="13" t="s">
        <v>76</v>
      </c>
      <c r="AY350" s="249" t="s">
        <v>131</v>
      </c>
    </row>
    <row r="351" s="13" customFormat="1">
      <c r="A351" s="13"/>
      <c r="B351" s="239"/>
      <c r="C351" s="240"/>
      <c r="D351" s="234" t="s">
        <v>151</v>
      </c>
      <c r="E351" s="241" t="s">
        <v>1</v>
      </c>
      <c r="F351" s="242" t="s">
        <v>487</v>
      </c>
      <c r="G351" s="240"/>
      <c r="H351" s="243">
        <v>1</v>
      </c>
      <c r="I351" s="244"/>
      <c r="J351" s="240"/>
      <c r="K351" s="240"/>
      <c r="L351" s="245"/>
      <c r="M351" s="246"/>
      <c r="N351" s="247"/>
      <c r="O351" s="247"/>
      <c r="P351" s="247"/>
      <c r="Q351" s="247"/>
      <c r="R351" s="247"/>
      <c r="S351" s="247"/>
      <c r="T351" s="24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9" t="s">
        <v>151</v>
      </c>
      <c r="AU351" s="249" t="s">
        <v>86</v>
      </c>
      <c r="AV351" s="13" t="s">
        <v>86</v>
      </c>
      <c r="AW351" s="13" t="s">
        <v>32</v>
      </c>
      <c r="AX351" s="13" t="s">
        <v>76</v>
      </c>
      <c r="AY351" s="249" t="s">
        <v>131</v>
      </c>
    </row>
    <row r="352" s="13" customFormat="1">
      <c r="A352" s="13"/>
      <c r="B352" s="239"/>
      <c r="C352" s="240"/>
      <c r="D352" s="234" t="s">
        <v>151</v>
      </c>
      <c r="E352" s="241" t="s">
        <v>1</v>
      </c>
      <c r="F352" s="242" t="s">
        <v>443</v>
      </c>
      <c r="G352" s="240"/>
      <c r="H352" s="243">
        <v>2</v>
      </c>
      <c r="I352" s="244"/>
      <c r="J352" s="240"/>
      <c r="K352" s="240"/>
      <c r="L352" s="245"/>
      <c r="M352" s="246"/>
      <c r="N352" s="247"/>
      <c r="O352" s="247"/>
      <c r="P352" s="247"/>
      <c r="Q352" s="247"/>
      <c r="R352" s="247"/>
      <c r="S352" s="247"/>
      <c r="T352" s="24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9" t="s">
        <v>151</v>
      </c>
      <c r="AU352" s="249" t="s">
        <v>86</v>
      </c>
      <c r="AV352" s="13" t="s">
        <v>86</v>
      </c>
      <c r="AW352" s="13" t="s">
        <v>32</v>
      </c>
      <c r="AX352" s="13" t="s">
        <v>76</v>
      </c>
      <c r="AY352" s="249" t="s">
        <v>131</v>
      </c>
    </row>
    <row r="353" s="13" customFormat="1">
      <c r="A353" s="13"/>
      <c r="B353" s="239"/>
      <c r="C353" s="240"/>
      <c r="D353" s="234" t="s">
        <v>151</v>
      </c>
      <c r="E353" s="241" t="s">
        <v>1</v>
      </c>
      <c r="F353" s="242" t="s">
        <v>438</v>
      </c>
      <c r="G353" s="240"/>
      <c r="H353" s="243">
        <v>1</v>
      </c>
      <c r="I353" s="244"/>
      <c r="J353" s="240"/>
      <c r="K353" s="240"/>
      <c r="L353" s="245"/>
      <c r="M353" s="246"/>
      <c r="N353" s="247"/>
      <c r="O353" s="247"/>
      <c r="P353" s="247"/>
      <c r="Q353" s="247"/>
      <c r="R353" s="247"/>
      <c r="S353" s="247"/>
      <c r="T353" s="24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9" t="s">
        <v>151</v>
      </c>
      <c r="AU353" s="249" t="s">
        <v>86</v>
      </c>
      <c r="AV353" s="13" t="s">
        <v>86</v>
      </c>
      <c r="AW353" s="13" t="s">
        <v>32</v>
      </c>
      <c r="AX353" s="13" t="s">
        <v>76</v>
      </c>
      <c r="AY353" s="249" t="s">
        <v>131</v>
      </c>
    </row>
    <row r="354" s="13" customFormat="1">
      <c r="A354" s="13"/>
      <c r="B354" s="239"/>
      <c r="C354" s="240"/>
      <c r="D354" s="234" t="s">
        <v>151</v>
      </c>
      <c r="E354" s="241" t="s">
        <v>1</v>
      </c>
      <c r="F354" s="242" t="s">
        <v>488</v>
      </c>
      <c r="G354" s="240"/>
      <c r="H354" s="243">
        <v>1</v>
      </c>
      <c r="I354" s="244"/>
      <c r="J354" s="240"/>
      <c r="K354" s="240"/>
      <c r="L354" s="245"/>
      <c r="M354" s="246"/>
      <c r="N354" s="247"/>
      <c r="O354" s="247"/>
      <c r="P354" s="247"/>
      <c r="Q354" s="247"/>
      <c r="R354" s="247"/>
      <c r="S354" s="247"/>
      <c r="T354" s="24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9" t="s">
        <v>151</v>
      </c>
      <c r="AU354" s="249" t="s">
        <v>86</v>
      </c>
      <c r="AV354" s="13" t="s">
        <v>86</v>
      </c>
      <c r="AW354" s="13" t="s">
        <v>32</v>
      </c>
      <c r="AX354" s="13" t="s">
        <v>76</v>
      </c>
      <c r="AY354" s="249" t="s">
        <v>131</v>
      </c>
    </row>
    <row r="355" s="13" customFormat="1">
      <c r="A355" s="13"/>
      <c r="B355" s="239"/>
      <c r="C355" s="240"/>
      <c r="D355" s="234" t="s">
        <v>151</v>
      </c>
      <c r="E355" s="241" t="s">
        <v>1</v>
      </c>
      <c r="F355" s="242" t="s">
        <v>448</v>
      </c>
      <c r="G355" s="240"/>
      <c r="H355" s="243">
        <v>1</v>
      </c>
      <c r="I355" s="244"/>
      <c r="J355" s="240"/>
      <c r="K355" s="240"/>
      <c r="L355" s="245"/>
      <c r="M355" s="246"/>
      <c r="N355" s="247"/>
      <c r="O355" s="247"/>
      <c r="P355" s="247"/>
      <c r="Q355" s="247"/>
      <c r="R355" s="247"/>
      <c r="S355" s="247"/>
      <c r="T355" s="24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9" t="s">
        <v>151</v>
      </c>
      <c r="AU355" s="249" t="s">
        <v>86</v>
      </c>
      <c r="AV355" s="13" t="s">
        <v>86</v>
      </c>
      <c r="AW355" s="13" t="s">
        <v>32</v>
      </c>
      <c r="AX355" s="13" t="s">
        <v>76</v>
      </c>
      <c r="AY355" s="249" t="s">
        <v>131</v>
      </c>
    </row>
    <row r="356" s="14" customFormat="1">
      <c r="A356" s="14"/>
      <c r="B356" s="250"/>
      <c r="C356" s="251"/>
      <c r="D356" s="234" t="s">
        <v>151</v>
      </c>
      <c r="E356" s="252" t="s">
        <v>1</v>
      </c>
      <c r="F356" s="253" t="s">
        <v>159</v>
      </c>
      <c r="G356" s="251"/>
      <c r="H356" s="254">
        <v>8</v>
      </c>
      <c r="I356" s="255"/>
      <c r="J356" s="251"/>
      <c r="K356" s="251"/>
      <c r="L356" s="256"/>
      <c r="M356" s="257"/>
      <c r="N356" s="258"/>
      <c r="O356" s="258"/>
      <c r="P356" s="258"/>
      <c r="Q356" s="258"/>
      <c r="R356" s="258"/>
      <c r="S356" s="258"/>
      <c r="T356" s="25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0" t="s">
        <v>151</v>
      </c>
      <c r="AU356" s="260" t="s">
        <v>86</v>
      </c>
      <c r="AV356" s="14" t="s">
        <v>137</v>
      </c>
      <c r="AW356" s="14" t="s">
        <v>32</v>
      </c>
      <c r="AX356" s="14" t="s">
        <v>84</v>
      </c>
      <c r="AY356" s="260" t="s">
        <v>131</v>
      </c>
    </row>
    <row r="357" s="2" customFormat="1" ht="21.75" customHeight="1">
      <c r="A357" s="38"/>
      <c r="B357" s="39"/>
      <c r="C357" s="261" t="s">
        <v>489</v>
      </c>
      <c r="D357" s="261" t="s">
        <v>232</v>
      </c>
      <c r="E357" s="262" t="s">
        <v>490</v>
      </c>
      <c r="F357" s="263" t="s">
        <v>491</v>
      </c>
      <c r="G357" s="264" t="s">
        <v>136</v>
      </c>
      <c r="H357" s="265">
        <v>8</v>
      </c>
      <c r="I357" s="266"/>
      <c r="J357" s="267">
        <f>ROUND(I357*H357,2)</f>
        <v>0</v>
      </c>
      <c r="K357" s="268"/>
      <c r="L357" s="269"/>
      <c r="M357" s="270" t="s">
        <v>1</v>
      </c>
      <c r="N357" s="271" t="s">
        <v>41</v>
      </c>
      <c r="O357" s="91"/>
      <c r="P357" s="230">
        <f>O357*H357</f>
        <v>0</v>
      </c>
      <c r="Q357" s="230">
        <v>0.0064999999999999997</v>
      </c>
      <c r="R357" s="230">
        <f>Q357*H357</f>
        <v>0.051999999999999998</v>
      </c>
      <c r="S357" s="230">
        <v>0</v>
      </c>
      <c r="T357" s="231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2" t="s">
        <v>177</v>
      </c>
      <c r="AT357" s="232" t="s">
        <v>232</v>
      </c>
      <c r="AU357" s="232" t="s">
        <v>86</v>
      </c>
      <c r="AY357" s="17" t="s">
        <v>131</v>
      </c>
      <c r="BE357" s="233">
        <f>IF(N357="základní",J357,0)</f>
        <v>0</v>
      </c>
      <c r="BF357" s="233">
        <f>IF(N357="snížená",J357,0)</f>
        <v>0</v>
      </c>
      <c r="BG357" s="233">
        <f>IF(N357="zákl. přenesená",J357,0)</f>
        <v>0</v>
      </c>
      <c r="BH357" s="233">
        <f>IF(N357="sníž. přenesená",J357,0)</f>
        <v>0</v>
      </c>
      <c r="BI357" s="233">
        <f>IF(N357="nulová",J357,0)</f>
        <v>0</v>
      </c>
      <c r="BJ357" s="17" t="s">
        <v>84</v>
      </c>
      <c r="BK357" s="233">
        <f>ROUND(I357*H357,2)</f>
        <v>0</v>
      </c>
      <c r="BL357" s="17" t="s">
        <v>137</v>
      </c>
      <c r="BM357" s="232" t="s">
        <v>492</v>
      </c>
    </row>
    <row r="358" s="2" customFormat="1">
      <c r="A358" s="38"/>
      <c r="B358" s="39"/>
      <c r="C358" s="40"/>
      <c r="D358" s="234" t="s">
        <v>139</v>
      </c>
      <c r="E358" s="40"/>
      <c r="F358" s="235" t="s">
        <v>491</v>
      </c>
      <c r="G358" s="40"/>
      <c r="H358" s="40"/>
      <c r="I358" s="236"/>
      <c r="J358" s="40"/>
      <c r="K358" s="40"/>
      <c r="L358" s="44"/>
      <c r="M358" s="237"/>
      <c r="N358" s="238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139</v>
      </c>
      <c r="AU358" s="17" t="s">
        <v>86</v>
      </c>
    </row>
    <row r="359" s="2" customFormat="1" ht="24.15" customHeight="1">
      <c r="A359" s="38"/>
      <c r="B359" s="39"/>
      <c r="C359" s="220" t="s">
        <v>493</v>
      </c>
      <c r="D359" s="220" t="s">
        <v>133</v>
      </c>
      <c r="E359" s="221" t="s">
        <v>494</v>
      </c>
      <c r="F359" s="222" t="s">
        <v>495</v>
      </c>
      <c r="G359" s="223" t="s">
        <v>202</v>
      </c>
      <c r="H359" s="224">
        <v>20.5</v>
      </c>
      <c r="I359" s="225"/>
      <c r="J359" s="226">
        <f>ROUND(I359*H359,2)</f>
        <v>0</v>
      </c>
      <c r="K359" s="227"/>
      <c r="L359" s="44"/>
      <c r="M359" s="228" t="s">
        <v>1</v>
      </c>
      <c r="N359" s="229" t="s">
        <v>41</v>
      </c>
      <c r="O359" s="91"/>
      <c r="P359" s="230">
        <f>O359*H359</f>
        <v>0</v>
      </c>
      <c r="Q359" s="230">
        <v>0.00010000000000000001</v>
      </c>
      <c r="R359" s="230">
        <f>Q359*H359</f>
        <v>0.0020500000000000002</v>
      </c>
      <c r="S359" s="230">
        <v>0</v>
      </c>
      <c r="T359" s="231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2" t="s">
        <v>137</v>
      </c>
      <c r="AT359" s="232" t="s">
        <v>133</v>
      </c>
      <c r="AU359" s="232" t="s">
        <v>86</v>
      </c>
      <c r="AY359" s="17" t="s">
        <v>131</v>
      </c>
      <c r="BE359" s="233">
        <f>IF(N359="základní",J359,0)</f>
        <v>0</v>
      </c>
      <c r="BF359" s="233">
        <f>IF(N359="snížená",J359,0)</f>
        <v>0</v>
      </c>
      <c r="BG359" s="233">
        <f>IF(N359="zákl. přenesená",J359,0)</f>
        <v>0</v>
      </c>
      <c r="BH359" s="233">
        <f>IF(N359="sníž. přenesená",J359,0)</f>
        <v>0</v>
      </c>
      <c r="BI359" s="233">
        <f>IF(N359="nulová",J359,0)</f>
        <v>0</v>
      </c>
      <c r="BJ359" s="17" t="s">
        <v>84</v>
      </c>
      <c r="BK359" s="233">
        <f>ROUND(I359*H359,2)</f>
        <v>0</v>
      </c>
      <c r="BL359" s="17" t="s">
        <v>137</v>
      </c>
      <c r="BM359" s="232" t="s">
        <v>496</v>
      </c>
    </row>
    <row r="360" s="2" customFormat="1">
      <c r="A360" s="38"/>
      <c r="B360" s="39"/>
      <c r="C360" s="40"/>
      <c r="D360" s="234" t="s">
        <v>139</v>
      </c>
      <c r="E360" s="40"/>
      <c r="F360" s="235" t="s">
        <v>497</v>
      </c>
      <c r="G360" s="40"/>
      <c r="H360" s="40"/>
      <c r="I360" s="236"/>
      <c r="J360" s="40"/>
      <c r="K360" s="40"/>
      <c r="L360" s="44"/>
      <c r="M360" s="237"/>
      <c r="N360" s="238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139</v>
      </c>
      <c r="AU360" s="17" t="s">
        <v>86</v>
      </c>
    </row>
    <row r="361" s="13" customFormat="1">
      <c r="A361" s="13"/>
      <c r="B361" s="239"/>
      <c r="C361" s="240"/>
      <c r="D361" s="234" t="s">
        <v>151</v>
      </c>
      <c r="E361" s="241" t="s">
        <v>1</v>
      </c>
      <c r="F361" s="242" t="s">
        <v>498</v>
      </c>
      <c r="G361" s="240"/>
      <c r="H361" s="243">
        <v>20.5</v>
      </c>
      <c r="I361" s="244"/>
      <c r="J361" s="240"/>
      <c r="K361" s="240"/>
      <c r="L361" s="245"/>
      <c r="M361" s="246"/>
      <c r="N361" s="247"/>
      <c r="O361" s="247"/>
      <c r="P361" s="247"/>
      <c r="Q361" s="247"/>
      <c r="R361" s="247"/>
      <c r="S361" s="247"/>
      <c r="T361" s="24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9" t="s">
        <v>151</v>
      </c>
      <c r="AU361" s="249" t="s">
        <v>86</v>
      </c>
      <c r="AV361" s="13" t="s">
        <v>86</v>
      </c>
      <c r="AW361" s="13" t="s">
        <v>32</v>
      </c>
      <c r="AX361" s="13" t="s">
        <v>84</v>
      </c>
      <c r="AY361" s="249" t="s">
        <v>131</v>
      </c>
    </row>
    <row r="362" s="2" customFormat="1" ht="24.15" customHeight="1">
      <c r="A362" s="38"/>
      <c r="B362" s="39"/>
      <c r="C362" s="220" t="s">
        <v>499</v>
      </c>
      <c r="D362" s="220" t="s">
        <v>133</v>
      </c>
      <c r="E362" s="221" t="s">
        <v>500</v>
      </c>
      <c r="F362" s="222" t="s">
        <v>501</v>
      </c>
      <c r="G362" s="223" t="s">
        <v>202</v>
      </c>
      <c r="H362" s="224">
        <v>7.5999999999999996</v>
      </c>
      <c r="I362" s="225"/>
      <c r="J362" s="226">
        <f>ROUND(I362*H362,2)</f>
        <v>0</v>
      </c>
      <c r="K362" s="227"/>
      <c r="L362" s="44"/>
      <c r="M362" s="228" t="s">
        <v>1</v>
      </c>
      <c r="N362" s="229" t="s">
        <v>41</v>
      </c>
      <c r="O362" s="91"/>
      <c r="P362" s="230">
        <f>O362*H362</f>
        <v>0</v>
      </c>
      <c r="Q362" s="230">
        <v>0.00020000000000000001</v>
      </c>
      <c r="R362" s="230">
        <f>Q362*H362</f>
        <v>0.0015200000000000001</v>
      </c>
      <c r="S362" s="230">
        <v>0</v>
      </c>
      <c r="T362" s="231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2" t="s">
        <v>137</v>
      </c>
      <c r="AT362" s="232" t="s">
        <v>133</v>
      </c>
      <c r="AU362" s="232" t="s">
        <v>86</v>
      </c>
      <c r="AY362" s="17" t="s">
        <v>131</v>
      </c>
      <c r="BE362" s="233">
        <f>IF(N362="základní",J362,0)</f>
        <v>0</v>
      </c>
      <c r="BF362" s="233">
        <f>IF(N362="snížená",J362,0)</f>
        <v>0</v>
      </c>
      <c r="BG362" s="233">
        <f>IF(N362="zákl. přenesená",J362,0)</f>
        <v>0</v>
      </c>
      <c r="BH362" s="233">
        <f>IF(N362="sníž. přenesená",J362,0)</f>
        <v>0</v>
      </c>
      <c r="BI362" s="233">
        <f>IF(N362="nulová",J362,0)</f>
        <v>0</v>
      </c>
      <c r="BJ362" s="17" t="s">
        <v>84</v>
      </c>
      <c r="BK362" s="233">
        <f>ROUND(I362*H362,2)</f>
        <v>0</v>
      </c>
      <c r="BL362" s="17" t="s">
        <v>137</v>
      </c>
      <c r="BM362" s="232" t="s">
        <v>502</v>
      </c>
    </row>
    <row r="363" s="2" customFormat="1">
      <c r="A363" s="38"/>
      <c r="B363" s="39"/>
      <c r="C363" s="40"/>
      <c r="D363" s="234" t="s">
        <v>139</v>
      </c>
      <c r="E363" s="40"/>
      <c r="F363" s="235" t="s">
        <v>503</v>
      </c>
      <c r="G363" s="40"/>
      <c r="H363" s="40"/>
      <c r="I363" s="236"/>
      <c r="J363" s="40"/>
      <c r="K363" s="40"/>
      <c r="L363" s="44"/>
      <c r="M363" s="237"/>
      <c r="N363" s="238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139</v>
      </c>
      <c r="AU363" s="17" t="s">
        <v>86</v>
      </c>
    </row>
    <row r="364" s="13" customFormat="1">
      <c r="A364" s="13"/>
      <c r="B364" s="239"/>
      <c r="C364" s="240"/>
      <c r="D364" s="234" t="s">
        <v>151</v>
      </c>
      <c r="E364" s="241" t="s">
        <v>1</v>
      </c>
      <c r="F364" s="242" t="s">
        <v>504</v>
      </c>
      <c r="G364" s="240"/>
      <c r="H364" s="243">
        <v>7.5999999999999996</v>
      </c>
      <c r="I364" s="244"/>
      <c r="J364" s="240"/>
      <c r="K364" s="240"/>
      <c r="L364" s="245"/>
      <c r="M364" s="246"/>
      <c r="N364" s="247"/>
      <c r="O364" s="247"/>
      <c r="P364" s="247"/>
      <c r="Q364" s="247"/>
      <c r="R364" s="247"/>
      <c r="S364" s="247"/>
      <c r="T364" s="24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9" t="s">
        <v>151</v>
      </c>
      <c r="AU364" s="249" t="s">
        <v>86</v>
      </c>
      <c r="AV364" s="13" t="s">
        <v>86</v>
      </c>
      <c r="AW364" s="13" t="s">
        <v>32</v>
      </c>
      <c r="AX364" s="13" t="s">
        <v>84</v>
      </c>
      <c r="AY364" s="249" t="s">
        <v>131</v>
      </c>
    </row>
    <row r="365" s="2" customFormat="1" ht="24.15" customHeight="1">
      <c r="A365" s="38"/>
      <c r="B365" s="39"/>
      <c r="C365" s="220" t="s">
        <v>505</v>
      </c>
      <c r="D365" s="220" t="s">
        <v>133</v>
      </c>
      <c r="E365" s="221" t="s">
        <v>506</v>
      </c>
      <c r="F365" s="222" t="s">
        <v>507</v>
      </c>
      <c r="G365" s="223" t="s">
        <v>148</v>
      </c>
      <c r="H365" s="224">
        <v>3.5</v>
      </c>
      <c r="I365" s="225"/>
      <c r="J365" s="226">
        <f>ROUND(I365*H365,2)</f>
        <v>0</v>
      </c>
      <c r="K365" s="227"/>
      <c r="L365" s="44"/>
      <c r="M365" s="228" t="s">
        <v>1</v>
      </c>
      <c r="N365" s="229" t="s">
        <v>41</v>
      </c>
      <c r="O365" s="91"/>
      <c r="P365" s="230">
        <f>O365*H365</f>
        <v>0</v>
      </c>
      <c r="Q365" s="230">
        <v>0.0011999999999999999</v>
      </c>
      <c r="R365" s="230">
        <f>Q365*H365</f>
        <v>0.0041999999999999997</v>
      </c>
      <c r="S365" s="230">
        <v>0</v>
      </c>
      <c r="T365" s="231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2" t="s">
        <v>137</v>
      </c>
      <c r="AT365" s="232" t="s">
        <v>133</v>
      </c>
      <c r="AU365" s="232" t="s">
        <v>86</v>
      </c>
      <c r="AY365" s="17" t="s">
        <v>131</v>
      </c>
      <c r="BE365" s="233">
        <f>IF(N365="základní",J365,0)</f>
        <v>0</v>
      </c>
      <c r="BF365" s="233">
        <f>IF(N365="snížená",J365,0)</f>
        <v>0</v>
      </c>
      <c r="BG365" s="233">
        <f>IF(N365="zákl. přenesená",J365,0)</f>
        <v>0</v>
      </c>
      <c r="BH365" s="233">
        <f>IF(N365="sníž. přenesená",J365,0)</f>
        <v>0</v>
      </c>
      <c r="BI365" s="233">
        <f>IF(N365="nulová",J365,0)</f>
        <v>0</v>
      </c>
      <c r="BJ365" s="17" t="s">
        <v>84</v>
      </c>
      <c r="BK365" s="233">
        <f>ROUND(I365*H365,2)</f>
        <v>0</v>
      </c>
      <c r="BL365" s="17" t="s">
        <v>137</v>
      </c>
      <c r="BM365" s="232" t="s">
        <v>508</v>
      </c>
    </row>
    <row r="366" s="2" customFormat="1">
      <c r="A366" s="38"/>
      <c r="B366" s="39"/>
      <c r="C366" s="40"/>
      <c r="D366" s="234" t="s">
        <v>139</v>
      </c>
      <c r="E366" s="40"/>
      <c r="F366" s="235" t="s">
        <v>509</v>
      </c>
      <c r="G366" s="40"/>
      <c r="H366" s="40"/>
      <c r="I366" s="236"/>
      <c r="J366" s="40"/>
      <c r="K366" s="40"/>
      <c r="L366" s="44"/>
      <c r="M366" s="237"/>
      <c r="N366" s="238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139</v>
      </c>
      <c r="AU366" s="17" t="s">
        <v>86</v>
      </c>
    </row>
    <row r="367" s="13" customFormat="1">
      <c r="A367" s="13"/>
      <c r="B367" s="239"/>
      <c r="C367" s="240"/>
      <c r="D367" s="234" t="s">
        <v>151</v>
      </c>
      <c r="E367" s="241" t="s">
        <v>1</v>
      </c>
      <c r="F367" s="242" t="s">
        <v>510</v>
      </c>
      <c r="G367" s="240"/>
      <c r="H367" s="243">
        <v>3.5</v>
      </c>
      <c r="I367" s="244"/>
      <c r="J367" s="240"/>
      <c r="K367" s="240"/>
      <c r="L367" s="245"/>
      <c r="M367" s="246"/>
      <c r="N367" s="247"/>
      <c r="O367" s="247"/>
      <c r="P367" s="247"/>
      <c r="Q367" s="247"/>
      <c r="R367" s="247"/>
      <c r="S367" s="247"/>
      <c r="T367" s="24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9" t="s">
        <v>151</v>
      </c>
      <c r="AU367" s="249" t="s">
        <v>86</v>
      </c>
      <c r="AV367" s="13" t="s">
        <v>86</v>
      </c>
      <c r="AW367" s="13" t="s">
        <v>32</v>
      </c>
      <c r="AX367" s="13" t="s">
        <v>84</v>
      </c>
      <c r="AY367" s="249" t="s">
        <v>131</v>
      </c>
    </row>
    <row r="368" s="2" customFormat="1" ht="16.5" customHeight="1">
      <c r="A368" s="38"/>
      <c r="B368" s="39"/>
      <c r="C368" s="220" t="s">
        <v>511</v>
      </c>
      <c r="D368" s="220" t="s">
        <v>133</v>
      </c>
      <c r="E368" s="221" t="s">
        <v>512</v>
      </c>
      <c r="F368" s="222" t="s">
        <v>513</v>
      </c>
      <c r="G368" s="223" t="s">
        <v>202</v>
      </c>
      <c r="H368" s="224">
        <v>28.100000000000001</v>
      </c>
      <c r="I368" s="225"/>
      <c r="J368" s="226">
        <f>ROUND(I368*H368,2)</f>
        <v>0</v>
      </c>
      <c r="K368" s="227"/>
      <c r="L368" s="44"/>
      <c r="M368" s="228" t="s">
        <v>1</v>
      </c>
      <c r="N368" s="229" t="s">
        <v>41</v>
      </c>
      <c r="O368" s="91"/>
      <c r="P368" s="230">
        <f>O368*H368</f>
        <v>0</v>
      </c>
      <c r="Q368" s="230">
        <v>0</v>
      </c>
      <c r="R368" s="230">
        <f>Q368*H368</f>
        <v>0</v>
      </c>
      <c r="S368" s="230">
        <v>0</v>
      </c>
      <c r="T368" s="231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2" t="s">
        <v>137</v>
      </c>
      <c r="AT368" s="232" t="s">
        <v>133</v>
      </c>
      <c r="AU368" s="232" t="s">
        <v>86</v>
      </c>
      <c r="AY368" s="17" t="s">
        <v>131</v>
      </c>
      <c r="BE368" s="233">
        <f>IF(N368="základní",J368,0)</f>
        <v>0</v>
      </c>
      <c r="BF368" s="233">
        <f>IF(N368="snížená",J368,0)</f>
        <v>0</v>
      </c>
      <c r="BG368" s="233">
        <f>IF(N368="zákl. přenesená",J368,0)</f>
        <v>0</v>
      </c>
      <c r="BH368" s="233">
        <f>IF(N368="sníž. přenesená",J368,0)</f>
        <v>0</v>
      </c>
      <c r="BI368" s="233">
        <f>IF(N368="nulová",J368,0)</f>
        <v>0</v>
      </c>
      <c r="BJ368" s="17" t="s">
        <v>84</v>
      </c>
      <c r="BK368" s="233">
        <f>ROUND(I368*H368,2)</f>
        <v>0</v>
      </c>
      <c r="BL368" s="17" t="s">
        <v>137</v>
      </c>
      <c r="BM368" s="232" t="s">
        <v>514</v>
      </c>
    </row>
    <row r="369" s="2" customFormat="1">
      <c r="A369" s="38"/>
      <c r="B369" s="39"/>
      <c r="C369" s="40"/>
      <c r="D369" s="234" t="s">
        <v>139</v>
      </c>
      <c r="E369" s="40"/>
      <c r="F369" s="235" t="s">
        <v>515</v>
      </c>
      <c r="G369" s="40"/>
      <c r="H369" s="40"/>
      <c r="I369" s="236"/>
      <c r="J369" s="40"/>
      <c r="K369" s="40"/>
      <c r="L369" s="44"/>
      <c r="M369" s="237"/>
      <c r="N369" s="238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139</v>
      </c>
      <c r="AU369" s="17" t="s">
        <v>86</v>
      </c>
    </row>
    <row r="370" s="13" customFormat="1">
      <c r="A370" s="13"/>
      <c r="B370" s="239"/>
      <c r="C370" s="240"/>
      <c r="D370" s="234" t="s">
        <v>151</v>
      </c>
      <c r="E370" s="241" t="s">
        <v>1</v>
      </c>
      <c r="F370" s="242" t="s">
        <v>498</v>
      </c>
      <c r="G370" s="240"/>
      <c r="H370" s="243">
        <v>20.5</v>
      </c>
      <c r="I370" s="244"/>
      <c r="J370" s="240"/>
      <c r="K370" s="240"/>
      <c r="L370" s="245"/>
      <c r="M370" s="246"/>
      <c r="N370" s="247"/>
      <c r="O370" s="247"/>
      <c r="P370" s="247"/>
      <c r="Q370" s="247"/>
      <c r="R370" s="247"/>
      <c r="S370" s="247"/>
      <c r="T370" s="24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9" t="s">
        <v>151</v>
      </c>
      <c r="AU370" s="249" t="s">
        <v>86</v>
      </c>
      <c r="AV370" s="13" t="s">
        <v>86</v>
      </c>
      <c r="AW370" s="13" t="s">
        <v>32</v>
      </c>
      <c r="AX370" s="13" t="s">
        <v>76</v>
      </c>
      <c r="AY370" s="249" t="s">
        <v>131</v>
      </c>
    </row>
    <row r="371" s="13" customFormat="1">
      <c r="A371" s="13"/>
      <c r="B371" s="239"/>
      <c r="C371" s="240"/>
      <c r="D371" s="234" t="s">
        <v>151</v>
      </c>
      <c r="E371" s="241" t="s">
        <v>1</v>
      </c>
      <c r="F371" s="242" t="s">
        <v>504</v>
      </c>
      <c r="G371" s="240"/>
      <c r="H371" s="243">
        <v>7.5999999999999996</v>
      </c>
      <c r="I371" s="244"/>
      <c r="J371" s="240"/>
      <c r="K371" s="240"/>
      <c r="L371" s="245"/>
      <c r="M371" s="246"/>
      <c r="N371" s="247"/>
      <c r="O371" s="247"/>
      <c r="P371" s="247"/>
      <c r="Q371" s="247"/>
      <c r="R371" s="247"/>
      <c r="S371" s="247"/>
      <c r="T371" s="24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9" t="s">
        <v>151</v>
      </c>
      <c r="AU371" s="249" t="s">
        <v>86</v>
      </c>
      <c r="AV371" s="13" t="s">
        <v>86</v>
      </c>
      <c r="AW371" s="13" t="s">
        <v>32</v>
      </c>
      <c r="AX371" s="13" t="s">
        <v>76</v>
      </c>
      <c r="AY371" s="249" t="s">
        <v>131</v>
      </c>
    </row>
    <row r="372" s="14" customFormat="1">
      <c r="A372" s="14"/>
      <c r="B372" s="250"/>
      <c r="C372" s="251"/>
      <c r="D372" s="234" t="s">
        <v>151</v>
      </c>
      <c r="E372" s="252" t="s">
        <v>1</v>
      </c>
      <c r="F372" s="253" t="s">
        <v>159</v>
      </c>
      <c r="G372" s="251"/>
      <c r="H372" s="254">
        <v>28.100000000000001</v>
      </c>
      <c r="I372" s="255"/>
      <c r="J372" s="251"/>
      <c r="K372" s="251"/>
      <c r="L372" s="256"/>
      <c r="M372" s="257"/>
      <c r="N372" s="258"/>
      <c r="O372" s="258"/>
      <c r="P372" s="258"/>
      <c r="Q372" s="258"/>
      <c r="R372" s="258"/>
      <c r="S372" s="258"/>
      <c r="T372" s="25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0" t="s">
        <v>151</v>
      </c>
      <c r="AU372" s="260" t="s">
        <v>86</v>
      </c>
      <c r="AV372" s="14" t="s">
        <v>137</v>
      </c>
      <c r="AW372" s="14" t="s">
        <v>32</v>
      </c>
      <c r="AX372" s="14" t="s">
        <v>84</v>
      </c>
      <c r="AY372" s="260" t="s">
        <v>131</v>
      </c>
    </row>
    <row r="373" s="2" customFormat="1" ht="16.5" customHeight="1">
      <c r="A373" s="38"/>
      <c r="B373" s="39"/>
      <c r="C373" s="220" t="s">
        <v>516</v>
      </c>
      <c r="D373" s="220" t="s">
        <v>133</v>
      </c>
      <c r="E373" s="221" t="s">
        <v>517</v>
      </c>
      <c r="F373" s="222" t="s">
        <v>518</v>
      </c>
      <c r="G373" s="223" t="s">
        <v>148</v>
      </c>
      <c r="H373" s="224">
        <v>3.5</v>
      </c>
      <c r="I373" s="225"/>
      <c r="J373" s="226">
        <f>ROUND(I373*H373,2)</f>
        <v>0</v>
      </c>
      <c r="K373" s="227"/>
      <c r="L373" s="44"/>
      <c r="M373" s="228" t="s">
        <v>1</v>
      </c>
      <c r="N373" s="229" t="s">
        <v>41</v>
      </c>
      <c r="O373" s="91"/>
      <c r="P373" s="230">
        <f>O373*H373</f>
        <v>0</v>
      </c>
      <c r="Q373" s="230">
        <v>1.0000000000000001E-05</v>
      </c>
      <c r="R373" s="230">
        <f>Q373*H373</f>
        <v>3.5000000000000004E-05</v>
      </c>
      <c r="S373" s="230">
        <v>0</v>
      </c>
      <c r="T373" s="231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2" t="s">
        <v>137</v>
      </c>
      <c r="AT373" s="232" t="s">
        <v>133</v>
      </c>
      <c r="AU373" s="232" t="s">
        <v>86</v>
      </c>
      <c r="AY373" s="17" t="s">
        <v>131</v>
      </c>
      <c r="BE373" s="233">
        <f>IF(N373="základní",J373,0)</f>
        <v>0</v>
      </c>
      <c r="BF373" s="233">
        <f>IF(N373="snížená",J373,0)</f>
        <v>0</v>
      </c>
      <c r="BG373" s="233">
        <f>IF(N373="zákl. přenesená",J373,0)</f>
        <v>0</v>
      </c>
      <c r="BH373" s="233">
        <f>IF(N373="sníž. přenesená",J373,0)</f>
        <v>0</v>
      </c>
      <c r="BI373" s="233">
        <f>IF(N373="nulová",J373,0)</f>
        <v>0</v>
      </c>
      <c r="BJ373" s="17" t="s">
        <v>84</v>
      </c>
      <c r="BK373" s="233">
        <f>ROUND(I373*H373,2)</f>
        <v>0</v>
      </c>
      <c r="BL373" s="17" t="s">
        <v>137</v>
      </c>
      <c r="BM373" s="232" t="s">
        <v>519</v>
      </c>
    </row>
    <row r="374" s="2" customFormat="1">
      <c r="A374" s="38"/>
      <c r="B374" s="39"/>
      <c r="C374" s="40"/>
      <c r="D374" s="234" t="s">
        <v>139</v>
      </c>
      <c r="E374" s="40"/>
      <c r="F374" s="235" t="s">
        <v>520</v>
      </c>
      <c r="G374" s="40"/>
      <c r="H374" s="40"/>
      <c r="I374" s="236"/>
      <c r="J374" s="40"/>
      <c r="K374" s="40"/>
      <c r="L374" s="44"/>
      <c r="M374" s="237"/>
      <c r="N374" s="238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139</v>
      </c>
      <c r="AU374" s="17" t="s">
        <v>86</v>
      </c>
    </row>
    <row r="375" s="13" customFormat="1">
      <c r="A375" s="13"/>
      <c r="B375" s="239"/>
      <c r="C375" s="240"/>
      <c r="D375" s="234" t="s">
        <v>151</v>
      </c>
      <c r="E375" s="241" t="s">
        <v>1</v>
      </c>
      <c r="F375" s="242" t="s">
        <v>510</v>
      </c>
      <c r="G375" s="240"/>
      <c r="H375" s="243">
        <v>3.5</v>
      </c>
      <c r="I375" s="244"/>
      <c r="J375" s="240"/>
      <c r="K375" s="240"/>
      <c r="L375" s="245"/>
      <c r="M375" s="246"/>
      <c r="N375" s="247"/>
      <c r="O375" s="247"/>
      <c r="P375" s="247"/>
      <c r="Q375" s="247"/>
      <c r="R375" s="247"/>
      <c r="S375" s="247"/>
      <c r="T375" s="24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9" t="s">
        <v>151</v>
      </c>
      <c r="AU375" s="249" t="s">
        <v>86</v>
      </c>
      <c r="AV375" s="13" t="s">
        <v>86</v>
      </c>
      <c r="AW375" s="13" t="s">
        <v>32</v>
      </c>
      <c r="AX375" s="13" t="s">
        <v>84</v>
      </c>
      <c r="AY375" s="249" t="s">
        <v>131</v>
      </c>
    </row>
    <row r="376" s="2" customFormat="1" ht="24.15" customHeight="1">
      <c r="A376" s="38"/>
      <c r="B376" s="39"/>
      <c r="C376" s="220" t="s">
        <v>521</v>
      </c>
      <c r="D376" s="220" t="s">
        <v>133</v>
      </c>
      <c r="E376" s="221" t="s">
        <v>522</v>
      </c>
      <c r="F376" s="222" t="s">
        <v>523</v>
      </c>
      <c r="G376" s="223" t="s">
        <v>202</v>
      </c>
      <c r="H376" s="224">
        <v>2</v>
      </c>
      <c r="I376" s="225"/>
      <c r="J376" s="226">
        <f>ROUND(I376*H376,2)</f>
        <v>0</v>
      </c>
      <c r="K376" s="227"/>
      <c r="L376" s="44"/>
      <c r="M376" s="228" t="s">
        <v>1</v>
      </c>
      <c r="N376" s="229" t="s">
        <v>41</v>
      </c>
      <c r="O376" s="91"/>
      <c r="P376" s="230">
        <f>O376*H376</f>
        <v>0</v>
      </c>
      <c r="Q376" s="230">
        <v>0.080839999999999995</v>
      </c>
      <c r="R376" s="230">
        <f>Q376*H376</f>
        <v>0.16167999999999999</v>
      </c>
      <c r="S376" s="230">
        <v>0</v>
      </c>
      <c r="T376" s="231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2" t="s">
        <v>137</v>
      </c>
      <c r="AT376" s="232" t="s">
        <v>133</v>
      </c>
      <c r="AU376" s="232" t="s">
        <v>86</v>
      </c>
      <c r="AY376" s="17" t="s">
        <v>131</v>
      </c>
      <c r="BE376" s="233">
        <f>IF(N376="základní",J376,0)</f>
        <v>0</v>
      </c>
      <c r="BF376" s="233">
        <f>IF(N376="snížená",J376,0)</f>
        <v>0</v>
      </c>
      <c r="BG376" s="233">
        <f>IF(N376="zákl. přenesená",J376,0)</f>
        <v>0</v>
      </c>
      <c r="BH376" s="233">
        <f>IF(N376="sníž. přenesená",J376,0)</f>
        <v>0</v>
      </c>
      <c r="BI376" s="233">
        <f>IF(N376="nulová",J376,0)</f>
        <v>0</v>
      </c>
      <c r="BJ376" s="17" t="s">
        <v>84</v>
      </c>
      <c r="BK376" s="233">
        <f>ROUND(I376*H376,2)</f>
        <v>0</v>
      </c>
      <c r="BL376" s="17" t="s">
        <v>137</v>
      </c>
      <c r="BM376" s="232" t="s">
        <v>524</v>
      </c>
    </row>
    <row r="377" s="2" customFormat="1">
      <c r="A377" s="38"/>
      <c r="B377" s="39"/>
      <c r="C377" s="40"/>
      <c r="D377" s="234" t="s">
        <v>139</v>
      </c>
      <c r="E377" s="40"/>
      <c r="F377" s="235" t="s">
        <v>525</v>
      </c>
      <c r="G377" s="40"/>
      <c r="H377" s="40"/>
      <c r="I377" s="236"/>
      <c r="J377" s="40"/>
      <c r="K377" s="40"/>
      <c r="L377" s="44"/>
      <c r="M377" s="237"/>
      <c r="N377" s="238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139</v>
      </c>
      <c r="AU377" s="17" t="s">
        <v>86</v>
      </c>
    </row>
    <row r="378" s="13" customFormat="1">
      <c r="A378" s="13"/>
      <c r="B378" s="239"/>
      <c r="C378" s="240"/>
      <c r="D378" s="234" t="s">
        <v>151</v>
      </c>
      <c r="E378" s="241" t="s">
        <v>1</v>
      </c>
      <c r="F378" s="242" t="s">
        <v>526</v>
      </c>
      <c r="G378" s="240"/>
      <c r="H378" s="243">
        <v>2</v>
      </c>
      <c r="I378" s="244"/>
      <c r="J378" s="240"/>
      <c r="K378" s="240"/>
      <c r="L378" s="245"/>
      <c r="M378" s="246"/>
      <c r="N378" s="247"/>
      <c r="O378" s="247"/>
      <c r="P378" s="247"/>
      <c r="Q378" s="247"/>
      <c r="R378" s="247"/>
      <c r="S378" s="247"/>
      <c r="T378" s="24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9" t="s">
        <v>151</v>
      </c>
      <c r="AU378" s="249" t="s">
        <v>86</v>
      </c>
      <c r="AV378" s="13" t="s">
        <v>86</v>
      </c>
      <c r="AW378" s="13" t="s">
        <v>32</v>
      </c>
      <c r="AX378" s="13" t="s">
        <v>84</v>
      </c>
      <c r="AY378" s="249" t="s">
        <v>131</v>
      </c>
    </row>
    <row r="379" s="2" customFormat="1" ht="16.5" customHeight="1">
      <c r="A379" s="38"/>
      <c r="B379" s="39"/>
      <c r="C379" s="261" t="s">
        <v>527</v>
      </c>
      <c r="D379" s="261" t="s">
        <v>232</v>
      </c>
      <c r="E379" s="262" t="s">
        <v>528</v>
      </c>
      <c r="F379" s="263" t="s">
        <v>529</v>
      </c>
      <c r="G379" s="264" t="s">
        <v>148</v>
      </c>
      <c r="H379" s="265">
        <v>0.34000000000000002</v>
      </c>
      <c r="I379" s="266"/>
      <c r="J379" s="267">
        <f>ROUND(I379*H379,2)</f>
        <v>0</v>
      </c>
      <c r="K379" s="268"/>
      <c r="L379" s="269"/>
      <c r="M379" s="270" t="s">
        <v>1</v>
      </c>
      <c r="N379" s="271" t="s">
        <v>41</v>
      </c>
      <c r="O379" s="91"/>
      <c r="P379" s="230">
        <f>O379*H379</f>
        <v>0</v>
      </c>
      <c r="Q379" s="230">
        <v>0.41699999999999998</v>
      </c>
      <c r="R379" s="230">
        <f>Q379*H379</f>
        <v>0.14178000000000002</v>
      </c>
      <c r="S379" s="230">
        <v>0</v>
      </c>
      <c r="T379" s="231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2" t="s">
        <v>177</v>
      </c>
      <c r="AT379" s="232" t="s">
        <v>232</v>
      </c>
      <c r="AU379" s="232" t="s">
        <v>86</v>
      </c>
      <c r="AY379" s="17" t="s">
        <v>131</v>
      </c>
      <c r="BE379" s="233">
        <f>IF(N379="základní",J379,0)</f>
        <v>0</v>
      </c>
      <c r="BF379" s="233">
        <f>IF(N379="snížená",J379,0)</f>
        <v>0</v>
      </c>
      <c r="BG379" s="233">
        <f>IF(N379="zákl. přenesená",J379,0)</f>
        <v>0</v>
      </c>
      <c r="BH379" s="233">
        <f>IF(N379="sníž. přenesená",J379,0)</f>
        <v>0</v>
      </c>
      <c r="BI379" s="233">
        <f>IF(N379="nulová",J379,0)</f>
        <v>0</v>
      </c>
      <c r="BJ379" s="17" t="s">
        <v>84</v>
      </c>
      <c r="BK379" s="233">
        <f>ROUND(I379*H379,2)</f>
        <v>0</v>
      </c>
      <c r="BL379" s="17" t="s">
        <v>137</v>
      </c>
      <c r="BM379" s="232" t="s">
        <v>530</v>
      </c>
    </row>
    <row r="380" s="2" customFormat="1">
      <c r="A380" s="38"/>
      <c r="B380" s="39"/>
      <c r="C380" s="40"/>
      <c r="D380" s="234" t="s">
        <v>139</v>
      </c>
      <c r="E380" s="40"/>
      <c r="F380" s="235" t="s">
        <v>529</v>
      </c>
      <c r="G380" s="40"/>
      <c r="H380" s="40"/>
      <c r="I380" s="236"/>
      <c r="J380" s="40"/>
      <c r="K380" s="40"/>
      <c r="L380" s="44"/>
      <c r="M380" s="237"/>
      <c r="N380" s="238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139</v>
      </c>
      <c r="AU380" s="17" t="s">
        <v>86</v>
      </c>
    </row>
    <row r="381" s="13" customFormat="1">
      <c r="A381" s="13"/>
      <c r="B381" s="239"/>
      <c r="C381" s="240"/>
      <c r="D381" s="234" t="s">
        <v>151</v>
      </c>
      <c r="E381" s="240"/>
      <c r="F381" s="242" t="s">
        <v>531</v>
      </c>
      <c r="G381" s="240"/>
      <c r="H381" s="243">
        <v>0.34000000000000002</v>
      </c>
      <c r="I381" s="244"/>
      <c r="J381" s="240"/>
      <c r="K381" s="240"/>
      <c r="L381" s="245"/>
      <c r="M381" s="246"/>
      <c r="N381" s="247"/>
      <c r="O381" s="247"/>
      <c r="P381" s="247"/>
      <c r="Q381" s="247"/>
      <c r="R381" s="247"/>
      <c r="S381" s="247"/>
      <c r="T381" s="24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9" t="s">
        <v>151</v>
      </c>
      <c r="AU381" s="249" t="s">
        <v>86</v>
      </c>
      <c r="AV381" s="13" t="s">
        <v>86</v>
      </c>
      <c r="AW381" s="13" t="s">
        <v>4</v>
      </c>
      <c r="AX381" s="13" t="s">
        <v>84</v>
      </c>
      <c r="AY381" s="249" t="s">
        <v>131</v>
      </c>
    </row>
    <row r="382" s="2" customFormat="1" ht="24.15" customHeight="1">
      <c r="A382" s="38"/>
      <c r="B382" s="39"/>
      <c r="C382" s="220" t="s">
        <v>532</v>
      </c>
      <c r="D382" s="220" t="s">
        <v>133</v>
      </c>
      <c r="E382" s="221" t="s">
        <v>533</v>
      </c>
      <c r="F382" s="222" t="s">
        <v>534</v>
      </c>
      <c r="G382" s="223" t="s">
        <v>202</v>
      </c>
      <c r="H382" s="224">
        <v>2</v>
      </c>
      <c r="I382" s="225"/>
      <c r="J382" s="226">
        <f>ROUND(I382*H382,2)</f>
        <v>0</v>
      </c>
      <c r="K382" s="227"/>
      <c r="L382" s="44"/>
      <c r="M382" s="228" t="s">
        <v>1</v>
      </c>
      <c r="N382" s="229" t="s">
        <v>41</v>
      </c>
      <c r="O382" s="91"/>
      <c r="P382" s="230">
        <f>O382*H382</f>
        <v>0</v>
      </c>
      <c r="Q382" s="230">
        <v>0.089779999999999999</v>
      </c>
      <c r="R382" s="230">
        <f>Q382*H382</f>
        <v>0.17956</v>
      </c>
      <c r="S382" s="230">
        <v>0</v>
      </c>
      <c r="T382" s="231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2" t="s">
        <v>137</v>
      </c>
      <c r="AT382" s="232" t="s">
        <v>133</v>
      </c>
      <c r="AU382" s="232" t="s">
        <v>86</v>
      </c>
      <c r="AY382" s="17" t="s">
        <v>131</v>
      </c>
      <c r="BE382" s="233">
        <f>IF(N382="základní",J382,0)</f>
        <v>0</v>
      </c>
      <c r="BF382" s="233">
        <f>IF(N382="snížená",J382,0)</f>
        <v>0</v>
      </c>
      <c r="BG382" s="233">
        <f>IF(N382="zákl. přenesená",J382,0)</f>
        <v>0</v>
      </c>
      <c r="BH382" s="233">
        <f>IF(N382="sníž. přenesená",J382,0)</f>
        <v>0</v>
      </c>
      <c r="BI382" s="233">
        <f>IF(N382="nulová",J382,0)</f>
        <v>0</v>
      </c>
      <c r="BJ382" s="17" t="s">
        <v>84</v>
      </c>
      <c r="BK382" s="233">
        <f>ROUND(I382*H382,2)</f>
        <v>0</v>
      </c>
      <c r="BL382" s="17" t="s">
        <v>137</v>
      </c>
      <c r="BM382" s="232" t="s">
        <v>535</v>
      </c>
    </row>
    <row r="383" s="2" customFormat="1">
      <c r="A383" s="38"/>
      <c r="B383" s="39"/>
      <c r="C383" s="40"/>
      <c r="D383" s="234" t="s">
        <v>139</v>
      </c>
      <c r="E383" s="40"/>
      <c r="F383" s="235" t="s">
        <v>536</v>
      </c>
      <c r="G383" s="40"/>
      <c r="H383" s="40"/>
      <c r="I383" s="236"/>
      <c r="J383" s="40"/>
      <c r="K383" s="40"/>
      <c r="L383" s="44"/>
      <c r="M383" s="237"/>
      <c r="N383" s="238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139</v>
      </c>
      <c r="AU383" s="17" t="s">
        <v>86</v>
      </c>
    </row>
    <row r="384" s="13" customFormat="1">
      <c r="A384" s="13"/>
      <c r="B384" s="239"/>
      <c r="C384" s="240"/>
      <c r="D384" s="234" t="s">
        <v>151</v>
      </c>
      <c r="E384" s="241" t="s">
        <v>1</v>
      </c>
      <c r="F384" s="242" t="s">
        <v>526</v>
      </c>
      <c r="G384" s="240"/>
      <c r="H384" s="243">
        <v>2</v>
      </c>
      <c r="I384" s="244"/>
      <c r="J384" s="240"/>
      <c r="K384" s="240"/>
      <c r="L384" s="245"/>
      <c r="M384" s="246"/>
      <c r="N384" s="247"/>
      <c r="O384" s="247"/>
      <c r="P384" s="247"/>
      <c r="Q384" s="247"/>
      <c r="R384" s="247"/>
      <c r="S384" s="247"/>
      <c r="T384" s="248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9" t="s">
        <v>151</v>
      </c>
      <c r="AU384" s="249" t="s">
        <v>86</v>
      </c>
      <c r="AV384" s="13" t="s">
        <v>86</v>
      </c>
      <c r="AW384" s="13" t="s">
        <v>32</v>
      </c>
      <c r="AX384" s="13" t="s">
        <v>84</v>
      </c>
      <c r="AY384" s="249" t="s">
        <v>131</v>
      </c>
    </row>
    <row r="385" s="2" customFormat="1" ht="16.5" customHeight="1">
      <c r="A385" s="38"/>
      <c r="B385" s="39"/>
      <c r="C385" s="261" t="s">
        <v>537</v>
      </c>
      <c r="D385" s="261" t="s">
        <v>232</v>
      </c>
      <c r="E385" s="262" t="s">
        <v>538</v>
      </c>
      <c r="F385" s="263" t="s">
        <v>539</v>
      </c>
      <c r="G385" s="264" t="s">
        <v>148</v>
      </c>
      <c r="H385" s="265">
        <v>0.20000000000000001</v>
      </c>
      <c r="I385" s="266"/>
      <c r="J385" s="267">
        <f>ROUND(I385*H385,2)</f>
        <v>0</v>
      </c>
      <c r="K385" s="268"/>
      <c r="L385" s="269"/>
      <c r="M385" s="270" t="s">
        <v>1</v>
      </c>
      <c r="N385" s="271" t="s">
        <v>41</v>
      </c>
      <c r="O385" s="91"/>
      <c r="P385" s="230">
        <f>O385*H385</f>
        <v>0</v>
      </c>
      <c r="Q385" s="230">
        <v>0.222</v>
      </c>
      <c r="R385" s="230">
        <f>Q385*H385</f>
        <v>0.044400000000000002</v>
      </c>
      <c r="S385" s="230">
        <v>0</v>
      </c>
      <c r="T385" s="231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2" t="s">
        <v>177</v>
      </c>
      <c r="AT385" s="232" t="s">
        <v>232</v>
      </c>
      <c r="AU385" s="232" t="s">
        <v>86</v>
      </c>
      <c r="AY385" s="17" t="s">
        <v>131</v>
      </c>
      <c r="BE385" s="233">
        <f>IF(N385="základní",J385,0)</f>
        <v>0</v>
      </c>
      <c r="BF385" s="233">
        <f>IF(N385="snížená",J385,0)</f>
        <v>0</v>
      </c>
      <c r="BG385" s="233">
        <f>IF(N385="zákl. přenesená",J385,0)</f>
        <v>0</v>
      </c>
      <c r="BH385" s="233">
        <f>IF(N385="sníž. přenesená",J385,0)</f>
        <v>0</v>
      </c>
      <c r="BI385" s="233">
        <f>IF(N385="nulová",J385,0)</f>
        <v>0</v>
      </c>
      <c r="BJ385" s="17" t="s">
        <v>84</v>
      </c>
      <c r="BK385" s="233">
        <f>ROUND(I385*H385,2)</f>
        <v>0</v>
      </c>
      <c r="BL385" s="17" t="s">
        <v>137</v>
      </c>
      <c r="BM385" s="232" t="s">
        <v>540</v>
      </c>
    </row>
    <row r="386" s="2" customFormat="1">
      <c r="A386" s="38"/>
      <c r="B386" s="39"/>
      <c r="C386" s="40"/>
      <c r="D386" s="234" t="s">
        <v>139</v>
      </c>
      <c r="E386" s="40"/>
      <c r="F386" s="235" t="s">
        <v>539</v>
      </c>
      <c r="G386" s="40"/>
      <c r="H386" s="40"/>
      <c r="I386" s="236"/>
      <c r="J386" s="40"/>
      <c r="K386" s="40"/>
      <c r="L386" s="44"/>
      <c r="M386" s="237"/>
      <c r="N386" s="238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139</v>
      </c>
      <c r="AU386" s="17" t="s">
        <v>86</v>
      </c>
    </row>
    <row r="387" s="13" customFormat="1">
      <c r="A387" s="13"/>
      <c r="B387" s="239"/>
      <c r="C387" s="240"/>
      <c r="D387" s="234" t="s">
        <v>151</v>
      </c>
      <c r="E387" s="240"/>
      <c r="F387" s="242" t="s">
        <v>541</v>
      </c>
      <c r="G387" s="240"/>
      <c r="H387" s="243">
        <v>0.20000000000000001</v>
      </c>
      <c r="I387" s="244"/>
      <c r="J387" s="240"/>
      <c r="K387" s="240"/>
      <c r="L387" s="245"/>
      <c r="M387" s="246"/>
      <c r="N387" s="247"/>
      <c r="O387" s="247"/>
      <c r="P387" s="247"/>
      <c r="Q387" s="247"/>
      <c r="R387" s="247"/>
      <c r="S387" s="247"/>
      <c r="T387" s="24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9" t="s">
        <v>151</v>
      </c>
      <c r="AU387" s="249" t="s">
        <v>86</v>
      </c>
      <c r="AV387" s="13" t="s">
        <v>86</v>
      </c>
      <c r="AW387" s="13" t="s">
        <v>4</v>
      </c>
      <c r="AX387" s="13" t="s">
        <v>84</v>
      </c>
      <c r="AY387" s="249" t="s">
        <v>131</v>
      </c>
    </row>
    <row r="388" s="2" customFormat="1" ht="33" customHeight="1">
      <c r="A388" s="38"/>
      <c r="B388" s="39"/>
      <c r="C388" s="220" t="s">
        <v>542</v>
      </c>
      <c r="D388" s="220" t="s">
        <v>133</v>
      </c>
      <c r="E388" s="221" t="s">
        <v>543</v>
      </c>
      <c r="F388" s="222" t="s">
        <v>544</v>
      </c>
      <c r="G388" s="223" t="s">
        <v>202</v>
      </c>
      <c r="H388" s="224">
        <v>288</v>
      </c>
      <c r="I388" s="225"/>
      <c r="J388" s="226">
        <f>ROUND(I388*H388,2)</f>
        <v>0</v>
      </c>
      <c r="K388" s="227"/>
      <c r="L388" s="44"/>
      <c r="M388" s="228" t="s">
        <v>1</v>
      </c>
      <c r="N388" s="229" t="s">
        <v>41</v>
      </c>
      <c r="O388" s="91"/>
      <c r="P388" s="230">
        <f>O388*H388</f>
        <v>0</v>
      </c>
      <c r="Q388" s="230">
        <v>0.16850000000000001</v>
      </c>
      <c r="R388" s="230">
        <f>Q388*H388</f>
        <v>48.528000000000006</v>
      </c>
      <c r="S388" s="230">
        <v>0</v>
      </c>
      <c r="T388" s="231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2" t="s">
        <v>137</v>
      </c>
      <c r="AT388" s="232" t="s">
        <v>133</v>
      </c>
      <c r="AU388" s="232" t="s">
        <v>86</v>
      </c>
      <c r="AY388" s="17" t="s">
        <v>131</v>
      </c>
      <c r="BE388" s="233">
        <f>IF(N388="základní",J388,0)</f>
        <v>0</v>
      </c>
      <c r="BF388" s="233">
        <f>IF(N388="snížená",J388,0)</f>
        <v>0</v>
      </c>
      <c r="BG388" s="233">
        <f>IF(N388="zákl. přenesená",J388,0)</f>
        <v>0</v>
      </c>
      <c r="BH388" s="233">
        <f>IF(N388="sníž. přenesená",J388,0)</f>
        <v>0</v>
      </c>
      <c r="BI388" s="233">
        <f>IF(N388="nulová",J388,0)</f>
        <v>0</v>
      </c>
      <c r="BJ388" s="17" t="s">
        <v>84</v>
      </c>
      <c r="BK388" s="233">
        <f>ROUND(I388*H388,2)</f>
        <v>0</v>
      </c>
      <c r="BL388" s="17" t="s">
        <v>137</v>
      </c>
      <c r="BM388" s="232" t="s">
        <v>545</v>
      </c>
    </row>
    <row r="389" s="2" customFormat="1">
      <c r="A389" s="38"/>
      <c r="B389" s="39"/>
      <c r="C389" s="40"/>
      <c r="D389" s="234" t="s">
        <v>139</v>
      </c>
      <c r="E389" s="40"/>
      <c r="F389" s="235" t="s">
        <v>546</v>
      </c>
      <c r="G389" s="40"/>
      <c r="H389" s="40"/>
      <c r="I389" s="236"/>
      <c r="J389" s="40"/>
      <c r="K389" s="40"/>
      <c r="L389" s="44"/>
      <c r="M389" s="237"/>
      <c r="N389" s="238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139</v>
      </c>
      <c r="AU389" s="17" t="s">
        <v>86</v>
      </c>
    </row>
    <row r="390" s="2" customFormat="1" ht="16.5" customHeight="1">
      <c r="A390" s="38"/>
      <c r="B390" s="39"/>
      <c r="C390" s="261" t="s">
        <v>547</v>
      </c>
      <c r="D390" s="261" t="s">
        <v>232</v>
      </c>
      <c r="E390" s="262" t="s">
        <v>548</v>
      </c>
      <c r="F390" s="263" t="s">
        <v>549</v>
      </c>
      <c r="G390" s="264" t="s">
        <v>202</v>
      </c>
      <c r="H390" s="265">
        <v>208.90000000000001</v>
      </c>
      <c r="I390" s="266"/>
      <c r="J390" s="267">
        <f>ROUND(I390*H390,2)</f>
        <v>0</v>
      </c>
      <c r="K390" s="268"/>
      <c r="L390" s="269"/>
      <c r="M390" s="270" t="s">
        <v>1</v>
      </c>
      <c r="N390" s="271" t="s">
        <v>41</v>
      </c>
      <c r="O390" s="91"/>
      <c r="P390" s="230">
        <f>O390*H390</f>
        <v>0</v>
      </c>
      <c r="Q390" s="230">
        <v>0.080000000000000002</v>
      </c>
      <c r="R390" s="230">
        <f>Q390*H390</f>
        <v>16.712</v>
      </c>
      <c r="S390" s="230">
        <v>0</v>
      </c>
      <c r="T390" s="231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2" t="s">
        <v>177</v>
      </c>
      <c r="AT390" s="232" t="s">
        <v>232</v>
      </c>
      <c r="AU390" s="232" t="s">
        <v>86</v>
      </c>
      <c r="AY390" s="17" t="s">
        <v>131</v>
      </c>
      <c r="BE390" s="233">
        <f>IF(N390="základní",J390,0)</f>
        <v>0</v>
      </c>
      <c r="BF390" s="233">
        <f>IF(N390="snížená",J390,0)</f>
        <v>0</v>
      </c>
      <c r="BG390" s="233">
        <f>IF(N390="zákl. přenesená",J390,0)</f>
        <v>0</v>
      </c>
      <c r="BH390" s="233">
        <f>IF(N390="sníž. přenesená",J390,0)</f>
        <v>0</v>
      </c>
      <c r="BI390" s="233">
        <f>IF(N390="nulová",J390,0)</f>
        <v>0</v>
      </c>
      <c r="BJ390" s="17" t="s">
        <v>84</v>
      </c>
      <c r="BK390" s="233">
        <f>ROUND(I390*H390,2)</f>
        <v>0</v>
      </c>
      <c r="BL390" s="17" t="s">
        <v>137</v>
      </c>
      <c r="BM390" s="232" t="s">
        <v>550</v>
      </c>
    </row>
    <row r="391" s="2" customFormat="1">
      <c r="A391" s="38"/>
      <c r="B391" s="39"/>
      <c r="C391" s="40"/>
      <c r="D391" s="234" t="s">
        <v>139</v>
      </c>
      <c r="E391" s="40"/>
      <c r="F391" s="235" t="s">
        <v>549</v>
      </c>
      <c r="G391" s="40"/>
      <c r="H391" s="40"/>
      <c r="I391" s="236"/>
      <c r="J391" s="40"/>
      <c r="K391" s="40"/>
      <c r="L391" s="44"/>
      <c r="M391" s="237"/>
      <c r="N391" s="238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139</v>
      </c>
      <c r="AU391" s="17" t="s">
        <v>86</v>
      </c>
    </row>
    <row r="392" s="13" customFormat="1">
      <c r="A392" s="13"/>
      <c r="B392" s="239"/>
      <c r="C392" s="240"/>
      <c r="D392" s="234" t="s">
        <v>151</v>
      </c>
      <c r="E392" s="241" t="s">
        <v>1</v>
      </c>
      <c r="F392" s="242" t="s">
        <v>551</v>
      </c>
      <c r="G392" s="240"/>
      <c r="H392" s="243">
        <v>208.90000000000001</v>
      </c>
      <c r="I392" s="244"/>
      <c r="J392" s="240"/>
      <c r="K392" s="240"/>
      <c r="L392" s="245"/>
      <c r="M392" s="246"/>
      <c r="N392" s="247"/>
      <c r="O392" s="247"/>
      <c r="P392" s="247"/>
      <c r="Q392" s="247"/>
      <c r="R392" s="247"/>
      <c r="S392" s="247"/>
      <c r="T392" s="24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9" t="s">
        <v>151</v>
      </c>
      <c r="AU392" s="249" t="s">
        <v>86</v>
      </c>
      <c r="AV392" s="13" t="s">
        <v>86</v>
      </c>
      <c r="AW392" s="13" t="s">
        <v>32</v>
      </c>
      <c r="AX392" s="13" t="s">
        <v>84</v>
      </c>
      <c r="AY392" s="249" t="s">
        <v>131</v>
      </c>
    </row>
    <row r="393" s="2" customFormat="1" ht="24.15" customHeight="1">
      <c r="A393" s="38"/>
      <c r="B393" s="39"/>
      <c r="C393" s="261" t="s">
        <v>552</v>
      </c>
      <c r="D393" s="261" t="s">
        <v>232</v>
      </c>
      <c r="E393" s="262" t="s">
        <v>553</v>
      </c>
      <c r="F393" s="263" t="s">
        <v>554</v>
      </c>
      <c r="G393" s="264" t="s">
        <v>202</v>
      </c>
      <c r="H393" s="265">
        <v>63.100000000000001</v>
      </c>
      <c r="I393" s="266"/>
      <c r="J393" s="267">
        <f>ROUND(I393*H393,2)</f>
        <v>0</v>
      </c>
      <c r="K393" s="268"/>
      <c r="L393" s="269"/>
      <c r="M393" s="270" t="s">
        <v>1</v>
      </c>
      <c r="N393" s="271" t="s">
        <v>41</v>
      </c>
      <c r="O393" s="91"/>
      <c r="P393" s="230">
        <f>O393*H393</f>
        <v>0</v>
      </c>
      <c r="Q393" s="230">
        <v>0.048300000000000003</v>
      </c>
      <c r="R393" s="230">
        <f>Q393*H393</f>
        <v>3.0477300000000001</v>
      </c>
      <c r="S393" s="230">
        <v>0</v>
      </c>
      <c r="T393" s="231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2" t="s">
        <v>177</v>
      </c>
      <c r="AT393" s="232" t="s">
        <v>232</v>
      </c>
      <c r="AU393" s="232" t="s">
        <v>86</v>
      </c>
      <c r="AY393" s="17" t="s">
        <v>131</v>
      </c>
      <c r="BE393" s="233">
        <f>IF(N393="základní",J393,0)</f>
        <v>0</v>
      </c>
      <c r="BF393" s="233">
        <f>IF(N393="snížená",J393,0)</f>
        <v>0</v>
      </c>
      <c r="BG393" s="233">
        <f>IF(N393="zákl. přenesená",J393,0)</f>
        <v>0</v>
      </c>
      <c r="BH393" s="233">
        <f>IF(N393="sníž. přenesená",J393,0)</f>
        <v>0</v>
      </c>
      <c r="BI393" s="233">
        <f>IF(N393="nulová",J393,0)</f>
        <v>0</v>
      </c>
      <c r="BJ393" s="17" t="s">
        <v>84</v>
      </c>
      <c r="BK393" s="233">
        <f>ROUND(I393*H393,2)</f>
        <v>0</v>
      </c>
      <c r="BL393" s="17" t="s">
        <v>137</v>
      </c>
      <c r="BM393" s="232" t="s">
        <v>555</v>
      </c>
    </row>
    <row r="394" s="2" customFormat="1">
      <c r="A394" s="38"/>
      <c r="B394" s="39"/>
      <c r="C394" s="40"/>
      <c r="D394" s="234" t="s">
        <v>139</v>
      </c>
      <c r="E394" s="40"/>
      <c r="F394" s="235" t="s">
        <v>554</v>
      </c>
      <c r="G394" s="40"/>
      <c r="H394" s="40"/>
      <c r="I394" s="236"/>
      <c r="J394" s="40"/>
      <c r="K394" s="40"/>
      <c r="L394" s="44"/>
      <c r="M394" s="237"/>
      <c r="N394" s="238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139</v>
      </c>
      <c r="AU394" s="17" t="s">
        <v>86</v>
      </c>
    </row>
    <row r="395" s="13" customFormat="1">
      <c r="A395" s="13"/>
      <c r="B395" s="239"/>
      <c r="C395" s="240"/>
      <c r="D395" s="234" t="s">
        <v>151</v>
      </c>
      <c r="E395" s="241" t="s">
        <v>1</v>
      </c>
      <c r="F395" s="242" t="s">
        <v>556</v>
      </c>
      <c r="G395" s="240"/>
      <c r="H395" s="243">
        <v>63.100000000000001</v>
      </c>
      <c r="I395" s="244"/>
      <c r="J395" s="240"/>
      <c r="K395" s="240"/>
      <c r="L395" s="245"/>
      <c r="M395" s="246"/>
      <c r="N395" s="247"/>
      <c r="O395" s="247"/>
      <c r="P395" s="247"/>
      <c r="Q395" s="247"/>
      <c r="R395" s="247"/>
      <c r="S395" s="247"/>
      <c r="T395" s="24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9" t="s">
        <v>151</v>
      </c>
      <c r="AU395" s="249" t="s">
        <v>86</v>
      </c>
      <c r="AV395" s="13" t="s">
        <v>86</v>
      </c>
      <c r="AW395" s="13" t="s">
        <v>32</v>
      </c>
      <c r="AX395" s="13" t="s">
        <v>84</v>
      </c>
      <c r="AY395" s="249" t="s">
        <v>131</v>
      </c>
    </row>
    <row r="396" s="2" customFormat="1" ht="24.15" customHeight="1">
      <c r="A396" s="38"/>
      <c r="B396" s="39"/>
      <c r="C396" s="261" t="s">
        <v>557</v>
      </c>
      <c r="D396" s="261" t="s">
        <v>232</v>
      </c>
      <c r="E396" s="262" t="s">
        <v>558</v>
      </c>
      <c r="F396" s="263" t="s">
        <v>559</v>
      </c>
      <c r="G396" s="264" t="s">
        <v>202</v>
      </c>
      <c r="H396" s="265">
        <v>16</v>
      </c>
      <c r="I396" s="266"/>
      <c r="J396" s="267">
        <f>ROUND(I396*H396,2)</f>
        <v>0</v>
      </c>
      <c r="K396" s="268"/>
      <c r="L396" s="269"/>
      <c r="M396" s="270" t="s">
        <v>1</v>
      </c>
      <c r="N396" s="271" t="s">
        <v>41</v>
      </c>
      <c r="O396" s="91"/>
      <c r="P396" s="230">
        <f>O396*H396</f>
        <v>0</v>
      </c>
      <c r="Q396" s="230">
        <v>0.065670000000000006</v>
      </c>
      <c r="R396" s="230">
        <f>Q396*H396</f>
        <v>1.0507200000000001</v>
      </c>
      <c r="S396" s="230">
        <v>0</v>
      </c>
      <c r="T396" s="231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2" t="s">
        <v>177</v>
      </c>
      <c r="AT396" s="232" t="s">
        <v>232</v>
      </c>
      <c r="AU396" s="232" t="s">
        <v>86</v>
      </c>
      <c r="AY396" s="17" t="s">
        <v>131</v>
      </c>
      <c r="BE396" s="233">
        <f>IF(N396="základní",J396,0)</f>
        <v>0</v>
      </c>
      <c r="BF396" s="233">
        <f>IF(N396="snížená",J396,0)</f>
        <v>0</v>
      </c>
      <c r="BG396" s="233">
        <f>IF(N396="zákl. přenesená",J396,0)</f>
        <v>0</v>
      </c>
      <c r="BH396" s="233">
        <f>IF(N396="sníž. přenesená",J396,0)</f>
        <v>0</v>
      </c>
      <c r="BI396" s="233">
        <f>IF(N396="nulová",J396,0)</f>
        <v>0</v>
      </c>
      <c r="BJ396" s="17" t="s">
        <v>84</v>
      </c>
      <c r="BK396" s="233">
        <f>ROUND(I396*H396,2)</f>
        <v>0</v>
      </c>
      <c r="BL396" s="17" t="s">
        <v>137</v>
      </c>
      <c r="BM396" s="232" t="s">
        <v>560</v>
      </c>
    </row>
    <row r="397" s="2" customFormat="1">
      <c r="A397" s="38"/>
      <c r="B397" s="39"/>
      <c r="C397" s="40"/>
      <c r="D397" s="234" t="s">
        <v>139</v>
      </c>
      <c r="E397" s="40"/>
      <c r="F397" s="235" t="s">
        <v>559</v>
      </c>
      <c r="G397" s="40"/>
      <c r="H397" s="40"/>
      <c r="I397" s="236"/>
      <c r="J397" s="40"/>
      <c r="K397" s="40"/>
      <c r="L397" s="44"/>
      <c r="M397" s="237"/>
      <c r="N397" s="238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139</v>
      </c>
      <c r="AU397" s="17" t="s">
        <v>86</v>
      </c>
    </row>
    <row r="398" s="13" customFormat="1">
      <c r="A398" s="13"/>
      <c r="B398" s="239"/>
      <c r="C398" s="240"/>
      <c r="D398" s="234" t="s">
        <v>151</v>
      </c>
      <c r="E398" s="241" t="s">
        <v>1</v>
      </c>
      <c r="F398" s="242" t="s">
        <v>561</v>
      </c>
      <c r="G398" s="240"/>
      <c r="H398" s="243">
        <v>8</v>
      </c>
      <c r="I398" s="244"/>
      <c r="J398" s="240"/>
      <c r="K398" s="240"/>
      <c r="L398" s="245"/>
      <c r="M398" s="246"/>
      <c r="N398" s="247"/>
      <c r="O398" s="247"/>
      <c r="P398" s="247"/>
      <c r="Q398" s="247"/>
      <c r="R398" s="247"/>
      <c r="S398" s="247"/>
      <c r="T398" s="24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9" t="s">
        <v>151</v>
      </c>
      <c r="AU398" s="249" t="s">
        <v>86</v>
      </c>
      <c r="AV398" s="13" t="s">
        <v>86</v>
      </c>
      <c r="AW398" s="13" t="s">
        <v>32</v>
      </c>
      <c r="AX398" s="13" t="s">
        <v>76</v>
      </c>
      <c r="AY398" s="249" t="s">
        <v>131</v>
      </c>
    </row>
    <row r="399" s="13" customFormat="1">
      <c r="A399" s="13"/>
      <c r="B399" s="239"/>
      <c r="C399" s="240"/>
      <c r="D399" s="234" t="s">
        <v>151</v>
      </c>
      <c r="E399" s="241" t="s">
        <v>1</v>
      </c>
      <c r="F399" s="242" t="s">
        <v>562</v>
      </c>
      <c r="G399" s="240"/>
      <c r="H399" s="243">
        <v>8</v>
      </c>
      <c r="I399" s="244"/>
      <c r="J399" s="240"/>
      <c r="K399" s="240"/>
      <c r="L399" s="245"/>
      <c r="M399" s="246"/>
      <c r="N399" s="247"/>
      <c r="O399" s="247"/>
      <c r="P399" s="247"/>
      <c r="Q399" s="247"/>
      <c r="R399" s="247"/>
      <c r="S399" s="247"/>
      <c r="T399" s="24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9" t="s">
        <v>151</v>
      </c>
      <c r="AU399" s="249" t="s">
        <v>86</v>
      </c>
      <c r="AV399" s="13" t="s">
        <v>86</v>
      </c>
      <c r="AW399" s="13" t="s">
        <v>32</v>
      </c>
      <c r="AX399" s="13" t="s">
        <v>76</v>
      </c>
      <c r="AY399" s="249" t="s">
        <v>131</v>
      </c>
    </row>
    <row r="400" s="14" customFormat="1">
      <c r="A400" s="14"/>
      <c r="B400" s="250"/>
      <c r="C400" s="251"/>
      <c r="D400" s="234" t="s">
        <v>151</v>
      </c>
      <c r="E400" s="252" t="s">
        <v>1</v>
      </c>
      <c r="F400" s="253" t="s">
        <v>159</v>
      </c>
      <c r="G400" s="251"/>
      <c r="H400" s="254">
        <v>16</v>
      </c>
      <c r="I400" s="255"/>
      <c r="J400" s="251"/>
      <c r="K400" s="251"/>
      <c r="L400" s="256"/>
      <c r="M400" s="257"/>
      <c r="N400" s="258"/>
      <c r="O400" s="258"/>
      <c r="P400" s="258"/>
      <c r="Q400" s="258"/>
      <c r="R400" s="258"/>
      <c r="S400" s="258"/>
      <c r="T400" s="259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0" t="s">
        <v>151</v>
      </c>
      <c r="AU400" s="260" t="s">
        <v>86</v>
      </c>
      <c r="AV400" s="14" t="s">
        <v>137</v>
      </c>
      <c r="AW400" s="14" t="s">
        <v>32</v>
      </c>
      <c r="AX400" s="14" t="s">
        <v>84</v>
      </c>
      <c r="AY400" s="260" t="s">
        <v>131</v>
      </c>
    </row>
    <row r="401" s="2" customFormat="1" ht="33" customHeight="1">
      <c r="A401" s="38"/>
      <c r="B401" s="39"/>
      <c r="C401" s="220" t="s">
        <v>563</v>
      </c>
      <c r="D401" s="220" t="s">
        <v>133</v>
      </c>
      <c r="E401" s="221" t="s">
        <v>564</v>
      </c>
      <c r="F401" s="222" t="s">
        <v>565</v>
      </c>
      <c r="G401" s="223" t="s">
        <v>202</v>
      </c>
      <c r="H401" s="224">
        <v>172.80000000000001</v>
      </c>
      <c r="I401" s="225"/>
      <c r="J401" s="226">
        <f>ROUND(I401*H401,2)</f>
        <v>0</v>
      </c>
      <c r="K401" s="227"/>
      <c r="L401" s="44"/>
      <c r="M401" s="228" t="s">
        <v>1</v>
      </c>
      <c r="N401" s="229" t="s">
        <v>41</v>
      </c>
      <c r="O401" s="91"/>
      <c r="P401" s="230">
        <f>O401*H401</f>
        <v>0</v>
      </c>
      <c r="Q401" s="230">
        <v>0.14041999999999999</v>
      </c>
      <c r="R401" s="230">
        <f>Q401*H401</f>
        <v>24.264575999999998</v>
      </c>
      <c r="S401" s="230">
        <v>0</v>
      </c>
      <c r="T401" s="231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2" t="s">
        <v>137</v>
      </c>
      <c r="AT401" s="232" t="s">
        <v>133</v>
      </c>
      <c r="AU401" s="232" t="s">
        <v>86</v>
      </c>
      <c r="AY401" s="17" t="s">
        <v>131</v>
      </c>
      <c r="BE401" s="233">
        <f>IF(N401="základní",J401,0)</f>
        <v>0</v>
      </c>
      <c r="BF401" s="233">
        <f>IF(N401="snížená",J401,0)</f>
        <v>0</v>
      </c>
      <c r="BG401" s="233">
        <f>IF(N401="zákl. přenesená",J401,0)</f>
        <v>0</v>
      </c>
      <c r="BH401" s="233">
        <f>IF(N401="sníž. přenesená",J401,0)</f>
        <v>0</v>
      </c>
      <c r="BI401" s="233">
        <f>IF(N401="nulová",J401,0)</f>
        <v>0</v>
      </c>
      <c r="BJ401" s="17" t="s">
        <v>84</v>
      </c>
      <c r="BK401" s="233">
        <f>ROUND(I401*H401,2)</f>
        <v>0</v>
      </c>
      <c r="BL401" s="17" t="s">
        <v>137</v>
      </c>
      <c r="BM401" s="232" t="s">
        <v>566</v>
      </c>
    </row>
    <row r="402" s="2" customFormat="1">
      <c r="A402" s="38"/>
      <c r="B402" s="39"/>
      <c r="C402" s="40"/>
      <c r="D402" s="234" t="s">
        <v>139</v>
      </c>
      <c r="E402" s="40"/>
      <c r="F402" s="235" t="s">
        <v>567</v>
      </c>
      <c r="G402" s="40"/>
      <c r="H402" s="40"/>
      <c r="I402" s="236"/>
      <c r="J402" s="40"/>
      <c r="K402" s="40"/>
      <c r="L402" s="44"/>
      <c r="M402" s="237"/>
      <c r="N402" s="238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139</v>
      </c>
      <c r="AU402" s="17" t="s">
        <v>86</v>
      </c>
    </row>
    <row r="403" s="13" customFormat="1">
      <c r="A403" s="13"/>
      <c r="B403" s="239"/>
      <c r="C403" s="240"/>
      <c r="D403" s="234" t="s">
        <v>151</v>
      </c>
      <c r="E403" s="241" t="s">
        <v>1</v>
      </c>
      <c r="F403" s="242" t="s">
        <v>568</v>
      </c>
      <c r="G403" s="240"/>
      <c r="H403" s="243">
        <v>21.699999999999999</v>
      </c>
      <c r="I403" s="244"/>
      <c r="J403" s="240"/>
      <c r="K403" s="240"/>
      <c r="L403" s="245"/>
      <c r="M403" s="246"/>
      <c r="N403" s="247"/>
      <c r="O403" s="247"/>
      <c r="P403" s="247"/>
      <c r="Q403" s="247"/>
      <c r="R403" s="247"/>
      <c r="S403" s="247"/>
      <c r="T403" s="248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9" t="s">
        <v>151</v>
      </c>
      <c r="AU403" s="249" t="s">
        <v>86</v>
      </c>
      <c r="AV403" s="13" t="s">
        <v>86</v>
      </c>
      <c r="AW403" s="13" t="s">
        <v>32</v>
      </c>
      <c r="AX403" s="13" t="s">
        <v>76</v>
      </c>
      <c r="AY403" s="249" t="s">
        <v>131</v>
      </c>
    </row>
    <row r="404" s="13" customFormat="1">
      <c r="A404" s="13"/>
      <c r="B404" s="239"/>
      <c r="C404" s="240"/>
      <c r="D404" s="234" t="s">
        <v>151</v>
      </c>
      <c r="E404" s="241" t="s">
        <v>1</v>
      </c>
      <c r="F404" s="242" t="s">
        <v>569</v>
      </c>
      <c r="G404" s="240"/>
      <c r="H404" s="243">
        <v>27.100000000000001</v>
      </c>
      <c r="I404" s="244"/>
      <c r="J404" s="240"/>
      <c r="K404" s="240"/>
      <c r="L404" s="245"/>
      <c r="M404" s="246"/>
      <c r="N404" s="247"/>
      <c r="O404" s="247"/>
      <c r="P404" s="247"/>
      <c r="Q404" s="247"/>
      <c r="R404" s="247"/>
      <c r="S404" s="247"/>
      <c r="T404" s="24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9" t="s">
        <v>151</v>
      </c>
      <c r="AU404" s="249" t="s">
        <v>86</v>
      </c>
      <c r="AV404" s="13" t="s">
        <v>86</v>
      </c>
      <c r="AW404" s="13" t="s">
        <v>32</v>
      </c>
      <c r="AX404" s="13" t="s">
        <v>76</v>
      </c>
      <c r="AY404" s="249" t="s">
        <v>131</v>
      </c>
    </row>
    <row r="405" s="13" customFormat="1">
      <c r="A405" s="13"/>
      <c r="B405" s="239"/>
      <c r="C405" s="240"/>
      <c r="D405" s="234" t="s">
        <v>151</v>
      </c>
      <c r="E405" s="241" t="s">
        <v>1</v>
      </c>
      <c r="F405" s="242" t="s">
        <v>570</v>
      </c>
      <c r="G405" s="240"/>
      <c r="H405" s="243">
        <v>124</v>
      </c>
      <c r="I405" s="244"/>
      <c r="J405" s="240"/>
      <c r="K405" s="240"/>
      <c r="L405" s="245"/>
      <c r="M405" s="246"/>
      <c r="N405" s="247"/>
      <c r="O405" s="247"/>
      <c r="P405" s="247"/>
      <c r="Q405" s="247"/>
      <c r="R405" s="247"/>
      <c r="S405" s="247"/>
      <c r="T405" s="248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9" t="s">
        <v>151</v>
      </c>
      <c r="AU405" s="249" t="s">
        <v>86</v>
      </c>
      <c r="AV405" s="13" t="s">
        <v>86</v>
      </c>
      <c r="AW405" s="13" t="s">
        <v>32</v>
      </c>
      <c r="AX405" s="13" t="s">
        <v>76</v>
      </c>
      <c r="AY405" s="249" t="s">
        <v>131</v>
      </c>
    </row>
    <row r="406" s="14" customFormat="1">
      <c r="A406" s="14"/>
      <c r="B406" s="250"/>
      <c r="C406" s="251"/>
      <c r="D406" s="234" t="s">
        <v>151</v>
      </c>
      <c r="E406" s="252" t="s">
        <v>1</v>
      </c>
      <c r="F406" s="253" t="s">
        <v>159</v>
      </c>
      <c r="G406" s="251"/>
      <c r="H406" s="254">
        <v>172.80000000000001</v>
      </c>
      <c r="I406" s="255"/>
      <c r="J406" s="251"/>
      <c r="K406" s="251"/>
      <c r="L406" s="256"/>
      <c r="M406" s="257"/>
      <c r="N406" s="258"/>
      <c r="O406" s="258"/>
      <c r="P406" s="258"/>
      <c r="Q406" s="258"/>
      <c r="R406" s="258"/>
      <c r="S406" s="258"/>
      <c r="T406" s="259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0" t="s">
        <v>151</v>
      </c>
      <c r="AU406" s="260" t="s">
        <v>86</v>
      </c>
      <c r="AV406" s="14" t="s">
        <v>137</v>
      </c>
      <c r="AW406" s="14" t="s">
        <v>32</v>
      </c>
      <c r="AX406" s="14" t="s">
        <v>84</v>
      </c>
      <c r="AY406" s="260" t="s">
        <v>131</v>
      </c>
    </row>
    <row r="407" s="2" customFormat="1" ht="16.5" customHeight="1">
      <c r="A407" s="38"/>
      <c r="B407" s="39"/>
      <c r="C407" s="261" t="s">
        <v>571</v>
      </c>
      <c r="D407" s="261" t="s">
        <v>232</v>
      </c>
      <c r="E407" s="262" t="s">
        <v>572</v>
      </c>
      <c r="F407" s="263" t="s">
        <v>573</v>
      </c>
      <c r="G407" s="264" t="s">
        <v>202</v>
      </c>
      <c r="H407" s="265">
        <v>172.80000000000001</v>
      </c>
      <c r="I407" s="266"/>
      <c r="J407" s="267">
        <f>ROUND(I407*H407,2)</f>
        <v>0</v>
      </c>
      <c r="K407" s="268"/>
      <c r="L407" s="269"/>
      <c r="M407" s="270" t="s">
        <v>1</v>
      </c>
      <c r="N407" s="271" t="s">
        <v>41</v>
      </c>
      <c r="O407" s="91"/>
      <c r="P407" s="230">
        <f>O407*H407</f>
        <v>0</v>
      </c>
      <c r="Q407" s="230">
        <v>0.045999999999999999</v>
      </c>
      <c r="R407" s="230">
        <f>Q407*H407</f>
        <v>7.9488000000000003</v>
      </c>
      <c r="S407" s="230">
        <v>0</v>
      </c>
      <c r="T407" s="231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2" t="s">
        <v>177</v>
      </c>
      <c r="AT407" s="232" t="s">
        <v>232</v>
      </c>
      <c r="AU407" s="232" t="s">
        <v>86</v>
      </c>
      <c r="AY407" s="17" t="s">
        <v>131</v>
      </c>
      <c r="BE407" s="233">
        <f>IF(N407="základní",J407,0)</f>
        <v>0</v>
      </c>
      <c r="BF407" s="233">
        <f>IF(N407="snížená",J407,0)</f>
        <v>0</v>
      </c>
      <c r="BG407" s="233">
        <f>IF(N407="zákl. přenesená",J407,0)</f>
        <v>0</v>
      </c>
      <c r="BH407" s="233">
        <f>IF(N407="sníž. přenesená",J407,0)</f>
        <v>0</v>
      </c>
      <c r="BI407" s="233">
        <f>IF(N407="nulová",J407,0)</f>
        <v>0</v>
      </c>
      <c r="BJ407" s="17" t="s">
        <v>84</v>
      </c>
      <c r="BK407" s="233">
        <f>ROUND(I407*H407,2)</f>
        <v>0</v>
      </c>
      <c r="BL407" s="17" t="s">
        <v>137</v>
      </c>
      <c r="BM407" s="232" t="s">
        <v>574</v>
      </c>
    </row>
    <row r="408" s="2" customFormat="1">
      <c r="A408" s="38"/>
      <c r="B408" s="39"/>
      <c r="C408" s="40"/>
      <c r="D408" s="234" t="s">
        <v>139</v>
      </c>
      <c r="E408" s="40"/>
      <c r="F408" s="235" t="s">
        <v>573</v>
      </c>
      <c r="G408" s="40"/>
      <c r="H408" s="40"/>
      <c r="I408" s="236"/>
      <c r="J408" s="40"/>
      <c r="K408" s="40"/>
      <c r="L408" s="44"/>
      <c r="M408" s="237"/>
      <c r="N408" s="238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139</v>
      </c>
      <c r="AU408" s="17" t="s">
        <v>86</v>
      </c>
    </row>
    <row r="409" s="2" customFormat="1" ht="24.15" customHeight="1">
      <c r="A409" s="38"/>
      <c r="B409" s="39"/>
      <c r="C409" s="220" t="s">
        <v>575</v>
      </c>
      <c r="D409" s="220" t="s">
        <v>133</v>
      </c>
      <c r="E409" s="221" t="s">
        <v>576</v>
      </c>
      <c r="F409" s="222" t="s">
        <v>577</v>
      </c>
      <c r="G409" s="223" t="s">
        <v>202</v>
      </c>
      <c r="H409" s="224">
        <v>92.400000000000006</v>
      </c>
      <c r="I409" s="225"/>
      <c r="J409" s="226">
        <f>ROUND(I409*H409,2)</f>
        <v>0</v>
      </c>
      <c r="K409" s="227"/>
      <c r="L409" s="44"/>
      <c r="M409" s="228" t="s">
        <v>1</v>
      </c>
      <c r="N409" s="229" t="s">
        <v>41</v>
      </c>
      <c r="O409" s="91"/>
      <c r="P409" s="230">
        <f>O409*H409</f>
        <v>0</v>
      </c>
      <c r="Q409" s="230">
        <v>0.10095</v>
      </c>
      <c r="R409" s="230">
        <f>Q409*H409</f>
        <v>9.3277800000000006</v>
      </c>
      <c r="S409" s="230">
        <v>0</v>
      </c>
      <c r="T409" s="231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32" t="s">
        <v>137</v>
      </c>
      <c r="AT409" s="232" t="s">
        <v>133</v>
      </c>
      <c r="AU409" s="232" t="s">
        <v>86</v>
      </c>
      <c r="AY409" s="17" t="s">
        <v>131</v>
      </c>
      <c r="BE409" s="233">
        <f>IF(N409="základní",J409,0)</f>
        <v>0</v>
      </c>
      <c r="BF409" s="233">
        <f>IF(N409="snížená",J409,0)</f>
        <v>0</v>
      </c>
      <c r="BG409" s="233">
        <f>IF(N409="zákl. přenesená",J409,0)</f>
        <v>0</v>
      </c>
      <c r="BH409" s="233">
        <f>IF(N409="sníž. přenesená",J409,0)</f>
        <v>0</v>
      </c>
      <c r="BI409" s="233">
        <f>IF(N409="nulová",J409,0)</f>
        <v>0</v>
      </c>
      <c r="BJ409" s="17" t="s">
        <v>84</v>
      </c>
      <c r="BK409" s="233">
        <f>ROUND(I409*H409,2)</f>
        <v>0</v>
      </c>
      <c r="BL409" s="17" t="s">
        <v>137</v>
      </c>
      <c r="BM409" s="232" t="s">
        <v>578</v>
      </c>
    </row>
    <row r="410" s="2" customFormat="1">
      <c r="A410" s="38"/>
      <c r="B410" s="39"/>
      <c r="C410" s="40"/>
      <c r="D410" s="234" t="s">
        <v>139</v>
      </c>
      <c r="E410" s="40"/>
      <c r="F410" s="235" t="s">
        <v>579</v>
      </c>
      <c r="G410" s="40"/>
      <c r="H410" s="40"/>
      <c r="I410" s="236"/>
      <c r="J410" s="40"/>
      <c r="K410" s="40"/>
      <c r="L410" s="44"/>
      <c r="M410" s="237"/>
      <c r="N410" s="238"/>
      <c r="O410" s="91"/>
      <c r="P410" s="91"/>
      <c r="Q410" s="91"/>
      <c r="R410" s="91"/>
      <c r="S410" s="91"/>
      <c r="T410" s="92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139</v>
      </c>
      <c r="AU410" s="17" t="s">
        <v>86</v>
      </c>
    </row>
    <row r="411" s="13" customFormat="1">
      <c r="A411" s="13"/>
      <c r="B411" s="239"/>
      <c r="C411" s="240"/>
      <c r="D411" s="234" t="s">
        <v>151</v>
      </c>
      <c r="E411" s="241" t="s">
        <v>1</v>
      </c>
      <c r="F411" s="242" t="s">
        <v>580</v>
      </c>
      <c r="G411" s="240"/>
      <c r="H411" s="243">
        <v>92.400000000000006</v>
      </c>
      <c r="I411" s="244"/>
      <c r="J411" s="240"/>
      <c r="K411" s="240"/>
      <c r="L411" s="245"/>
      <c r="M411" s="246"/>
      <c r="N411" s="247"/>
      <c r="O411" s="247"/>
      <c r="P411" s="247"/>
      <c r="Q411" s="247"/>
      <c r="R411" s="247"/>
      <c r="S411" s="247"/>
      <c r="T411" s="248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9" t="s">
        <v>151</v>
      </c>
      <c r="AU411" s="249" t="s">
        <v>86</v>
      </c>
      <c r="AV411" s="13" t="s">
        <v>86</v>
      </c>
      <c r="AW411" s="13" t="s">
        <v>32</v>
      </c>
      <c r="AX411" s="13" t="s">
        <v>84</v>
      </c>
      <c r="AY411" s="249" t="s">
        <v>131</v>
      </c>
    </row>
    <row r="412" s="2" customFormat="1" ht="16.5" customHeight="1">
      <c r="A412" s="38"/>
      <c r="B412" s="39"/>
      <c r="C412" s="261" t="s">
        <v>581</v>
      </c>
      <c r="D412" s="261" t="s">
        <v>232</v>
      </c>
      <c r="E412" s="262" t="s">
        <v>582</v>
      </c>
      <c r="F412" s="263" t="s">
        <v>583</v>
      </c>
      <c r="G412" s="264" t="s">
        <v>202</v>
      </c>
      <c r="H412" s="265">
        <v>92.400000000000006</v>
      </c>
      <c r="I412" s="266"/>
      <c r="J412" s="267">
        <f>ROUND(I412*H412,2)</f>
        <v>0</v>
      </c>
      <c r="K412" s="268"/>
      <c r="L412" s="269"/>
      <c r="M412" s="270" t="s">
        <v>1</v>
      </c>
      <c r="N412" s="271" t="s">
        <v>41</v>
      </c>
      <c r="O412" s="91"/>
      <c r="P412" s="230">
        <f>O412*H412</f>
        <v>0</v>
      </c>
      <c r="Q412" s="230">
        <v>0.024</v>
      </c>
      <c r="R412" s="230">
        <f>Q412*H412</f>
        <v>2.2176</v>
      </c>
      <c r="S412" s="230">
        <v>0</v>
      </c>
      <c r="T412" s="231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2" t="s">
        <v>177</v>
      </c>
      <c r="AT412" s="232" t="s">
        <v>232</v>
      </c>
      <c r="AU412" s="232" t="s">
        <v>86</v>
      </c>
      <c r="AY412" s="17" t="s">
        <v>131</v>
      </c>
      <c r="BE412" s="233">
        <f>IF(N412="základní",J412,0)</f>
        <v>0</v>
      </c>
      <c r="BF412" s="233">
        <f>IF(N412="snížená",J412,0)</f>
        <v>0</v>
      </c>
      <c r="BG412" s="233">
        <f>IF(N412="zákl. přenesená",J412,0)</f>
        <v>0</v>
      </c>
      <c r="BH412" s="233">
        <f>IF(N412="sníž. přenesená",J412,0)</f>
        <v>0</v>
      </c>
      <c r="BI412" s="233">
        <f>IF(N412="nulová",J412,0)</f>
        <v>0</v>
      </c>
      <c r="BJ412" s="17" t="s">
        <v>84</v>
      </c>
      <c r="BK412" s="233">
        <f>ROUND(I412*H412,2)</f>
        <v>0</v>
      </c>
      <c r="BL412" s="17" t="s">
        <v>137</v>
      </c>
      <c r="BM412" s="232" t="s">
        <v>584</v>
      </c>
    </row>
    <row r="413" s="2" customFormat="1">
      <c r="A413" s="38"/>
      <c r="B413" s="39"/>
      <c r="C413" s="40"/>
      <c r="D413" s="234" t="s">
        <v>139</v>
      </c>
      <c r="E413" s="40"/>
      <c r="F413" s="235" t="s">
        <v>583</v>
      </c>
      <c r="G413" s="40"/>
      <c r="H413" s="40"/>
      <c r="I413" s="236"/>
      <c r="J413" s="40"/>
      <c r="K413" s="40"/>
      <c r="L413" s="44"/>
      <c r="M413" s="237"/>
      <c r="N413" s="238"/>
      <c r="O413" s="91"/>
      <c r="P413" s="91"/>
      <c r="Q413" s="91"/>
      <c r="R413" s="91"/>
      <c r="S413" s="91"/>
      <c r="T413" s="92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139</v>
      </c>
      <c r="AU413" s="17" t="s">
        <v>86</v>
      </c>
    </row>
    <row r="414" s="2" customFormat="1" ht="24.15" customHeight="1">
      <c r="A414" s="38"/>
      <c r="B414" s="39"/>
      <c r="C414" s="220" t="s">
        <v>585</v>
      </c>
      <c r="D414" s="220" t="s">
        <v>133</v>
      </c>
      <c r="E414" s="221" t="s">
        <v>586</v>
      </c>
      <c r="F414" s="222" t="s">
        <v>587</v>
      </c>
      <c r="G414" s="223" t="s">
        <v>202</v>
      </c>
      <c r="H414" s="224">
        <v>33.100000000000001</v>
      </c>
      <c r="I414" s="225"/>
      <c r="J414" s="226">
        <f>ROUND(I414*H414,2)</f>
        <v>0</v>
      </c>
      <c r="K414" s="227"/>
      <c r="L414" s="44"/>
      <c r="M414" s="228" t="s">
        <v>1</v>
      </c>
      <c r="N414" s="229" t="s">
        <v>41</v>
      </c>
      <c r="O414" s="91"/>
      <c r="P414" s="230">
        <f>O414*H414</f>
        <v>0</v>
      </c>
      <c r="Q414" s="230">
        <v>0</v>
      </c>
      <c r="R414" s="230">
        <f>Q414*H414</f>
        <v>0</v>
      </c>
      <c r="S414" s="230">
        <v>0</v>
      </c>
      <c r="T414" s="231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32" t="s">
        <v>137</v>
      </c>
      <c r="AT414" s="232" t="s">
        <v>133</v>
      </c>
      <c r="AU414" s="232" t="s">
        <v>86</v>
      </c>
      <c r="AY414" s="17" t="s">
        <v>131</v>
      </c>
      <c r="BE414" s="233">
        <f>IF(N414="základní",J414,0)</f>
        <v>0</v>
      </c>
      <c r="BF414" s="233">
        <f>IF(N414="snížená",J414,0)</f>
        <v>0</v>
      </c>
      <c r="BG414" s="233">
        <f>IF(N414="zákl. přenesená",J414,0)</f>
        <v>0</v>
      </c>
      <c r="BH414" s="233">
        <f>IF(N414="sníž. přenesená",J414,0)</f>
        <v>0</v>
      </c>
      <c r="BI414" s="233">
        <f>IF(N414="nulová",J414,0)</f>
        <v>0</v>
      </c>
      <c r="BJ414" s="17" t="s">
        <v>84</v>
      </c>
      <c r="BK414" s="233">
        <f>ROUND(I414*H414,2)</f>
        <v>0</v>
      </c>
      <c r="BL414" s="17" t="s">
        <v>137</v>
      </c>
      <c r="BM414" s="232" t="s">
        <v>588</v>
      </c>
    </row>
    <row r="415" s="2" customFormat="1">
      <c r="A415" s="38"/>
      <c r="B415" s="39"/>
      <c r="C415" s="40"/>
      <c r="D415" s="234" t="s">
        <v>139</v>
      </c>
      <c r="E415" s="40"/>
      <c r="F415" s="235" t="s">
        <v>589</v>
      </c>
      <c r="G415" s="40"/>
      <c r="H415" s="40"/>
      <c r="I415" s="236"/>
      <c r="J415" s="40"/>
      <c r="K415" s="40"/>
      <c r="L415" s="44"/>
      <c r="M415" s="237"/>
      <c r="N415" s="238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139</v>
      </c>
      <c r="AU415" s="17" t="s">
        <v>86</v>
      </c>
    </row>
    <row r="416" s="15" customFormat="1">
      <c r="A416" s="15"/>
      <c r="B416" s="272"/>
      <c r="C416" s="273"/>
      <c r="D416" s="234" t="s">
        <v>151</v>
      </c>
      <c r="E416" s="274" t="s">
        <v>1</v>
      </c>
      <c r="F416" s="275" t="s">
        <v>401</v>
      </c>
      <c r="G416" s="273"/>
      <c r="H416" s="274" t="s">
        <v>1</v>
      </c>
      <c r="I416" s="276"/>
      <c r="J416" s="273"/>
      <c r="K416" s="273"/>
      <c r="L416" s="277"/>
      <c r="M416" s="278"/>
      <c r="N416" s="279"/>
      <c r="O416" s="279"/>
      <c r="P416" s="279"/>
      <c r="Q416" s="279"/>
      <c r="R416" s="279"/>
      <c r="S416" s="279"/>
      <c r="T416" s="280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81" t="s">
        <v>151</v>
      </c>
      <c r="AU416" s="281" t="s">
        <v>86</v>
      </c>
      <c r="AV416" s="15" t="s">
        <v>84</v>
      </c>
      <c r="AW416" s="15" t="s">
        <v>32</v>
      </c>
      <c r="AX416" s="15" t="s">
        <v>76</v>
      </c>
      <c r="AY416" s="281" t="s">
        <v>131</v>
      </c>
    </row>
    <row r="417" s="13" customFormat="1">
      <c r="A417" s="13"/>
      <c r="B417" s="239"/>
      <c r="C417" s="240"/>
      <c r="D417" s="234" t="s">
        <v>151</v>
      </c>
      <c r="E417" s="241" t="s">
        <v>1</v>
      </c>
      <c r="F417" s="242" t="s">
        <v>402</v>
      </c>
      <c r="G417" s="240"/>
      <c r="H417" s="243">
        <v>17.600000000000001</v>
      </c>
      <c r="I417" s="244"/>
      <c r="J417" s="240"/>
      <c r="K417" s="240"/>
      <c r="L417" s="245"/>
      <c r="M417" s="246"/>
      <c r="N417" s="247"/>
      <c r="O417" s="247"/>
      <c r="P417" s="247"/>
      <c r="Q417" s="247"/>
      <c r="R417" s="247"/>
      <c r="S417" s="247"/>
      <c r="T417" s="24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9" t="s">
        <v>151</v>
      </c>
      <c r="AU417" s="249" t="s">
        <v>86</v>
      </c>
      <c r="AV417" s="13" t="s">
        <v>86</v>
      </c>
      <c r="AW417" s="13" t="s">
        <v>32</v>
      </c>
      <c r="AX417" s="13" t="s">
        <v>76</v>
      </c>
      <c r="AY417" s="249" t="s">
        <v>131</v>
      </c>
    </row>
    <row r="418" s="13" customFormat="1">
      <c r="A418" s="13"/>
      <c r="B418" s="239"/>
      <c r="C418" s="240"/>
      <c r="D418" s="234" t="s">
        <v>151</v>
      </c>
      <c r="E418" s="241" t="s">
        <v>1</v>
      </c>
      <c r="F418" s="242" t="s">
        <v>403</v>
      </c>
      <c r="G418" s="240"/>
      <c r="H418" s="243">
        <v>15.5</v>
      </c>
      <c r="I418" s="244"/>
      <c r="J418" s="240"/>
      <c r="K418" s="240"/>
      <c r="L418" s="245"/>
      <c r="M418" s="246"/>
      <c r="N418" s="247"/>
      <c r="O418" s="247"/>
      <c r="P418" s="247"/>
      <c r="Q418" s="247"/>
      <c r="R418" s="247"/>
      <c r="S418" s="247"/>
      <c r="T418" s="248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9" t="s">
        <v>151</v>
      </c>
      <c r="AU418" s="249" t="s">
        <v>86</v>
      </c>
      <c r="AV418" s="13" t="s">
        <v>86</v>
      </c>
      <c r="AW418" s="13" t="s">
        <v>32</v>
      </c>
      <c r="AX418" s="13" t="s">
        <v>76</v>
      </c>
      <c r="AY418" s="249" t="s">
        <v>131</v>
      </c>
    </row>
    <row r="419" s="14" customFormat="1">
      <c r="A419" s="14"/>
      <c r="B419" s="250"/>
      <c r="C419" s="251"/>
      <c r="D419" s="234" t="s">
        <v>151</v>
      </c>
      <c r="E419" s="252" t="s">
        <v>1</v>
      </c>
      <c r="F419" s="253" t="s">
        <v>159</v>
      </c>
      <c r="G419" s="251"/>
      <c r="H419" s="254">
        <v>33.100000000000001</v>
      </c>
      <c r="I419" s="255"/>
      <c r="J419" s="251"/>
      <c r="K419" s="251"/>
      <c r="L419" s="256"/>
      <c r="M419" s="257"/>
      <c r="N419" s="258"/>
      <c r="O419" s="258"/>
      <c r="P419" s="258"/>
      <c r="Q419" s="258"/>
      <c r="R419" s="258"/>
      <c r="S419" s="258"/>
      <c r="T419" s="259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0" t="s">
        <v>151</v>
      </c>
      <c r="AU419" s="260" t="s">
        <v>86</v>
      </c>
      <c r="AV419" s="14" t="s">
        <v>137</v>
      </c>
      <c r="AW419" s="14" t="s">
        <v>32</v>
      </c>
      <c r="AX419" s="14" t="s">
        <v>84</v>
      </c>
      <c r="AY419" s="260" t="s">
        <v>131</v>
      </c>
    </row>
    <row r="420" s="2" customFormat="1" ht="24.15" customHeight="1">
      <c r="A420" s="38"/>
      <c r="B420" s="39"/>
      <c r="C420" s="220" t="s">
        <v>590</v>
      </c>
      <c r="D420" s="220" t="s">
        <v>133</v>
      </c>
      <c r="E420" s="221" t="s">
        <v>591</v>
      </c>
      <c r="F420" s="222" t="s">
        <v>592</v>
      </c>
      <c r="G420" s="223" t="s">
        <v>136</v>
      </c>
      <c r="H420" s="224">
        <v>6</v>
      </c>
      <c r="I420" s="225"/>
      <c r="J420" s="226">
        <f>ROUND(I420*H420,2)</f>
        <v>0</v>
      </c>
      <c r="K420" s="227"/>
      <c r="L420" s="44"/>
      <c r="M420" s="228" t="s">
        <v>1</v>
      </c>
      <c r="N420" s="229" t="s">
        <v>41</v>
      </c>
      <c r="O420" s="91"/>
      <c r="P420" s="230">
        <f>O420*H420</f>
        <v>0</v>
      </c>
      <c r="Q420" s="230">
        <v>0.001</v>
      </c>
      <c r="R420" s="230">
        <f>Q420*H420</f>
        <v>0.0060000000000000001</v>
      </c>
      <c r="S420" s="230">
        <v>0</v>
      </c>
      <c r="T420" s="231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2" t="s">
        <v>137</v>
      </c>
      <c r="AT420" s="232" t="s">
        <v>133</v>
      </c>
      <c r="AU420" s="232" t="s">
        <v>86</v>
      </c>
      <c r="AY420" s="17" t="s">
        <v>131</v>
      </c>
      <c r="BE420" s="233">
        <f>IF(N420="základní",J420,0)</f>
        <v>0</v>
      </c>
      <c r="BF420" s="233">
        <f>IF(N420="snížená",J420,0)</f>
        <v>0</v>
      </c>
      <c r="BG420" s="233">
        <f>IF(N420="zákl. přenesená",J420,0)</f>
        <v>0</v>
      </c>
      <c r="BH420" s="233">
        <f>IF(N420="sníž. přenesená",J420,0)</f>
        <v>0</v>
      </c>
      <c r="BI420" s="233">
        <f>IF(N420="nulová",J420,0)</f>
        <v>0</v>
      </c>
      <c r="BJ420" s="17" t="s">
        <v>84</v>
      </c>
      <c r="BK420" s="233">
        <f>ROUND(I420*H420,2)</f>
        <v>0</v>
      </c>
      <c r="BL420" s="17" t="s">
        <v>137</v>
      </c>
      <c r="BM420" s="232" t="s">
        <v>593</v>
      </c>
    </row>
    <row r="421" s="2" customFormat="1">
      <c r="A421" s="38"/>
      <c r="B421" s="39"/>
      <c r="C421" s="40"/>
      <c r="D421" s="234" t="s">
        <v>139</v>
      </c>
      <c r="E421" s="40"/>
      <c r="F421" s="235" t="s">
        <v>594</v>
      </c>
      <c r="G421" s="40"/>
      <c r="H421" s="40"/>
      <c r="I421" s="236"/>
      <c r="J421" s="40"/>
      <c r="K421" s="40"/>
      <c r="L421" s="44"/>
      <c r="M421" s="237"/>
      <c r="N421" s="238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139</v>
      </c>
      <c r="AU421" s="17" t="s">
        <v>86</v>
      </c>
    </row>
    <row r="422" s="2" customFormat="1" ht="24.15" customHeight="1">
      <c r="A422" s="38"/>
      <c r="B422" s="39"/>
      <c r="C422" s="261" t="s">
        <v>595</v>
      </c>
      <c r="D422" s="261" t="s">
        <v>232</v>
      </c>
      <c r="E422" s="262" t="s">
        <v>596</v>
      </c>
      <c r="F422" s="263" t="s">
        <v>597</v>
      </c>
      <c r="G422" s="264" t="s">
        <v>136</v>
      </c>
      <c r="H422" s="265">
        <v>6</v>
      </c>
      <c r="I422" s="266"/>
      <c r="J422" s="267">
        <f>ROUND(I422*H422,2)</f>
        <v>0</v>
      </c>
      <c r="K422" s="268"/>
      <c r="L422" s="269"/>
      <c r="M422" s="270" t="s">
        <v>1</v>
      </c>
      <c r="N422" s="271" t="s">
        <v>41</v>
      </c>
      <c r="O422" s="91"/>
      <c r="P422" s="230">
        <f>O422*H422</f>
        <v>0</v>
      </c>
      <c r="Q422" s="230">
        <v>0.55000000000000004</v>
      </c>
      <c r="R422" s="230">
        <f>Q422*H422</f>
        <v>3.3000000000000003</v>
      </c>
      <c r="S422" s="230">
        <v>0</v>
      </c>
      <c r="T422" s="231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2" t="s">
        <v>177</v>
      </c>
      <c r="AT422" s="232" t="s">
        <v>232</v>
      </c>
      <c r="AU422" s="232" t="s">
        <v>86</v>
      </c>
      <c r="AY422" s="17" t="s">
        <v>131</v>
      </c>
      <c r="BE422" s="233">
        <f>IF(N422="základní",J422,0)</f>
        <v>0</v>
      </c>
      <c r="BF422" s="233">
        <f>IF(N422="snížená",J422,0)</f>
        <v>0</v>
      </c>
      <c r="BG422" s="233">
        <f>IF(N422="zákl. přenesená",J422,0)</f>
        <v>0</v>
      </c>
      <c r="BH422" s="233">
        <f>IF(N422="sníž. přenesená",J422,0)</f>
        <v>0</v>
      </c>
      <c r="BI422" s="233">
        <f>IF(N422="nulová",J422,0)</f>
        <v>0</v>
      </c>
      <c r="BJ422" s="17" t="s">
        <v>84</v>
      </c>
      <c r="BK422" s="233">
        <f>ROUND(I422*H422,2)</f>
        <v>0</v>
      </c>
      <c r="BL422" s="17" t="s">
        <v>137</v>
      </c>
      <c r="BM422" s="232" t="s">
        <v>598</v>
      </c>
    </row>
    <row r="423" s="2" customFormat="1">
      <c r="A423" s="38"/>
      <c r="B423" s="39"/>
      <c r="C423" s="40"/>
      <c r="D423" s="234" t="s">
        <v>139</v>
      </c>
      <c r="E423" s="40"/>
      <c r="F423" s="235" t="s">
        <v>597</v>
      </c>
      <c r="G423" s="40"/>
      <c r="H423" s="40"/>
      <c r="I423" s="236"/>
      <c r="J423" s="40"/>
      <c r="K423" s="40"/>
      <c r="L423" s="44"/>
      <c r="M423" s="237"/>
      <c r="N423" s="238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139</v>
      </c>
      <c r="AU423" s="17" t="s">
        <v>86</v>
      </c>
    </row>
    <row r="424" s="2" customFormat="1" ht="24.15" customHeight="1">
      <c r="A424" s="38"/>
      <c r="B424" s="39"/>
      <c r="C424" s="220" t="s">
        <v>599</v>
      </c>
      <c r="D424" s="220" t="s">
        <v>133</v>
      </c>
      <c r="E424" s="221" t="s">
        <v>600</v>
      </c>
      <c r="F424" s="222" t="s">
        <v>601</v>
      </c>
      <c r="G424" s="223" t="s">
        <v>148</v>
      </c>
      <c r="H424" s="224">
        <v>28.050000000000001</v>
      </c>
      <c r="I424" s="225"/>
      <c r="J424" s="226">
        <f>ROUND(I424*H424,2)</f>
        <v>0</v>
      </c>
      <c r="K424" s="227"/>
      <c r="L424" s="44"/>
      <c r="M424" s="228" t="s">
        <v>1</v>
      </c>
      <c r="N424" s="229" t="s">
        <v>41</v>
      </c>
      <c r="O424" s="91"/>
      <c r="P424" s="230">
        <f>O424*H424</f>
        <v>0</v>
      </c>
      <c r="Q424" s="230">
        <v>0</v>
      </c>
      <c r="R424" s="230">
        <f>Q424*H424</f>
        <v>0</v>
      </c>
      <c r="S424" s="230">
        <v>0.00020000000000000001</v>
      </c>
      <c r="T424" s="231">
        <f>S424*H424</f>
        <v>0.0056100000000000004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2" t="s">
        <v>137</v>
      </c>
      <c r="AT424" s="232" t="s">
        <v>133</v>
      </c>
      <c r="AU424" s="232" t="s">
        <v>86</v>
      </c>
      <c r="AY424" s="17" t="s">
        <v>131</v>
      </c>
      <c r="BE424" s="233">
        <f>IF(N424="základní",J424,0)</f>
        <v>0</v>
      </c>
      <c r="BF424" s="233">
        <f>IF(N424="snížená",J424,0)</f>
        <v>0</v>
      </c>
      <c r="BG424" s="233">
        <f>IF(N424="zákl. přenesená",J424,0)</f>
        <v>0</v>
      </c>
      <c r="BH424" s="233">
        <f>IF(N424="sníž. přenesená",J424,0)</f>
        <v>0</v>
      </c>
      <c r="BI424" s="233">
        <f>IF(N424="nulová",J424,0)</f>
        <v>0</v>
      </c>
      <c r="BJ424" s="17" t="s">
        <v>84</v>
      </c>
      <c r="BK424" s="233">
        <f>ROUND(I424*H424,2)</f>
        <v>0</v>
      </c>
      <c r="BL424" s="17" t="s">
        <v>137</v>
      </c>
      <c r="BM424" s="232" t="s">
        <v>602</v>
      </c>
    </row>
    <row r="425" s="2" customFormat="1">
      <c r="A425" s="38"/>
      <c r="B425" s="39"/>
      <c r="C425" s="40"/>
      <c r="D425" s="234" t="s">
        <v>139</v>
      </c>
      <c r="E425" s="40"/>
      <c r="F425" s="235" t="s">
        <v>603</v>
      </c>
      <c r="G425" s="40"/>
      <c r="H425" s="40"/>
      <c r="I425" s="236"/>
      <c r="J425" s="40"/>
      <c r="K425" s="40"/>
      <c r="L425" s="44"/>
      <c r="M425" s="237"/>
      <c r="N425" s="238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139</v>
      </c>
      <c r="AU425" s="17" t="s">
        <v>86</v>
      </c>
    </row>
    <row r="426" s="13" customFormat="1">
      <c r="A426" s="13"/>
      <c r="B426" s="239"/>
      <c r="C426" s="240"/>
      <c r="D426" s="234" t="s">
        <v>151</v>
      </c>
      <c r="E426" s="241" t="s">
        <v>1</v>
      </c>
      <c r="F426" s="242" t="s">
        <v>604</v>
      </c>
      <c r="G426" s="240"/>
      <c r="H426" s="243">
        <v>10.25</v>
      </c>
      <c r="I426" s="244"/>
      <c r="J426" s="240"/>
      <c r="K426" s="240"/>
      <c r="L426" s="245"/>
      <c r="M426" s="246"/>
      <c r="N426" s="247"/>
      <c r="O426" s="247"/>
      <c r="P426" s="247"/>
      <c r="Q426" s="247"/>
      <c r="R426" s="247"/>
      <c r="S426" s="247"/>
      <c r="T426" s="248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9" t="s">
        <v>151</v>
      </c>
      <c r="AU426" s="249" t="s">
        <v>86</v>
      </c>
      <c r="AV426" s="13" t="s">
        <v>86</v>
      </c>
      <c r="AW426" s="13" t="s">
        <v>32</v>
      </c>
      <c r="AX426" s="13" t="s">
        <v>76</v>
      </c>
      <c r="AY426" s="249" t="s">
        <v>131</v>
      </c>
    </row>
    <row r="427" s="13" customFormat="1">
      <c r="A427" s="13"/>
      <c r="B427" s="239"/>
      <c r="C427" s="240"/>
      <c r="D427" s="234" t="s">
        <v>151</v>
      </c>
      <c r="E427" s="241" t="s">
        <v>1</v>
      </c>
      <c r="F427" s="242" t="s">
        <v>605</v>
      </c>
      <c r="G427" s="240"/>
      <c r="H427" s="243">
        <v>3.7999999999999998</v>
      </c>
      <c r="I427" s="244"/>
      <c r="J427" s="240"/>
      <c r="K427" s="240"/>
      <c r="L427" s="245"/>
      <c r="M427" s="246"/>
      <c r="N427" s="247"/>
      <c r="O427" s="247"/>
      <c r="P427" s="247"/>
      <c r="Q427" s="247"/>
      <c r="R427" s="247"/>
      <c r="S427" s="247"/>
      <c r="T427" s="24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9" t="s">
        <v>151</v>
      </c>
      <c r="AU427" s="249" t="s">
        <v>86</v>
      </c>
      <c r="AV427" s="13" t="s">
        <v>86</v>
      </c>
      <c r="AW427" s="13" t="s">
        <v>32</v>
      </c>
      <c r="AX427" s="13" t="s">
        <v>76</v>
      </c>
      <c r="AY427" s="249" t="s">
        <v>131</v>
      </c>
    </row>
    <row r="428" s="13" customFormat="1">
      <c r="A428" s="13"/>
      <c r="B428" s="239"/>
      <c r="C428" s="240"/>
      <c r="D428" s="234" t="s">
        <v>151</v>
      </c>
      <c r="E428" s="241" t="s">
        <v>1</v>
      </c>
      <c r="F428" s="242" t="s">
        <v>606</v>
      </c>
      <c r="G428" s="240"/>
      <c r="H428" s="243">
        <v>14</v>
      </c>
      <c r="I428" s="244"/>
      <c r="J428" s="240"/>
      <c r="K428" s="240"/>
      <c r="L428" s="245"/>
      <c r="M428" s="246"/>
      <c r="N428" s="247"/>
      <c r="O428" s="247"/>
      <c r="P428" s="247"/>
      <c r="Q428" s="247"/>
      <c r="R428" s="247"/>
      <c r="S428" s="247"/>
      <c r="T428" s="24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9" t="s">
        <v>151</v>
      </c>
      <c r="AU428" s="249" t="s">
        <v>86</v>
      </c>
      <c r="AV428" s="13" t="s">
        <v>86</v>
      </c>
      <c r="AW428" s="13" t="s">
        <v>32</v>
      </c>
      <c r="AX428" s="13" t="s">
        <v>76</v>
      </c>
      <c r="AY428" s="249" t="s">
        <v>131</v>
      </c>
    </row>
    <row r="429" s="14" customFormat="1">
      <c r="A429" s="14"/>
      <c r="B429" s="250"/>
      <c r="C429" s="251"/>
      <c r="D429" s="234" t="s">
        <v>151</v>
      </c>
      <c r="E429" s="252" t="s">
        <v>1</v>
      </c>
      <c r="F429" s="253" t="s">
        <v>159</v>
      </c>
      <c r="G429" s="251"/>
      <c r="H429" s="254">
        <v>28.050000000000001</v>
      </c>
      <c r="I429" s="255"/>
      <c r="J429" s="251"/>
      <c r="K429" s="251"/>
      <c r="L429" s="256"/>
      <c r="M429" s="257"/>
      <c r="N429" s="258"/>
      <c r="O429" s="258"/>
      <c r="P429" s="258"/>
      <c r="Q429" s="258"/>
      <c r="R429" s="258"/>
      <c r="S429" s="258"/>
      <c r="T429" s="25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0" t="s">
        <v>151</v>
      </c>
      <c r="AU429" s="260" t="s">
        <v>86</v>
      </c>
      <c r="AV429" s="14" t="s">
        <v>137</v>
      </c>
      <c r="AW429" s="14" t="s">
        <v>32</v>
      </c>
      <c r="AX429" s="14" t="s">
        <v>84</v>
      </c>
      <c r="AY429" s="260" t="s">
        <v>131</v>
      </c>
    </row>
    <row r="430" s="2" customFormat="1" ht="24.15" customHeight="1">
      <c r="A430" s="38"/>
      <c r="B430" s="39"/>
      <c r="C430" s="220" t="s">
        <v>607</v>
      </c>
      <c r="D430" s="220" t="s">
        <v>133</v>
      </c>
      <c r="E430" s="221" t="s">
        <v>608</v>
      </c>
      <c r="F430" s="222" t="s">
        <v>609</v>
      </c>
      <c r="G430" s="223" t="s">
        <v>136</v>
      </c>
      <c r="H430" s="224">
        <v>1</v>
      </c>
      <c r="I430" s="225"/>
      <c r="J430" s="226">
        <f>ROUND(I430*H430,2)</f>
        <v>0</v>
      </c>
      <c r="K430" s="227"/>
      <c r="L430" s="44"/>
      <c r="M430" s="228" t="s">
        <v>1</v>
      </c>
      <c r="N430" s="229" t="s">
        <v>41</v>
      </c>
      <c r="O430" s="91"/>
      <c r="P430" s="230">
        <f>O430*H430</f>
        <v>0</v>
      </c>
      <c r="Q430" s="230">
        <v>0</v>
      </c>
      <c r="R430" s="230">
        <f>Q430*H430</f>
        <v>0</v>
      </c>
      <c r="S430" s="230">
        <v>0.082000000000000003</v>
      </c>
      <c r="T430" s="231">
        <f>S430*H430</f>
        <v>0.082000000000000003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2" t="s">
        <v>137</v>
      </c>
      <c r="AT430" s="232" t="s">
        <v>133</v>
      </c>
      <c r="AU430" s="232" t="s">
        <v>86</v>
      </c>
      <c r="AY430" s="17" t="s">
        <v>131</v>
      </c>
      <c r="BE430" s="233">
        <f>IF(N430="základní",J430,0)</f>
        <v>0</v>
      </c>
      <c r="BF430" s="233">
        <f>IF(N430="snížená",J430,0)</f>
        <v>0</v>
      </c>
      <c r="BG430" s="233">
        <f>IF(N430="zákl. přenesená",J430,0)</f>
        <v>0</v>
      </c>
      <c r="BH430" s="233">
        <f>IF(N430="sníž. přenesená",J430,0)</f>
        <v>0</v>
      </c>
      <c r="BI430" s="233">
        <f>IF(N430="nulová",J430,0)</f>
        <v>0</v>
      </c>
      <c r="BJ430" s="17" t="s">
        <v>84</v>
      </c>
      <c r="BK430" s="233">
        <f>ROUND(I430*H430,2)</f>
        <v>0</v>
      </c>
      <c r="BL430" s="17" t="s">
        <v>137</v>
      </c>
      <c r="BM430" s="232" t="s">
        <v>610</v>
      </c>
    </row>
    <row r="431" s="2" customFormat="1">
      <c r="A431" s="38"/>
      <c r="B431" s="39"/>
      <c r="C431" s="40"/>
      <c r="D431" s="234" t="s">
        <v>139</v>
      </c>
      <c r="E431" s="40"/>
      <c r="F431" s="235" t="s">
        <v>611</v>
      </c>
      <c r="G431" s="40"/>
      <c r="H431" s="40"/>
      <c r="I431" s="236"/>
      <c r="J431" s="40"/>
      <c r="K431" s="40"/>
      <c r="L431" s="44"/>
      <c r="M431" s="237"/>
      <c r="N431" s="238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139</v>
      </c>
      <c r="AU431" s="17" t="s">
        <v>86</v>
      </c>
    </row>
    <row r="432" s="13" customFormat="1">
      <c r="A432" s="13"/>
      <c r="B432" s="239"/>
      <c r="C432" s="240"/>
      <c r="D432" s="234" t="s">
        <v>151</v>
      </c>
      <c r="E432" s="241" t="s">
        <v>1</v>
      </c>
      <c r="F432" s="242" t="s">
        <v>612</v>
      </c>
      <c r="G432" s="240"/>
      <c r="H432" s="243">
        <v>1</v>
      </c>
      <c r="I432" s="244"/>
      <c r="J432" s="240"/>
      <c r="K432" s="240"/>
      <c r="L432" s="245"/>
      <c r="M432" s="246"/>
      <c r="N432" s="247"/>
      <c r="O432" s="247"/>
      <c r="P432" s="247"/>
      <c r="Q432" s="247"/>
      <c r="R432" s="247"/>
      <c r="S432" s="247"/>
      <c r="T432" s="248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9" t="s">
        <v>151</v>
      </c>
      <c r="AU432" s="249" t="s">
        <v>86</v>
      </c>
      <c r="AV432" s="13" t="s">
        <v>86</v>
      </c>
      <c r="AW432" s="13" t="s">
        <v>32</v>
      </c>
      <c r="AX432" s="13" t="s">
        <v>84</v>
      </c>
      <c r="AY432" s="249" t="s">
        <v>131</v>
      </c>
    </row>
    <row r="433" s="2" customFormat="1" ht="24.15" customHeight="1">
      <c r="A433" s="38"/>
      <c r="B433" s="39"/>
      <c r="C433" s="220" t="s">
        <v>613</v>
      </c>
      <c r="D433" s="220" t="s">
        <v>133</v>
      </c>
      <c r="E433" s="221" t="s">
        <v>614</v>
      </c>
      <c r="F433" s="222" t="s">
        <v>615</v>
      </c>
      <c r="G433" s="223" t="s">
        <v>136</v>
      </c>
      <c r="H433" s="224">
        <v>5</v>
      </c>
      <c r="I433" s="225"/>
      <c r="J433" s="226">
        <f>ROUND(I433*H433,2)</f>
        <v>0</v>
      </c>
      <c r="K433" s="227"/>
      <c r="L433" s="44"/>
      <c r="M433" s="228" t="s">
        <v>1</v>
      </c>
      <c r="N433" s="229" t="s">
        <v>41</v>
      </c>
      <c r="O433" s="91"/>
      <c r="P433" s="230">
        <f>O433*H433</f>
        <v>0</v>
      </c>
      <c r="Q433" s="230">
        <v>0</v>
      </c>
      <c r="R433" s="230">
        <f>Q433*H433</f>
        <v>0</v>
      </c>
      <c r="S433" s="230">
        <v>0.0040000000000000001</v>
      </c>
      <c r="T433" s="231">
        <f>S433*H433</f>
        <v>0.02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2" t="s">
        <v>137</v>
      </c>
      <c r="AT433" s="232" t="s">
        <v>133</v>
      </c>
      <c r="AU433" s="232" t="s">
        <v>86</v>
      </c>
      <c r="AY433" s="17" t="s">
        <v>131</v>
      </c>
      <c r="BE433" s="233">
        <f>IF(N433="základní",J433,0)</f>
        <v>0</v>
      </c>
      <c r="BF433" s="233">
        <f>IF(N433="snížená",J433,0)</f>
        <v>0</v>
      </c>
      <c r="BG433" s="233">
        <f>IF(N433="zákl. přenesená",J433,0)</f>
        <v>0</v>
      </c>
      <c r="BH433" s="233">
        <f>IF(N433="sníž. přenesená",J433,0)</f>
        <v>0</v>
      </c>
      <c r="BI433" s="233">
        <f>IF(N433="nulová",J433,0)</f>
        <v>0</v>
      </c>
      <c r="BJ433" s="17" t="s">
        <v>84</v>
      </c>
      <c r="BK433" s="233">
        <f>ROUND(I433*H433,2)</f>
        <v>0</v>
      </c>
      <c r="BL433" s="17" t="s">
        <v>137</v>
      </c>
      <c r="BM433" s="232" t="s">
        <v>616</v>
      </c>
    </row>
    <row r="434" s="2" customFormat="1">
      <c r="A434" s="38"/>
      <c r="B434" s="39"/>
      <c r="C434" s="40"/>
      <c r="D434" s="234" t="s">
        <v>139</v>
      </c>
      <c r="E434" s="40"/>
      <c r="F434" s="235" t="s">
        <v>617</v>
      </c>
      <c r="G434" s="40"/>
      <c r="H434" s="40"/>
      <c r="I434" s="236"/>
      <c r="J434" s="40"/>
      <c r="K434" s="40"/>
      <c r="L434" s="44"/>
      <c r="M434" s="237"/>
      <c r="N434" s="238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139</v>
      </c>
      <c r="AU434" s="17" t="s">
        <v>86</v>
      </c>
    </row>
    <row r="435" s="13" customFormat="1">
      <c r="A435" s="13"/>
      <c r="B435" s="239"/>
      <c r="C435" s="240"/>
      <c r="D435" s="234" t="s">
        <v>151</v>
      </c>
      <c r="E435" s="241" t="s">
        <v>1</v>
      </c>
      <c r="F435" s="242" t="s">
        <v>618</v>
      </c>
      <c r="G435" s="240"/>
      <c r="H435" s="243">
        <v>2</v>
      </c>
      <c r="I435" s="244"/>
      <c r="J435" s="240"/>
      <c r="K435" s="240"/>
      <c r="L435" s="245"/>
      <c r="M435" s="246"/>
      <c r="N435" s="247"/>
      <c r="O435" s="247"/>
      <c r="P435" s="247"/>
      <c r="Q435" s="247"/>
      <c r="R435" s="247"/>
      <c r="S435" s="247"/>
      <c r="T435" s="24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9" t="s">
        <v>151</v>
      </c>
      <c r="AU435" s="249" t="s">
        <v>86</v>
      </c>
      <c r="AV435" s="13" t="s">
        <v>86</v>
      </c>
      <c r="AW435" s="13" t="s">
        <v>32</v>
      </c>
      <c r="AX435" s="13" t="s">
        <v>76</v>
      </c>
      <c r="AY435" s="249" t="s">
        <v>131</v>
      </c>
    </row>
    <row r="436" s="13" customFormat="1">
      <c r="A436" s="13"/>
      <c r="B436" s="239"/>
      <c r="C436" s="240"/>
      <c r="D436" s="234" t="s">
        <v>151</v>
      </c>
      <c r="E436" s="241" t="s">
        <v>1</v>
      </c>
      <c r="F436" s="242" t="s">
        <v>619</v>
      </c>
      <c r="G436" s="240"/>
      <c r="H436" s="243">
        <v>3</v>
      </c>
      <c r="I436" s="244"/>
      <c r="J436" s="240"/>
      <c r="K436" s="240"/>
      <c r="L436" s="245"/>
      <c r="M436" s="246"/>
      <c r="N436" s="247"/>
      <c r="O436" s="247"/>
      <c r="P436" s="247"/>
      <c r="Q436" s="247"/>
      <c r="R436" s="247"/>
      <c r="S436" s="247"/>
      <c r="T436" s="248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9" t="s">
        <v>151</v>
      </c>
      <c r="AU436" s="249" t="s">
        <v>86</v>
      </c>
      <c r="AV436" s="13" t="s">
        <v>86</v>
      </c>
      <c r="AW436" s="13" t="s">
        <v>32</v>
      </c>
      <c r="AX436" s="13" t="s">
        <v>76</v>
      </c>
      <c r="AY436" s="249" t="s">
        <v>131</v>
      </c>
    </row>
    <row r="437" s="14" customFormat="1">
      <c r="A437" s="14"/>
      <c r="B437" s="250"/>
      <c r="C437" s="251"/>
      <c r="D437" s="234" t="s">
        <v>151</v>
      </c>
      <c r="E437" s="252" t="s">
        <v>1</v>
      </c>
      <c r="F437" s="253" t="s">
        <v>159</v>
      </c>
      <c r="G437" s="251"/>
      <c r="H437" s="254">
        <v>5</v>
      </c>
      <c r="I437" s="255"/>
      <c r="J437" s="251"/>
      <c r="K437" s="251"/>
      <c r="L437" s="256"/>
      <c r="M437" s="257"/>
      <c r="N437" s="258"/>
      <c r="O437" s="258"/>
      <c r="P437" s="258"/>
      <c r="Q437" s="258"/>
      <c r="R437" s="258"/>
      <c r="S437" s="258"/>
      <c r="T437" s="259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0" t="s">
        <v>151</v>
      </c>
      <c r="AU437" s="260" t="s">
        <v>86</v>
      </c>
      <c r="AV437" s="14" t="s">
        <v>137</v>
      </c>
      <c r="AW437" s="14" t="s">
        <v>32</v>
      </c>
      <c r="AX437" s="14" t="s">
        <v>84</v>
      </c>
      <c r="AY437" s="260" t="s">
        <v>131</v>
      </c>
    </row>
    <row r="438" s="12" customFormat="1" ht="22.8" customHeight="1">
      <c r="A438" s="12"/>
      <c r="B438" s="204"/>
      <c r="C438" s="205"/>
      <c r="D438" s="206" t="s">
        <v>75</v>
      </c>
      <c r="E438" s="218" t="s">
        <v>620</v>
      </c>
      <c r="F438" s="218" t="s">
        <v>621</v>
      </c>
      <c r="G438" s="205"/>
      <c r="H438" s="205"/>
      <c r="I438" s="208"/>
      <c r="J438" s="219">
        <f>BK438</f>
        <v>0</v>
      </c>
      <c r="K438" s="205"/>
      <c r="L438" s="210"/>
      <c r="M438" s="211"/>
      <c r="N438" s="212"/>
      <c r="O438" s="212"/>
      <c r="P438" s="213">
        <f>SUM(P439:P452)</f>
        <v>0</v>
      </c>
      <c r="Q438" s="212"/>
      <c r="R438" s="213">
        <f>SUM(R439:R452)</f>
        <v>0</v>
      </c>
      <c r="S438" s="212"/>
      <c r="T438" s="214">
        <f>SUM(T439:T452)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15" t="s">
        <v>84</v>
      </c>
      <c r="AT438" s="216" t="s">
        <v>75</v>
      </c>
      <c r="AU438" s="216" t="s">
        <v>84</v>
      </c>
      <c r="AY438" s="215" t="s">
        <v>131</v>
      </c>
      <c r="BK438" s="217">
        <f>SUM(BK439:BK452)</f>
        <v>0</v>
      </c>
    </row>
    <row r="439" s="2" customFormat="1" ht="21.75" customHeight="1">
      <c r="A439" s="38"/>
      <c r="B439" s="39"/>
      <c r="C439" s="220" t="s">
        <v>622</v>
      </c>
      <c r="D439" s="220" t="s">
        <v>133</v>
      </c>
      <c r="E439" s="221" t="s">
        <v>623</v>
      </c>
      <c r="F439" s="222" t="s">
        <v>624</v>
      </c>
      <c r="G439" s="223" t="s">
        <v>235</v>
      </c>
      <c r="H439" s="224">
        <v>329.20800000000003</v>
      </c>
      <c r="I439" s="225"/>
      <c r="J439" s="226">
        <f>ROUND(I439*H439,2)</f>
        <v>0</v>
      </c>
      <c r="K439" s="227"/>
      <c r="L439" s="44"/>
      <c r="M439" s="228" t="s">
        <v>1</v>
      </c>
      <c r="N439" s="229" t="s">
        <v>41</v>
      </c>
      <c r="O439" s="91"/>
      <c r="P439" s="230">
        <f>O439*H439</f>
        <v>0</v>
      </c>
      <c r="Q439" s="230">
        <v>0</v>
      </c>
      <c r="R439" s="230">
        <f>Q439*H439</f>
        <v>0</v>
      </c>
      <c r="S439" s="230">
        <v>0</v>
      </c>
      <c r="T439" s="231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2" t="s">
        <v>137</v>
      </c>
      <c r="AT439" s="232" t="s">
        <v>133</v>
      </c>
      <c r="AU439" s="232" t="s">
        <v>86</v>
      </c>
      <c r="AY439" s="17" t="s">
        <v>131</v>
      </c>
      <c r="BE439" s="233">
        <f>IF(N439="základní",J439,0)</f>
        <v>0</v>
      </c>
      <c r="BF439" s="233">
        <f>IF(N439="snížená",J439,0)</f>
        <v>0</v>
      </c>
      <c r="BG439" s="233">
        <f>IF(N439="zákl. přenesená",J439,0)</f>
        <v>0</v>
      </c>
      <c r="BH439" s="233">
        <f>IF(N439="sníž. přenesená",J439,0)</f>
        <v>0</v>
      </c>
      <c r="BI439" s="233">
        <f>IF(N439="nulová",J439,0)</f>
        <v>0</v>
      </c>
      <c r="BJ439" s="17" t="s">
        <v>84</v>
      </c>
      <c r="BK439" s="233">
        <f>ROUND(I439*H439,2)</f>
        <v>0</v>
      </c>
      <c r="BL439" s="17" t="s">
        <v>137</v>
      </c>
      <c r="BM439" s="232" t="s">
        <v>625</v>
      </c>
    </row>
    <row r="440" s="2" customFormat="1">
      <c r="A440" s="38"/>
      <c r="B440" s="39"/>
      <c r="C440" s="40"/>
      <c r="D440" s="234" t="s">
        <v>139</v>
      </c>
      <c r="E440" s="40"/>
      <c r="F440" s="235" t="s">
        <v>626</v>
      </c>
      <c r="G440" s="40"/>
      <c r="H440" s="40"/>
      <c r="I440" s="236"/>
      <c r="J440" s="40"/>
      <c r="K440" s="40"/>
      <c r="L440" s="44"/>
      <c r="M440" s="237"/>
      <c r="N440" s="238"/>
      <c r="O440" s="91"/>
      <c r="P440" s="91"/>
      <c r="Q440" s="91"/>
      <c r="R440" s="91"/>
      <c r="S440" s="91"/>
      <c r="T440" s="92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139</v>
      </c>
      <c r="AU440" s="17" t="s">
        <v>86</v>
      </c>
    </row>
    <row r="441" s="2" customFormat="1" ht="24.15" customHeight="1">
      <c r="A441" s="38"/>
      <c r="B441" s="39"/>
      <c r="C441" s="220" t="s">
        <v>627</v>
      </c>
      <c r="D441" s="220" t="s">
        <v>133</v>
      </c>
      <c r="E441" s="221" t="s">
        <v>628</v>
      </c>
      <c r="F441" s="222" t="s">
        <v>629</v>
      </c>
      <c r="G441" s="223" t="s">
        <v>235</v>
      </c>
      <c r="H441" s="224">
        <v>5596.5360000000001</v>
      </c>
      <c r="I441" s="225"/>
      <c r="J441" s="226">
        <f>ROUND(I441*H441,2)</f>
        <v>0</v>
      </c>
      <c r="K441" s="227"/>
      <c r="L441" s="44"/>
      <c r="M441" s="228" t="s">
        <v>1</v>
      </c>
      <c r="N441" s="229" t="s">
        <v>41</v>
      </c>
      <c r="O441" s="91"/>
      <c r="P441" s="230">
        <f>O441*H441</f>
        <v>0</v>
      </c>
      <c r="Q441" s="230">
        <v>0</v>
      </c>
      <c r="R441" s="230">
        <f>Q441*H441</f>
        <v>0</v>
      </c>
      <c r="S441" s="230">
        <v>0</v>
      </c>
      <c r="T441" s="231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32" t="s">
        <v>137</v>
      </c>
      <c r="AT441" s="232" t="s">
        <v>133</v>
      </c>
      <c r="AU441" s="232" t="s">
        <v>86</v>
      </c>
      <c r="AY441" s="17" t="s">
        <v>131</v>
      </c>
      <c r="BE441" s="233">
        <f>IF(N441="základní",J441,0)</f>
        <v>0</v>
      </c>
      <c r="BF441" s="233">
        <f>IF(N441="snížená",J441,0)</f>
        <v>0</v>
      </c>
      <c r="BG441" s="233">
        <f>IF(N441="zákl. přenesená",J441,0)</f>
        <v>0</v>
      </c>
      <c r="BH441" s="233">
        <f>IF(N441="sníž. přenesená",J441,0)</f>
        <v>0</v>
      </c>
      <c r="BI441" s="233">
        <f>IF(N441="nulová",J441,0)</f>
        <v>0</v>
      </c>
      <c r="BJ441" s="17" t="s">
        <v>84</v>
      </c>
      <c r="BK441" s="233">
        <f>ROUND(I441*H441,2)</f>
        <v>0</v>
      </c>
      <c r="BL441" s="17" t="s">
        <v>137</v>
      </c>
      <c r="BM441" s="232" t="s">
        <v>630</v>
      </c>
    </row>
    <row r="442" s="2" customFormat="1">
      <c r="A442" s="38"/>
      <c r="B442" s="39"/>
      <c r="C442" s="40"/>
      <c r="D442" s="234" t="s">
        <v>139</v>
      </c>
      <c r="E442" s="40"/>
      <c r="F442" s="235" t="s">
        <v>631</v>
      </c>
      <c r="G442" s="40"/>
      <c r="H442" s="40"/>
      <c r="I442" s="236"/>
      <c r="J442" s="40"/>
      <c r="K442" s="40"/>
      <c r="L442" s="44"/>
      <c r="M442" s="237"/>
      <c r="N442" s="238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139</v>
      </c>
      <c r="AU442" s="17" t="s">
        <v>86</v>
      </c>
    </row>
    <row r="443" s="13" customFormat="1">
      <c r="A443" s="13"/>
      <c r="B443" s="239"/>
      <c r="C443" s="240"/>
      <c r="D443" s="234" t="s">
        <v>151</v>
      </c>
      <c r="E443" s="240"/>
      <c r="F443" s="242" t="s">
        <v>632</v>
      </c>
      <c r="G443" s="240"/>
      <c r="H443" s="243">
        <v>5596.5360000000001</v>
      </c>
      <c r="I443" s="244"/>
      <c r="J443" s="240"/>
      <c r="K443" s="240"/>
      <c r="L443" s="245"/>
      <c r="M443" s="246"/>
      <c r="N443" s="247"/>
      <c r="O443" s="247"/>
      <c r="P443" s="247"/>
      <c r="Q443" s="247"/>
      <c r="R443" s="247"/>
      <c r="S443" s="247"/>
      <c r="T443" s="248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9" t="s">
        <v>151</v>
      </c>
      <c r="AU443" s="249" t="s">
        <v>86</v>
      </c>
      <c r="AV443" s="13" t="s">
        <v>86</v>
      </c>
      <c r="AW443" s="13" t="s">
        <v>4</v>
      </c>
      <c r="AX443" s="13" t="s">
        <v>84</v>
      </c>
      <c r="AY443" s="249" t="s">
        <v>131</v>
      </c>
    </row>
    <row r="444" s="2" customFormat="1" ht="33" customHeight="1">
      <c r="A444" s="38"/>
      <c r="B444" s="39"/>
      <c r="C444" s="220" t="s">
        <v>633</v>
      </c>
      <c r="D444" s="220" t="s">
        <v>133</v>
      </c>
      <c r="E444" s="221" t="s">
        <v>634</v>
      </c>
      <c r="F444" s="222" t="s">
        <v>635</v>
      </c>
      <c r="G444" s="223" t="s">
        <v>235</v>
      </c>
      <c r="H444" s="224">
        <v>211.291</v>
      </c>
      <c r="I444" s="225"/>
      <c r="J444" s="226">
        <f>ROUND(I444*H444,2)</f>
        <v>0</v>
      </c>
      <c r="K444" s="227"/>
      <c r="L444" s="44"/>
      <c r="M444" s="228" t="s">
        <v>1</v>
      </c>
      <c r="N444" s="229" t="s">
        <v>41</v>
      </c>
      <c r="O444" s="91"/>
      <c r="P444" s="230">
        <f>O444*H444</f>
        <v>0</v>
      </c>
      <c r="Q444" s="230">
        <v>0</v>
      </c>
      <c r="R444" s="230">
        <f>Q444*H444</f>
        <v>0</v>
      </c>
      <c r="S444" s="230">
        <v>0</v>
      </c>
      <c r="T444" s="231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32" t="s">
        <v>137</v>
      </c>
      <c r="AT444" s="232" t="s">
        <v>133</v>
      </c>
      <c r="AU444" s="232" t="s">
        <v>86</v>
      </c>
      <c r="AY444" s="17" t="s">
        <v>131</v>
      </c>
      <c r="BE444" s="233">
        <f>IF(N444="základní",J444,0)</f>
        <v>0</v>
      </c>
      <c r="BF444" s="233">
        <f>IF(N444="snížená",J444,0)</f>
        <v>0</v>
      </c>
      <c r="BG444" s="233">
        <f>IF(N444="zákl. přenesená",J444,0)</f>
        <v>0</v>
      </c>
      <c r="BH444" s="233">
        <f>IF(N444="sníž. přenesená",J444,0)</f>
        <v>0</v>
      </c>
      <c r="BI444" s="233">
        <f>IF(N444="nulová",J444,0)</f>
        <v>0</v>
      </c>
      <c r="BJ444" s="17" t="s">
        <v>84</v>
      </c>
      <c r="BK444" s="233">
        <f>ROUND(I444*H444,2)</f>
        <v>0</v>
      </c>
      <c r="BL444" s="17" t="s">
        <v>137</v>
      </c>
      <c r="BM444" s="232" t="s">
        <v>636</v>
      </c>
    </row>
    <row r="445" s="2" customFormat="1">
      <c r="A445" s="38"/>
      <c r="B445" s="39"/>
      <c r="C445" s="40"/>
      <c r="D445" s="234" t="s">
        <v>139</v>
      </c>
      <c r="E445" s="40"/>
      <c r="F445" s="235" t="s">
        <v>637</v>
      </c>
      <c r="G445" s="40"/>
      <c r="H445" s="40"/>
      <c r="I445" s="236"/>
      <c r="J445" s="40"/>
      <c r="K445" s="40"/>
      <c r="L445" s="44"/>
      <c r="M445" s="237"/>
      <c r="N445" s="238"/>
      <c r="O445" s="91"/>
      <c r="P445" s="91"/>
      <c r="Q445" s="91"/>
      <c r="R445" s="91"/>
      <c r="S445" s="91"/>
      <c r="T445" s="92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139</v>
      </c>
      <c r="AU445" s="17" t="s">
        <v>86</v>
      </c>
    </row>
    <row r="446" s="13" customFormat="1">
      <c r="A446" s="13"/>
      <c r="B446" s="239"/>
      <c r="C446" s="240"/>
      <c r="D446" s="234" t="s">
        <v>151</v>
      </c>
      <c r="E446" s="241" t="s">
        <v>1</v>
      </c>
      <c r="F446" s="242" t="s">
        <v>638</v>
      </c>
      <c r="G446" s="240"/>
      <c r="H446" s="243">
        <v>211.291</v>
      </c>
      <c r="I446" s="244"/>
      <c r="J446" s="240"/>
      <c r="K446" s="240"/>
      <c r="L446" s="245"/>
      <c r="M446" s="246"/>
      <c r="N446" s="247"/>
      <c r="O446" s="247"/>
      <c r="P446" s="247"/>
      <c r="Q446" s="247"/>
      <c r="R446" s="247"/>
      <c r="S446" s="247"/>
      <c r="T446" s="24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9" t="s">
        <v>151</v>
      </c>
      <c r="AU446" s="249" t="s">
        <v>86</v>
      </c>
      <c r="AV446" s="13" t="s">
        <v>86</v>
      </c>
      <c r="AW446" s="13" t="s">
        <v>32</v>
      </c>
      <c r="AX446" s="13" t="s">
        <v>84</v>
      </c>
      <c r="AY446" s="249" t="s">
        <v>131</v>
      </c>
    </row>
    <row r="447" s="2" customFormat="1" ht="24.15" customHeight="1">
      <c r="A447" s="38"/>
      <c r="B447" s="39"/>
      <c r="C447" s="220" t="s">
        <v>639</v>
      </c>
      <c r="D447" s="220" t="s">
        <v>133</v>
      </c>
      <c r="E447" s="221" t="s">
        <v>640</v>
      </c>
      <c r="F447" s="222" t="s">
        <v>641</v>
      </c>
      <c r="G447" s="223" t="s">
        <v>235</v>
      </c>
      <c r="H447" s="224">
        <v>90.828000000000003</v>
      </c>
      <c r="I447" s="225"/>
      <c r="J447" s="226">
        <f>ROUND(I447*H447,2)</f>
        <v>0</v>
      </c>
      <c r="K447" s="227"/>
      <c r="L447" s="44"/>
      <c r="M447" s="228" t="s">
        <v>1</v>
      </c>
      <c r="N447" s="229" t="s">
        <v>41</v>
      </c>
      <c r="O447" s="91"/>
      <c r="P447" s="230">
        <f>O447*H447</f>
        <v>0</v>
      </c>
      <c r="Q447" s="230">
        <v>0</v>
      </c>
      <c r="R447" s="230">
        <f>Q447*H447</f>
        <v>0</v>
      </c>
      <c r="S447" s="230">
        <v>0</v>
      </c>
      <c r="T447" s="231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32" t="s">
        <v>137</v>
      </c>
      <c r="AT447" s="232" t="s">
        <v>133</v>
      </c>
      <c r="AU447" s="232" t="s">
        <v>86</v>
      </c>
      <c r="AY447" s="17" t="s">
        <v>131</v>
      </c>
      <c r="BE447" s="233">
        <f>IF(N447="základní",J447,0)</f>
        <v>0</v>
      </c>
      <c r="BF447" s="233">
        <f>IF(N447="snížená",J447,0)</f>
        <v>0</v>
      </c>
      <c r="BG447" s="233">
        <f>IF(N447="zákl. přenesená",J447,0)</f>
        <v>0</v>
      </c>
      <c r="BH447" s="233">
        <f>IF(N447="sníž. přenesená",J447,0)</f>
        <v>0</v>
      </c>
      <c r="BI447" s="233">
        <f>IF(N447="nulová",J447,0)</f>
        <v>0</v>
      </c>
      <c r="BJ447" s="17" t="s">
        <v>84</v>
      </c>
      <c r="BK447" s="233">
        <f>ROUND(I447*H447,2)</f>
        <v>0</v>
      </c>
      <c r="BL447" s="17" t="s">
        <v>137</v>
      </c>
      <c r="BM447" s="232" t="s">
        <v>642</v>
      </c>
    </row>
    <row r="448" s="2" customFormat="1">
      <c r="A448" s="38"/>
      <c r="B448" s="39"/>
      <c r="C448" s="40"/>
      <c r="D448" s="234" t="s">
        <v>139</v>
      </c>
      <c r="E448" s="40"/>
      <c r="F448" s="235" t="s">
        <v>643</v>
      </c>
      <c r="G448" s="40"/>
      <c r="H448" s="40"/>
      <c r="I448" s="236"/>
      <c r="J448" s="40"/>
      <c r="K448" s="40"/>
      <c r="L448" s="44"/>
      <c r="M448" s="237"/>
      <c r="N448" s="238"/>
      <c r="O448" s="91"/>
      <c r="P448" s="91"/>
      <c r="Q448" s="91"/>
      <c r="R448" s="91"/>
      <c r="S448" s="91"/>
      <c r="T448" s="92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139</v>
      </c>
      <c r="AU448" s="17" t="s">
        <v>86</v>
      </c>
    </row>
    <row r="449" s="13" customFormat="1">
      <c r="A449" s="13"/>
      <c r="B449" s="239"/>
      <c r="C449" s="240"/>
      <c r="D449" s="234" t="s">
        <v>151</v>
      </c>
      <c r="E449" s="241" t="s">
        <v>1</v>
      </c>
      <c r="F449" s="242" t="s">
        <v>644</v>
      </c>
      <c r="G449" s="240"/>
      <c r="H449" s="243">
        <v>90.828000000000003</v>
      </c>
      <c r="I449" s="244"/>
      <c r="J449" s="240"/>
      <c r="K449" s="240"/>
      <c r="L449" s="245"/>
      <c r="M449" s="246"/>
      <c r="N449" s="247"/>
      <c r="O449" s="247"/>
      <c r="P449" s="247"/>
      <c r="Q449" s="247"/>
      <c r="R449" s="247"/>
      <c r="S449" s="247"/>
      <c r="T449" s="24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9" t="s">
        <v>151</v>
      </c>
      <c r="AU449" s="249" t="s">
        <v>86</v>
      </c>
      <c r="AV449" s="13" t="s">
        <v>86</v>
      </c>
      <c r="AW449" s="13" t="s">
        <v>32</v>
      </c>
      <c r="AX449" s="13" t="s">
        <v>84</v>
      </c>
      <c r="AY449" s="249" t="s">
        <v>131</v>
      </c>
    </row>
    <row r="450" s="2" customFormat="1" ht="37.8" customHeight="1">
      <c r="A450" s="38"/>
      <c r="B450" s="39"/>
      <c r="C450" s="220" t="s">
        <v>645</v>
      </c>
      <c r="D450" s="220" t="s">
        <v>133</v>
      </c>
      <c r="E450" s="221" t="s">
        <v>646</v>
      </c>
      <c r="F450" s="222" t="s">
        <v>647</v>
      </c>
      <c r="G450" s="223" t="s">
        <v>235</v>
      </c>
      <c r="H450" s="224">
        <v>27.088999999999999</v>
      </c>
      <c r="I450" s="225"/>
      <c r="J450" s="226">
        <f>ROUND(I450*H450,2)</f>
        <v>0</v>
      </c>
      <c r="K450" s="227"/>
      <c r="L450" s="44"/>
      <c r="M450" s="228" t="s">
        <v>1</v>
      </c>
      <c r="N450" s="229" t="s">
        <v>41</v>
      </c>
      <c r="O450" s="91"/>
      <c r="P450" s="230">
        <f>O450*H450</f>
        <v>0</v>
      </c>
      <c r="Q450" s="230">
        <v>0</v>
      </c>
      <c r="R450" s="230">
        <f>Q450*H450</f>
        <v>0</v>
      </c>
      <c r="S450" s="230">
        <v>0</v>
      </c>
      <c r="T450" s="231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32" t="s">
        <v>137</v>
      </c>
      <c r="AT450" s="232" t="s">
        <v>133</v>
      </c>
      <c r="AU450" s="232" t="s">
        <v>86</v>
      </c>
      <c r="AY450" s="17" t="s">
        <v>131</v>
      </c>
      <c r="BE450" s="233">
        <f>IF(N450="základní",J450,0)</f>
        <v>0</v>
      </c>
      <c r="BF450" s="233">
        <f>IF(N450="snížená",J450,0)</f>
        <v>0</v>
      </c>
      <c r="BG450" s="233">
        <f>IF(N450="zákl. přenesená",J450,0)</f>
        <v>0</v>
      </c>
      <c r="BH450" s="233">
        <f>IF(N450="sníž. přenesená",J450,0)</f>
        <v>0</v>
      </c>
      <c r="BI450" s="233">
        <f>IF(N450="nulová",J450,0)</f>
        <v>0</v>
      </c>
      <c r="BJ450" s="17" t="s">
        <v>84</v>
      </c>
      <c r="BK450" s="233">
        <f>ROUND(I450*H450,2)</f>
        <v>0</v>
      </c>
      <c r="BL450" s="17" t="s">
        <v>137</v>
      </c>
      <c r="BM450" s="232" t="s">
        <v>648</v>
      </c>
    </row>
    <row r="451" s="2" customFormat="1">
      <c r="A451" s="38"/>
      <c r="B451" s="39"/>
      <c r="C451" s="40"/>
      <c r="D451" s="234" t="s">
        <v>139</v>
      </c>
      <c r="E451" s="40"/>
      <c r="F451" s="235" t="s">
        <v>649</v>
      </c>
      <c r="G451" s="40"/>
      <c r="H451" s="40"/>
      <c r="I451" s="236"/>
      <c r="J451" s="40"/>
      <c r="K451" s="40"/>
      <c r="L451" s="44"/>
      <c r="M451" s="237"/>
      <c r="N451" s="238"/>
      <c r="O451" s="91"/>
      <c r="P451" s="91"/>
      <c r="Q451" s="91"/>
      <c r="R451" s="91"/>
      <c r="S451" s="91"/>
      <c r="T451" s="92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139</v>
      </c>
      <c r="AU451" s="17" t="s">
        <v>86</v>
      </c>
    </row>
    <row r="452" s="13" customFormat="1">
      <c r="A452" s="13"/>
      <c r="B452" s="239"/>
      <c r="C452" s="240"/>
      <c r="D452" s="234" t="s">
        <v>151</v>
      </c>
      <c r="E452" s="241" t="s">
        <v>1</v>
      </c>
      <c r="F452" s="242" t="s">
        <v>650</v>
      </c>
      <c r="G452" s="240"/>
      <c r="H452" s="243">
        <v>27.088999999999999</v>
      </c>
      <c r="I452" s="244"/>
      <c r="J452" s="240"/>
      <c r="K452" s="240"/>
      <c r="L452" s="245"/>
      <c r="M452" s="246"/>
      <c r="N452" s="247"/>
      <c r="O452" s="247"/>
      <c r="P452" s="247"/>
      <c r="Q452" s="247"/>
      <c r="R452" s="247"/>
      <c r="S452" s="247"/>
      <c r="T452" s="24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9" t="s">
        <v>151</v>
      </c>
      <c r="AU452" s="249" t="s">
        <v>86</v>
      </c>
      <c r="AV452" s="13" t="s">
        <v>86</v>
      </c>
      <c r="AW452" s="13" t="s">
        <v>32</v>
      </c>
      <c r="AX452" s="13" t="s">
        <v>84</v>
      </c>
      <c r="AY452" s="249" t="s">
        <v>131</v>
      </c>
    </row>
    <row r="453" s="12" customFormat="1" ht="22.8" customHeight="1">
      <c r="A453" s="12"/>
      <c r="B453" s="204"/>
      <c r="C453" s="205"/>
      <c r="D453" s="206" t="s">
        <v>75</v>
      </c>
      <c r="E453" s="218" t="s">
        <v>651</v>
      </c>
      <c r="F453" s="218" t="s">
        <v>652</v>
      </c>
      <c r="G453" s="205"/>
      <c r="H453" s="205"/>
      <c r="I453" s="208"/>
      <c r="J453" s="219">
        <f>BK453</f>
        <v>0</v>
      </c>
      <c r="K453" s="205"/>
      <c r="L453" s="210"/>
      <c r="M453" s="211"/>
      <c r="N453" s="212"/>
      <c r="O453" s="212"/>
      <c r="P453" s="213">
        <f>SUM(P454:P455)</f>
        <v>0</v>
      </c>
      <c r="Q453" s="212"/>
      <c r="R453" s="213">
        <f>SUM(R454:R455)</f>
        <v>0</v>
      </c>
      <c r="S453" s="212"/>
      <c r="T453" s="214">
        <f>SUM(T454:T455)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15" t="s">
        <v>84</v>
      </c>
      <c r="AT453" s="216" t="s">
        <v>75</v>
      </c>
      <c r="AU453" s="216" t="s">
        <v>84</v>
      </c>
      <c r="AY453" s="215" t="s">
        <v>131</v>
      </c>
      <c r="BK453" s="217">
        <f>SUM(BK454:BK455)</f>
        <v>0</v>
      </c>
    </row>
    <row r="454" s="2" customFormat="1" ht="24.15" customHeight="1">
      <c r="A454" s="38"/>
      <c r="B454" s="39"/>
      <c r="C454" s="220" t="s">
        <v>653</v>
      </c>
      <c r="D454" s="220" t="s">
        <v>133</v>
      </c>
      <c r="E454" s="221" t="s">
        <v>654</v>
      </c>
      <c r="F454" s="222" t="s">
        <v>655</v>
      </c>
      <c r="G454" s="223" t="s">
        <v>235</v>
      </c>
      <c r="H454" s="224">
        <v>784.01800000000003</v>
      </c>
      <c r="I454" s="225"/>
      <c r="J454" s="226">
        <f>ROUND(I454*H454,2)</f>
        <v>0</v>
      </c>
      <c r="K454" s="227"/>
      <c r="L454" s="44"/>
      <c r="M454" s="228" t="s">
        <v>1</v>
      </c>
      <c r="N454" s="229" t="s">
        <v>41</v>
      </c>
      <c r="O454" s="91"/>
      <c r="P454" s="230">
        <f>O454*H454</f>
        <v>0</v>
      </c>
      <c r="Q454" s="230">
        <v>0</v>
      </c>
      <c r="R454" s="230">
        <f>Q454*H454</f>
        <v>0</v>
      </c>
      <c r="S454" s="230">
        <v>0</v>
      </c>
      <c r="T454" s="231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32" t="s">
        <v>137</v>
      </c>
      <c r="AT454" s="232" t="s">
        <v>133</v>
      </c>
      <c r="AU454" s="232" t="s">
        <v>86</v>
      </c>
      <c r="AY454" s="17" t="s">
        <v>131</v>
      </c>
      <c r="BE454" s="233">
        <f>IF(N454="základní",J454,0)</f>
        <v>0</v>
      </c>
      <c r="BF454" s="233">
        <f>IF(N454="snížená",J454,0)</f>
        <v>0</v>
      </c>
      <c r="BG454" s="233">
        <f>IF(N454="zákl. přenesená",J454,0)</f>
        <v>0</v>
      </c>
      <c r="BH454" s="233">
        <f>IF(N454="sníž. přenesená",J454,0)</f>
        <v>0</v>
      </c>
      <c r="BI454" s="233">
        <f>IF(N454="nulová",J454,0)</f>
        <v>0</v>
      </c>
      <c r="BJ454" s="17" t="s">
        <v>84</v>
      </c>
      <c r="BK454" s="233">
        <f>ROUND(I454*H454,2)</f>
        <v>0</v>
      </c>
      <c r="BL454" s="17" t="s">
        <v>137</v>
      </c>
      <c r="BM454" s="232" t="s">
        <v>656</v>
      </c>
    </row>
    <row r="455" s="2" customFormat="1">
      <c r="A455" s="38"/>
      <c r="B455" s="39"/>
      <c r="C455" s="40"/>
      <c r="D455" s="234" t="s">
        <v>139</v>
      </c>
      <c r="E455" s="40"/>
      <c r="F455" s="235" t="s">
        <v>657</v>
      </c>
      <c r="G455" s="40"/>
      <c r="H455" s="40"/>
      <c r="I455" s="236"/>
      <c r="J455" s="40"/>
      <c r="K455" s="40"/>
      <c r="L455" s="44"/>
      <c r="M455" s="237"/>
      <c r="N455" s="238"/>
      <c r="O455" s="91"/>
      <c r="P455" s="91"/>
      <c r="Q455" s="91"/>
      <c r="R455" s="91"/>
      <c r="S455" s="91"/>
      <c r="T455" s="92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139</v>
      </c>
      <c r="AU455" s="17" t="s">
        <v>86</v>
      </c>
    </row>
    <row r="456" s="12" customFormat="1" ht="25.92" customHeight="1">
      <c r="A456" s="12"/>
      <c r="B456" s="204"/>
      <c r="C456" s="205"/>
      <c r="D456" s="206" t="s">
        <v>75</v>
      </c>
      <c r="E456" s="207" t="s">
        <v>232</v>
      </c>
      <c r="F456" s="207" t="s">
        <v>658</v>
      </c>
      <c r="G456" s="205"/>
      <c r="H456" s="205"/>
      <c r="I456" s="208"/>
      <c r="J456" s="209">
        <f>BK456</f>
        <v>0</v>
      </c>
      <c r="K456" s="205"/>
      <c r="L456" s="210"/>
      <c r="M456" s="211"/>
      <c r="N456" s="212"/>
      <c r="O456" s="212"/>
      <c r="P456" s="213">
        <f>P457</f>
        <v>0</v>
      </c>
      <c r="Q456" s="212"/>
      <c r="R456" s="213">
        <f>R457</f>
        <v>0.15486353999999999</v>
      </c>
      <c r="S456" s="212"/>
      <c r="T456" s="214">
        <f>T457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15" t="s">
        <v>145</v>
      </c>
      <c r="AT456" s="216" t="s">
        <v>75</v>
      </c>
      <c r="AU456" s="216" t="s">
        <v>76</v>
      </c>
      <c r="AY456" s="215" t="s">
        <v>131</v>
      </c>
      <c r="BK456" s="217">
        <f>BK457</f>
        <v>0</v>
      </c>
    </row>
    <row r="457" s="12" customFormat="1" ht="22.8" customHeight="1">
      <c r="A457" s="12"/>
      <c r="B457" s="204"/>
      <c r="C457" s="205"/>
      <c r="D457" s="206" t="s">
        <v>75</v>
      </c>
      <c r="E457" s="218" t="s">
        <v>659</v>
      </c>
      <c r="F457" s="218" t="s">
        <v>660</v>
      </c>
      <c r="G457" s="205"/>
      <c r="H457" s="205"/>
      <c r="I457" s="208"/>
      <c r="J457" s="219">
        <f>BK457</f>
        <v>0</v>
      </c>
      <c r="K457" s="205"/>
      <c r="L457" s="210"/>
      <c r="M457" s="211"/>
      <c r="N457" s="212"/>
      <c r="O457" s="212"/>
      <c r="P457" s="213">
        <f>SUM(P458:P468)</f>
        <v>0</v>
      </c>
      <c r="Q457" s="212"/>
      <c r="R457" s="213">
        <f>SUM(R458:R468)</f>
        <v>0.15486353999999999</v>
      </c>
      <c r="S457" s="212"/>
      <c r="T457" s="214">
        <f>SUM(T458:T468)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15" t="s">
        <v>145</v>
      </c>
      <c r="AT457" s="216" t="s">
        <v>75</v>
      </c>
      <c r="AU457" s="216" t="s">
        <v>84</v>
      </c>
      <c r="AY457" s="215" t="s">
        <v>131</v>
      </c>
      <c r="BK457" s="217">
        <f>SUM(BK458:BK468)</f>
        <v>0</v>
      </c>
    </row>
    <row r="458" s="2" customFormat="1" ht="16.5" customHeight="1">
      <c r="A458" s="38"/>
      <c r="B458" s="39"/>
      <c r="C458" s="220" t="s">
        <v>661</v>
      </c>
      <c r="D458" s="220" t="s">
        <v>133</v>
      </c>
      <c r="E458" s="221" t="s">
        <v>662</v>
      </c>
      <c r="F458" s="222" t="s">
        <v>663</v>
      </c>
      <c r="G458" s="223" t="s">
        <v>202</v>
      </c>
      <c r="H458" s="224">
        <v>193.69999999999999</v>
      </c>
      <c r="I458" s="225"/>
      <c r="J458" s="226">
        <f>ROUND(I458*H458,2)</f>
        <v>0</v>
      </c>
      <c r="K458" s="227"/>
      <c r="L458" s="44"/>
      <c r="M458" s="228" t="s">
        <v>1</v>
      </c>
      <c r="N458" s="229" t="s">
        <v>41</v>
      </c>
      <c r="O458" s="91"/>
      <c r="P458" s="230">
        <f>O458*H458</f>
        <v>0</v>
      </c>
      <c r="Q458" s="230">
        <v>0</v>
      </c>
      <c r="R458" s="230">
        <f>Q458*H458</f>
        <v>0</v>
      </c>
      <c r="S458" s="230">
        <v>0</v>
      </c>
      <c r="T458" s="231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32" t="s">
        <v>505</v>
      </c>
      <c r="AT458" s="232" t="s">
        <v>133</v>
      </c>
      <c r="AU458" s="232" t="s">
        <v>86</v>
      </c>
      <c r="AY458" s="17" t="s">
        <v>131</v>
      </c>
      <c r="BE458" s="233">
        <f>IF(N458="základní",J458,0)</f>
        <v>0</v>
      </c>
      <c r="BF458" s="233">
        <f>IF(N458="snížená",J458,0)</f>
        <v>0</v>
      </c>
      <c r="BG458" s="233">
        <f>IF(N458="zákl. přenesená",J458,0)</f>
        <v>0</v>
      </c>
      <c r="BH458" s="233">
        <f>IF(N458="sníž. přenesená",J458,0)</f>
        <v>0</v>
      </c>
      <c r="BI458" s="233">
        <f>IF(N458="nulová",J458,0)</f>
        <v>0</v>
      </c>
      <c r="BJ458" s="17" t="s">
        <v>84</v>
      </c>
      <c r="BK458" s="233">
        <f>ROUND(I458*H458,2)</f>
        <v>0</v>
      </c>
      <c r="BL458" s="17" t="s">
        <v>505</v>
      </c>
      <c r="BM458" s="232" t="s">
        <v>664</v>
      </c>
    </row>
    <row r="459" s="2" customFormat="1">
      <c r="A459" s="38"/>
      <c r="B459" s="39"/>
      <c r="C459" s="40"/>
      <c r="D459" s="234" t="s">
        <v>139</v>
      </c>
      <c r="E459" s="40"/>
      <c r="F459" s="235" t="s">
        <v>665</v>
      </c>
      <c r="G459" s="40"/>
      <c r="H459" s="40"/>
      <c r="I459" s="236"/>
      <c r="J459" s="40"/>
      <c r="K459" s="40"/>
      <c r="L459" s="44"/>
      <c r="M459" s="237"/>
      <c r="N459" s="238"/>
      <c r="O459" s="91"/>
      <c r="P459" s="91"/>
      <c r="Q459" s="91"/>
      <c r="R459" s="91"/>
      <c r="S459" s="91"/>
      <c r="T459" s="92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139</v>
      </c>
      <c r="AU459" s="17" t="s">
        <v>86</v>
      </c>
    </row>
    <row r="460" s="2" customFormat="1" ht="24.15" customHeight="1">
      <c r="A460" s="38"/>
      <c r="B460" s="39"/>
      <c r="C460" s="261" t="s">
        <v>666</v>
      </c>
      <c r="D460" s="261" t="s">
        <v>232</v>
      </c>
      <c r="E460" s="262" t="s">
        <v>667</v>
      </c>
      <c r="F460" s="263" t="s">
        <v>668</v>
      </c>
      <c r="G460" s="264" t="s">
        <v>202</v>
      </c>
      <c r="H460" s="265">
        <v>101.693</v>
      </c>
      <c r="I460" s="266"/>
      <c r="J460" s="267">
        <f>ROUND(I460*H460,2)</f>
        <v>0</v>
      </c>
      <c r="K460" s="268"/>
      <c r="L460" s="269"/>
      <c r="M460" s="270" t="s">
        <v>1</v>
      </c>
      <c r="N460" s="271" t="s">
        <v>41</v>
      </c>
      <c r="O460" s="91"/>
      <c r="P460" s="230">
        <f>O460*H460</f>
        <v>0</v>
      </c>
      <c r="Q460" s="230">
        <v>0.00077999999999999999</v>
      </c>
      <c r="R460" s="230">
        <f>Q460*H460</f>
        <v>0.079320539999999995</v>
      </c>
      <c r="S460" s="230">
        <v>0</v>
      </c>
      <c r="T460" s="231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32" t="s">
        <v>669</v>
      </c>
      <c r="AT460" s="232" t="s">
        <v>232</v>
      </c>
      <c r="AU460" s="232" t="s">
        <v>86</v>
      </c>
      <c r="AY460" s="17" t="s">
        <v>131</v>
      </c>
      <c r="BE460" s="233">
        <f>IF(N460="základní",J460,0)</f>
        <v>0</v>
      </c>
      <c r="BF460" s="233">
        <f>IF(N460="snížená",J460,0)</f>
        <v>0</v>
      </c>
      <c r="BG460" s="233">
        <f>IF(N460="zákl. přenesená",J460,0)</f>
        <v>0</v>
      </c>
      <c r="BH460" s="233">
        <f>IF(N460="sníž. přenesená",J460,0)</f>
        <v>0</v>
      </c>
      <c r="BI460" s="233">
        <f>IF(N460="nulová",J460,0)</f>
        <v>0</v>
      </c>
      <c r="BJ460" s="17" t="s">
        <v>84</v>
      </c>
      <c r="BK460" s="233">
        <f>ROUND(I460*H460,2)</f>
        <v>0</v>
      </c>
      <c r="BL460" s="17" t="s">
        <v>669</v>
      </c>
      <c r="BM460" s="232" t="s">
        <v>670</v>
      </c>
    </row>
    <row r="461" s="2" customFormat="1">
      <c r="A461" s="38"/>
      <c r="B461" s="39"/>
      <c r="C461" s="40"/>
      <c r="D461" s="234" t="s">
        <v>139</v>
      </c>
      <c r="E461" s="40"/>
      <c r="F461" s="235" t="s">
        <v>668</v>
      </c>
      <c r="G461" s="40"/>
      <c r="H461" s="40"/>
      <c r="I461" s="236"/>
      <c r="J461" s="40"/>
      <c r="K461" s="40"/>
      <c r="L461" s="44"/>
      <c r="M461" s="237"/>
      <c r="N461" s="238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139</v>
      </c>
      <c r="AU461" s="17" t="s">
        <v>86</v>
      </c>
    </row>
    <row r="462" s="13" customFormat="1">
      <c r="A462" s="13"/>
      <c r="B462" s="239"/>
      <c r="C462" s="240"/>
      <c r="D462" s="234" t="s">
        <v>151</v>
      </c>
      <c r="E462" s="241" t="s">
        <v>1</v>
      </c>
      <c r="F462" s="242" t="s">
        <v>671</v>
      </c>
      <c r="G462" s="240"/>
      <c r="H462" s="243">
        <v>96.849999999999994</v>
      </c>
      <c r="I462" s="244"/>
      <c r="J462" s="240"/>
      <c r="K462" s="240"/>
      <c r="L462" s="245"/>
      <c r="M462" s="246"/>
      <c r="N462" s="247"/>
      <c r="O462" s="247"/>
      <c r="P462" s="247"/>
      <c r="Q462" s="247"/>
      <c r="R462" s="247"/>
      <c r="S462" s="247"/>
      <c r="T462" s="24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9" t="s">
        <v>151</v>
      </c>
      <c r="AU462" s="249" t="s">
        <v>86</v>
      </c>
      <c r="AV462" s="13" t="s">
        <v>86</v>
      </c>
      <c r="AW462" s="13" t="s">
        <v>32</v>
      </c>
      <c r="AX462" s="13" t="s">
        <v>84</v>
      </c>
      <c r="AY462" s="249" t="s">
        <v>131</v>
      </c>
    </row>
    <row r="463" s="13" customFormat="1">
      <c r="A463" s="13"/>
      <c r="B463" s="239"/>
      <c r="C463" s="240"/>
      <c r="D463" s="234" t="s">
        <v>151</v>
      </c>
      <c r="E463" s="240"/>
      <c r="F463" s="242" t="s">
        <v>672</v>
      </c>
      <c r="G463" s="240"/>
      <c r="H463" s="243">
        <v>101.693</v>
      </c>
      <c r="I463" s="244"/>
      <c r="J463" s="240"/>
      <c r="K463" s="240"/>
      <c r="L463" s="245"/>
      <c r="M463" s="246"/>
      <c r="N463" s="247"/>
      <c r="O463" s="247"/>
      <c r="P463" s="247"/>
      <c r="Q463" s="247"/>
      <c r="R463" s="247"/>
      <c r="S463" s="247"/>
      <c r="T463" s="248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9" t="s">
        <v>151</v>
      </c>
      <c r="AU463" s="249" t="s">
        <v>86</v>
      </c>
      <c r="AV463" s="13" t="s">
        <v>86</v>
      </c>
      <c r="AW463" s="13" t="s">
        <v>4</v>
      </c>
      <c r="AX463" s="13" t="s">
        <v>84</v>
      </c>
      <c r="AY463" s="249" t="s">
        <v>131</v>
      </c>
    </row>
    <row r="464" s="2" customFormat="1" ht="24.15" customHeight="1">
      <c r="A464" s="38"/>
      <c r="B464" s="39"/>
      <c r="C464" s="261" t="s">
        <v>673</v>
      </c>
      <c r="D464" s="261" t="s">
        <v>232</v>
      </c>
      <c r="E464" s="262" t="s">
        <v>674</v>
      </c>
      <c r="F464" s="263" t="s">
        <v>675</v>
      </c>
      <c r="G464" s="264" t="s">
        <v>202</v>
      </c>
      <c r="H464" s="265">
        <v>96.849999999999994</v>
      </c>
      <c r="I464" s="266"/>
      <c r="J464" s="267">
        <f>ROUND(I464*H464,2)</f>
        <v>0</v>
      </c>
      <c r="K464" s="268"/>
      <c r="L464" s="269"/>
      <c r="M464" s="270" t="s">
        <v>1</v>
      </c>
      <c r="N464" s="271" t="s">
        <v>41</v>
      </c>
      <c r="O464" s="91"/>
      <c r="P464" s="230">
        <f>O464*H464</f>
        <v>0</v>
      </c>
      <c r="Q464" s="230">
        <v>0.00077999999999999999</v>
      </c>
      <c r="R464" s="230">
        <f>Q464*H464</f>
        <v>0.075542999999999999</v>
      </c>
      <c r="S464" s="230">
        <v>0</v>
      </c>
      <c r="T464" s="231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2" t="s">
        <v>669</v>
      </c>
      <c r="AT464" s="232" t="s">
        <v>232</v>
      </c>
      <c r="AU464" s="232" t="s">
        <v>86</v>
      </c>
      <c r="AY464" s="17" t="s">
        <v>131</v>
      </c>
      <c r="BE464" s="233">
        <f>IF(N464="základní",J464,0)</f>
        <v>0</v>
      </c>
      <c r="BF464" s="233">
        <f>IF(N464="snížená",J464,0)</f>
        <v>0</v>
      </c>
      <c r="BG464" s="233">
        <f>IF(N464="zákl. přenesená",J464,0)</f>
        <v>0</v>
      </c>
      <c r="BH464" s="233">
        <f>IF(N464="sníž. přenesená",J464,0)</f>
        <v>0</v>
      </c>
      <c r="BI464" s="233">
        <f>IF(N464="nulová",J464,0)</f>
        <v>0</v>
      </c>
      <c r="BJ464" s="17" t="s">
        <v>84</v>
      </c>
      <c r="BK464" s="233">
        <f>ROUND(I464*H464,2)</f>
        <v>0</v>
      </c>
      <c r="BL464" s="17" t="s">
        <v>669</v>
      </c>
      <c r="BM464" s="232" t="s">
        <v>676</v>
      </c>
    </row>
    <row r="465" s="2" customFormat="1">
      <c r="A465" s="38"/>
      <c r="B465" s="39"/>
      <c r="C465" s="40"/>
      <c r="D465" s="234" t="s">
        <v>139</v>
      </c>
      <c r="E465" s="40"/>
      <c r="F465" s="235" t="s">
        <v>675</v>
      </c>
      <c r="G465" s="40"/>
      <c r="H465" s="40"/>
      <c r="I465" s="236"/>
      <c r="J465" s="40"/>
      <c r="K465" s="40"/>
      <c r="L465" s="44"/>
      <c r="M465" s="237"/>
      <c r="N465" s="238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139</v>
      </c>
      <c r="AU465" s="17" t="s">
        <v>86</v>
      </c>
    </row>
    <row r="466" s="13" customFormat="1">
      <c r="A466" s="13"/>
      <c r="B466" s="239"/>
      <c r="C466" s="240"/>
      <c r="D466" s="234" t="s">
        <v>151</v>
      </c>
      <c r="E466" s="241" t="s">
        <v>1</v>
      </c>
      <c r="F466" s="242" t="s">
        <v>677</v>
      </c>
      <c r="G466" s="240"/>
      <c r="H466" s="243">
        <v>96.849999999999994</v>
      </c>
      <c r="I466" s="244"/>
      <c r="J466" s="240"/>
      <c r="K466" s="240"/>
      <c r="L466" s="245"/>
      <c r="M466" s="246"/>
      <c r="N466" s="247"/>
      <c r="O466" s="247"/>
      <c r="P466" s="247"/>
      <c r="Q466" s="247"/>
      <c r="R466" s="247"/>
      <c r="S466" s="247"/>
      <c r="T466" s="24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9" t="s">
        <v>151</v>
      </c>
      <c r="AU466" s="249" t="s">
        <v>86</v>
      </c>
      <c r="AV466" s="13" t="s">
        <v>86</v>
      </c>
      <c r="AW466" s="13" t="s">
        <v>32</v>
      </c>
      <c r="AX466" s="13" t="s">
        <v>84</v>
      </c>
      <c r="AY466" s="249" t="s">
        <v>131</v>
      </c>
    </row>
    <row r="467" s="2" customFormat="1" ht="16.5" customHeight="1">
      <c r="A467" s="38"/>
      <c r="B467" s="39"/>
      <c r="C467" s="220" t="s">
        <v>678</v>
      </c>
      <c r="D467" s="220" t="s">
        <v>133</v>
      </c>
      <c r="E467" s="221" t="s">
        <v>679</v>
      </c>
      <c r="F467" s="222" t="s">
        <v>680</v>
      </c>
      <c r="G467" s="223" t="s">
        <v>202</v>
      </c>
      <c r="H467" s="224">
        <v>193.69999999999999</v>
      </c>
      <c r="I467" s="225"/>
      <c r="J467" s="226">
        <f>ROUND(I467*H467,2)</f>
        <v>0</v>
      </c>
      <c r="K467" s="227"/>
      <c r="L467" s="44"/>
      <c r="M467" s="228" t="s">
        <v>1</v>
      </c>
      <c r="N467" s="229" t="s">
        <v>41</v>
      </c>
      <c r="O467" s="91"/>
      <c r="P467" s="230">
        <f>O467*H467</f>
        <v>0</v>
      </c>
      <c r="Q467" s="230">
        <v>0</v>
      </c>
      <c r="R467" s="230">
        <f>Q467*H467</f>
        <v>0</v>
      </c>
      <c r="S467" s="230">
        <v>0</v>
      </c>
      <c r="T467" s="231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32" t="s">
        <v>505</v>
      </c>
      <c r="AT467" s="232" t="s">
        <v>133</v>
      </c>
      <c r="AU467" s="232" t="s">
        <v>86</v>
      </c>
      <c r="AY467" s="17" t="s">
        <v>131</v>
      </c>
      <c r="BE467" s="233">
        <f>IF(N467="základní",J467,0)</f>
        <v>0</v>
      </c>
      <c r="BF467" s="233">
        <f>IF(N467="snížená",J467,0)</f>
        <v>0</v>
      </c>
      <c r="BG467" s="233">
        <f>IF(N467="zákl. přenesená",J467,0)</f>
        <v>0</v>
      </c>
      <c r="BH467" s="233">
        <f>IF(N467="sníž. přenesená",J467,0)</f>
        <v>0</v>
      </c>
      <c r="BI467" s="233">
        <f>IF(N467="nulová",J467,0)</f>
        <v>0</v>
      </c>
      <c r="BJ467" s="17" t="s">
        <v>84</v>
      </c>
      <c r="BK467" s="233">
        <f>ROUND(I467*H467,2)</f>
        <v>0</v>
      </c>
      <c r="BL467" s="17" t="s">
        <v>505</v>
      </c>
      <c r="BM467" s="232" t="s">
        <v>681</v>
      </c>
    </row>
    <row r="468" s="2" customFormat="1">
      <c r="A468" s="38"/>
      <c r="B468" s="39"/>
      <c r="C468" s="40"/>
      <c r="D468" s="234" t="s">
        <v>139</v>
      </c>
      <c r="E468" s="40"/>
      <c r="F468" s="235" t="s">
        <v>682</v>
      </c>
      <c r="G468" s="40"/>
      <c r="H468" s="40"/>
      <c r="I468" s="236"/>
      <c r="J468" s="40"/>
      <c r="K468" s="40"/>
      <c r="L468" s="44"/>
      <c r="M468" s="237"/>
      <c r="N468" s="238"/>
      <c r="O468" s="91"/>
      <c r="P468" s="91"/>
      <c r="Q468" s="91"/>
      <c r="R468" s="91"/>
      <c r="S468" s="91"/>
      <c r="T468" s="92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139</v>
      </c>
      <c r="AU468" s="17" t="s">
        <v>86</v>
      </c>
    </row>
    <row r="469" s="12" customFormat="1" ht="25.92" customHeight="1">
      <c r="A469" s="12"/>
      <c r="B469" s="204"/>
      <c r="C469" s="205"/>
      <c r="D469" s="206" t="s">
        <v>75</v>
      </c>
      <c r="E469" s="207" t="s">
        <v>683</v>
      </c>
      <c r="F469" s="207" t="s">
        <v>684</v>
      </c>
      <c r="G469" s="205"/>
      <c r="H469" s="205"/>
      <c r="I469" s="208"/>
      <c r="J469" s="209">
        <f>BK469</f>
        <v>0</v>
      </c>
      <c r="K469" s="205"/>
      <c r="L469" s="210"/>
      <c r="M469" s="211"/>
      <c r="N469" s="212"/>
      <c r="O469" s="212"/>
      <c r="P469" s="213">
        <f>P470+P481+P488</f>
        <v>0</v>
      </c>
      <c r="Q469" s="212"/>
      <c r="R469" s="213">
        <f>R470+R481+R488</f>
        <v>0</v>
      </c>
      <c r="S469" s="212"/>
      <c r="T469" s="214">
        <f>T470+T481+T488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15" t="s">
        <v>160</v>
      </c>
      <c r="AT469" s="216" t="s">
        <v>75</v>
      </c>
      <c r="AU469" s="216" t="s">
        <v>76</v>
      </c>
      <c r="AY469" s="215" t="s">
        <v>131</v>
      </c>
      <c r="BK469" s="217">
        <f>BK470+BK481+BK488</f>
        <v>0</v>
      </c>
    </row>
    <row r="470" s="12" customFormat="1" ht="22.8" customHeight="1">
      <c r="A470" s="12"/>
      <c r="B470" s="204"/>
      <c r="C470" s="205"/>
      <c r="D470" s="206" t="s">
        <v>75</v>
      </c>
      <c r="E470" s="218" t="s">
        <v>685</v>
      </c>
      <c r="F470" s="218" t="s">
        <v>686</v>
      </c>
      <c r="G470" s="205"/>
      <c r="H470" s="205"/>
      <c r="I470" s="208"/>
      <c r="J470" s="219">
        <f>BK470</f>
        <v>0</v>
      </c>
      <c r="K470" s="205"/>
      <c r="L470" s="210"/>
      <c r="M470" s="211"/>
      <c r="N470" s="212"/>
      <c r="O470" s="212"/>
      <c r="P470" s="213">
        <f>SUM(P471:P480)</f>
        <v>0</v>
      </c>
      <c r="Q470" s="212"/>
      <c r="R470" s="213">
        <f>SUM(R471:R480)</f>
        <v>0</v>
      </c>
      <c r="S470" s="212"/>
      <c r="T470" s="214">
        <f>SUM(T471:T480)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15" t="s">
        <v>160</v>
      </c>
      <c r="AT470" s="216" t="s">
        <v>75</v>
      </c>
      <c r="AU470" s="216" t="s">
        <v>84</v>
      </c>
      <c r="AY470" s="215" t="s">
        <v>131</v>
      </c>
      <c r="BK470" s="217">
        <f>SUM(BK471:BK480)</f>
        <v>0</v>
      </c>
    </row>
    <row r="471" s="2" customFormat="1" ht="16.5" customHeight="1">
      <c r="A471" s="38"/>
      <c r="B471" s="39"/>
      <c r="C471" s="220" t="s">
        <v>687</v>
      </c>
      <c r="D471" s="220" t="s">
        <v>133</v>
      </c>
      <c r="E471" s="221" t="s">
        <v>688</v>
      </c>
      <c r="F471" s="222" t="s">
        <v>689</v>
      </c>
      <c r="G471" s="223" t="s">
        <v>690</v>
      </c>
      <c r="H471" s="224">
        <v>1</v>
      </c>
      <c r="I471" s="225"/>
      <c r="J471" s="226">
        <f>ROUND(I471*H471,2)</f>
        <v>0</v>
      </c>
      <c r="K471" s="227"/>
      <c r="L471" s="44"/>
      <c r="M471" s="228" t="s">
        <v>1</v>
      </c>
      <c r="N471" s="229" t="s">
        <v>41</v>
      </c>
      <c r="O471" s="91"/>
      <c r="P471" s="230">
        <f>O471*H471</f>
        <v>0</v>
      </c>
      <c r="Q471" s="230">
        <v>0</v>
      </c>
      <c r="R471" s="230">
        <f>Q471*H471</f>
        <v>0</v>
      </c>
      <c r="S471" s="230">
        <v>0</v>
      </c>
      <c r="T471" s="231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2" t="s">
        <v>691</v>
      </c>
      <c r="AT471" s="232" t="s">
        <v>133</v>
      </c>
      <c r="AU471" s="232" t="s">
        <v>86</v>
      </c>
      <c r="AY471" s="17" t="s">
        <v>131</v>
      </c>
      <c r="BE471" s="233">
        <f>IF(N471="základní",J471,0)</f>
        <v>0</v>
      </c>
      <c r="BF471" s="233">
        <f>IF(N471="snížená",J471,0)</f>
        <v>0</v>
      </c>
      <c r="BG471" s="233">
        <f>IF(N471="zákl. přenesená",J471,0)</f>
        <v>0</v>
      </c>
      <c r="BH471" s="233">
        <f>IF(N471="sníž. přenesená",J471,0)</f>
        <v>0</v>
      </c>
      <c r="BI471" s="233">
        <f>IF(N471="nulová",J471,0)</f>
        <v>0</v>
      </c>
      <c r="BJ471" s="17" t="s">
        <v>84</v>
      </c>
      <c r="BK471" s="233">
        <f>ROUND(I471*H471,2)</f>
        <v>0</v>
      </c>
      <c r="BL471" s="17" t="s">
        <v>691</v>
      </c>
      <c r="BM471" s="232" t="s">
        <v>692</v>
      </c>
    </row>
    <row r="472" s="2" customFormat="1">
      <c r="A472" s="38"/>
      <c r="B472" s="39"/>
      <c r="C472" s="40"/>
      <c r="D472" s="234" t="s">
        <v>139</v>
      </c>
      <c r="E472" s="40"/>
      <c r="F472" s="235" t="s">
        <v>689</v>
      </c>
      <c r="G472" s="40"/>
      <c r="H472" s="40"/>
      <c r="I472" s="236"/>
      <c r="J472" s="40"/>
      <c r="K472" s="40"/>
      <c r="L472" s="44"/>
      <c r="M472" s="237"/>
      <c r="N472" s="238"/>
      <c r="O472" s="91"/>
      <c r="P472" s="91"/>
      <c r="Q472" s="91"/>
      <c r="R472" s="91"/>
      <c r="S472" s="91"/>
      <c r="T472" s="92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139</v>
      </c>
      <c r="AU472" s="17" t="s">
        <v>86</v>
      </c>
    </row>
    <row r="473" s="2" customFormat="1" ht="16.5" customHeight="1">
      <c r="A473" s="38"/>
      <c r="B473" s="39"/>
      <c r="C473" s="220" t="s">
        <v>693</v>
      </c>
      <c r="D473" s="220" t="s">
        <v>133</v>
      </c>
      <c r="E473" s="221" t="s">
        <v>694</v>
      </c>
      <c r="F473" s="222" t="s">
        <v>695</v>
      </c>
      <c r="G473" s="223" t="s">
        <v>690</v>
      </c>
      <c r="H473" s="224">
        <v>1</v>
      </c>
      <c r="I473" s="225"/>
      <c r="J473" s="226">
        <f>ROUND(I473*H473,2)</f>
        <v>0</v>
      </c>
      <c r="K473" s="227"/>
      <c r="L473" s="44"/>
      <c r="M473" s="228" t="s">
        <v>1</v>
      </c>
      <c r="N473" s="229" t="s">
        <v>41</v>
      </c>
      <c r="O473" s="91"/>
      <c r="P473" s="230">
        <f>O473*H473</f>
        <v>0</v>
      </c>
      <c r="Q473" s="230">
        <v>0</v>
      </c>
      <c r="R473" s="230">
        <f>Q473*H473</f>
        <v>0</v>
      </c>
      <c r="S473" s="230">
        <v>0</v>
      </c>
      <c r="T473" s="231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32" t="s">
        <v>691</v>
      </c>
      <c r="AT473" s="232" t="s">
        <v>133</v>
      </c>
      <c r="AU473" s="232" t="s">
        <v>86</v>
      </c>
      <c r="AY473" s="17" t="s">
        <v>131</v>
      </c>
      <c r="BE473" s="233">
        <f>IF(N473="základní",J473,0)</f>
        <v>0</v>
      </c>
      <c r="BF473" s="233">
        <f>IF(N473="snížená",J473,0)</f>
        <v>0</v>
      </c>
      <c r="BG473" s="233">
        <f>IF(N473="zákl. přenesená",J473,0)</f>
        <v>0</v>
      </c>
      <c r="BH473" s="233">
        <f>IF(N473="sníž. přenesená",J473,0)</f>
        <v>0</v>
      </c>
      <c r="BI473" s="233">
        <f>IF(N473="nulová",J473,0)</f>
        <v>0</v>
      </c>
      <c r="BJ473" s="17" t="s">
        <v>84</v>
      </c>
      <c r="BK473" s="233">
        <f>ROUND(I473*H473,2)</f>
        <v>0</v>
      </c>
      <c r="BL473" s="17" t="s">
        <v>691</v>
      </c>
      <c r="BM473" s="232" t="s">
        <v>696</v>
      </c>
    </row>
    <row r="474" s="2" customFormat="1">
      <c r="A474" s="38"/>
      <c r="B474" s="39"/>
      <c r="C474" s="40"/>
      <c r="D474" s="234" t="s">
        <v>139</v>
      </c>
      <c r="E474" s="40"/>
      <c r="F474" s="235" t="s">
        <v>695</v>
      </c>
      <c r="G474" s="40"/>
      <c r="H474" s="40"/>
      <c r="I474" s="236"/>
      <c r="J474" s="40"/>
      <c r="K474" s="40"/>
      <c r="L474" s="44"/>
      <c r="M474" s="237"/>
      <c r="N474" s="238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139</v>
      </c>
      <c r="AU474" s="17" t="s">
        <v>86</v>
      </c>
    </row>
    <row r="475" s="2" customFormat="1" ht="24.15" customHeight="1">
      <c r="A475" s="38"/>
      <c r="B475" s="39"/>
      <c r="C475" s="220" t="s">
        <v>697</v>
      </c>
      <c r="D475" s="220" t="s">
        <v>133</v>
      </c>
      <c r="E475" s="221" t="s">
        <v>698</v>
      </c>
      <c r="F475" s="222" t="s">
        <v>699</v>
      </c>
      <c r="G475" s="223" t="s">
        <v>690</v>
      </c>
      <c r="H475" s="224">
        <v>1</v>
      </c>
      <c r="I475" s="225"/>
      <c r="J475" s="226">
        <f>ROUND(I475*H475,2)</f>
        <v>0</v>
      </c>
      <c r="K475" s="227"/>
      <c r="L475" s="44"/>
      <c r="M475" s="228" t="s">
        <v>1</v>
      </c>
      <c r="N475" s="229" t="s">
        <v>41</v>
      </c>
      <c r="O475" s="91"/>
      <c r="P475" s="230">
        <f>O475*H475</f>
        <v>0</v>
      </c>
      <c r="Q475" s="230">
        <v>0</v>
      </c>
      <c r="R475" s="230">
        <f>Q475*H475</f>
        <v>0</v>
      </c>
      <c r="S475" s="230">
        <v>0</v>
      </c>
      <c r="T475" s="231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32" t="s">
        <v>691</v>
      </c>
      <c r="AT475" s="232" t="s">
        <v>133</v>
      </c>
      <c r="AU475" s="232" t="s">
        <v>86</v>
      </c>
      <c r="AY475" s="17" t="s">
        <v>131</v>
      </c>
      <c r="BE475" s="233">
        <f>IF(N475="základní",J475,0)</f>
        <v>0</v>
      </c>
      <c r="BF475" s="233">
        <f>IF(N475="snížená",J475,0)</f>
        <v>0</v>
      </c>
      <c r="BG475" s="233">
        <f>IF(N475="zákl. přenesená",J475,0)</f>
        <v>0</v>
      </c>
      <c r="BH475" s="233">
        <f>IF(N475="sníž. přenesená",J475,0)</f>
        <v>0</v>
      </c>
      <c r="BI475" s="233">
        <f>IF(N475="nulová",J475,0)</f>
        <v>0</v>
      </c>
      <c r="BJ475" s="17" t="s">
        <v>84</v>
      </c>
      <c r="BK475" s="233">
        <f>ROUND(I475*H475,2)</f>
        <v>0</v>
      </c>
      <c r="BL475" s="17" t="s">
        <v>691</v>
      </c>
      <c r="BM475" s="232" t="s">
        <v>700</v>
      </c>
    </row>
    <row r="476" s="2" customFormat="1">
      <c r="A476" s="38"/>
      <c r="B476" s="39"/>
      <c r="C476" s="40"/>
      <c r="D476" s="234" t="s">
        <v>139</v>
      </c>
      <c r="E476" s="40"/>
      <c r="F476" s="235" t="s">
        <v>699</v>
      </c>
      <c r="G476" s="40"/>
      <c r="H476" s="40"/>
      <c r="I476" s="236"/>
      <c r="J476" s="40"/>
      <c r="K476" s="40"/>
      <c r="L476" s="44"/>
      <c r="M476" s="237"/>
      <c r="N476" s="238"/>
      <c r="O476" s="91"/>
      <c r="P476" s="91"/>
      <c r="Q476" s="91"/>
      <c r="R476" s="91"/>
      <c r="S476" s="91"/>
      <c r="T476" s="92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139</v>
      </c>
      <c r="AU476" s="17" t="s">
        <v>86</v>
      </c>
    </row>
    <row r="477" s="2" customFormat="1" ht="16.5" customHeight="1">
      <c r="A477" s="38"/>
      <c r="B477" s="39"/>
      <c r="C477" s="220" t="s">
        <v>701</v>
      </c>
      <c r="D477" s="220" t="s">
        <v>133</v>
      </c>
      <c r="E477" s="221" t="s">
        <v>702</v>
      </c>
      <c r="F477" s="222" t="s">
        <v>703</v>
      </c>
      <c r="G477" s="223" t="s">
        <v>690</v>
      </c>
      <c r="H477" s="224">
        <v>1</v>
      </c>
      <c r="I477" s="225"/>
      <c r="J477" s="226">
        <f>ROUND(I477*H477,2)</f>
        <v>0</v>
      </c>
      <c r="K477" s="227"/>
      <c r="L477" s="44"/>
      <c r="M477" s="228" t="s">
        <v>1</v>
      </c>
      <c r="N477" s="229" t="s">
        <v>41</v>
      </c>
      <c r="O477" s="91"/>
      <c r="P477" s="230">
        <f>O477*H477</f>
        <v>0</v>
      </c>
      <c r="Q477" s="230">
        <v>0</v>
      </c>
      <c r="R477" s="230">
        <f>Q477*H477</f>
        <v>0</v>
      </c>
      <c r="S477" s="230">
        <v>0</v>
      </c>
      <c r="T477" s="231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32" t="s">
        <v>691</v>
      </c>
      <c r="AT477" s="232" t="s">
        <v>133</v>
      </c>
      <c r="AU477" s="232" t="s">
        <v>86</v>
      </c>
      <c r="AY477" s="17" t="s">
        <v>131</v>
      </c>
      <c r="BE477" s="233">
        <f>IF(N477="základní",J477,0)</f>
        <v>0</v>
      </c>
      <c r="BF477" s="233">
        <f>IF(N477="snížená",J477,0)</f>
        <v>0</v>
      </c>
      <c r="BG477" s="233">
        <f>IF(N477="zákl. přenesená",J477,0)</f>
        <v>0</v>
      </c>
      <c r="BH477" s="233">
        <f>IF(N477="sníž. přenesená",J477,0)</f>
        <v>0</v>
      </c>
      <c r="BI477" s="233">
        <f>IF(N477="nulová",J477,0)</f>
        <v>0</v>
      </c>
      <c r="BJ477" s="17" t="s">
        <v>84</v>
      </c>
      <c r="BK477" s="233">
        <f>ROUND(I477*H477,2)</f>
        <v>0</v>
      </c>
      <c r="BL477" s="17" t="s">
        <v>691</v>
      </c>
      <c r="BM477" s="232" t="s">
        <v>704</v>
      </c>
    </row>
    <row r="478" s="2" customFormat="1">
      <c r="A478" s="38"/>
      <c r="B478" s="39"/>
      <c r="C478" s="40"/>
      <c r="D478" s="234" t="s">
        <v>139</v>
      </c>
      <c r="E478" s="40"/>
      <c r="F478" s="235" t="s">
        <v>703</v>
      </c>
      <c r="G478" s="40"/>
      <c r="H478" s="40"/>
      <c r="I478" s="236"/>
      <c r="J478" s="40"/>
      <c r="K478" s="40"/>
      <c r="L478" s="44"/>
      <c r="M478" s="237"/>
      <c r="N478" s="238"/>
      <c r="O478" s="91"/>
      <c r="P478" s="91"/>
      <c r="Q478" s="91"/>
      <c r="R478" s="91"/>
      <c r="S478" s="91"/>
      <c r="T478" s="92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139</v>
      </c>
      <c r="AU478" s="17" t="s">
        <v>86</v>
      </c>
    </row>
    <row r="479" s="2" customFormat="1" ht="16.5" customHeight="1">
      <c r="A479" s="38"/>
      <c r="B479" s="39"/>
      <c r="C479" s="220" t="s">
        <v>705</v>
      </c>
      <c r="D479" s="220" t="s">
        <v>133</v>
      </c>
      <c r="E479" s="221" t="s">
        <v>706</v>
      </c>
      <c r="F479" s="222" t="s">
        <v>707</v>
      </c>
      <c r="G479" s="223" t="s">
        <v>690</v>
      </c>
      <c r="H479" s="224">
        <v>1</v>
      </c>
      <c r="I479" s="225"/>
      <c r="J479" s="226">
        <f>ROUND(I479*H479,2)</f>
        <v>0</v>
      </c>
      <c r="K479" s="227"/>
      <c r="L479" s="44"/>
      <c r="M479" s="228" t="s">
        <v>1</v>
      </c>
      <c r="N479" s="229" t="s">
        <v>41</v>
      </c>
      <c r="O479" s="91"/>
      <c r="P479" s="230">
        <f>O479*H479</f>
        <v>0</v>
      </c>
      <c r="Q479" s="230">
        <v>0</v>
      </c>
      <c r="R479" s="230">
        <f>Q479*H479</f>
        <v>0</v>
      </c>
      <c r="S479" s="230">
        <v>0</v>
      </c>
      <c r="T479" s="231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32" t="s">
        <v>691</v>
      </c>
      <c r="AT479" s="232" t="s">
        <v>133</v>
      </c>
      <c r="AU479" s="232" t="s">
        <v>86</v>
      </c>
      <c r="AY479" s="17" t="s">
        <v>131</v>
      </c>
      <c r="BE479" s="233">
        <f>IF(N479="základní",J479,0)</f>
        <v>0</v>
      </c>
      <c r="BF479" s="233">
        <f>IF(N479="snížená",J479,0)</f>
        <v>0</v>
      </c>
      <c r="BG479" s="233">
        <f>IF(N479="zákl. přenesená",J479,0)</f>
        <v>0</v>
      </c>
      <c r="BH479" s="233">
        <f>IF(N479="sníž. přenesená",J479,0)</f>
        <v>0</v>
      </c>
      <c r="BI479" s="233">
        <f>IF(N479="nulová",J479,0)</f>
        <v>0</v>
      </c>
      <c r="BJ479" s="17" t="s">
        <v>84</v>
      </c>
      <c r="BK479" s="233">
        <f>ROUND(I479*H479,2)</f>
        <v>0</v>
      </c>
      <c r="BL479" s="17" t="s">
        <v>691</v>
      </c>
      <c r="BM479" s="232" t="s">
        <v>708</v>
      </c>
    </row>
    <row r="480" s="2" customFormat="1">
      <c r="A480" s="38"/>
      <c r="B480" s="39"/>
      <c r="C480" s="40"/>
      <c r="D480" s="234" t="s">
        <v>139</v>
      </c>
      <c r="E480" s="40"/>
      <c r="F480" s="235" t="s">
        <v>707</v>
      </c>
      <c r="G480" s="40"/>
      <c r="H480" s="40"/>
      <c r="I480" s="236"/>
      <c r="J480" s="40"/>
      <c r="K480" s="40"/>
      <c r="L480" s="44"/>
      <c r="M480" s="237"/>
      <c r="N480" s="238"/>
      <c r="O480" s="91"/>
      <c r="P480" s="91"/>
      <c r="Q480" s="91"/>
      <c r="R480" s="91"/>
      <c r="S480" s="91"/>
      <c r="T480" s="92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139</v>
      </c>
      <c r="AU480" s="17" t="s">
        <v>86</v>
      </c>
    </row>
    <row r="481" s="12" customFormat="1" ht="22.8" customHeight="1">
      <c r="A481" s="12"/>
      <c r="B481" s="204"/>
      <c r="C481" s="205"/>
      <c r="D481" s="206" t="s">
        <v>75</v>
      </c>
      <c r="E481" s="218" t="s">
        <v>709</v>
      </c>
      <c r="F481" s="218" t="s">
        <v>710</v>
      </c>
      <c r="G481" s="205"/>
      <c r="H481" s="205"/>
      <c r="I481" s="208"/>
      <c r="J481" s="219">
        <f>BK481</f>
        <v>0</v>
      </c>
      <c r="K481" s="205"/>
      <c r="L481" s="210"/>
      <c r="M481" s="211"/>
      <c r="N481" s="212"/>
      <c r="O481" s="212"/>
      <c r="P481" s="213">
        <f>SUM(P482:P487)</f>
        <v>0</v>
      </c>
      <c r="Q481" s="212"/>
      <c r="R481" s="213">
        <f>SUM(R482:R487)</f>
        <v>0</v>
      </c>
      <c r="S481" s="212"/>
      <c r="T481" s="214">
        <f>SUM(T482:T487)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15" t="s">
        <v>160</v>
      </c>
      <c r="AT481" s="216" t="s">
        <v>75</v>
      </c>
      <c r="AU481" s="216" t="s">
        <v>84</v>
      </c>
      <c r="AY481" s="215" t="s">
        <v>131</v>
      </c>
      <c r="BK481" s="217">
        <f>SUM(BK482:BK487)</f>
        <v>0</v>
      </c>
    </row>
    <row r="482" s="2" customFormat="1" ht="16.5" customHeight="1">
      <c r="A482" s="38"/>
      <c r="B482" s="39"/>
      <c r="C482" s="220" t="s">
        <v>711</v>
      </c>
      <c r="D482" s="220" t="s">
        <v>133</v>
      </c>
      <c r="E482" s="221" t="s">
        <v>712</v>
      </c>
      <c r="F482" s="222" t="s">
        <v>710</v>
      </c>
      <c r="G482" s="223" t="s">
        <v>690</v>
      </c>
      <c r="H482" s="224">
        <v>1</v>
      </c>
      <c r="I482" s="225"/>
      <c r="J482" s="226">
        <f>ROUND(I482*H482,2)</f>
        <v>0</v>
      </c>
      <c r="K482" s="227"/>
      <c r="L482" s="44"/>
      <c r="M482" s="228" t="s">
        <v>1</v>
      </c>
      <c r="N482" s="229" t="s">
        <v>41</v>
      </c>
      <c r="O482" s="91"/>
      <c r="P482" s="230">
        <f>O482*H482</f>
        <v>0</v>
      </c>
      <c r="Q482" s="230">
        <v>0</v>
      </c>
      <c r="R482" s="230">
        <f>Q482*H482</f>
        <v>0</v>
      </c>
      <c r="S482" s="230">
        <v>0</v>
      </c>
      <c r="T482" s="231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32" t="s">
        <v>691</v>
      </c>
      <c r="AT482" s="232" t="s">
        <v>133</v>
      </c>
      <c r="AU482" s="232" t="s">
        <v>86</v>
      </c>
      <c r="AY482" s="17" t="s">
        <v>131</v>
      </c>
      <c r="BE482" s="233">
        <f>IF(N482="základní",J482,0)</f>
        <v>0</v>
      </c>
      <c r="BF482" s="233">
        <f>IF(N482="snížená",J482,0)</f>
        <v>0</v>
      </c>
      <c r="BG482" s="233">
        <f>IF(N482="zákl. přenesená",J482,0)</f>
        <v>0</v>
      </c>
      <c r="BH482" s="233">
        <f>IF(N482="sníž. přenesená",J482,0)</f>
        <v>0</v>
      </c>
      <c r="BI482" s="233">
        <f>IF(N482="nulová",J482,0)</f>
        <v>0</v>
      </c>
      <c r="BJ482" s="17" t="s">
        <v>84</v>
      </c>
      <c r="BK482" s="233">
        <f>ROUND(I482*H482,2)</f>
        <v>0</v>
      </c>
      <c r="BL482" s="17" t="s">
        <v>691</v>
      </c>
      <c r="BM482" s="232" t="s">
        <v>713</v>
      </c>
    </row>
    <row r="483" s="2" customFormat="1">
      <c r="A483" s="38"/>
      <c r="B483" s="39"/>
      <c r="C483" s="40"/>
      <c r="D483" s="234" t="s">
        <v>139</v>
      </c>
      <c r="E483" s="40"/>
      <c r="F483" s="235" t="s">
        <v>714</v>
      </c>
      <c r="G483" s="40"/>
      <c r="H483" s="40"/>
      <c r="I483" s="236"/>
      <c r="J483" s="40"/>
      <c r="K483" s="40"/>
      <c r="L483" s="44"/>
      <c r="M483" s="237"/>
      <c r="N483" s="238"/>
      <c r="O483" s="91"/>
      <c r="P483" s="91"/>
      <c r="Q483" s="91"/>
      <c r="R483" s="91"/>
      <c r="S483" s="91"/>
      <c r="T483" s="92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139</v>
      </c>
      <c r="AU483" s="17" t="s">
        <v>86</v>
      </c>
    </row>
    <row r="484" s="2" customFormat="1" ht="16.5" customHeight="1">
      <c r="A484" s="38"/>
      <c r="B484" s="39"/>
      <c r="C484" s="220" t="s">
        <v>715</v>
      </c>
      <c r="D484" s="220" t="s">
        <v>133</v>
      </c>
      <c r="E484" s="221" t="s">
        <v>716</v>
      </c>
      <c r="F484" s="222" t="s">
        <v>717</v>
      </c>
      <c r="G484" s="223" t="s">
        <v>690</v>
      </c>
      <c r="H484" s="224">
        <v>1</v>
      </c>
      <c r="I484" s="225"/>
      <c r="J484" s="226">
        <f>ROUND(I484*H484,2)</f>
        <v>0</v>
      </c>
      <c r="K484" s="227"/>
      <c r="L484" s="44"/>
      <c r="M484" s="228" t="s">
        <v>1</v>
      </c>
      <c r="N484" s="229" t="s">
        <v>41</v>
      </c>
      <c r="O484" s="91"/>
      <c r="P484" s="230">
        <f>O484*H484</f>
        <v>0</v>
      </c>
      <c r="Q484" s="230">
        <v>0</v>
      </c>
      <c r="R484" s="230">
        <f>Q484*H484</f>
        <v>0</v>
      </c>
      <c r="S484" s="230">
        <v>0</v>
      </c>
      <c r="T484" s="231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2" t="s">
        <v>691</v>
      </c>
      <c r="AT484" s="232" t="s">
        <v>133</v>
      </c>
      <c r="AU484" s="232" t="s">
        <v>86</v>
      </c>
      <c r="AY484" s="17" t="s">
        <v>131</v>
      </c>
      <c r="BE484" s="233">
        <f>IF(N484="základní",J484,0)</f>
        <v>0</v>
      </c>
      <c r="BF484" s="233">
        <f>IF(N484="snížená",J484,0)</f>
        <v>0</v>
      </c>
      <c r="BG484" s="233">
        <f>IF(N484="zákl. přenesená",J484,0)</f>
        <v>0</v>
      </c>
      <c r="BH484" s="233">
        <f>IF(N484="sníž. přenesená",J484,0)</f>
        <v>0</v>
      </c>
      <c r="BI484" s="233">
        <f>IF(N484="nulová",J484,0)</f>
        <v>0</v>
      </c>
      <c r="BJ484" s="17" t="s">
        <v>84</v>
      </c>
      <c r="BK484" s="233">
        <f>ROUND(I484*H484,2)</f>
        <v>0</v>
      </c>
      <c r="BL484" s="17" t="s">
        <v>691</v>
      </c>
      <c r="BM484" s="232" t="s">
        <v>718</v>
      </c>
    </row>
    <row r="485" s="2" customFormat="1">
      <c r="A485" s="38"/>
      <c r="B485" s="39"/>
      <c r="C485" s="40"/>
      <c r="D485" s="234" t="s">
        <v>139</v>
      </c>
      <c r="E485" s="40"/>
      <c r="F485" s="235" t="s">
        <v>719</v>
      </c>
      <c r="G485" s="40"/>
      <c r="H485" s="40"/>
      <c r="I485" s="236"/>
      <c r="J485" s="40"/>
      <c r="K485" s="40"/>
      <c r="L485" s="44"/>
      <c r="M485" s="237"/>
      <c r="N485" s="238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139</v>
      </c>
      <c r="AU485" s="17" t="s">
        <v>86</v>
      </c>
    </row>
    <row r="486" s="2" customFormat="1" ht="16.5" customHeight="1">
      <c r="A486" s="38"/>
      <c r="B486" s="39"/>
      <c r="C486" s="220" t="s">
        <v>720</v>
      </c>
      <c r="D486" s="220" t="s">
        <v>133</v>
      </c>
      <c r="E486" s="221" t="s">
        <v>721</v>
      </c>
      <c r="F486" s="222" t="s">
        <v>722</v>
      </c>
      <c r="G486" s="223" t="s">
        <v>690</v>
      </c>
      <c r="H486" s="224">
        <v>1</v>
      </c>
      <c r="I486" s="225"/>
      <c r="J486" s="226">
        <f>ROUND(I486*H486,2)</f>
        <v>0</v>
      </c>
      <c r="K486" s="227"/>
      <c r="L486" s="44"/>
      <c r="M486" s="228" t="s">
        <v>1</v>
      </c>
      <c r="N486" s="229" t="s">
        <v>41</v>
      </c>
      <c r="O486" s="91"/>
      <c r="P486" s="230">
        <f>O486*H486</f>
        <v>0</v>
      </c>
      <c r="Q486" s="230">
        <v>0</v>
      </c>
      <c r="R486" s="230">
        <f>Q486*H486</f>
        <v>0</v>
      </c>
      <c r="S486" s="230">
        <v>0</v>
      </c>
      <c r="T486" s="231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32" t="s">
        <v>691</v>
      </c>
      <c r="AT486" s="232" t="s">
        <v>133</v>
      </c>
      <c r="AU486" s="232" t="s">
        <v>86</v>
      </c>
      <c r="AY486" s="17" t="s">
        <v>131</v>
      </c>
      <c r="BE486" s="233">
        <f>IF(N486="základní",J486,0)</f>
        <v>0</v>
      </c>
      <c r="BF486" s="233">
        <f>IF(N486="snížená",J486,0)</f>
        <v>0</v>
      </c>
      <c r="BG486" s="233">
        <f>IF(N486="zákl. přenesená",J486,0)</f>
        <v>0</v>
      </c>
      <c r="BH486" s="233">
        <f>IF(N486="sníž. přenesená",J486,0)</f>
        <v>0</v>
      </c>
      <c r="BI486" s="233">
        <f>IF(N486="nulová",J486,0)</f>
        <v>0</v>
      </c>
      <c r="BJ486" s="17" t="s">
        <v>84</v>
      </c>
      <c r="BK486" s="233">
        <f>ROUND(I486*H486,2)</f>
        <v>0</v>
      </c>
      <c r="BL486" s="17" t="s">
        <v>691</v>
      </c>
      <c r="BM486" s="232" t="s">
        <v>723</v>
      </c>
    </row>
    <row r="487" s="2" customFormat="1">
      <c r="A487" s="38"/>
      <c r="B487" s="39"/>
      <c r="C487" s="40"/>
      <c r="D487" s="234" t="s">
        <v>139</v>
      </c>
      <c r="E487" s="40"/>
      <c r="F487" s="235" t="s">
        <v>724</v>
      </c>
      <c r="G487" s="40"/>
      <c r="H487" s="40"/>
      <c r="I487" s="236"/>
      <c r="J487" s="40"/>
      <c r="K487" s="40"/>
      <c r="L487" s="44"/>
      <c r="M487" s="237"/>
      <c r="N487" s="238"/>
      <c r="O487" s="91"/>
      <c r="P487" s="91"/>
      <c r="Q487" s="91"/>
      <c r="R487" s="91"/>
      <c r="S487" s="91"/>
      <c r="T487" s="92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139</v>
      </c>
      <c r="AU487" s="17" t="s">
        <v>86</v>
      </c>
    </row>
    <row r="488" s="12" customFormat="1" ht="22.8" customHeight="1">
      <c r="A488" s="12"/>
      <c r="B488" s="204"/>
      <c r="C488" s="205"/>
      <c r="D488" s="206" t="s">
        <v>75</v>
      </c>
      <c r="E488" s="218" t="s">
        <v>725</v>
      </c>
      <c r="F488" s="218" t="s">
        <v>726</v>
      </c>
      <c r="G488" s="205"/>
      <c r="H488" s="205"/>
      <c r="I488" s="208"/>
      <c r="J488" s="219">
        <f>BK488</f>
        <v>0</v>
      </c>
      <c r="K488" s="205"/>
      <c r="L488" s="210"/>
      <c r="M488" s="211"/>
      <c r="N488" s="212"/>
      <c r="O488" s="212"/>
      <c r="P488" s="213">
        <f>SUM(P489:P492)</f>
        <v>0</v>
      </c>
      <c r="Q488" s="212"/>
      <c r="R488" s="213">
        <f>SUM(R489:R492)</f>
        <v>0</v>
      </c>
      <c r="S488" s="212"/>
      <c r="T488" s="214">
        <f>SUM(T489:T492)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15" t="s">
        <v>160</v>
      </c>
      <c r="AT488" s="216" t="s">
        <v>75</v>
      </c>
      <c r="AU488" s="216" t="s">
        <v>84</v>
      </c>
      <c r="AY488" s="215" t="s">
        <v>131</v>
      </c>
      <c r="BK488" s="217">
        <f>SUM(BK489:BK492)</f>
        <v>0</v>
      </c>
    </row>
    <row r="489" s="2" customFormat="1" ht="16.5" customHeight="1">
      <c r="A489" s="38"/>
      <c r="B489" s="39"/>
      <c r="C489" s="220" t="s">
        <v>727</v>
      </c>
      <c r="D489" s="220" t="s">
        <v>133</v>
      </c>
      <c r="E489" s="221" t="s">
        <v>728</v>
      </c>
      <c r="F489" s="222" t="s">
        <v>729</v>
      </c>
      <c r="G489" s="223" t="s">
        <v>690</v>
      </c>
      <c r="H489" s="224">
        <v>1</v>
      </c>
      <c r="I489" s="225"/>
      <c r="J489" s="226">
        <f>ROUND(I489*H489,2)</f>
        <v>0</v>
      </c>
      <c r="K489" s="227"/>
      <c r="L489" s="44"/>
      <c r="M489" s="228" t="s">
        <v>1</v>
      </c>
      <c r="N489" s="229" t="s">
        <v>41</v>
      </c>
      <c r="O489" s="91"/>
      <c r="P489" s="230">
        <f>O489*H489</f>
        <v>0</v>
      </c>
      <c r="Q489" s="230">
        <v>0</v>
      </c>
      <c r="R489" s="230">
        <f>Q489*H489</f>
        <v>0</v>
      </c>
      <c r="S489" s="230">
        <v>0</v>
      </c>
      <c r="T489" s="231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32" t="s">
        <v>691</v>
      </c>
      <c r="AT489" s="232" t="s">
        <v>133</v>
      </c>
      <c r="AU489" s="232" t="s">
        <v>86</v>
      </c>
      <c r="AY489" s="17" t="s">
        <v>131</v>
      </c>
      <c r="BE489" s="233">
        <f>IF(N489="základní",J489,0)</f>
        <v>0</v>
      </c>
      <c r="BF489" s="233">
        <f>IF(N489="snížená",J489,0)</f>
        <v>0</v>
      </c>
      <c r="BG489" s="233">
        <f>IF(N489="zákl. přenesená",J489,0)</f>
        <v>0</v>
      </c>
      <c r="BH489" s="233">
        <f>IF(N489="sníž. přenesená",J489,0)</f>
        <v>0</v>
      </c>
      <c r="BI489" s="233">
        <f>IF(N489="nulová",J489,0)</f>
        <v>0</v>
      </c>
      <c r="BJ489" s="17" t="s">
        <v>84</v>
      </c>
      <c r="BK489" s="233">
        <f>ROUND(I489*H489,2)</f>
        <v>0</v>
      </c>
      <c r="BL489" s="17" t="s">
        <v>691</v>
      </c>
      <c r="BM489" s="232" t="s">
        <v>730</v>
      </c>
    </row>
    <row r="490" s="2" customFormat="1">
      <c r="A490" s="38"/>
      <c r="B490" s="39"/>
      <c r="C490" s="40"/>
      <c r="D490" s="234" t="s">
        <v>139</v>
      </c>
      <c r="E490" s="40"/>
      <c r="F490" s="235" t="s">
        <v>731</v>
      </c>
      <c r="G490" s="40"/>
      <c r="H490" s="40"/>
      <c r="I490" s="236"/>
      <c r="J490" s="40"/>
      <c r="K490" s="40"/>
      <c r="L490" s="44"/>
      <c r="M490" s="237"/>
      <c r="N490" s="238"/>
      <c r="O490" s="91"/>
      <c r="P490" s="91"/>
      <c r="Q490" s="91"/>
      <c r="R490" s="91"/>
      <c r="S490" s="91"/>
      <c r="T490" s="92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T490" s="17" t="s">
        <v>139</v>
      </c>
      <c r="AU490" s="17" t="s">
        <v>86</v>
      </c>
    </row>
    <row r="491" s="2" customFormat="1" ht="16.5" customHeight="1">
      <c r="A491" s="38"/>
      <c r="B491" s="39"/>
      <c r="C491" s="220" t="s">
        <v>732</v>
      </c>
      <c r="D491" s="220" t="s">
        <v>133</v>
      </c>
      <c r="E491" s="221" t="s">
        <v>733</v>
      </c>
      <c r="F491" s="222" t="s">
        <v>734</v>
      </c>
      <c r="G491" s="223" t="s">
        <v>690</v>
      </c>
      <c r="H491" s="224">
        <v>1</v>
      </c>
      <c r="I491" s="225"/>
      <c r="J491" s="226">
        <f>ROUND(I491*H491,2)</f>
        <v>0</v>
      </c>
      <c r="K491" s="227"/>
      <c r="L491" s="44"/>
      <c r="M491" s="228" t="s">
        <v>1</v>
      </c>
      <c r="N491" s="229" t="s">
        <v>41</v>
      </c>
      <c r="O491" s="91"/>
      <c r="P491" s="230">
        <f>O491*H491</f>
        <v>0</v>
      </c>
      <c r="Q491" s="230">
        <v>0</v>
      </c>
      <c r="R491" s="230">
        <f>Q491*H491</f>
        <v>0</v>
      </c>
      <c r="S491" s="230">
        <v>0</v>
      </c>
      <c r="T491" s="231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32" t="s">
        <v>691</v>
      </c>
      <c r="AT491" s="232" t="s">
        <v>133</v>
      </c>
      <c r="AU491" s="232" t="s">
        <v>86</v>
      </c>
      <c r="AY491" s="17" t="s">
        <v>131</v>
      </c>
      <c r="BE491" s="233">
        <f>IF(N491="základní",J491,0)</f>
        <v>0</v>
      </c>
      <c r="BF491" s="233">
        <f>IF(N491="snížená",J491,0)</f>
        <v>0</v>
      </c>
      <c r="BG491" s="233">
        <f>IF(N491="zákl. přenesená",J491,0)</f>
        <v>0</v>
      </c>
      <c r="BH491" s="233">
        <f>IF(N491="sníž. přenesená",J491,0)</f>
        <v>0</v>
      </c>
      <c r="BI491" s="233">
        <f>IF(N491="nulová",J491,0)</f>
        <v>0</v>
      </c>
      <c r="BJ491" s="17" t="s">
        <v>84</v>
      </c>
      <c r="BK491" s="233">
        <f>ROUND(I491*H491,2)</f>
        <v>0</v>
      </c>
      <c r="BL491" s="17" t="s">
        <v>691</v>
      </c>
      <c r="BM491" s="232" t="s">
        <v>735</v>
      </c>
    </row>
    <row r="492" s="2" customFormat="1">
      <c r="A492" s="38"/>
      <c r="B492" s="39"/>
      <c r="C492" s="40"/>
      <c r="D492" s="234" t="s">
        <v>139</v>
      </c>
      <c r="E492" s="40"/>
      <c r="F492" s="235" t="s">
        <v>736</v>
      </c>
      <c r="G492" s="40"/>
      <c r="H492" s="40"/>
      <c r="I492" s="236"/>
      <c r="J492" s="40"/>
      <c r="K492" s="40"/>
      <c r="L492" s="44"/>
      <c r="M492" s="282"/>
      <c r="N492" s="283"/>
      <c r="O492" s="284"/>
      <c r="P492" s="284"/>
      <c r="Q492" s="284"/>
      <c r="R492" s="284"/>
      <c r="S492" s="284"/>
      <c r="T492" s="285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7" t="s">
        <v>139</v>
      </c>
      <c r="AU492" s="17" t="s">
        <v>86</v>
      </c>
    </row>
    <row r="493" s="2" customFormat="1" ht="6.96" customHeight="1">
      <c r="A493" s="38"/>
      <c r="B493" s="66"/>
      <c r="C493" s="67"/>
      <c r="D493" s="67"/>
      <c r="E493" s="67"/>
      <c r="F493" s="67"/>
      <c r="G493" s="67"/>
      <c r="H493" s="67"/>
      <c r="I493" s="67"/>
      <c r="J493" s="67"/>
      <c r="K493" s="67"/>
      <c r="L493" s="44"/>
      <c r="M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</row>
  </sheetData>
  <sheetProtection sheet="1" autoFilter="0" formatColumns="0" formatRows="0" objects="1" scenarios="1" spinCount="100000" saltValue="nvuamaSiM0LL0hjFPJeN+jMz7ZUuZrDaacSVNd8Y6YtZi1WJNyFtvX6lVA/UhWtaIAukuVTd2lyrdZRwSRta3w==" hashValue="//JMlDLwL1odktXVOaknUJXqTIq8PexolJSOXwkr6/JiQ8u2x+US0/eGV+2GScseSYVxWnKa2+XX9Le43rHtPA==" algorithmName="SHA-512" password="CC35"/>
  <autoFilter ref="C129:K492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94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Kyjov - přístupová komunikace k MŠ Nádražní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95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737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4. 2. 2026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738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ROUND((SUM(BE124:BE270)),  2)</f>
        <v>0</v>
      </c>
      <c r="G33" s="38"/>
      <c r="H33" s="38"/>
      <c r="I33" s="156">
        <v>0.20999999999999999</v>
      </c>
      <c r="J33" s="155">
        <f>ROUND(((SUM(BE124:BE270))*I33),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ROUND((SUM(BF124:BF270)),  2)</f>
        <v>0</v>
      </c>
      <c r="G34" s="38"/>
      <c r="H34" s="38"/>
      <c r="I34" s="156">
        <v>0.12</v>
      </c>
      <c r="J34" s="155">
        <f>ROUND(((SUM(BF124:BF270))*I34),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ROUND((SUM(BG124:BG270)),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ROUND((SUM(BH124:BH270)),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ROUND((SUM(BI124:BI270)),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Kyjov - přístupová komunikace k MŠ Nádražní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SO.401 - Veřejné osvětlení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Kyjov</v>
      </c>
      <c r="G89" s="40"/>
      <c r="H89" s="40"/>
      <c r="I89" s="32" t="s">
        <v>22</v>
      </c>
      <c r="J89" s="79" t="str">
        <f>IF(J12="","",J12)</f>
        <v>4. 2. 2026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Kyjov</v>
      </c>
      <c r="G91" s="40"/>
      <c r="H91" s="40"/>
      <c r="I91" s="32" t="s">
        <v>30</v>
      </c>
      <c r="J91" s="36" t="str">
        <f>E21</f>
        <v>Ing. Karel Florian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98</v>
      </c>
      <c r="D94" s="177"/>
      <c r="E94" s="177"/>
      <c r="F94" s="177"/>
      <c r="G94" s="177"/>
      <c r="H94" s="177"/>
      <c r="I94" s="177"/>
      <c r="J94" s="178" t="s">
        <v>99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100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101</v>
      </c>
    </row>
    <row r="97" s="9" customFormat="1" ht="24.96" customHeight="1">
      <c r="A97" s="9"/>
      <c r="B97" s="180"/>
      <c r="C97" s="181"/>
      <c r="D97" s="182" t="s">
        <v>739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740</v>
      </c>
      <c r="E98" s="183"/>
      <c r="F98" s="183"/>
      <c r="G98" s="183"/>
      <c r="H98" s="183"/>
      <c r="I98" s="183"/>
      <c r="J98" s="184">
        <f>J126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6"/>
      <c r="C99" s="187"/>
      <c r="D99" s="188" t="s">
        <v>741</v>
      </c>
      <c r="E99" s="189"/>
      <c r="F99" s="189"/>
      <c r="G99" s="189"/>
      <c r="H99" s="189"/>
      <c r="I99" s="189"/>
      <c r="J99" s="190">
        <f>J127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742</v>
      </c>
      <c r="E100" s="189"/>
      <c r="F100" s="189"/>
      <c r="G100" s="189"/>
      <c r="H100" s="189"/>
      <c r="I100" s="189"/>
      <c r="J100" s="190">
        <f>J164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743</v>
      </c>
      <c r="E101" s="189"/>
      <c r="F101" s="189"/>
      <c r="G101" s="189"/>
      <c r="H101" s="189"/>
      <c r="I101" s="189"/>
      <c r="J101" s="190">
        <f>J185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744</v>
      </c>
      <c r="E102" s="189"/>
      <c r="F102" s="189"/>
      <c r="G102" s="189"/>
      <c r="H102" s="189"/>
      <c r="I102" s="189"/>
      <c r="J102" s="190">
        <f>J226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745</v>
      </c>
      <c r="E103" s="189"/>
      <c r="F103" s="189"/>
      <c r="G103" s="189"/>
      <c r="H103" s="189"/>
      <c r="I103" s="189"/>
      <c r="J103" s="190">
        <f>J231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746</v>
      </c>
      <c r="E104" s="189"/>
      <c r="F104" s="189"/>
      <c r="G104" s="189"/>
      <c r="H104" s="189"/>
      <c r="I104" s="189"/>
      <c r="J104" s="190">
        <f>J264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5" t="str">
        <f>E7</f>
        <v>Kyjov - přístupová komunikace k MŠ Nádražní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95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SO.401 - Veřejné osvětlení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Kyjov</v>
      </c>
      <c r="G118" s="40"/>
      <c r="H118" s="40"/>
      <c r="I118" s="32" t="s">
        <v>22</v>
      </c>
      <c r="J118" s="79" t="str">
        <f>IF(J12="","",J12)</f>
        <v>4. 2. 2026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>město Kyjov</v>
      </c>
      <c r="G120" s="40"/>
      <c r="H120" s="40"/>
      <c r="I120" s="32" t="s">
        <v>30</v>
      </c>
      <c r="J120" s="36" t="str">
        <f>E21</f>
        <v>Ing. Karel Florian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2"/>
      <c r="B123" s="193"/>
      <c r="C123" s="194" t="s">
        <v>117</v>
      </c>
      <c r="D123" s="195" t="s">
        <v>61</v>
      </c>
      <c r="E123" s="195" t="s">
        <v>57</v>
      </c>
      <c r="F123" s="195" t="s">
        <v>58</v>
      </c>
      <c r="G123" s="195" t="s">
        <v>118</v>
      </c>
      <c r="H123" s="195" t="s">
        <v>119</v>
      </c>
      <c r="I123" s="195" t="s">
        <v>120</v>
      </c>
      <c r="J123" s="196" t="s">
        <v>99</v>
      </c>
      <c r="K123" s="197" t="s">
        <v>121</v>
      </c>
      <c r="L123" s="198"/>
      <c r="M123" s="100" t="s">
        <v>1</v>
      </c>
      <c r="N123" s="101" t="s">
        <v>40</v>
      </c>
      <c r="O123" s="101" t="s">
        <v>122</v>
      </c>
      <c r="P123" s="101" t="s">
        <v>123</v>
      </c>
      <c r="Q123" s="101" t="s">
        <v>124</v>
      </c>
      <c r="R123" s="101" t="s">
        <v>125</v>
      </c>
      <c r="S123" s="101" t="s">
        <v>126</v>
      </c>
      <c r="T123" s="102" t="s">
        <v>127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8"/>
      <c r="B124" s="39"/>
      <c r="C124" s="107" t="s">
        <v>128</v>
      </c>
      <c r="D124" s="40"/>
      <c r="E124" s="40"/>
      <c r="F124" s="40"/>
      <c r="G124" s="40"/>
      <c r="H124" s="40"/>
      <c r="I124" s="40"/>
      <c r="J124" s="199">
        <f>BK124</f>
        <v>0</v>
      </c>
      <c r="K124" s="40"/>
      <c r="L124" s="44"/>
      <c r="M124" s="103"/>
      <c r="N124" s="200"/>
      <c r="O124" s="104"/>
      <c r="P124" s="201">
        <f>P125+P126</f>
        <v>0</v>
      </c>
      <c r="Q124" s="104"/>
      <c r="R124" s="201">
        <f>R125+R126</f>
        <v>0</v>
      </c>
      <c r="S124" s="104"/>
      <c r="T124" s="202">
        <f>T125+T126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101</v>
      </c>
      <c r="BK124" s="203">
        <f>BK125+BK126</f>
        <v>0</v>
      </c>
    </row>
    <row r="125" s="12" customFormat="1" ht="25.92" customHeight="1">
      <c r="A125" s="12"/>
      <c r="B125" s="204"/>
      <c r="C125" s="205"/>
      <c r="D125" s="206" t="s">
        <v>75</v>
      </c>
      <c r="E125" s="207" t="s">
        <v>747</v>
      </c>
      <c r="F125" s="207" t="s">
        <v>748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v>0</v>
      </c>
      <c r="Q125" s="212"/>
      <c r="R125" s="213">
        <v>0</v>
      </c>
      <c r="S125" s="212"/>
      <c r="T125" s="214"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76</v>
      </c>
      <c r="AY125" s="215" t="s">
        <v>131</v>
      </c>
      <c r="BK125" s="217">
        <v>0</v>
      </c>
    </row>
    <row r="126" s="12" customFormat="1" ht="25.92" customHeight="1">
      <c r="A126" s="12"/>
      <c r="B126" s="204"/>
      <c r="C126" s="205"/>
      <c r="D126" s="206" t="s">
        <v>75</v>
      </c>
      <c r="E126" s="207" t="s">
        <v>749</v>
      </c>
      <c r="F126" s="207" t="s">
        <v>750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P127+P164+P185+P226+P231+P264</f>
        <v>0</v>
      </c>
      <c r="Q126" s="212"/>
      <c r="R126" s="213">
        <f>R127+R164+R185+R226+R231+R264</f>
        <v>0</v>
      </c>
      <c r="S126" s="212"/>
      <c r="T126" s="214">
        <f>T127+T164+T185+T226+T231+T264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84</v>
      </c>
      <c r="AT126" s="216" t="s">
        <v>75</v>
      </c>
      <c r="AU126" s="216" t="s">
        <v>76</v>
      </c>
      <c r="AY126" s="215" t="s">
        <v>131</v>
      </c>
      <c r="BK126" s="217">
        <f>BK127+BK164+BK185+BK226+BK231+BK264</f>
        <v>0</v>
      </c>
    </row>
    <row r="127" s="12" customFormat="1" ht="22.8" customHeight="1">
      <c r="A127" s="12"/>
      <c r="B127" s="204"/>
      <c r="C127" s="205"/>
      <c r="D127" s="206" t="s">
        <v>75</v>
      </c>
      <c r="E127" s="218" t="s">
        <v>751</v>
      </c>
      <c r="F127" s="218" t="s">
        <v>752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SUM(P128:P163)</f>
        <v>0</v>
      </c>
      <c r="Q127" s="212"/>
      <c r="R127" s="213">
        <f>SUM(R128:R163)</f>
        <v>0</v>
      </c>
      <c r="S127" s="212"/>
      <c r="T127" s="214">
        <f>SUM(T128:T163)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84</v>
      </c>
      <c r="AT127" s="216" t="s">
        <v>75</v>
      </c>
      <c r="AU127" s="216" t="s">
        <v>84</v>
      </c>
      <c r="AY127" s="215" t="s">
        <v>131</v>
      </c>
      <c r="BK127" s="217">
        <f>SUM(BK128:BK163)</f>
        <v>0</v>
      </c>
    </row>
    <row r="128" s="2" customFormat="1" ht="16.5" customHeight="1">
      <c r="A128" s="38"/>
      <c r="B128" s="39"/>
      <c r="C128" s="261" t="s">
        <v>84</v>
      </c>
      <c r="D128" s="261" t="s">
        <v>232</v>
      </c>
      <c r="E128" s="262" t="s">
        <v>753</v>
      </c>
      <c r="F128" s="263" t="s">
        <v>754</v>
      </c>
      <c r="G128" s="264" t="s">
        <v>202</v>
      </c>
      <c r="H128" s="265">
        <v>50</v>
      </c>
      <c r="I128" s="266"/>
      <c r="J128" s="267">
        <f>ROUND(I128*H128,2)</f>
        <v>0</v>
      </c>
      <c r="K128" s="268"/>
      <c r="L128" s="269"/>
      <c r="M128" s="270" t="s">
        <v>1</v>
      </c>
      <c r="N128" s="271" t="s">
        <v>41</v>
      </c>
      <c r="O128" s="91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2" t="s">
        <v>177</v>
      </c>
      <c r="AT128" s="232" t="s">
        <v>232</v>
      </c>
      <c r="AU128" s="232" t="s">
        <v>86</v>
      </c>
      <c r="AY128" s="17" t="s">
        <v>131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7" t="s">
        <v>84</v>
      </c>
      <c r="BK128" s="233">
        <f>ROUND(I128*H128,2)</f>
        <v>0</v>
      </c>
      <c r="BL128" s="17" t="s">
        <v>137</v>
      </c>
      <c r="BM128" s="232" t="s">
        <v>86</v>
      </c>
    </row>
    <row r="129" s="2" customFormat="1">
      <c r="A129" s="38"/>
      <c r="B129" s="39"/>
      <c r="C129" s="40"/>
      <c r="D129" s="234" t="s">
        <v>139</v>
      </c>
      <c r="E129" s="40"/>
      <c r="F129" s="235" t="s">
        <v>754</v>
      </c>
      <c r="G129" s="40"/>
      <c r="H129" s="40"/>
      <c r="I129" s="236"/>
      <c r="J129" s="40"/>
      <c r="K129" s="40"/>
      <c r="L129" s="44"/>
      <c r="M129" s="237"/>
      <c r="N129" s="238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139</v>
      </c>
      <c r="AU129" s="17" t="s">
        <v>86</v>
      </c>
    </row>
    <row r="130" s="2" customFormat="1" ht="16.5" customHeight="1">
      <c r="A130" s="38"/>
      <c r="B130" s="39"/>
      <c r="C130" s="261" t="s">
        <v>86</v>
      </c>
      <c r="D130" s="261" t="s">
        <v>232</v>
      </c>
      <c r="E130" s="262" t="s">
        <v>755</v>
      </c>
      <c r="F130" s="263" t="s">
        <v>756</v>
      </c>
      <c r="G130" s="264" t="s">
        <v>202</v>
      </c>
      <c r="H130" s="265">
        <v>150</v>
      </c>
      <c r="I130" s="266"/>
      <c r="J130" s="267">
        <f>ROUND(I130*H130,2)</f>
        <v>0</v>
      </c>
      <c r="K130" s="268"/>
      <c r="L130" s="269"/>
      <c r="M130" s="270" t="s">
        <v>1</v>
      </c>
      <c r="N130" s="271" t="s">
        <v>41</v>
      </c>
      <c r="O130" s="91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2" t="s">
        <v>177</v>
      </c>
      <c r="AT130" s="232" t="s">
        <v>232</v>
      </c>
      <c r="AU130" s="232" t="s">
        <v>86</v>
      </c>
      <c r="AY130" s="17" t="s">
        <v>131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84</v>
      </c>
      <c r="BK130" s="233">
        <f>ROUND(I130*H130,2)</f>
        <v>0</v>
      </c>
      <c r="BL130" s="17" t="s">
        <v>137</v>
      </c>
      <c r="BM130" s="232" t="s">
        <v>137</v>
      </c>
    </row>
    <row r="131" s="2" customFormat="1">
      <c r="A131" s="38"/>
      <c r="B131" s="39"/>
      <c r="C131" s="40"/>
      <c r="D131" s="234" t="s">
        <v>139</v>
      </c>
      <c r="E131" s="40"/>
      <c r="F131" s="235" t="s">
        <v>756</v>
      </c>
      <c r="G131" s="40"/>
      <c r="H131" s="40"/>
      <c r="I131" s="236"/>
      <c r="J131" s="40"/>
      <c r="K131" s="40"/>
      <c r="L131" s="44"/>
      <c r="M131" s="237"/>
      <c r="N131" s="238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139</v>
      </c>
      <c r="AU131" s="17" t="s">
        <v>86</v>
      </c>
    </row>
    <row r="132" s="2" customFormat="1" ht="16.5" customHeight="1">
      <c r="A132" s="38"/>
      <c r="B132" s="39"/>
      <c r="C132" s="261" t="s">
        <v>145</v>
      </c>
      <c r="D132" s="261" t="s">
        <v>232</v>
      </c>
      <c r="E132" s="262" t="s">
        <v>757</v>
      </c>
      <c r="F132" s="263" t="s">
        <v>758</v>
      </c>
      <c r="G132" s="264" t="s">
        <v>267</v>
      </c>
      <c r="H132" s="265">
        <v>100</v>
      </c>
      <c r="I132" s="266"/>
      <c r="J132" s="267">
        <f>ROUND(I132*H132,2)</f>
        <v>0</v>
      </c>
      <c r="K132" s="268"/>
      <c r="L132" s="269"/>
      <c r="M132" s="270" t="s">
        <v>1</v>
      </c>
      <c r="N132" s="271" t="s">
        <v>41</v>
      </c>
      <c r="O132" s="91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2" t="s">
        <v>177</v>
      </c>
      <c r="AT132" s="232" t="s">
        <v>232</v>
      </c>
      <c r="AU132" s="232" t="s">
        <v>86</v>
      </c>
      <c r="AY132" s="17" t="s">
        <v>131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84</v>
      </c>
      <c r="BK132" s="233">
        <f>ROUND(I132*H132,2)</f>
        <v>0</v>
      </c>
      <c r="BL132" s="17" t="s">
        <v>137</v>
      </c>
      <c r="BM132" s="232" t="s">
        <v>165</v>
      </c>
    </row>
    <row r="133" s="2" customFormat="1">
      <c r="A133" s="38"/>
      <c r="B133" s="39"/>
      <c r="C133" s="40"/>
      <c r="D133" s="234" t="s">
        <v>139</v>
      </c>
      <c r="E133" s="40"/>
      <c r="F133" s="235" t="s">
        <v>758</v>
      </c>
      <c r="G133" s="40"/>
      <c r="H133" s="40"/>
      <c r="I133" s="236"/>
      <c r="J133" s="40"/>
      <c r="K133" s="40"/>
      <c r="L133" s="44"/>
      <c r="M133" s="237"/>
      <c r="N133" s="238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139</v>
      </c>
      <c r="AU133" s="17" t="s">
        <v>86</v>
      </c>
    </row>
    <row r="134" s="2" customFormat="1" ht="24.15" customHeight="1">
      <c r="A134" s="38"/>
      <c r="B134" s="39"/>
      <c r="C134" s="261" t="s">
        <v>137</v>
      </c>
      <c r="D134" s="261" t="s">
        <v>232</v>
      </c>
      <c r="E134" s="262" t="s">
        <v>759</v>
      </c>
      <c r="F134" s="263" t="s">
        <v>760</v>
      </c>
      <c r="G134" s="264" t="s">
        <v>761</v>
      </c>
      <c r="H134" s="265">
        <v>4</v>
      </c>
      <c r="I134" s="266"/>
      <c r="J134" s="267">
        <f>ROUND(I134*H134,2)</f>
        <v>0</v>
      </c>
      <c r="K134" s="268"/>
      <c r="L134" s="269"/>
      <c r="M134" s="270" t="s">
        <v>1</v>
      </c>
      <c r="N134" s="271" t="s">
        <v>41</v>
      </c>
      <c r="O134" s="91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2" t="s">
        <v>177</v>
      </c>
      <c r="AT134" s="232" t="s">
        <v>232</v>
      </c>
      <c r="AU134" s="232" t="s">
        <v>86</v>
      </c>
      <c r="AY134" s="17" t="s">
        <v>131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84</v>
      </c>
      <c r="BK134" s="233">
        <f>ROUND(I134*H134,2)</f>
        <v>0</v>
      </c>
      <c r="BL134" s="17" t="s">
        <v>137</v>
      </c>
      <c r="BM134" s="232" t="s">
        <v>177</v>
      </c>
    </row>
    <row r="135" s="2" customFormat="1">
      <c r="A135" s="38"/>
      <c r="B135" s="39"/>
      <c r="C135" s="40"/>
      <c r="D135" s="234" t="s">
        <v>139</v>
      </c>
      <c r="E135" s="40"/>
      <c r="F135" s="235" t="s">
        <v>760</v>
      </c>
      <c r="G135" s="40"/>
      <c r="H135" s="40"/>
      <c r="I135" s="236"/>
      <c r="J135" s="40"/>
      <c r="K135" s="40"/>
      <c r="L135" s="44"/>
      <c r="M135" s="237"/>
      <c r="N135" s="238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139</v>
      </c>
      <c r="AU135" s="17" t="s">
        <v>86</v>
      </c>
    </row>
    <row r="136" s="2" customFormat="1" ht="33" customHeight="1">
      <c r="A136" s="38"/>
      <c r="B136" s="39"/>
      <c r="C136" s="261" t="s">
        <v>160</v>
      </c>
      <c r="D136" s="261" t="s">
        <v>232</v>
      </c>
      <c r="E136" s="262" t="s">
        <v>762</v>
      </c>
      <c r="F136" s="263" t="s">
        <v>763</v>
      </c>
      <c r="G136" s="264" t="s">
        <v>761</v>
      </c>
      <c r="H136" s="265">
        <v>2</v>
      </c>
      <c r="I136" s="266"/>
      <c r="J136" s="267">
        <f>ROUND(I136*H136,2)</f>
        <v>0</v>
      </c>
      <c r="K136" s="268"/>
      <c r="L136" s="269"/>
      <c r="M136" s="270" t="s">
        <v>1</v>
      </c>
      <c r="N136" s="271" t="s">
        <v>41</v>
      </c>
      <c r="O136" s="91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2" t="s">
        <v>177</v>
      </c>
      <c r="AT136" s="232" t="s">
        <v>232</v>
      </c>
      <c r="AU136" s="232" t="s">
        <v>86</v>
      </c>
      <c r="AY136" s="17" t="s">
        <v>131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84</v>
      </c>
      <c r="BK136" s="233">
        <f>ROUND(I136*H136,2)</f>
        <v>0</v>
      </c>
      <c r="BL136" s="17" t="s">
        <v>137</v>
      </c>
      <c r="BM136" s="232" t="s">
        <v>188</v>
      </c>
    </row>
    <row r="137" s="2" customFormat="1">
      <c r="A137" s="38"/>
      <c r="B137" s="39"/>
      <c r="C137" s="40"/>
      <c r="D137" s="234" t="s">
        <v>139</v>
      </c>
      <c r="E137" s="40"/>
      <c r="F137" s="235" t="s">
        <v>763</v>
      </c>
      <c r="G137" s="40"/>
      <c r="H137" s="40"/>
      <c r="I137" s="236"/>
      <c r="J137" s="40"/>
      <c r="K137" s="40"/>
      <c r="L137" s="44"/>
      <c r="M137" s="237"/>
      <c r="N137" s="238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139</v>
      </c>
      <c r="AU137" s="17" t="s">
        <v>86</v>
      </c>
    </row>
    <row r="138" s="2" customFormat="1" ht="33" customHeight="1">
      <c r="A138" s="38"/>
      <c r="B138" s="39"/>
      <c r="C138" s="261" t="s">
        <v>165</v>
      </c>
      <c r="D138" s="261" t="s">
        <v>232</v>
      </c>
      <c r="E138" s="262" t="s">
        <v>764</v>
      </c>
      <c r="F138" s="263" t="s">
        <v>765</v>
      </c>
      <c r="G138" s="264" t="s">
        <v>761</v>
      </c>
      <c r="H138" s="265">
        <v>3</v>
      </c>
      <c r="I138" s="266"/>
      <c r="J138" s="267">
        <f>ROUND(I138*H138,2)</f>
        <v>0</v>
      </c>
      <c r="K138" s="268"/>
      <c r="L138" s="269"/>
      <c r="M138" s="270" t="s">
        <v>1</v>
      </c>
      <c r="N138" s="271" t="s">
        <v>41</v>
      </c>
      <c r="O138" s="91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2" t="s">
        <v>177</v>
      </c>
      <c r="AT138" s="232" t="s">
        <v>232</v>
      </c>
      <c r="AU138" s="232" t="s">
        <v>86</v>
      </c>
      <c r="AY138" s="17" t="s">
        <v>131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84</v>
      </c>
      <c r="BK138" s="233">
        <f>ROUND(I138*H138,2)</f>
        <v>0</v>
      </c>
      <c r="BL138" s="17" t="s">
        <v>137</v>
      </c>
      <c r="BM138" s="232" t="s">
        <v>8</v>
      </c>
    </row>
    <row r="139" s="2" customFormat="1">
      <c r="A139" s="38"/>
      <c r="B139" s="39"/>
      <c r="C139" s="40"/>
      <c r="D139" s="234" t="s">
        <v>139</v>
      </c>
      <c r="E139" s="40"/>
      <c r="F139" s="235" t="s">
        <v>765</v>
      </c>
      <c r="G139" s="40"/>
      <c r="H139" s="40"/>
      <c r="I139" s="236"/>
      <c r="J139" s="40"/>
      <c r="K139" s="40"/>
      <c r="L139" s="44"/>
      <c r="M139" s="237"/>
      <c r="N139" s="238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139</v>
      </c>
      <c r="AU139" s="17" t="s">
        <v>86</v>
      </c>
    </row>
    <row r="140" s="2" customFormat="1" ht="33" customHeight="1">
      <c r="A140" s="38"/>
      <c r="B140" s="39"/>
      <c r="C140" s="261" t="s">
        <v>171</v>
      </c>
      <c r="D140" s="261" t="s">
        <v>232</v>
      </c>
      <c r="E140" s="262" t="s">
        <v>766</v>
      </c>
      <c r="F140" s="263" t="s">
        <v>767</v>
      </c>
      <c r="G140" s="264" t="s">
        <v>761</v>
      </c>
      <c r="H140" s="265">
        <v>1</v>
      </c>
      <c r="I140" s="266"/>
      <c r="J140" s="267">
        <f>ROUND(I140*H140,2)</f>
        <v>0</v>
      </c>
      <c r="K140" s="268"/>
      <c r="L140" s="269"/>
      <c r="M140" s="270" t="s">
        <v>1</v>
      </c>
      <c r="N140" s="271" t="s">
        <v>41</v>
      </c>
      <c r="O140" s="91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2" t="s">
        <v>177</v>
      </c>
      <c r="AT140" s="232" t="s">
        <v>232</v>
      </c>
      <c r="AU140" s="232" t="s">
        <v>86</v>
      </c>
      <c r="AY140" s="17" t="s">
        <v>131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84</v>
      </c>
      <c r="BK140" s="233">
        <f>ROUND(I140*H140,2)</f>
        <v>0</v>
      </c>
      <c r="BL140" s="17" t="s">
        <v>137</v>
      </c>
      <c r="BM140" s="232" t="s">
        <v>212</v>
      </c>
    </row>
    <row r="141" s="2" customFormat="1">
      <c r="A141" s="38"/>
      <c r="B141" s="39"/>
      <c r="C141" s="40"/>
      <c r="D141" s="234" t="s">
        <v>139</v>
      </c>
      <c r="E141" s="40"/>
      <c r="F141" s="235" t="s">
        <v>767</v>
      </c>
      <c r="G141" s="40"/>
      <c r="H141" s="40"/>
      <c r="I141" s="236"/>
      <c r="J141" s="40"/>
      <c r="K141" s="40"/>
      <c r="L141" s="44"/>
      <c r="M141" s="237"/>
      <c r="N141" s="238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139</v>
      </c>
      <c r="AU141" s="17" t="s">
        <v>86</v>
      </c>
    </row>
    <row r="142" s="2" customFormat="1" ht="24.15" customHeight="1">
      <c r="A142" s="38"/>
      <c r="B142" s="39"/>
      <c r="C142" s="261" t="s">
        <v>177</v>
      </c>
      <c r="D142" s="261" t="s">
        <v>232</v>
      </c>
      <c r="E142" s="262" t="s">
        <v>768</v>
      </c>
      <c r="F142" s="263" t="s">
        <v>769</v>
      </c>
      <c r="G142" s="264" t="s">
        <v>761</v>
      </c>
      <c r="H142" s="265">
        <v>6</v>
      </c>
      <c r="I142" s="266"/>
      <c r="J142" s="267">
        <f>ROUND(I142*H142,2)</f>
        <v>0</v>
      </c>
      <c r="K142" s="268"/>
      <c r="L142" s="269"/>
      <c r="M142" s="270" t="s">
        <v>1</v>
      </c>
      <c r="N142" s="271" t="s">
        <v>41</v>
      </c>
      <c r="O142" s="91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2" t="s">
        <v>177</v>
      </c>
      <c r="AT142" s="232" t="s">
        <v>232</v>
      </c>
      <c r="AU142" s="232" t="s">
        <v>86</v>
      </c>
      <c r="AY142" s="17" t="s">
        <v>131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84</v>
      </c>
      <c r="BK142" s="233">
        <f>ROUND(I142*H142,2)</f>
        <v>0</v>
      </c>
      <c r="BL142" s="17" t="s">
        <v>137</v>
      </c>
      <c r="BM142" s="232" t="s">
        <v>225</v>
      </c>
    </row>
    <row r="143" s="2" customFormat="1">
      <c r="A143" s="38"/>
      <c r="B143" s="39"/>
      <c r="C143" s="40"/>
      <c r="D143" s="234" t="s">
        <v>139</v>
      </c>
      <c r="E143" s="40"/>
      <c r="F143" s="235" t="s">
        <v>769</v>
      </c>
      <c r="G143" s="40"/>
      <c r="H143" s="40"/>
      <c r="I143" s="236"/>
      <c r="J143" s="40"/>
      <c r="K143" s="40"/>
      <c r="L143" s="44"/>
      <c r="M143" s="237"/>
      <c r="N143" s="238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139</v>
      </c>
      <c r="AU143" s="17" t="s">
        <v>86</v>
      </c>
    </row>
    <row r="144" s="2" customFormat="1" ht="16.5" customHeight="1">
      <c r="A144" s="38"/>
      <c r="B144" s="39"/>
      <c r="C144" s="261" t="s">
        <v>182</v>
      </c>
      <c r="D144" s="261" t="s">
        <v>232</v>
      </c>
      <c r="E144" s="262" t="s">
        <v>770</v>
      </c>
      <c r="F144" s="263" t="s">
        <v>771</v>
      </c>
      <c r="G144" s="264" t="s">
        <v>761</v>
      </c>
      <c r="H144" s="265">
        <v>6</v>
      </c>
      <c r="I144" s="266"/>
      <c r="J144" s="267">
        <f>ROUND(I144*H144,2)</f>
        <v>0</v>
      </c>
      <c r="K144" s="268"/>
      <c r="L144" s="269"/>
      <c r="M144" s="270" t="s">
        <v>1</v>
      </c>
      <c r="N144" s="271" t="s">
        <v>41</v>
      </c>
      <c r="O144" s="91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2" t="s">
        <v>177</v>
      </c>
      <c r="AT144" s="232" t="s">
        <v>232</v>
      </c>
      <c r="AU144" s="232" t="s">
        <v>86</v>
      </c>
      <c r="AY144" s="17" t="s">
        <v>131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84</v>
      </c>
      <c r="BK144" s="233">
        <f>ROUND(I144*H144,2)</f>
        <v>0</v>
      </c>
      <c r="BL144" s="17" t="s">
        <v>137</v>
      </c>
      <c r="BM144" s="232" t="s">
        <v>238</v>
      </c>
    </row>
    <row r="145" s="2" customFormat="1">
      <c r="A145" s="38"/>
      <c r="B145" s="39"/>
      <c r="C145" s="40"/>
      <c r="D145" s="234" t="s">
        <v>139</v>
      </c>
      <c r="E145" s="40"/>
      <c r="F145" s="235" t="s">
        <v>771</v>
      </c>
      <c r="G145" s="40"/>
      <c r="H145" s="40"/>
      <c r="I145" s="236"/>
      <c r="J145" s="40"/>
      <c r="K145" s="40"/>
      <c r="L145" s="44"/>
      <c r="M145" s="237"/>
      <c r="N145" s="238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139</v>
      </c>
      <c r="AU145" s="17" t="s">
        <v>86</v>
      </c>
    </row>
    <row r="146" s="2" customFormat="1" ht="21.75" customHeight="1">
      <c r="A146" s="38"/>
      <c r="B146" s="39"/>
      <c r="C146" s="261" t="s">
        <v>188</v>
      </c>
      <c r="D146" s="261" t="s">
        <v>232</v>
      </c>
      <c r="E146" s="262" t="s">
        <v>772</v>
      </c>
      <c r="F146" s="263" t="s">
        <v>773</v>
      </c>
      <c r="G146" s="264" t="s">
        <v>202</v>
      </c>
      <c r="H146" s="265">
        <v>150</v>
      </c>
      <c r="I146" s="266"/>
      <c r="J146" s="267">
        <f>ROUND(I146*H146,2)</f>
        <v>0</v>
      </c>
      <c r="K146" s="268"/>
      <c r="L146" s="269"/>
      <c r="M146" s="270" t="s">
        <v>1</v>
      </c>
      <c r="N146" s="271" t="s">
        <v>41</v>
      </c>
      <c r="O146" s="91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2" t="s">
        <v>177</v>
      </c>
      <c r="AT146" s="232" t="s">
        <v>232</v>
      </c>
      <c r="AU146" s="232" t="s">
        <v>86</v>
      </c>
      <c r="AY146" s="17" t="s">
        <v>131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84</v>
      </c>
      <c r="BK146" s="233">
        <f>ROUND(I146*H146,2)</f>
        <v>0</v>
      </c>
      <c r="BL146" s="17" t="s">
        <v>137</v>
      </c>
      <c r="BM146" s="232" t="s">
        <v>253</v>
      </c>
    </row>
    <row r="147" s="2" customFormat="1">
      <c r="A147" s="38"/>
      <c r="B147" s="39"/>
      <c r="C147" s="40"/>
      <c r="D147" s="234" t="s">
        <v>139</v>
      </c>
      <c r="E147" s="40"/>
      <c r="F147" s="235" t="s">
        <v>773</v>
      </c>
      <c r="G147" s="40"/>
      <c r="H147" s="40"/>
      <c r="I147" s="236"/>
      <c r="J147" s="40"/>
      <c r="K147" s="40"/>
      <c r="L147" s="44"/>
      <c r="M147" s="237"/>
      <c r="N147" s="238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139</v>
      </c>
      <c r="AU147" s="17" t="s">
        <v>86</v>
      </c>
    </row>
    <row r="148" s="2" customFormat="1" ht="16.5" customHeight="1">
      <c r="A148" s="38"/>
      <c r="B148" s="39"/>
      <c r="C148" s="261" t="s">
        <v>194</v>
      </c>
      <c r="D148" s="261" t="s">
        <v>232</v>
      </c>
      <c r="E148" s="262" t="s">
        <v>774</v>
      </c>
      <c r="F148" s="263" t="s">
        <v>775</v>
      </c>
      <c r="G148" s="264" t="s">
        <v>761</v>
      </c>
      <c r="H148" s="265">
        <v>12</v>
      </c>
      <c r="I148" s="266"/>
      <c r="J148" s="267">
        <f>ROUND(I148*H148,2)</f>
        <v>0</v>
      </c>
      <c r="K148" s="268"/>
      <c r="L148" s="269"/>
      <c r="M148" s="270" t="s">
        <v>1</v>
      </c>
      <c r="N148" s="271" t="s">
        <v>41</v>
      </c>
      <c r="O148" s="91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2" t="s">
        <v>177</v>
      </c>
      <c r="AT148" s="232" t="s">
        <v>232</v>
      </c>
      <c r="AU148" s="232" t="s">
        <v>86</v>
      </c>
      <c r="AY148" s="17" t="s">
        <v>131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84</v>
      </c>
      <c r="BK148" s="233">
        <f>ROUND(I148*H148,2)</f>
        <v>0</v>
      </c>
      <c r="BL148" s="17" t="s">
        <v>137</v>
      </c>
      <c r="BM148" s="232" t="s">
        <v>264</v>
      </c>
    </row>
    <row r="149" s="2" customFormat="1">
      <c r="A149" s="38"/>
      <c r="B149" s="39"/>
      <c r="C149" s="40"/>
      <c r="D149" s="234" t="s">
        <v>139</v>
      </c>
      <c r="E149" s="40"/>
      <c r="F149" s="235" t="s">
        <v>775</v>
      </c>
      <c r="G149" s="40"/>
      <c r="H149" s="40"/>
      <c r="I149" s="236"/>
      <c r="J149" s="40"/>
      <c r="K149" s="40"/>
      <c r="L149" s="44"/>
      <c r="M149" s="237"/>
      <c r="N149" s="238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139</v>
      </c>
      <c r="AU149" s="17" t="s">
        <v>86</v>
      </c>
    </row>
    <row r="150" s="2" customFormat="1" ht="16.5" customHeight="1">
      <c r="A150" s="38"/>
      <c r="B150" s="39"/>
      <c r="C150" s="261" t="s">
        <v>8</v>
      </c>
      <c r="D150" s="261" t="s">
        <v>232</v>
      </c>
      <c r="E150" s="262" t="s">
        <v>776</v>
      </c>
      <c r="F150" s="263" t="s">
        <v>777</v>
      </c>
      <c r="G150" s="264" t="s">
        <v>202</v>
      </c>
      <c r="H150" s="265">
        <v>100</v>
      </c>
      <c r="I150" s="266"/>
      <c r="J150" s="267">
        <f>ROUND(I150*H150,2)</f>
        <v>0</v>
      </c>
      <c r="K150" s="268"/>
      <c r="L150" s="269"/>
      <c r="M150" s="270" t="s">
        <v>1</v>
      </c>
      <c r="N150" s="271" t="s">
        <v>41</v>
      </c>
      <c r="O150" s="91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2" t="s">
        <v>177</v>
      </c>
      <c r="AT150" s="232" t="s">
        <v>232</v>
      </c>
      <c r="AU150" s="232" t="s">
        <v>86</v>
      </c>
      <c r="AY150" s="17" t="s">
        <v>131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84</v>
      </c>
      <c r="BK150" s="233">
        <f>ROUND(I150*H150,2)</f>
        <v>0</v>
      </c>
      <c r="BL150" s="17" t="s">
        <v>137</v>
      </c>
      <c r="BM150" s="232" t="s">
        <v>280</v>
      </c>
    </row>
    <row r="151" s="2" customFormat="1">
      <c r="A151" s="38"/>
      <c r="B151" s="39"/>
      <c r="C151" s="40"/>
      <c r="D151" s="234" t="s">
        <v>139</v>
      </c>
      <c r="E151" s="40"/>
      <c r="F151" s="235" t="s">
        <v>777</v>
      </c>
      <c r="G151" s="40"/>
      <c r="H151" s="40"/>
      <c r="I151" s="236"/>
      <c r="J151" s="40"/>
      <c r="K151" s="40"/>
      <c r="L151" s="44"/>
      <c r="M151" s="237"/>
      <c r="N151" s="238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139</v>
      </c>
      <c r="AU151" s="17" t="s">
        <v>86</v>
      </c>
    </row>
    <row r="152" s="2" customFormat="1" ht="16.5" customHeight="1">
      <c r="A152" s="38"/>
      <c r="B152" s="39"/>
      <c r="C152" s="261" t="s">
        <v>206</v>
      </c>
      <c r="D152" s="261" t="s">
        <v>232</v>
      </c>
      <c r="E152" s="262" t="s">
        <v>778</v>
      </c>
      <c r="F152" s="263" t="s">
        <v>779</v>
      </c>
      <c r="G152" s="264" t="s">
        <v>202</v>
      </c>
      <c r="H152" s="265">
        <v>15</v>
      </c>
      <c r="I152" s="266"/>
      <c r="J152" s="267">
        <f>ROUND(I152*H152,2)</f>
        <v>0</v>
      </c>
      <c r="K152" s="268"/>
      <c r="L152" s="269"/>
      <c r="M152" s="270" t="s">
        <v>1</v>
      </c>
      <c r="N152" s="271" t="s">
        <v>41</v>
      </c>
      <c r="O152" s="91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2" t="s">
        <v>177</v>
      </c>
      <c r="AT152" s="232" t="s">
        <v>232</v>
      </c>
      <c r="AU152" s="232" t="s">
        <v>86</v>
      </c>
      <c r="AY152" s="17" t="s">
        <v>131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84</v>
      </c>
      <c r="BK152" s="233">
        <f>ROUND(I152*H152,2)</f>
        <v>0</v>
      </c>
      <c r="BL152" s="17" t="s">
        <v>137</v>
      </c>
      <c r="BM152" s="232" t="s">
        <v>294</v>
      </c>
    </row>
    <row r="153" s="2" customFormat="1">
      <c r="A153" s="38"/>
      <c r="B153" s="39"/>
      <c r="C153" s="40"/>
      <c r="D153" s="234" t="s">
        <v>139</v>
      </c>
      <c r="E153" s="40"/>
      <c r="F153" s="235" t="s">
        <v>779</v>
      </c>
      <c r="G153" s="40"/>
      <c r="H153" s="40"/>
      <c r="I153" s="236"/>
      <c r="J153" s="40"/>
      <c r="K153" s="40"/>
      <c r="L153" s="44"/>
      <c r="M153" s="237"/>
      <c r="N153" s="238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139</v>
      </c>
      <c r="AU153" s="17" t="s">
        <v>86</v>
      </c>
    </row>
    <row r="154" s="2" customFormat="1" ht="16.5" customHeight="1">
      <c r="A154" s="38"/>
      <c r="B154" s="39"/>
      <c r="C154" s="261" t="s">
        <v>212</v>
      </c>
      <c r="D154" s="261" t="s">
        <v>232</v>
      </c>
      <c r="E154" s="262" t="s">
        <v>780</v>
      </c>
      <c r="F154" s="263" t="s">
        <v>781</v>
      </c>
      <c r="G154" s="264" t="s">
        <v>221</v>
      </c>
      <c r="H154" s="265">
        <v>9</v>
      </c>
      <c r="I154" s="266"/>
      <c r="J154" s="267">
        <f>ROUND(I154*H154,2)</f>
        <v>0</v>
      </c>
      <c r="K154" s="268"/>
      <c r="L154" s="269"/>
      <c r="M154" s="270" t="s">
        <v>1</v>
      </c>
      <c r="N154" s="271" t="s">
        <v>41</v>
      </c>
      <c r="O154" s="91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2" t="s">
        <v>177</v>
      </c>
      <c r="AT154" s="232" t="s">
        <v>232</v>
      </c>
      <c r="AU154" s="232" t="s">
        <v>86</v>
      </c>
      <c r="AY154" s="17" t="s">
        <v>131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7" t="s">
        <v>84</v>
      </c>
      <c r="BK154" s="233">
        <f>ROUND(I154*H154,2)</f>
        <v>0</v>
      </c>
      <c r="BL154" s="17" t="s">
        <v>137</v>
      </c>
      <c r="BM154" s="232" t="s">
        <v>307</v>
      </c>
    </row>
    <row r="155" s="2" customFormat="1">
      <c r="A155" s="38"/>
      <c r="B155" s="39"/>
      <c r="C155" s="40"/>
      <c r="D155" s="234" t="s">
        <v>139</v>
      </c>
      <c r="E155" s="40"/>
      <c r="F155" s="235" t="s">
        <v>781</v>
      </c>
      <c r="G155" s="40"/>
      <c r="H155" s="40"/>
      <c r="I155" s="236"/>
      <c r="J155" s="40"/>
      <c r="K155" s="40"/>
      <c r="L155" s="44"/>
      <c r="M155" s="237"/>
      <c r="N155" s="238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139</v>
      </c>
      <c r="AU155" s="17" t="s">
        <v>86</v>
      </c>
    </row>
    <row r="156" s="2" customFormat="1" ht="16.5" customHeight="1">
      <c r="A156" s="38"/>
      <c r="B156" s="39"/>
      <c r="C156" s="261" t="s">
        <v>218</v>
      </c>
      <c r="D156" s="261" t="s">
        <v>232</v>
      </c>
      <c r="E156" s="262" t="s">
        <v>782</v>
      </c>
      <c r="F156" s="263" t="s">
        <v>783</v>
      </c>
      <c r="G156" s="264" t="s">
        <v>761</v>
      </c>
      <c r="H156" s="265">
        <v>5</v>
      </c>
      <c r="I156" s="266"/>
      <c r="J156" s="267">
        <f>ROUND(I156*H156,2)</f>
        <v>0</v>
      </c>
      <c r="K156" s="268"/>
      <c r="L156" s="269"/>
      <c r="M156" s="270" t="s">
        <v>1</v>
      </c>
      <c r="N156" s="271" t="s">
        <v>41</v>
      </c>
      <c r="O156" s="91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2" t="s">
        <v>177</v>
      </c>
      <c r="AT156" s="232" t="s">
        <v>232</v>
      </c>
      <c r="AU156" s="232" t="s">
        <v>86</v>
      </c>
      <c r="AY156" s="17" t="s">
        <v>131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84</v>
      </c>
      <c r="BK156" s="233">
        <f>ROUND(I156*H156,2)</f>
        <v>0</v>
      </c>
      <c r="BL156" s="17" t="s">
        <v>137</v>
      </c>
      <c r="BM156" s="232" t="s">
        <v>317</v>
      </c>
    </row>
    <row r="157" s="2" customFormat="1">
      <c r="A157" s="38"/>
      <c r="B157" s="39"/>
      <c r="C157" s="40"/>
      <c r="D157" s="234" t="s">
        <v>139</v>
      </c>
      <c r="E157" s="40"/>
      <c r="F157" s="235" t="s">
        <v>783</v>
      </c>
      <c r="G157" s="40"/>
      <c r="H157" s="40"/>
      <c r="I157" s="236"/>
      <c r="J157" s="40"/>
      <c r="K157" s="40"/>
      <c r="L157" s="44"/>
      <c r="M157" s="237"/>
      <c r="N157" s="238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139</v>
      </c>
      <c r="AU157" s="17" t="s">
        <v>86</v>
      </c>
    </row>
    <row r="158" s="2" customFormat="1" ht="16.5" customHeight="1">
      <c r="A158" s="38"/>
      <c r="B158" s="39"/>
      <c r="C158" s="261" t="s">
        <v>225</v>
      </c>
      <c r="D158" s="261" t="s">
        <v>232</v>
      </c>
      <c r="E158" s="262" t="s">
        <v>784</v>
      </c>
      <c r="F158" s="263" t="s">
        <v>785</v>
      </c>
      <c r="G158" s="264" t="s">
        <v>761</v>
      </c>
      <c r="H158" s="265">
        <v>6</v>
      </c>
      <c r="I158" s="266"/>
      <c r="J158" s="267">
        <f>ROUND(I158*H158,2)</f>
        <v>0</v>
      </c>
      <c r="K158" s="268"/>
      <c r="L158" s="269"/>
      <c r="M158" s="270" t="s">
        <v>1</v>
      </c>
      <c r="N158" s="271" t="s">
        <v>41</v>
      </c>
      <c r="O158" s="91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2" t="s">
        <v>177</v>
      </c>
      <c r="AT158" s="232" t="s">
        <v>232</v>
      </c>
      <c r="AU158" s="232" t="s">
        <v>86</v>
      </c>
      <c r="AY158" s="17" t="s">
        <v>131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84</v>
      </c>
      <c r="BK158" s="233">
        <f>ROUND(I158*H158,2)</f>
        <v>0</v>
      </c>
      <c r="BL158" s="17" t="s">
        <v>137</v>
      </c>
      <c r="BM158" s="232" t="s">
        <v>329</v>
      </c>
    </row>
    <row r="159" s="2" customFormat="1">
      <c r="A159" s="38"/>
      <c r="B159" s="39"/>
      <c r="C159" s="40"/>
      <c r="D159" s="234" t="s">
        <v>139</v>
      </c>
      <c r="E159" s="40"/>
      <c r="F159" s="235" t="s">
        <v>785</v>
      </c>
      <c r="G159" s="40"/>
      <c r="H159" s="40"/>
      <c r="I159" s="236"/>
      <c r="J159" s="40"/>
      <c r="K159" s="40"/>
      <c r="L159" s="44"/>
      <c r="M159" s="237"/>
      <c r="N159" s="238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139</v>
      </c>
      <c r="AU159" s="17" t="s">
        <v>86</v>
      </c>
    </row>
    <row r="160" s="2" customFormat="1" ht="24.15" customHeight="1">
      <c r="A160" s="38"/>
      <c r="B160" s="39"/>
      <c r="C160" s="261" t="s">
        <v>231</v>
      </c>
      <c r="D160" s="261" t="s">
        <v>232</v>
      </c>
      <c r="E160" s="262" t="s">
        <v>786</v>
      </c>
      <c r="F160" s="263" t="s">
        <v>787</v>
      </c>
      <c r="G160" s="264" t="s">
        <v>788</v>
      </c>
      <c r="H160" s="265">
        <v>7500</v>
      </c>
      <c r="I160" s="266"/>
      <c r="J160" s="267">
        <f>ROUND(I160*H160,2)</f>
        <v>0</v>
      </c>
      <c r="K160" s="268"/>
      <c r="L160" s="269"/>
      <c r="M160" s="270" t="s">
        <v>1</v>
      </c>
      <c r="N160" s="271" t="s">
        <v>41</v>
      </c>
      <c r="O160" s="91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2" t="s">
        <v>177</v>
      </c>
      <c r="AT160" s="232" t="s">
        <v>232</v>
      </c>
      <c r="AU160" s="232" t="s">
        <v>86</v>
      </c>
      <c r="AY160" s="17" t="s">
        <v>131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84</v>
      </c>
      <c r="BK160" s="233">
        <f>ROUND(I160*H160,2)</f>
        <v>0</v>
      </c>
      <c r="BL160" s="17" t="s">
        <v>137</v>
      </c>
      <c r="BM160" s="232" t="s">
        <v>342</v>
      </c>
    </row>
    <row r="161" s="2" customFormat="1">
      <c r="A161" s="38"/>
      <c r="B161" s="39"/>
      <c r="C161" s="40"/>
      <c r="D161" s="234" t="s">
        <v>139</v>
      </c>
      <c r="E161" s="40"/>
      <c r="F161" s="235" t="s">
        <v>787</v>
      </c>
      <c r="G161" s="40"/>
      <c r="H161" s="40"/>
      <c r="I161" s="236"/>
      <c r="J161" s="40"/>
      <c r="K161" s="40"/>
      <c r="L161" s="44"/>
      <c r="M161" s="237"/>
      <c r="N161" s="238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139</v>
      </c>
      <c r="AU161" s="17" t="s">
        <v>86</v>
      </c>
    </row>
    <row r="162" s="2" customFormat="1" ht="16.5" customHeight="1">
      <c r="A162" s="38"/>
      <c r="B162" s="39"/>
      <c r="C162" s="261" t="s">
        <v>238</v>
      </c>
      <c r="D162" s="261" t="s">
        <v>232</v>
      </c>
      <c r="E162" s="262" t="s">
        <v>789</v>
      </c>
      <c r="F162" s="263" t="s">
        <v>790</v>
      </c>
      <c r="G162" s="264" t="s">
        <v>788</v>
      </c>
      <c r="H162" s="265">
        <v>250</v>
      </c>
      <c r="I162" s="266"/>
      <c r="J162" s="267">
        <f>ROUND(I162*H162,2)</f>
        <v>0</v>
      </c>
      <c r="K162" s="268"/>
      <c r="L162" s="269"/>
      <c r="M162" s="270" t="s">
        <v>1</v>
      </c>
      <c r="N162" s="271" t="s">
        <v>41</v>
      </c>
      <c r="O162" s="91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2" t="s">
        <v>177</v>
      </c>
      <c r="AT162" s="232" t="s">
        <v>232</v>
      </c>
      <c r="AU162" s="232" t="s">
        <v>86</v>
      </c>
      <c r="AY162" s="17" t="s">
        <v>131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84</v>
      </c>
      <c r="BK162" s="233">
        <f>ROUND(I162*H162,2)</f>
        <v>0</v>
      </c>
      <c r="BL162" s="17" t="s">
        <v>137</v>
      </c>
      <c r="BM162" s="232" t="s">
        <v>353</v>
      </c>
    </row>
    <row r="163" s="2" customFormat="1">
      <c r="A163" s="38"/>
      <c r="B163" s="39"/>
      <c r="C163" s="40"/>
      <c r="D163" s="234" t="s">
        <v>139</v>
      </c>
      <c r="E163" s="40"/>
      <c r="F163" s="235" t="s">
        <v>790</v>
      </c>
      <c r="G163" s="40"/>
      <c r="H163" s="40"/>
      <c r="I163" s="236"/>
      <c r="J163" s="40"/>
      <c r="K163" s="40"/>
      <c r="L163" s="44"/>
      <c r="M163" s="237"/>
      <c r="N163" s="238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139</v>
      </c>
      <c r="AU163" s="17" t="s">
        <v>86</v>
      </c>
    </row>
    <row r="164" s="12" customFormat="1" ht="22.8" customHeight="1">
      <c r="A164" s="12"/>
      <c r="B164" s="204"/>
      <c r="C164" s="205"/>
      <c r="D164" s="206" t="s">
        <v>75</v>
      </c>
      <c r="E164" s="218" t="s">
        <v>791</v>
      </c>
      <c r="F164" s="218" t="s">
        <v>792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SUM(P165:P184)</f>
        <v>0</v>
      </c>
      <c r="Q164" s="212"/>
      <c r="R164" s="213">
        <f>SUM(R165:R184)</f>
        <v>0</v>
      </c>
      <c r="S164" s="212"/>
      <c r="T164" s="214">
        <f>SUM(T165:T184)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84</v>
      </c>
      <c r="AT164" s="216" t="s">
        <v>75</v>
      </c>
      <c r="AU164" s="216" t="s">
        <v>84</v>
      </c>
      <c r="AY164" s="215" t="s">
        <v>131</v>
      </c>
      <c r="BK164" s="217">
        <f>SUM(BK165:BK184)</f>
        <v>0</v>
      </c>
    </row>
    <row r="165" s="2" customFormat="1" ht="16.5" customHeight="1">
      <c r="A165" s="38"/>
      <c r="B165" s="39"/>
      <c r="C165" s="220" t="s">
        <v>244</v>
      </c>
      <c r="D165" s="220" t="s">
        <v>133</v>
      </c>
      <c r="E165" s="221" t="s">
        <v>793</v>
      </c>
      <c r="F165" s="222" t="s">
        <v>794</v>
      </c>
      <c r="G165" s="223" t="s">
        <v>795</v>
      </c>
      <c r="H165" s="224">
        <v>2</v>
      </c>
      <c r="I165" s="225"/>
      <c r="J165" s="226">
        <f>ROUND(I165*H165,2)</f>
        <v>0</v>
      </c>
      <c r="K165" s="227"/>
      <c r="L165" s="44"/>
      <c r="M165" s="228" t="s">
        <v>1</v>
      </c>
      <c r="N165" s="229" t="s">
        <v>41</v>
      </c>
      <c r="O165" s="91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2" t="s">
        <v>137</v>
      </c>
      <c r="AT165" s="232" t="s">
        <v>133</v>
      </c>
      <c r="AU165" s="232" t="s">
        <v>86</v>
      </c>
      <c r="AY165" s="17" t="s">
        <v>131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84</v>
      </c>
      <c r="BK165" s="233">
        <f>ROUND(I165*H165,2)</f>
        <v>0</v>
      </c>
      <c r="BL165" s="17" t="s">
        <v>137</v>
      </c>
      <c r="BM165" s="232" t="s">
        <v>366</v>
      </c>
    </row>
    <row r="166" s="2" customFormat="1">
      <c r="A166" s="38"/>
      <c r="B166" s="39"/>
      <c r="C166" s="40"/>
      <c r="D166" s="234" t="s">
        <v>139</v>
      </c>
      <c r="E166" s="40"/>
      <c r="F166" s="235" t="s">
        <v>794</v>
      </c>
      <c r="G166" s="40"/>
      <c r="H166" s="40"/>
      <c r="I166" s="236"/>
      <c r="J166" s="40"/>
      <c r="K166" s="40"/>
      <c r="L166" s="44"/>
      <c r="M166" s="237"/>
      <c r="N166" s="238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139</v>
      </c>
      <c r="AU166" s="17" t="s">
        <v>86</v>
      </c>
    </row>
    <row r="167" s="2" customFormat="1" ht="16.5" customHeight="1">
      <c r="A167" s="38"/>
      <c r="B167" s="39"/>
      <c r="C167" s="220" t="s">
        <v>253</v>
      </c>
      <c r="D167" s="220" t="s">
        <v>133</v>
      </c>
      <c r="E167" s="221" t="s">
        <v>796</v>
      </c>
      <c r="F167" s="222" t="s">
        <v>797</v>
      </c>
      <c r="G167" s="223" t="s">
        <v>795</v>
      </c>
      <c r="H167" s="224">
        <v>12</v>
      </c>
      <c r="I167" s="225"/>
      <c r="J167" s="226">
        <f>ROUND(I167*H167,2)</f>
        <v>0</v>
      </c>
      <c r="K167" s="227"/>
      <c r="L167" s="44"/>
      <c r="M167" s="228" t="s">
        <v>1</v>
      </c>
      <c r="N167" s="229" t="s">
        <v>41</v>
      </c>
      <c r="O167" s="91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2" t="s">
        <v>137</v>
      </c>
      <c r="AT167" s="232" t="s">
        <v>133</v>
      </c>
      <c r="AU167" s="232" t="s">
        <v>86</v>
      </c>
      <c r="AY167" s="17" t="s">
        <v>131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84</v>
      </c>
      <c r="BK167" s="233">
        <f>ROUND(I167*H167,2)</f>
        <v>0</v>
      </c>
      <c r="BL167" s="17" t="s">
        <v>137</v>
      </c>
      <c r="BM167" s="232" t="s">
        <v>375</v>
      </c>
    </row>
    <row r="168" s="2" customFormat="1">
      <c r="A168" s="38"/>
      <c r="B168" s="39"/>
      <c r="C168" s="40"/>
      <c r="D168" s="234" t="s">
        <v>139</v>
      </c>
      <c r="E168" s="40"/>
      <c r="F168" s="235" t="s">
        <v>797</v>
      </c>
      <c r="G168" s="40"/>
      <c r="H168" s="40"/>
      <c r="I168" s="236"/>
      <c r="J168" s="40"/>
      <c r="K168" s="40"/>
      <c r="L168" s="44"/>
      <c r="M168" s="237"/>
      <c r="N168" s="238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139</v>
      </c>
      <c r="AU168" s="17" t="s">
        <v>86</v>
      </c>
    </row>
    <row r="169" s="2" customFormat="1" ht="16.5" customHeight="1">
      <c r="A169" s="38"/>
      <c r="B169" s="39"/>
      <c r="C169" s="220" t="s">
        <v>7</v>
      </c>
      <c r="D169" s="220" t="s">
        <v>133</v>
      </c>
      <c r="E169" s="221" t="s">
        <v>798</v>
      </c>
      <c r="F169" s="222" t="s">
        <v>799</v>
      </c>
      <c r="G169" s="223" t="s">
        <v>795</v>
      </c>
      <c r="H169" s="224">
        <v>16</v>
      </c>
      <c r="I169" s="225"/>
      <c r="J169" s="226">
        <f>ROUND(I169*H169,2)</f>
        <v>0</v>
      </c>
      <c r="K169" s="227"/>
      <c r="L169" s="44"/>
      <c r="M169" s="228" t="s">
        <v>1</v>
      </c>
      <c r="N169" s="229" t="s">
        <v>41</v>
      </c>
      <c r="O169" s="91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2" t="s">
        <v>137</v>
      </c>
      <c r="AT169" s="232" t="s">
        <v>133</v>
      </c>
      <c r="AU169" s="232" t="s">
        <v>86</v>
      </c>
      <c r="AY169" s="17" t="s">
        <v>131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7" t="s">
        <v>84</v>
      </c>
      <c r="BK169" s="233">
        <f>ROUND(I169*H169,2)</f>
        <v>0</v>
      </c>
      <c r="BL169" s="17" t="s">
        <v>137</v>
      </c>
      <c r="BM169" s="232" t="s">
        <v>385</v>
      </c>
    </row>
    <row r="170" s="2" customFormat="1">
      <c r="A170" s="38"/>
      <c r="B170" s="39"/>
      <c r="C170" s="40"/>
      <c r="D170" s="234" t="s">
        <v>139</v>
      </c>
      <c r="E170" s="40"/>
      <c r="F170" s="235" t="s">
        <v>799</v>
      </c>
      <c r="G170" s="40"/>
      <c r="H170" s="40"/>
      <c r="I170" s="236"/>
      <c r="J170" s="40"/>
      <c r="K170" s="40"/>
      <c r="L170" s="44"/>
      <c r="M170" s="237"/>
      <c r="N170" s="238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139</v>
      </c>
      <c r="AU170" s="17" t="s">
        <v>86</v>
      </c>
    </row>
    <row r="171" s="2" customFormat="1" ht="16.5" customHeight="1">
      <c r="A171" s="38"/>
      <c r="B171" s="39"/>
      <c r="C171" s="220" t="s">
        <v>264</v>
      </c>
      <c r="D171" s="220" t="s">
        <v>133</v>
      </c>
      <c r="E171" s="221" t="s">
        <v>800</v>
      </c>
      <c r="F171" s="222" t="s">
        <v>801</v>
      </c>
      <c r="G171" s="223" t="s">
        <v>795</v>
      </c>
      <c r="H171" s="224">
        <v>12</v>
      </c>
      <c r="I171" s="225"/>
      <c r="J171" s="226">
        <f>ROUND(I171*H171,2)</f>
        <v>0</v>
      </c>
      <c r="K171" s="227"/>
      <c r="L171" s="44"/>
      <c r="M171" s="228" t="s">
        <v>1</v>
      </c>
      <c r="N171" s="229" t="s">
        <v>41</v>
      </c>
      <c r="O171" s="91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2" t="s">
        <v>137</v>
      </c>
      <c r="AT171" s="232" t="s">
        <v>133</v>
      </c>
      <c r="AU171" s="232" t="s">
        <v>86</v>
      </c>
      <c r="AY171" s="17" t="s">
        <v>131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7" t="s">
        <v>84</v>
      </c>
      <c r="BK171" s="233">
        <f>ROUND(I171*H171,2)</f>
        <v>0</v>
      </c>
      <c r="BL171" s="17" t="s">
        <v>137</v>
      </c>
      <c r="BM171" s="232" t="s">
        <v>396</v>
      </c>
    </row>
    <row r="172" s="2" customFormat="1">
      <c r="A172" s="38"/>
      <c r="B172" s="39"/>
      <c r="C172" s="40"/>
      <c r="D172" s="234" t="s">
        <v>139</v>
      </c>
      <c r="E172" s="40"/>
      <c r="F172" s="235" t="s">
        <v>801</v>
      </c>
      <c r="G172" s="40"/>
      <c r="H172" s="40"/>
      <c r="I172" s="236"/>
      <c r="J172" s="40"/>
      <c r="K172" s="40"/>
      <c r="L172" s="44"/>
      <c r="M172" s="237"/>
      <c r="N172" s="238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139</v>
      </c>
      <c r="AU172" s="17" t="s">
        <v>86</v>
      </c>
    </row>
    <row r="173" s="2" customFormat="1" ht="16.5" customHeight="1">
      <c r="A173" s="38"/>
      <c r="B173" s="39"/>
      <c r="C173" s="220" t="s">
        <v>271</v>
      </c>
      <c r="D173" s="220" t="s">
        <v>133</v>
      </c>
      <c r="E173" s="221" t="s">
        <v>802</v>
      </c>
      <c r="F173" s="222" t="s">
        <v>803</v>
      </c>
      <c r="G173" s="223" t="s">
        <v>795</v>
      </c>
      <c r="H173" s="224">
        <v>4</v>
      </c>
      <c r="I173" s="225"/>
      <c r="J173" s="226">
        <f>ROUND(I173*H173,2)</f>
        <v>0</v>
      </c>
      <c r="K173" s="227"/>
      <c r="L173" s="44"/>
      <c r="M173" s="228" t="s">
        <v>1</v>
      </c>
      <c r="N173" s="229" t="s">
        <v>41</v>
      </c>
      <c r="O173" s="91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2" t="s">
        <v>137</v>
      </c>
      <c r="AT173" s="232" t="s">
        <v>133</v>
      </c>
      <c r="AU173" s="232" t="s">
        <v>86</v>
      </c>
      <c r="AY173" s="17" t="s">
        <v>131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84</v>
      </c>
      <c r="BK173" s="233">
        <f>ROUND(I173*H173,2)</f>
        <v>0</v>
      </c>
      <c r="BL173" s="17" t="s">
        <v>137</v>
      </c>
      <c r="BM173" s="232" t="s">
        <v>410</v>
      </c>
    </row>
    <row r="174" s="2" customFormat="1">
      <c r="A174" s="38"/>
      <c r="B174" s="39"/>
      <c r="C174" s="40"/>
      <c r="D174" s="234" t="s">
        <v>139</v>
      </c>
      <c r="E174" s="40"/>
      <c r="F174" s="235" t="s">
        <v>803</v>
      </c>
      <c r="G174" s="40"/>
      <c r="H174" s="40"/>
      <c r="I174" s="236"/>
      <c r="J174" s="40"/>
      <c r="K174" s="40"/>
      <c r="L174" s="44"/>
      <c r="M174" s="237"/>
      <c r="N174" s="238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139</v>
      </c>
      <c r="AU174" s="17" t="s">
        <v>86</v>
      </c>
    </row>
    <row r="175" s="2" customFormat="1" ht="24.15" customHeight="1">
      <c r="A175" s="38"/>
      <c r="B175" s="39"/>
      <c r="C175" s="220" t="s">
        <v>280</v>
      </c>
      <c r="D175" s="220" t="s">
        <v>133</v>
      </c>
      <c r="E175" s="221" t="s">
        <v>804</v>
      </c>
      <c r="F175" s="222" t="s">
        <v>805</v>
      </c>
      <c r="G175" s="223" t="s">
        <v>795</v>
      </c>
      <c r="H175" s="224">
        <v>16</v>
      </c>
      <c r="I175" s="225"/>
      <c r="J175" s="226">
        <f>ROUND(I175*H175,2)</f>
        <v>0</v>
      </c>
      <c r="K175" s="227"/>
      <c r="L175" s="44"/>
      <c r="M175" s="228" t="s">
        <v>1</v>
      </c>
      <c r="N175" s="229" t="s">
        <v>41</v>
      </c>
      <c r="O175" s="91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2" t="s">
        <v>137</v>
      </c>
      <c r="AT175" s="232" t="s">
        <v>133</v>
      </c>
      <c r="AU175" s="232" t="s">
        <v>86</v>
      </c>
      <c r="AY175" s="17" t="s">
        <v>131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7" t="s">
        <v>84</v>
      </c>
      <c r="BK175" s="233">
        <f>ROUND(I175*H175,2)</f>
        <v>0</v>
      </c>
      <c r="BL175" s="17" t="s">
        <v>137</v>
      </c>
      <c r="BM175" s="232" t="s">
        <v>419</v>
      </c>
    </row>
    <row r="176" s="2" customFormat="1">
      <c r="A176" s="38"/>
      <c r="B176" s="39"/>
      <c r="C176" s="40"/>
      <c r="D176" s="234" t="s">
        <v>139</v>
      </c>
      <c r="E176" s="40"/>
      <c r="F176" s="235" t="s">
        <v>805</v>
      </c>
      <c r="G176" s="40"/>
      <c r="H176" s="40"/>
      <c r="I176" s="236"/>
      <c r="J176" s="40"/>
      <c r="K176" s="40"/>
      <c r="L176" s="44"/>
      <c r="M176" s="237"/>
      <c r="N176" s="238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139</v>
      </c>
      <c r="AU176" s="17" t="s">
        <v>86</v>
      </c>
    </row>
    <row r="177" s="2" customFormat="1" ht="37.8" customHeight="1">
      <c r="A177" s="38"/>
      <c r="B177" s="39"/>
      <c r="C177" s="220" t="s">
        <v>288</v>
      </c>
      <c r="D177" s="220" t="s">
        <v>133</v>
      </c>
      <c r="E177" s="221" t="s">
        <v>806</v>
      </c>
      <c r="F177" s="222" t="s">
        <v>807</v>
      </c>
      <c r="G177" s="223" t="s">
        <v>795</v>
      </c>
      <c r="H177" s="224">
        <v>12</v>
      </c>
      <c r="I177" s="225"/>
      <c r="J177" s="226">
        <f>ROUND(I177*H177,2)</f>
        <v>0</v>
      </c>
      <c r="K177" s="227"/>
      <c r="L177" s="44"/>
      <c r="M177" s="228" t="s">
        <v>1</v>
      </c>
      <c r="N177" s="229" t="s">
        <v>41</v>
      </c>
      <c r="O177" s="91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2" t="s">
        <v>137</v>
      </c>
      <c r="AT177" s="232" t="s">
        <v>133</v>
      </c>
      <c r="AU177" s="232" t="s">
        <v>86</v>
      </c>
      <c r="AY177" s="17" t="s">
        <v>131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84</v>
      </c>
      <c r="BK177" s="233">
        <f>ROUND(I177*H177,2)</f>
        <v>0</v>
      </c>
      <c r="BL177" s="17" t="s">
        <v>137</v>
      </c>
      <c r="BM177" s="232" t="s">
        <v>429</v>
      </c>
    </row>
    <row r="178" s="2" customFormat="1">
      <c r="A178" s="38"/>
      <c r="B178" s="39"/>
      <c r="C178" s="40"/>
      <c r="D178" s="234" t="s">
        <v>139</v>
      </c>
      <c r="E178" s="40"/>
      <c r="F178" s="235" t="s">
        <v>807</v>
      </c>
      <c r="G178" s="40"/>
      <c r="H178" s="40"/>
      <c r="I178" s="236"/>
      <c r="J178" s="40"/>
      <c r="K178" s="40"/>
      <c r="L178" s="44"/>
      <c r="M178" s="237"/>
      <c r="N178" s="238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139</v>
      </c>
      <c r="AU178" s="17" t="s">
        <v>86</v>
      </c>
    </row>
    <row r="179" s="2" customFormat="1" ht="21.75" customHeight="1">
      <c r="A179" s="38"/>
      <c r="B179" s="39"/>
      <c r="C179" s="220" t="s">
        <v>294</v>
      </c>
      <c r="D179" s="220" t="s">
        <v>133</v>
      </c>
      <c r="E179" s="221" t="s">
        <v>808</v>
      </c>
      <c r="F179" s="222" t="s">
        <v>809</v>
      </c>
      <c r="G179" s="223" t="s">
        <v>795</v>
      </c>
      <c r="H179" s="224">
        <v>2</v>
      </c>
      <c r="I179" s="225"/>
      <c r="J179" s="226">
        <f>ROUND(I179*H179,2)</f>
        <v>0</v>
      </c>
      <c r="K179" s="227"/>
      <c r="L179" s="44"/>
      <c r="M179" s="228" t="s">
        <v>1</v>
      </c>
      <c r="N179" s="229" t="s">
        <v>41</v>
      </c>
      <c r="O179" s="91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2" t="s">
        <v>137</v>
      </c>
      <c r="AT179" s="232" t="s">
        <v>133</v>
      </c>
      <c r="AU179" s="232" t="s">
        <v>86</v>
      </c>
      <c r="AY179" s="17" t="s">
        <v>131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84</v>
      </c>
      <c r="BK179" s="233">
        <f>ROUND(I179*H179,2)</f>
        <v>0</v>
      </c>
      <c r="BL179" s="17" t="s">
        <v>137</v>
      </c>
      <c r="BM179" s="232" t="s">
        <v>439</v>
      </c>
    </row>
    <row r="180" s="2" customFormat="1">
      <c r="A180" s="38"/>
      <c r="B180" s="39"/>
      <c r="C180" s="40"/>
      <c r="D180" s="234" t="s">
        <v>139</v>
      </c>
      <c r="E180" s="40"/>
      <c r="F180" s="235" t="s">
        <v>809</v>
      </c>
      <c r="G180" s="40"/>
      <c r="H180" s="40"/>
      <c r="I180" s="236"/>
      <c r="J180" s="40"/>
      <c r="K180" s="40"/>
      <c r="L180" s="44"/>
      <c r="M180" s="237"/>
      <c r="N180" s="238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139</v>
      </c>
      <c r="AU180" s="17" t="s">
        <v>86</v>
      </c>
    </row>
    <row r="181" s="2" customFormat="1" ht="16.5" customHeight="1">
      <c r="A181" s="38"/>
      <c r="B181" s="39"/>
      <c r="C181" s="220" t="s">
        <v>302</v>
      </c>
      <c r="D181" s="220" t="s">
        <v>133</v>
      </c>
      <c r="E181" s="221" t="s">
        <v>810</v>
      </c>
      <c r="F181" s="222" t="s">
        <v>811</v>
      </c>
      <c r="G181" s="223" t="s">
        <v>795</v>
      </c>
      <c r="H181" s="224">
        <v>4</v>
      </c>
      <c r="I181" s="225"/>
      <c r="J181" s="226">
        <f>ROUND(I181*H181,2)</f>
        <v>0</v>
      </c>
      <c r="K181" s="227"/>
      <c r="L181" s="44"/>
      <c r="M181" s="228" t="s">
        <v>1</v>
      </c>
      <c r="N181" s="229" t="s">
        <v>41</v>
      </c>
      <c r="O181" s="91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2" t="s">
        <v>137</v>
      </c>
      <c r="AT181" s="232" t="s">
        <v>133</v>
      </c>
      <c r="AU181" s="232" t="s">
        <v>86</v>
      </c>
      <c r="AY181" s="17" t="s">
        <v>131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84</v>
      </c>
      <c r="BK181" s="233">
        <f>ROUND(I181*H181,2)</f>
        <v>0</v>
      </c>
      <c r="BL181" s="17" t="s">
        <v>137</v>
      </c>
      <c r="BM181" s="232" t="s">
        <v>449</v>
      </c>
    </row>
    <row r="182" s="2" customFormat="1">
      <c r="A182" s="38"/>
      <c r="B182" s="39"/>
      <c r="C182" s="40"/>
      <c r="D182" s="234" t="s">
        <v>139</v>
      </c>
      <c r="E182" s="40"/>
      <c r="F182" s="235" t="s">
        <v>811</v>
      </c>
      <c r="G182" s="40"/>
      <c r="H182" s="40"/>
      <c r="I182" s="236"/>
      <c r="J182" s="40"/>
      <c r="K182" s="40"/>
      <c r="L182" s="44"/>
      <c r="M182" s="237"/>
      <c r="N182" s="238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139</v>
      </c>
      <c r="AU182" s="17" t="s">
        <v>86</v>
      </c>
    </row>
    <row r="183" s="2" customFormat="1" ht="16.5" customHeight="1">
      <c r="A183" s="38"/>
      <c r="B183" s="39"/>
      <c r="C183" s="220" t="s">
        <v>307</v>
      </c>
      <c r="D183" s="220" t="s">
        <v>133</v>
      </c>
      <c r="E183" s="221" t="s">
        <v>812</v>
      </c>
      <c r="F183" s="222" t="s">
        <v>813</v>
      </c>
      <c r="G183" s="223" t="s">
        <v>795</v>
      </c>
      <c r="H183" s="224">
        <v>12</v>
      </c>
      <c r="I183" s="225"/>
      <c r="J183" s="226">
        <f>ROUND(I183*H183,2)</f>
        <v>0</v>
      </c>
      <c r="K183" s="227"/>
      <c r="L183" s="44"/>
      <c r="M183" s="228" t="s">
        <v>1</v>
      </c>
      <c r="N183" s="229" t="s">
        <v>41</v>
      </c>
      <c r="O183" s="91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2" t="s">
        <v>137</v>
      </c>
      <c r="AT183" s="232" t="s">
        <v>133</v>
      </c>
      <c r="AU183" s="232" t="s">
        <v>86</v>
      </c>
      <c r="AY183" s="17" t="s">
        <v>131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7" t="s">
        <v>84</v>
      </c>
      <c r="BK183" s="233">
        <f>ROUND(I183*H183,2)</f>
        <v>0</v>
      </c>
      <c r="BL183" s="17" t="s">
        <v>137</v>
      </c>
      <c r="BM183" s="232" t="s">
        <v>460</v>
      </c>
    </row>
    <row r="184" s="2" customFormat="1">
      <c r="A184" s="38"/>
      <c r="B184" s="39"/>
      <c r="C184" s="40"/>
      <c r="D184" s="234" t="s">
        <v>139</v>
      </c>
      <c r="E184" s="40"/>
      <c r="F184" s="235" t="s">
        <v>813</v>
      </c>
      <c r="G184" s="40"/>
      <c r="H184" s="40"/>
      <c r="I184" s="236"/>
      <c r="J184" s="40"/>
      <c r="K184" s="40"/>
      <c r="L184" s="44"/>
      <c r="M184" s="237"/>
      <c r="N184" s="238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139</v>
      </c>
      <c r="AU184" s="17" t="s">
        <v>86</v>
      </c>
    </row>
    <row r="185" s="12" customFormat="1" ht="22.8" customHeight="1">
      <c r="A185" s="12"/>
      <c r="B185" s="204"/>
      <c r="C185" s="205"/>
      <c r="D185" s="206" t="s">
        <v>75</v>
      </c>
      <c r="E185" s="218" t="s">
        <v>814</v>
      </c>
      <c r="F185" s="218" t="s">
        <v>815</v>
      </c>
      <c r="G185" s="205"/>
      <c r="H185" s="205"/>
      <c r="I185" s="208"/>
      <c r="J185" s="219">
        <f>BK185</f>
        <v>0</v>
      </c>
      <c r="K185" s="205"/>
      <c r="L185" s="210"/>
      <c r="M185" s="211"/>
      <c r="N185" s="212"/>
      <c r="O185" s="212"/>
      <c r="P185" s="213">
        <f>SUM(P186:P225)</f>
        <v>0</v>
      </c>
      <c r="Q185" s="212"/>
      <c r="R185" s="213">
        <f>SUM(R186:R225)</f>
        <v>0</v>
      </c>
      <c r="S185" s="212"/>
      <c r="T185" s="214">
        <f>SUM(T186:T225)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5" t="s">
        <v>84</v>
      </c>
      <c r="AT185" s="216" t="s">
        <v>75</v>
      </c>
      <c r="AU185" s="216" t="s">
        <v>84</v>
      </c>
      <c r="AY185" s="215" t="s">
        <v>131</v>
      </c>
      <c r="BK185" s="217">
        <f>SUM(BK186:BK225)</f>
        <v>0</v>
      </c>
    </row>
    <row r="186" s="2" customFormat="1" ht="24.15" customHeight="1">
      <c r="A186" s="38"/>
      <c r="B186" s="39"/>
      <c r="C186" s="220" t="s">
        <v>312</v>
      </c>
      <c r="D186" s="220" t="s">
        <v>133</v>
      </c>
      <c r="E186" s="221" t="s">
        <v>816</v>
      </c>
      <c r="F186" s="222" t="s">
        <v>817</v>
      </c>
      <c r="G186" s="223" t="s">
        <v>202</v>
      </c>
      <c r="H186" s="224">
        <v>90</v>
      </c>
      <c r="I186" s="225"/>
      <c r="J186" s="226">
        <f>ROUND(I186*H186,2)</f>
        <v>0</v>
      </c>
      <c r="K186" s="227"/>
      <c r="L186" s="44"/>
      <c r="M186" s="228" t="s">
        <v>1</v>
      </c>
      <c r="N186" s="229" t="s">
        <v>41</v>
      </c>
      <c r="O186" s="91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2" t="s">
        <v>137</v>
      </c>
      <c r="AT186" s="232" t="s">
        <v>133</v>
      </c>
      <c r="AU186" s="232" t="s">
        <v>86</v>
      </c>
      <c r="AY186" s="17" t="s">
        <v>131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7" t="s">
        <v>84</v>
      </c>
      <c r="BK186" s="233">
        <f>ROUND(I186*H186,2)</f>
        <v>0</v>
      </c>
      <c r="BL186" s="17" t="s">
        <v>137</v>
      </c>
      <c r="BM186" s="232" t="s">
        <v>470</v>
      </c>
    </row>
    <row r="187" s="2" customFormat="1">
      <c r="A187" s="38"/>
      <c r="B187" s="39"/>
      <c r="C187" s="40"/>
      <c r="D187" s="234" t="s">
        <v>139</v>
      </c>
      <c r="E187" s="40"/>
      <c r="F187" s="235" t="s">
        <v>817</v>
      </c>
      <c r="G187" s="40"/>
      <c r="H187" s="40"/>
      <c r="I187" s="236"/>
      <c r="J187" s="40"/>
      <c r="K187" s="40"/>
      <c r="L187" s="44"/>
      <c r="M187" s="237"/>
      <c r="N187" s="238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139</v>
      </c>
      <c r="AU187" s="17" t="s">
        <v>86</v>
      </c>
    </row>
    <row r="188" s="2" customFormat="1" ht="33" customHeight="1">
      <c r="A188" s="38"/>
      <c r="B188" s="39"/>
      <c r="C188" s="220" t="s">
        <v>317</v>
      </c>
      <c r="D188" s="220" t="s">
        <v>133</v>
      </c>
      <c r="E188" s="221" t="s">
        <v>818</v>
      </c>
      <c r="F188" s="222" t="s">
        <v>819</v>
      </c>
      <c r="G188" s="223" t="s">
        <v>202</v>
      </c>
      <c r="H188" s="224">
        <v>90</v>
      </c>
      <c r="I188" s="225"/>
      <c r="J188" s="226">
        <f>ROUND(I188*H188,2)</f>
        <v>0</v>
      </c>
      <c r="K188" s="227"/>
      <c r="L188" s="44"/>
      <c r="M188" s="228" t="s">
        <v>1</v>
      </c>
      <c r="N188" s="229" t="s">
        <v>41</v>
      </c>
      <c r="O188" s="91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2" t="s">
        <v>137</v>
      </c>
      <c r="AT188" s="232" t="s">
        <v>133</v>
      </c>
      <c r="AU188" s="232" t="s">
        <v>86</v>
      </c>
      <c r="AY188" s="17" t="s">
        <v>131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7" t="s">
        <v>84</v>
      </c>
      <c r="BK188" s="233">
        <f>ROUND(I188*H188,2)</f>
        <v>0</v>
      </c>
      <c r="BL188" s="17" t="s">
        <v>137</v>
      </c>
      <c r="BM188" s="232" t="s">
        <v>481</v>
      </c>
    </row>
    <row r="189" s="2" customFormat="1">
      <c r="A189" s="38"/>
      <c r="B189" s="39"/>
      <c r="C189" s="40"/>
      <c r="D189" s="234" t="s">
        <v>139</v>
      </c>
      <c r="E189" s="40"/>
      <c r="F189" s="235" t="s">
        <v>819</v>
      </c>
      <c r="G189" s="40"/>
      <c r="H189" s="40"/>
      <c r="I189" s="236"/>
      <c r="J189" s="40"/>
      <c r="K189" s="40"/>
      <c r="L189" s="44"/>
      <c r="M189" s="237"/>
      <c r="N189" s="238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139</v>
      </c>
      <c r="AU189" s="17" t="s">
        <v>86</v>
      </c>
    </row>
    <row r="190" s="2" customFormat="1" ht="33" customHeight="1">
      <c r="A190" s="38"/>
      <c r="B190" s="39"/>
      <c r="C190" s="220" t="s">
        <v>323</v>
      </c>
      <c r="D190" s="220" t="s">
        <v>133</v>
      </c>
      <c r="E190" s="221" t="s">
        <v>820</v>
      </c>
      <c r="F190" s="222" t="s">
        <v>821</v>
      </c>
      <c r="G190" s="223" t="s">
        <v>202</v>
      </c>
      <c r="H190" s="224">
        <v>13</v>
      </c>
      <c r="I190" s="225"/>
      <c r="J190" s="226">
        <f>ROUND(I190*H190,2)</f>
        <v>0</v>
      </c>
      <c r="K190" s="227"/>
      <c r="L190" s="44"/>
      <c r="M190" s="228" t="s">
        <v>1</v>
      </c>
      <c r="N190" s="229" t="s">
        <v>41</v>
      </c>
      <c r="O190" s="91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2" t="s">
        <v>137</v>
      </c>
      <c r="AT190" s="232" t="s">
        <v>133</v>
      </c>
      <c r="AU190" s="232" t="s">
        <v>86</v>
      </c>
      <c r="AY190" s="17" t="s">
        <v>131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7" t="s">
        <v>84</v>
      </c>
      <c r="BK190" s="233">
        <f>ROUND(I190*H190,2)</f>
        <v>0</v>
      </c>
      <c r="BL190" s="17" t="s">
        <v>137</v>
      </c>
      <c r="BM190" s="232" t="s">
        <v>493</v>
      </c>
    </row>
    <row r="191" s="2" customFormat="1">
      <c r="A191" s="38"/>
      <c r="B191" s="39"/>
      <c r="C191" s="40"/>
      <c r="D191" s="234" t="s">
        <v>139</v>
      </c>
      <c r="E191" s="40"/>
      <c r="F191" s="235" t="s">
        <v>821</v>
      </c>
      <c r="G191" s="40"/>
      <c r="H191" s="40"/>
      <c r="I191" s="236"/>
      <c r="J191" s="40"/>
      <c r="K191" s="40"/>
      <c r="L191" s="44"/>
      <c r="M191" s="237"/>
      <c r="N191" s="238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139</v>
      </c>
      <c r="AU191" s="17" t="s">
        <v>86</v>
      </c>
    </row>
    <row r="192" s="2" customFormat="1" ht="24.15" customHeight="1">
      <c r="A192" s="38"/>
      <c r="B192" s="39"/>
      <c r="C192" s="220" t="s">
        <v>329</v>
      </c>
      <c r="D192" s="220" t="s">
        <v>133</v>
      </c>
      <c r="E192" s="221" t="s">
        <v>822</v>
      </c>
      <c r="F192" s="222" t="s">
        <v>823</v>
      </c>
      <c r="G192" s="223" t="s">
        <v>202</v>
      </c>
      <c r="H192" s="224">
        <v>90</v>
      </c>
      <c r="I192" s="225"/>
      <c r="J192" s="226">
        <f>ROUND(I192*H192,2)</f>
        <v>0</v>
      </c>
      <c r="K192" s="227"/>
      <c r="L192" s="44"/>
      <c r="M192" s="228" t="s">
        <v>1</v>
      </c>
      <c r="N192" s="229" t="s">
        <v>41</v>
      </c>
      <c r="O192" s="91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2" t="s">
        <v>137</v>
      </c>
      <c r="AT192" s="232" t="s">
        <v>133</v>
      </c>
      <c r="AU192" s="232" t="s">
        <v>86</v>
      </c>
      <c r="AY192" s="17" t="s">
        <v>131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7" t="s">
        <v>84</v>
      </c>
      <c r="BK192" s="233">
        <f>ROUND(I192*H192,2)</f>
        <v>0</v>
      </c>
      <c r="BL192" s="17" t="s">
        <v>137</v>
      </c>
      <c r="BM192" s="232" t="s">
        <v>505</v>
      </c>
    </row>
    <row r="193" s="2" customFormat="1">
      <c r="A193" s="38"/>
      <c r="B193" s="39"/>
      <c r="C193" s="40"/>
      <c r="D193" s="234" t="s">
        <v>139</v>
      </c>
      <c r="E193" s="40"/>
      <c r="F193" s="235" t="s">
        <v>823</v>
      </c>
      <c r="G193" s="40"/>
      <c r="H193" s="40"/>
      <c r="I193" s="236"/>
      <c r="J193" s="40"/>
      <c r="K193" s="40"/>
      <c r="L193" s="44"/>
      <c r="M193" s="237"/>
      <c r="N193" s="238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139</v>
      </c>
      <c r="AU193" s="17" t="s">
        <v>86</v>
      </c>
    </row>
    <row r="194" s="2" customFormat="1" ht="24.15" customHeight="1">
      <c r="A194" s="38"/>
      <c r="B194" s="39"/>
      <c r="C194" s="220" t="s">
        <v>334</v>
      </c>
      <c r="D194" s="220" t="s">
        <v>133</v>
      </c>
      <c r="E194" s="221" t="s">
        <v>824</v>
      </c>
      <c r="F194" s="222" t="s">
        <v>825</v>
      </c>
      <c r="G194" s="223" t="s">
        <v>221</v>
      </c>
      <c r="H194" s="224">
        <v>9</v>
      </c>
      <c r="I194" s="225"/>
      <c r="J194" s="226">
        <f>ROUND(I194*H194,2)</f>
        <v>0</v>
      </c>
      <c r="K194" s="227"/>
      <c r="L194" s="44"/>
      <c r="M194" s="228" t="s">
        <v>1</v>
      </c>
      <c r="N194" s="229" t="s">
        <v>41</v>
      </c>
      <c r="O194" s="91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2" t="s">
        <v>137</v>
      </c>
      <c r="AT194" s="232" t="s">
        <v>133</v>
      </c>
      <c r="AU194" s="232" t="s">
        <v>86</v>
      </c>
      <c r="AY194" s="17" t="s">
        <v>131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84</v>
      </c>
      <c r="BK194" s="233">
        <f>ROUND(I194*H194,2)</f>
        <v>0</v>
      </c>
      <c r="BL194" s="17" t="s">
        <v>137</v>
      </c>
      <c r="BM194" s="232" t="s">
        <v>516</v>
      </c>
    </row>
    <row r="195" s="2" customFormat="1">
      <c r="A195" s="38"/>
      <c r="B195" s="39"/>
      <c r="C195" s="40"/>
      <c r="D195" s="234" t="s">
        <v>139</v>
      </c>
      <c r="E195" s="40"/>
      <c r="F195" s="235" t="s">
        <v>825</v>
      </c>
      <c r="G195" s="40"/>
      <c r="H195" s="40"/>
      <c r="I195" s="236"/>
      <c r="J195" s="40"/>
      <c r="K195" s="40"/>
      <c r="L195" s="44"/>
      <c r="M195" s="237"/>
      <c r="N195" s="238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139</v>
      </c>
      <c r="AU195" s="17" t="s">
        <v>86</v>
      </c>
    </row>
    <row r="196" s="2" customFormat="1" ht="16.5" customHeight="1">
      <c r="A196" s="38"/>
      <c r="B196" s="39"/>
      <c r="C196" s="220" t="s">
        <v>342</v>
      </c>
      <c r="D196" s="220" t="s">
        <v>133</v>
      </c>
      <c r="E196" s="221" t="s">
        <v>826</v>
      </c>
      <c r="F196" s="222" t="s">
        <v>827</v>
      </c>
      <c r="G196" s="223" t="s">
        <v>202</v>
      </c>
      <c r="H196" s="224">
        <v>150</v>
      </c>
      <c r="I196" s="225"/>
      <c r="J196" s="226">
        <f>ROUND(I196*H196,2)</f>
        <v>0</v>
      </c>
      <c r="K196" s="227"/>
      <c r="L196" s="44"/>
      <c r="M196" s="228" t="s">
        <v>1</v>
      </c>
      <c r="N196" s="229" t="s">
        <v>41</v>
      </c>
      <c r="O196" s="91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2" t="s">
        <v>137</v>
      </c>
      <c r="AT196" s="232" t="s">
        <v>133</v>
      </c>
      <c r="AU196" s="232" t="s">
        <v>86</v>
      </c>
      <c r="AY196" s="17" t="s">
        <v>131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7" t="s">
        <v>84</v>
      </c>
      <c r="BK196" s="233">
        <f>ROUND(I196*H196,2)</f>
        <v>0</v>
      </c>
      <c r="BL196" s="17" t="s">
        <v>137</v>
      </c>
      <c r="BM196" s="232" t="s">
        <v>527</v>
      </c>
    </row>
    <row r="197" s="2" customFormat="1">
      <c r="A197" s="38"/>
      <c r="B197" s="39"/>
      <c r="C197" s="40"/>
      <c r="D197" s="234" t="s">
        <v>139</v>
      </c>
      <c r="E197" s="40"/>
      <c r="F197" s="235" t="s">
        <v>827</v>
      </c>
      <c r="G197" s="40"/>
      <c r="H197" s="40"/>
      <c r="I197" s="236"/>
      <c r="J197" s="40"/>
      <c r="K197" s="40"/>
      <c r="L197" s="44"/>
      <c r="M197" s="237"/>
      <c r="N197" s="238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139</v>
      </c>
      <c r="AU197" s="17" t="s">
        <v>86</v>
      </c>
    </row>
    <row r="198" s="2" customFormat="1" ht="16.5" customHeight="1">
      <c r="A198" s="38"/>
      <c r="B198" s="39"/>
      <c r="C198" s="220" t="s">
        <v>348</v>
      </c>
      <c r="D198" s="220" t="s">
        <v>133</v>
      </c>
      <c r="E198" s="221" t="s">
        <v>828</v>
      </c>
      <c r="F198" s="222" t="s">
        <v>829</v>
      </c>
      <c r="G198" s="223" t="s">
        <v>202</v>
      </c>
      <c r="H198" s="224">
        <v>100</v>
      </c>
      <c r="I198" s="225"/>
      <c r="J198" s="226">
        <f>ROUND(I198*H198,2)</f>
        <v>0</v>
      </c>
      <c r="K198" s="227"/>
      <c r="L198" s="44"/>
      <c r="M198" s="228" t="s">
        <v>1</v>
      </c>
      <c r="N198" s="229" t="s">
        <v>41</v>
      </c>
      <c r="O198" s="91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2" t="s">
        <v>137</v>
      </c>
      <c r="AT198" s="232" t="s">
        <v>133</v>
      </c>
      <c r="AU198" s="232" t="s">
        <v>86</v>
      </c>
      <c r="AY198" s="17" t="s">
        <v>131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7" t="s">
        <v>84</v>
      </c>
      <c r="BK198" s="233">
        <f>ROUND(I198*H198,2)</f>
        <v>0</v>
      </c>
      <c r="BL198" s="17" t="s">
        <v>137</v>
      </c>
      <c r="BM198" s="232" t="s">
        <v>537</v>
      </c>
    </row>
    <row r="199" s="2" customFormat="1">
      <c r="A199" s="38"/>
      <c r="B199" s="39"/>
      <c r="C199" s="40"/>
      <c r="D199" s="234" t="s">
        <v>139</v>
      </c>
      <c r="E199" s="40"/>
      <c r="F199" s="235" t="s">
        <v>829</v>
      </c>
      <c r="G199" s="40"/>
      <c r="H199" s="40"/>
      <c r="I199" s="236"/>
      <c r="J199" s="40"/>
      <c r="K199" s="40"/>
      <c r="L199" s="44"/>
      <c r="M199" s="237"/>
      <c r="N199" s="238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139</v>
      </c>
      <c r="AU199" s="17" t="s">
        <v>86</v>
      </c>
    </row>
    <row r="200" s="2" customFormat="1" ht="16.5" customHeight="1">
      <c r="A200" s="38"/>
      <c r="B200" s="39"/>
      <c r="C200" s="220" t="s">
        <v>353</v>
      </c>
      <c r="D200" s="220" t="s">
        <v>133</v>
      </c>
      <c r="E200" s="221" t="s">
        <v>830</v>
      </c>
      <c r="F200" s="222" t="s">
        <v>831</v>
      </c>
      <c r="G200" s="223" t="s">
        <v>202</v>
      </c>
      <c r="H200" s="224">
        <v>15</v>
      </c>
      <c r="I200" s="225"/>
      <c r="J200" s="226">
        <f>ROUND(I200*H200,2)</f>
        <v>0</v>
      </c>
      <c r="K200" s="227"/>
      <c r="L200" s="44"/>
      <c r="M200" s="228" t="s">
        <v>1</v>
      </c>
      <c r="N200" s="229" t="s">
        <v>41</v>
      </c>
      <c r="O200" s="91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2" t="s">
        <v>137</v>
      </c>
      <c r="AT200" s="232" t="s">
        <v>133</v>
      </c>
      <c r="AU200" s="232" t="s">
        <v>86</v>
      </c>
      <c r="AY200" s="17" t="s">
        <v>131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84</v>
      </c>
      <c r="BK200" s="233">
        <f>ROUND(I200*H200,2)</f>
        <v>0</v>
      </c>
      <c r="BL200" s="17" t="s">
        <v>137</v>
      </c>
      <c r="BM200" s="232" t="s">
        <v>547</v>
      </c>
    </row>
    <row r="201" s="2" customFormat="1">
      <c r="A201" s="38"/>
      <c r="B201" s="39"/>
      <c r="C201" s="40"/>
      <c r="D201" s="234" t="s">
        <v>139</v>
      </c>
      <c r="E201" s="40"/>
      <c r="F201" s="235" t="s">
        <v>831</v>
      </c>
      <c r="G201" s="40"/>
      <c r="H201" s="40"/>
      <c r="I201" s="236"/>
      <c r="J201" s="40"/>
      <c r="K201" s="40"/>
      <c r="L201" s="44"/>
      <c r="M201" s="237"/>
      <c r="N201" s="238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139</v>
      </c>
      <c r="AU201" s="17" t="s">
        <v>86</v>
      </c>
    </row>
    <row r="202" s="2" customFormat="1" ht="16.5" customHeight="1">
      <c r="A202" s="38"/>
      <c r="B202" s="39"/>
      <c r="C202" s="220" t="s">
        <v>359</v>
      </c>
      <c r="D202" s="220" t="s">
        <v>133</v>
      </c>
      <c r="E202" s="221" t="s">
        <v>832</v>
      </c>
      <c r="F202" s="222" t="s">
        <v>833</v>
      </c>
      <c r="G202" s="223" t="s">
        <v>202</v>
      </c>
      <c r="H202" s="224">
        <v>150</v>
      </c>
      <c r="I202" s="225"/>
      <c r="J202" s="226">
        <f>ROUND(I202*H202,2)</f>
        <v>0</v>
      </c>
      <c r="K202" s="227"/>
      <c r="L202" s="44"/>
      <c r="M202" s="228" t="s">
        <v>1</v>
      </c>
      <c r="N202" s="229" t="s">
        <v>41</v>
      </c>
      <c r="O202" s="91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2" t="s">
        <v>137</v>
      </c>
      <c r="AT202" s="232" t="s">
        <v>133</v>
      </c>
      <c r="AU202" s="232" t="s">
        <v>86</v>
      </c>
      <c r="AY202" s="17" t="s">
        <v>131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7" t="s">
        <v>84</v>
      </c>
      <c r="BK202" s="233">
        <f>ROUND(I202*H202,2)</f>
        <v>0</v>
      </c>
      <c r="BL202" s="17" t="s">
        <v>137</v>
      </c>
      <c r="BM202" s="232" t="s">
        <v>557</v>
      </c>
    </row>
    <row r="203" s="2" customFormat="1">
      <c r="A203" s="38"/>
      <c r="B203" s="39"/>
      <c r="C203" s="40"/>
      <c r="D203" s="234" t="s">
        <v>139</v>
      </c>
      <c r="E203" s="40"/>
      <c r="F203" s="235" t="s">
        <v>833</v>
      </c>
      <c r="G203" s="40"/>
      <c r="H203" s="40"/>
      <c r="I203" s="236"/>
      <c r="J203" s="40"/>
      <c r="K203" s="40"/>
      <c r="L203" s="44"/>
      <c r="M203" s="237"/>
      <c r="N203" s="238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139</v>
      </c>
      <c r="AU203" s="17" t="s">
        <v>86</v>
      </c>
    </row>
    <row r="204" s="2" customFormat="1" ht="24.15" customHeight="1">
      <c r="A204" s="38"/>
      <c r="B204" s="39"/>
      <c r="C204" s="220" t="s">
        <v>366</v>
      </c>
      <c r="D204" s="220" t="s">
        <v>133</v>
      </c>
      <c r="E204" s="221" t="s">
        <v>834</v>
      </c>
      <c r="F204" s="222" t="s">
        <v>835</v>
      </c>
      <c r="G204" s="223" t="s">
        <v>761</v>
      </c>
      <c r="H204" s="224">
        <v>4</v>
      </c>
      <c r="I204" s="225"/>
      <c r="J204" s="226">
        <f>ROUND(I204*H204,2)</f>
        <v>0</v>
      </c>
      <c r="K204" s="227"/>
      <c r="L204" s="44"/>
      <c r="M204" s="228" t="s">
        <v>1</v>
      </c>
      <c r="N204" s="229" t="s">
        <v>41</v>
      </c>
      <c r="O204" s="91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2" t="s">
        <v>137</v>
      </c>
      <c r="AT204" s="232" t="s">
        <v>133</v>
      </c>
      <c r="AU204" s="232" t="s">
        <v>86</v>
      </c>
      <c r="AY204" s="17" t="s">
        <v>131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7" t="s">
        <v>84</v>
      </c>
      <c r="BK204" s="233">
        <f>ROUND(I204*H204,2)</f>
        <v>0</v>
      </c>
      <c r="BL204" s="17" t="s">
        <v>137</v>
      </c>
      <c r="BM204" s="232" t="s">
        <v>571</v>
      </c>
    </row>
    <row r="205" s="2" customFormat="1">
      <c r="A205" s="38"/>
      <c r="B205" s="39"/>
      <c r="C205" s="40"/>
      <c r="D205" s="234" t="s">
        <v>139</v>
      </c>
      <c r="E205" s="40"/>
      <c r="F205" s="235" t="s">
        <v>835</v>
      </c>
      <c r="G205" s="40"/>
      <c r="H205" s="40"/>
      <c r="I205" s="236"/>
      <c r="J205" s="40"/>
      <c r="K205" s="40"/>
      <c r="L205" s="44"/>
      <c r="M205" s="237"/>
      <c r="N205" s="238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139</v>
      </c>
      <c r="AU205" s="17" t="s">
        <v>86</v>
      </c>
    </row>
    <row r="206" s="2" customFormat="1" ht="24.15" customHeight="1">
      <c r="A206" s="38"/>
      <c r="B206" s="39"/>
      <c r="C206" s="220" t="s">
        <v>372</v>
      </c>
      <c r="D206" s="220" t="s">
        <v>133</v>
      </c>
      <c r="E206" s="221" t="s">
        <v>836</v>
      </c>
      <c r="F206" s="222" t="s">
        <v>837</v>
      </c>
      <c r="G206" s="223" t="s">
        <v>761</v>
      </c>
      <c r="H206" s="224">
        <v>4</v>
      </c>
      <c r="I206" s="225"/>
      <c r="J206" s="226">
        <f>ROUND(I206*H206,2)</f>
        <v>0</v>
      </c>
      <c r="K206" s="227"/>
      <c r="L206" s="44"/>
      <c r="M206" s="228" t="s">
        <v>1</v>
      </c>
      <c r="N206" s="229" t="s">
        <v>41</v>
      </c>
      <c r="O206" s="91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2" t="s">
        <v>137</v>
      </c>
      <c r="AT206" s="232" t="s">
        <v>133</v>
      </c>
      <c r="AU206" s="232" t="s">
        <v>86</v>
      </c>
      <c r="AY206" s="17" t="s">
        <v>131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7" t="s">
        <v>84</v>
      </c>
      <c r="BK206" s="233">
        <f>ROUND(I206*H206,2)</f>
        <v>0</v>
      </c>
      <c r="BL206" s="17" t="s">
        <v>137</v>
      </c>
      <c r="BM206" s="232" t="s">
        <v>581</v>
      </c>
    </row>
    <row r="207" s="2" customFormat="1">
      <c r="A207" s="38"/>
      <c r="B207" s="39"/>
      <c r="C207" s="40"/>
      <c r="D207" s="234" t="s">
        <v>139</v>
      </c>
      <c r="E207" s="40"/>
      <c r="F207" s="235" t="s">
        <v>837</v>
      </c>
      <c r="G207" s="40"/>
      <c r="H207" s="40"/>
      <c r="I207" s="236"/>
      <c r="J207" s="40"/>
      <c r="K207" s="40"/>
      <c r="L207" s="44"/>
      <c r="M207" s="237"/>
      <c r="N207" s="238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139</v>
      </c>
      <c r="AU207" s="17" t="s">
        <v>86</v>
      </c>
    </row>
    <row r="208" s="2" customFormat="1" ht="16.5" customHeight="1">
      <c r="A208" s="38"/>
      <c r="B208" s="39"/>
      <c r="C208" s="220" t="s">
        <v>375</v>
      </c>
      <c r="D208" s="220" t="s">
        <v>133</v>
      </c>
      <c r="E208" s="221" t="s">
        <v>838</v>
      </c>
      <c r="F208" s="222" t="s">
        <v>839</v>
      </c>
      <c r="G208" s="223" t="s">
        <v>202</v>
      </c>
      <c r="H208" s="224">
        <v>103</v>
      </c>
      <c r="I208" s="225"/>
      <c r="J208" s="226">
        <f>ROUND(I208*H208,2)</f>
        <v>0</v>
      </c>
      <c r="K208" s="227"/>
      <c r="L208" s="44"/>
      <c r="M208" s="228" t="s">
        <v>1</v>
      </c>
      <c r="N208" s="229" t="s">
        <v>41</v>
      </c>
      <c r="O208" s="91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2" t="s">
        <v>137</v>
      </c>
      <c r="AT208" s="232" t="s">
        <v>133</v>
      </c>
      <c r="AU208" s="232" t="s">
        <v>86</v>
      </c>
      <c r="AY208" s="17" t="s">
        <v>131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7" t="s">
        <v>84</v>
      </c>
      <c r="BK208" s="233">
        <f>ROUND(I208*H208,2)</f>
        <v>0</v>
      </c>
      <c r="BL208" s="17" t="s">
        <v>137</v>
      </c>
      <c r="BM208" s="232" t="s">
        <v>590</v>
      </c>
    </row>
    <row r="209" s="2" customFormat="1">
      <c r="A209" s="38"/>
      <c r="B209" s="39"/>
      <c r="C209" s="40"/>
      <c r="D209" s="234" t="s">
        <v>139</v>
      </c>
      <c r="E209" s="40"/>
      <c r="F209" s="235" t="s">
        <v>839</v>
      </c>
      <c r="G209" s="40"/>
      <c r="H209" s="40"/>
      <c r="I209" s="236"/>
      <c r="J209" s="40"/>
      <c r="K209" s="40"/>
      <c r="L209" s="44"/>
      <c r="M209" s="237"/>
      <c r="N209" s="238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139</v>
      </c>
      <c r="AU209" s="17" t="s">
        <v>86</v>
      </c>
    </row>
    <row r="210" s="2" customFormat="1" ht="16.5" customHeight="1">
      <c r="A210" s="38"/>
      <c r="B210" s="39"/>
      <c r="C210" s="220" t="s">
        <v>380</v>
      </c>
      <c r="D210" s="220" t="s">
        <v>133</v>
      </c>
      <c r="E210" s="221" t="s">
        <v>840</v>
      </c>
      <c r="F210" s="222" t="s">
        <v>841</v>
      </c>
      <c r="G210" s="223" t="s">
        <v>148</v>
      </c>
      <c r="H210" s="224">
        <v>24</v>
      </c>
      <c r="I210" s="225"/>
      <c r="J210" s="226">
        <f>ROUND(I210*H210,2)</f>
        <v>0</v>
      </c>
      <c r="K210" s="227"/>
      <c r="L210" s="44"/>
      <c r="M210" s="228" t="s">
        <v>1</v>
      </c>
      <c r="N210" s="229" t="s">
        <v>41</v>
      </c>
      <c r="O210" s="91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2" t="s">
        <v>137</v>
      </c>
      <c r="AT210" s="232" t="s">
        <v>133</v>
      </c>
      <c r="AU210" s="232" t="s">
        <v>86</v>
      </c>
      <c r="AY210" s="17" t="s">
        <v>131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84</v>
      </c>
      <c r="BK210" s="233">
        <f>ROUND(I210*H210,2)</f>
        <v>0</v>
      </c>
      <c r="BL210" s="17" t="s">
        <v>137</v>
      </c>
      <c r="BM210" s="232" t="s">
        <v>599</v>
      </c>
    </row>
    <row r="211" s="2" customFormat="1">
      <c r="A211" s="38"/>
      <c r="B211" s="39"/>
      <c r="C211" s="40"/>
      <c r="D211" s="234" t="s">
        <v>139</v>
      </c>
      <c r="E211" s="40"/>
      <c r="F211" s="235" t="s">
        <v>841</v>
      </c>
      <c r="G211" s="40"/>
      <c r="H211" s="40"/>
      <c r="I211" s="236"/>
      <c r="J211" s="40"/>
      <c r="K211" s="40"/>
      <c r="L211" s="44"/>
      <c r="M211" s="237"/>
      <c r="N211" s="238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139</v>
      </c>
      <c r="AU211" s="17" t="s">
        <v>86</v>
      </c>
    </row>
    <row r="212" s="2" customFormat="1" ht="16.5" customHeight="1">
      <c r="A212" s="38"/>
      <c r="B212" s="39"/>
      <c r="C212" s="220" t="s">
        <v>385</v>
      </c>
      <c r="D212" s="220" t="s">
        <v>133</v>
      </c>
      <c r="E212" s="221" t="s">
        <v>842</v>
      </c>
      <c r="F212" s="222" t="s">
        <v>843</v>
      </c>
      <c r="G212" s="223" t="s">
        <v>148</v>
      </c>
      <c r="H212" s="224">
        <v>16</v>
      </c>
      <c r="I212" s="225"/>
      <c r="J212" s="226">
        <f>ROUND(I212*H212,2)</f>
        <v>0</v>
      </c>
      <c r="K212" s="227"/>
      <c r="L212" s="44"/>
      <c r="M212" s="228" t="s">
        <v>1</v>
      </c>
      <c r="N212" s="229" t="s">
        <v>41</v>
      </c>
      <c r="O212" s="91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2" t="s">
        <v>137</v>
      </c>
      <c r="AT212" s="232" t="s">
        <v>133</v>
      </c>
      <c r="AU212" s="232" t="s">
        <v>86</v>
      </c>
      <c r="AY212" s="17" t="s">
        <v>131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7" t="s">
        <v>84</v>
      </c>
      <c r="BK212" s="233">
        <f>ROUND(I212*H212,2)</f>
        <v>0</v>
      </c>
      <c r="BL212" s="17" t="s">
        <v>137</v>
      </c>
      <c r="BM212" s="232" t="s">
        <v>613</v>
      </c>
    </row>
    <row r="213" s="2" customFormat="1">
      <c r="A213" s="38"/>
      <c r="B213" s="39"/>
      <c r="C213" s="40"/>
      <c r="D213" s="234" t="s">
        <v>139</v>
      </c>
      <c r="E213" s="40"/>
      <c r="F213" s="235" t="s">
        <v>843</v>
      </c>
      <c r="G213" s="40"/>
      <c r="H213" s="40"/>
      <c r="I213" s="236"/>
      <c r="J213" s="40"/>
      <c r="K213" s="40"/>
      <c r="L213" s="44"/>
      <c r="M213" s="237"/>
      <c r="N213" s="238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139</v>
      </c>
      <c r="AU213" s="17" t="s">
        <v>86</v>
      </c>
    </row>
    <row r="214" s="2" customFormat="1" ht="16.5" customHeight="1">
      <c r="A214" s="38"/>
      <c r="B214" s="39"/>
      <c r="C214" s="220" t="s">
        <v>391</v>
      </c>
      <c r="D214" s="220" t="s">
        <v>133</v>
      </c>
      <c r="E214" s="221" t="s">
        <v>844</v>
      </c>
      <c r="F214" s="222" t="s">
        <v>845</v>
      </c>
      <c r="G214" s="223" t="s">
        <v>202</v>
      </c>
      <c r="H214" s="224">
        <v>13</v>
      </c>
      <c r="I214" s="225"/>
      <c r="J214" s="226">
        <f>ROUND(I214*H214,2)</f>
        <v>0</v>
      </c>
      <c r="K214" s="227"/>
      <c r="L214" s="44"/>
      <c r="M214" s="228" t="s">
        <v>1</v>
      </c>
      <c r="N214" s="229" t="s">
        <v>41</v>
      </c>
      <c r="O214" s="91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2" t="s">
        <v>137</v>
      </c>
      <c r="AT214" s="232" t="s">
        <v>133</v>
      </c>
      <c r="AU214" s="232" t="s">
        <v>86</v>
      </c>
      <c r="AY214" s="17" t="s">
        <v>131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7" t="s">
        <v>84</v>
      </c>
      <c r="BK214" s="233">
        <f>ROUND(I214*H214,2)</f>
        <v>0</v>
      </c>
      <c r="BL214" s="17" t="s">
        <v>137</v>
      </c>
      <c r="BM214" s="232" t="s">
        <v>627</v>
      </c>
    </row>
    <row r="215" s="2" customFormat="1">
      <c r="A215" s="38"/>
      <c r="B215" s="39"/>
      <c r="C215" s="40"/>
      <c r="D215" s="234" t="s">
        <v>139</v>
      </c>
      <c r="E215" s="40"/>
      <c r="F215" s="235" t="s">
        <v>845</v>
      </c>
      <c r="G215" s="40"/>
      <c r="H215" s="40"/>
      <c r="I215" s="236"/>
      <c r="J215" s="40"/>
      <c r="K215" s="40"/>
      <c r="L215" s="44"/>
      <c r="M215" s="237"/>
      <c r="N215" s="238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139</v>
      </c>
      <c r="AU215" s="17" t="s">
        <v>86</v>
      </c>
    </row>
    <row r="216" s="2" customFormat="1" ht="16.5" customHeight="1">
      <c r="A216" s="38"/>
      <c r="B216" s="39"/>
      <c r="C216" s="220" t="s">
        <v>396</v>
      </c>
      <c r="D216" s="220" t="s">
        <v>133</v>
      </c>
      <c r="E216" s="221" t="s">
        <v>846</v>
      </c>
      <c r="F216" s="222" t="s">
        <v>847</v>
      </c>
      <c r="G216" s="223" t="s">
        <v>202</v>
      </c>
      <c r="H216" s="224">
        <v>13</v>
      </c>
      <c r="I216" s="225"/>
      <c r="J216" s="226">
        <f>ROUND(I216*H216,2)</f>
        <v>0</v>
      </c>
      <c r="K216" s="227"/>
      <c r="L216" s="44"/>
      <c r="M216" s="228" t="s">
        <v>1</v>
      </c>
      <c r="N216" s="229" t="s">
        <v>41</v>
      </c>
      <c r="O216" s="91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2" t="s">
        <v>137</v>
      </c>
      <c r="AT216" s="232" t="s">
        <v>133</v>
      </c>
      <c r="AU216" s="232" t="s">
        <v>86</v>
      </c>
      <c r="AY216" s="17" t="s">
        <v>131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7" t="s">
        <v>84</v>
      </c>
      <c r="BK216" s="233">
        <f>ROUND(I216*H216,2)</f>
        <v>0</v>
      </c>
      <c r="BL216" s="17" t="s">
        <v>137</v>
      </c>
      <c r="BM216" s="232" t="s">
        <v>639</v>
      </c>
    </row>
    <row r="217" s="2" customFormat="1">
      <c r="A217" s="38"/>
      <c r="B217" s="39"/>
      <c r="C217" s="40"/>
      <c r="D217" s="234" t="s">
        <v>139</v>
      </c>
      <c r="E217" s="40"/>
      <c r="F217" s="235" t="s">
        <v>847</v>
      </c>
      <c r="G217" s="40"/>
      <c r="H217" s="40"/>
      <c r="I217" s="236"/>
      <c r="J217" s="40"/>
      <c r="K217" s="40"/>
      <c r="L217" s="44"/>
      <c r="M217" s="237"/>
      <c r="N217" s="238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139</v>
      </c>
      <c r="AU217" s="17" t="s">
        <v>86</v>
      </c>
    </row>
    <row r="218" s="2" customFormat="1" ht="16.5" customHeight="1">
      <c r="A218" s="38"/>
      <c r="B218" s="39"/>
      <c r="C218" s="220" t="s">
        <v>405</v>
      </c>
      <c r="D218" s="220" t="s">
        <v>133</v>
      </c>
      <c r="E218" s="221" t="s">
        <v>848</v>
      </c>
      <c r="F218" s="222" t="s">
        <v>849</v>
      </c>
      <c r="G218" s="223" t="s">
        <v>148</v>
      </c>
      <c r="H218" s="224">
        <v>6.5</v>
      </c>
      <c r="I218" s="225"/>
      <c r="J218" s="226">
        <f>ROUND(I218*H218,2)</f>
        <v>0</v>
      </c>
      <c r="K218" s="227"/>
      <c r="L218" s="44"/>
      <c r="M218" s="228" t="s">
        <v>1</v>
      </c>
      <c r="N218" s="229" t="s">
        <v>41</v>
      </c>
      <c r="O218" s="91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2" t="s">
        <v>137</v>
      </c>
      <c r="AT218" s="232" t="s">
        <v>133</v>
      </c>
      <c r="AU218" s="232" t="s">
        <v>86</v>
      </c>
      <c r="AY218" s="17" t="s">
        <v>131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84</v>
      </c>
      <c r="BK218" s="233">
        <f>ROUND(I218*H218,2)</f>
        <v>0</v>
      </c>
      <c r="BL218" s="17" t="s">
        <v>137</v>
      </c>
      <c r="BM218" s="232" t="s">
        <v>653</v>
      </c>
    </row>
    <row r="219" s="2" customFormat="1">
      <c r="A219" s="38"/>
      <c r="B219" s="39"/>
      <c r="C219" s="40"/>
      <c r="D219" s="234" t="s">
        <v>139</v>
      </c>
      <c r="E219" s="40"/>
      <c r="F219" s="235" t="s">
        <v>849</v>
      </c>
      <c r="G219" s="40"/>
      <c r="H219" s="40"/>
      <c r="I219" s="236"/>
      <c r="J219" s="40"/>
      <c r="K219" s="40"/>
      <c r="L219" s="44"/>
      <c r="M219" s="237"/>
      <c r="N219" s="238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139</v>
      </c>
      <c r="AU219" s="17" t="s">
        <v>86</v>
      </c>
    </row>
    <row r="220" s="2" customFormat="1" ht="16.5" customHeight="1">
      <c r="A220" s="38"/>
      <c r="B220" s="39"/>
      <c r="C220" s="220" t="s">
        <v>410</v>
      </c>
      <c r="D220" s="220" t="s">
        <v>133</v>
      </c>
      <c r="E220" s="221" t="s">
        <v>850</v>
      </c>
      <c r="F220" s="222" t="s">
        <v>851</v>
      </c>
      <c r="G220" s="223" t="s">
        <v>148</v>
      </c>
      <c r="H220" s="224">
        <v>6.5</v>
      </c>
      <c r="I220" s="225"/>
      <c r="J220" s="226">
        <f>ROUND(I220*H220,2)</f>
        <v>0</v>
      </c>
      <c r="K220" s="227"/>
      <c r="L220" s="44"/>
      <c r="M220" s="228" t="s">
        <v>1</v>
      </c>
      <c r="N220" s="229" t="s">
        <v>41</v>
      </c>
      <c r="O220" s="91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2" t="s">
        <v>137</v>
      </c>
      <c r="AT220" s="232" t="s">
        <v>133</v>
      </c>
      <c r="AU220" s="232" t="s">
        <v>86</v>
      </c>
      <c r="AY220" s="17" t="s">
        <v>131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7" t="s">
        <v>84</v>
      </c>
      <c r="BK220" s="233">
        <f>ROUND(I220*H220,2)</f>
        <v>0</v>
      </c>
      <c r="BL220" s="17" t="s">
        <v>137</v>
      </c>
      <c r="BM220" s="232" t="s">
        <v>666</v>
      </c>
    </row>
    <row r="221" s="2" customFormat="1">
      <c r="A221" s="38"/>
      <c r="B221" s="39"/>
      <c r="C221" s="40"/>
      <c r="D221" s="234" t="s">
        <v>139</v>
      </c>
      <c r="E221" s="40"/>
      <c r="F221" s="235" t="s">
        <v>851</v>
      </c>
      <c r="G221" s="40"/>
      <c r="H221" s="40"/>
      <c r="I221" s="236"/>
      <c r="J221" s="40"/>
      <c r="K221" s="40"/>
      <c r="L221" s="44"/>
      <c r="M221" s="237"/>
      <c r="N221" s="238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139</v>
      </c>
      <c r="AU221" s="17" t="s">
        <v>86</v>
      </c>
    </row>
    <row r="222" s="2" customFormat="1" ht="16.5" customHeight="1">
      <c r="A222" s="38"/>
      <c r="B222" s="39"/>
      <c r="C222" s="220" t="s">
        <v>414</v>
      </c>
      <c r="D222" s="220" t="s">
        <v>133</v>
      </c>
      <c r="E222" s="221" t="s">
        <v>852</v>
      </c>
      <c r="F222" s="222" t="s">
        <v>853</v>
      </c>
      <c r="G222" s="223" t="s">
        <v>148</v>
      </c>
      <c r="H222" s="224">
        <v>16</v>
      </c>
      <c r="I222" s="225"/>
      <c r="J222" s="226">
        <f>ROUND(I222*H222,2)</f>
        <v>0</v>
      </c>
      <c r="K222" s="227"/>
      <c r="L222" s="44"/>
      <c r="M222" s="228" t="s">
        <v>1</v>
      </c>
      <c r="N222" s="229" t="s">
        <v>41</v>
      </c>
      <c r="O222" s="91"/>
      <c r="P222" s="230">
        <f>O222*H222</f>
        <v>0</v>
      </c>
      <c r="Q222" s="230">
        <v>0</v>
      </c>
      <c r="R222" s="230">
        <f>Q222*H222</f>
        <v>0</v>
      </c>
      <c r="S222" s="230">
        <v>0</v>
      </c>
      <c r="T222" s="231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2" t="s">
        <v>137</v>
      </c>
      <c r="AT222" s="232" t="s">
        <v>133</v>
      </c>
      <c r="AU222" s="232" t="s">
        <v>86</v>
      </c>
      <c r="AY222" s="17" t="s">
        <v>131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7" t="s">
        <v>84</v>
      </c>
      <c r="BK222" s="233">
        <f>ROUND(I222*H222,2)</f>
        <v>0</v>
      </c>
      <c r="BL222" s="17" t="s">
        <v>137</v>
      </c>
      <c r="BM222" s="232" t="s">
        <v>678</v>
      </c>
    </row>
    <row r="223" s="2" customFormat="1">
      <c r="A223" s="38"/>
      <c r="B223" s="39"/>
      <c r="C223" s="40"/>
      <c r="D223" s="234" t="s">
        <v>139</v>
      </c>
      <c r="E223" s="40"/>
      <c r="F223" s="235" t="s">
        <v>853</v>
      </c>
      <c r="G223" s="40"/>
      <c r="H223" s="40"/>
      <c r="I223" s="236"/>
      <c r="J223" s="40"/>
      <c r="K223" s="40"/>
      <c r="L223" s="44"/>
      <c r="M223" s="237"/>
      <c r="N223" s="238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139</v>
      </c>
      <c r="AU223" s="17" t="s">
        <v>86</v>
      </c>
    </row>
    <row r="224" s="2" customFormat="1" ht="16.5" customHeight="1">
      <c r="A224" s="38"/>
      <c r="B224" s="39"/>
      <c r="C224" s="220" t="s">
        <v>419</v>
      </c>
      <c r="D224" s="220" t="s">
        <v>133</v>
      </c>
      <c r="E224" s="221" t="s">
        <v>854</v>
      </c>
      <c r="F224" s="222" t="s">
        <v>855</v>
      </c>
      <c r="G224" s="223" t="s">
        <v>148</v>
      </c>
      <c r="H224" s="224">
        <v>24</v>
      </c>
      <c r="I224" s="225"/>
      <c r="J224" s="226">
        <f>ROUND(I224*H224,2)</f>
        <v>0</v>
      </c>
      <c r="K224" s="227"/>
      <c r="L224" s="44"/>
      <c r="M224" s="228" t="s">
        <v>1</v>
      </c>
      <c r="N224" s="229" t="s">
        <v>41</v>
      </c>
      <c r="O224" s="91"/>
      <c r="P224" s="230">
        <f>O224*H224</f>
        <v>0</v>
      </c>
      <c r="Q224" s="230">
        <v>0</v>
      </c>
      <c r="R224" s="230">
        <f>Q224*H224</f>
        <v>0</v>
      </c>
      <c r="S224" s="230">
        <v>0</v>
      </c>
      <c r="T224" s="231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2" t="s">
        <v>137</v>
      </c>
      <c r="AT224" s="232" t="s">
        <v>133</v>
      </c>
      <c r="AU224" s="232" t="s">
        <v>86</v>
      </c>
      <c r="AY224" s="17" t="s">
        <v>131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7" t="s">
        <v>84</v>
      </c>
      <c r="BK224" s="233">
        <f>ROUND(I224*H224,2)</f>
        <v>0</v>
      </c>
      <c r="BL224" s="17" t="s">
        <v>137</v>
      </c>
      <c r="BM224" s="232" t="s">
        <v>693</v>
      </c>
    </row>
    <row r="225" s="2" customFormat="1">
      <c r="A225" s="38"/>
      <c r="B225" s="39"/>
      <c r="C225" s="40"/>
      <c r="D225" s="234" t="s">
        <v>139</v>
      </c>
      <c r="E225" s="40"/>
      <c r="F225" s="235" t="s">
        <v>855</v>
      </c>
      <c r="G225" s="40"/>
      <c r="H225" s="40"/>
      <c r="I225" s="236"/>
      <c r="J225" s="40"/>
      <c r="K225" s="40"/>
      <c r="L225" s="44"/>
      <c r="M225" s="237"/>
      <c r="N225" s="238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139</v>
      </c>
      <c r="AU225" s="17" t="s">
        <v>86</v>
      </c>
    </row>
    <row r="226" s="12" customFormat="1" ht="22.8" customHeight="1">
      <c r="A226" s="12"/>
      <c r="B226" s="204"/>
      <c r="C226" s="205"/>
      <c r="D226" s="206" t="s">
        <v>75</v>
      </c>
      <c r="E226" s="218" t="s">
        <v>856</v>
      </c>
      <c r="F226" s="218" t="s">
        <v>857</v>
      </c>
      <c r="G226" s="205"/>
      <c r="H226" s="205"/>
      <c r="I226" s="208"/>
      <c r="J226" s="219">
        <f>BK226</f>
        <v>0</v>
      </c>
      <c r="K226" s="205"/>
      <c r="L226" s="210"/>
      <c r="M226" s="211"/>
      <c r="N226" s="212"/>
      <c r="O226" s="212"/>
      <c r="P226" s="213">
        <f>SUM(P227:P230)</f>
        <v>0</v>
      </c>
      <c r="Q226" s="212"/>
      <c r="R226" s="213">
        <f>SUM(R227:R230)</f>
        <v>0</v>
      </c>
      <c r="S226" s="212"/>
      <c r="T226" s="214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5" t="s">
        <v>84</v>
      </c>
      <c r="AT226" s="216" t="s">
        <v>75</v>
      </c>
      <c r="AU226" s="216" t="s">
        <v>84</v>
      </c>
      <c r="AY226" s="215" t="s">
        <v>131</v>
      </c>
      <c r="BK226" s="217">
        <f>SUM(BK227:BK230)</f>
        <v>0</v>
      </c>
    </row>
    <row r="227" s="2" customFormat="1" ht="16.5" customHeight="1">
      <c r="A227" s="38"/>
      <c r="B227" s="39"/>
      <c r="C227" s="220" t="s">
        <v>423</v>
      </c>
      <c r="D227" s="220" t="s">
        <v>133</v>
      </c>
      <c r="E227" s="221" t="s">
        <v>858</v>
      </c>
      <c r="F227" s="222" t="s">
        <v>859</v>
      </c>
      <c r="G227" s="223" t="s">
        <v>860</v>
      </c>
      <c r="H227" s="224">
        <v>0.14999999999999999</v>
      </c>
      <c r="I227" s="225"/>
      <c r="J227" s="226">
        <f>ROUND(I227*H227,2)</f>
        <v>0</v>
      </c>
      <c r="K227" s="227"/>
      <c r="L227" s="44"/>
      <c r="M227" s="228" t="s">
        <v>1</v>
      </c>
      <c r="N227" s="229" t="s">
        <v>41</v>
      </c>
      <c r="O227" s="91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2" t="s">
        <v>137</v>
      </c>
      <c r="AT227" s="232" t="s">
        <v>133</v>
      </c>
      <c r="AU227" s="232" t="s">
        <v>86</v>
      </c>
      <c r="AY227" s="17" t="s">
        <v>131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7" t="s">
        <v>84</v>
      </c>
      <c r="BK227" s="233">
        <f>ROUND(I227*H227,2)</f>
        <v>0</v>
      </c>
      <c r="BL227" s="17" t="s">
        <v>137</v>
      </c>
      <c r="BM227" s="232" t="s">
        <v>701</v>
      </c>
    </row>
    <row r="228" s="2" customFormat="1">
      <c r="A228" s="38"/>
      <c r="B228" s="39"/>
      <c r="C228" s="40"/>
      <c r="D228" s="234" t="s">
        <v>139</v>
      </c>
      <c r="E228" s="40"/>
      <c r="F228" s="235" t="s">
        <v>859</v>
      </c>
      <c r="G228" s="40"/>
      <c r="H228" s="40"/>
      <c r="I228" s="236"/>
      <c r="J228" s="40"/>
      <c r="K228" s="40"/>
      <c r="L228" s="44"/>
      <c r="M228" s="237"/>
      <c r="N228" s="238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139</v>
      </c>
      <c r="AU228" s="17" t="s">
        <v>86</v>
      </c>
    </row>
    <row r="229" s="2" customFormat="1" ht="16.5" customHeight="1">
      <c r="A229" s="38"/>
      <c r="B229" s="39"/>
      <c r="C229" s="220" t="s">
        <v>429</v>
      </c>
      <c r="D229" s="220" t="s">
        <v>133</v>
      </c>
      <c r="E229" s="221" t="s">
        <v>861</v>
      </c>
      <c r="F229" s="222" t="s">
        <v>862</v>
      </c>
      <c r="G229" s="223" t="s">
        <v>690</v>
      </c>
      <c r="H229" s="224">
        <v>1</v>
      </c>
      <c r="I229" s="225"/>
      <c r="J229" s="226">
        <f>ROUND(I229*H229,2)</f>
        <v>0</v>
      </c>
      <c r="K229" s="227"/>
      <c r="L229" s="44"/>
      <c r="M229" s="228" t="s">
        <v>1</v>
      </c>
      <c r="N229" s="229" t="s">
        <v>41</v>
      </c>
      <c r="O229" s="91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2" t="s">
        <v>137</v>
      </c>
      <c r="AT229" s="232" t="s">
        <v>133</v>
      </c>
      <c r="AU229" s="232" t="s">
        <v>86</v>
      </c>
      <c r="AY229" s="17" t="s">
        <v>131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7" t="s">
        <v>84</v>
      </c>
      <c r="BK229" s="233">
        <f>ROUND(I229*H229,2)</f>
        <v>0</v>
      </c>
      <c r="BL229" s="17" t="s">
        <v>137</v>
      </c>
      <c r="BM229" s="232" t="s">
        <v>711</v>
      </c>
    </row>
    <row r="230" s="2" customFormat="1">
      <c r="A230" s="38"/>
      <c r="B230" s="39"/>
      <c r="C230" s="40"/>
      <c r="D230" s="234" t="s">
        <v>139</v>
      </c>
      <c r="E230" s="40"/>
      <c r="F230" s="235" t="s">
        <v>862</v>
      </c>
      <c r="G230" s="40"/>
      <c r="H230" s="40"/>
      <c r="I230" s="236"/>
      <c r="J230" s="40"/>
      <c r="K230" s="40"/>
      <c r="L230" s="44"/>
      <c r="M230" s="237"/>
      <c r="N230" s="238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139</v>
      </c>
      <c r="AU230" s="17" t="s">
        <v>86</v>
      </c>
    </row>
    <row r="231" s="12" customFormat="1" ht="22.8" customHeight="1">
      <c r="A231" s="12"/>
      <c r="B231" s="204"/>
      <c r="C231" s="205"/>
      <c r="D231" s="206" t="s">
        <v>75</v>
      </c>
      <c r="E231" s="218" t="s">
        <v>863</v>
      </c>
      <c r="F231" s="218" t="s">
        <v>864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SUM(P232:P263)</f>
        <v>0</v>
      </c>
      <c r="Q231" s="212"/>
      <c r="R231" s="213">
        <f>SUM(R232:R263)</f>
        <v>0</v>
      </c>
      <c r="S231" s="212"/>
      <c r="T231" s="214">
        <f>SUM(T232:T263)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84</v>
      </c>
      <c r="AT231" s="216" t="s">
        <v>75</v>
      </c>
      <c r="AU231" s="216" t="s">
        <v>84</v>
      </c>
      <c r="AY231" s="215" t="s">
        <v>131</v>
      </c>
      <c r="BK231" s="217">
        <f>SUM(BK232:BK263)</f>
        <v>0</v>
      </c>
    </row>
    <row r="232" s="2" customFormat="1" ht="16.5" customHeight="1">
      <c r="A232" s="38"/>
      <c r="B232" s="39"/>
      <c r="C232" s="220" t="s">
        <v>434</v>
      </c>
      <c r="D232" s="220" t="s">
        <v>133</v>
      </c>
      <c r="E232" s="221" t="s">
        <v>865</v>
      </c>
      <c r="F232" s="222" t="s">
        <v>866</v>
      </c>
      <c r="G232" s="223" t="s">
        <v>761</v>
      </c>
      <c r="H232" s="224">
        <v>48</v>
      </c>
      <c r="I232" s="225"/>
      <c r="J232" s="226">
        <f>ROUND(I232*H232,2)</f>
        <v>0</v>
      </c>
      <c r="K232" s="227"/>
      <c r="L232" s="44"/>
      <c r="M232" s="228" t="s">
        <v>1</v>
      </c>
      <c r="N232" s="229" t="s">
        <v>41</v>
      </c>
      <c r="O232" s="91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2" t="s">
        <v>137</v>
      </c>
      <c r="AT232" s="232" t="s">
        <v>133</v>
      </c>
      <c r="AU232" s="232" t="s">
        <v>86</v>
      </c>
      <c r="AY232" s="17" t="s">
        <v>131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7" t="s">
        <v>84</v>
      </c>
      <c r="BK232" s="233">
        <f>ROUND(I232*H232,2)</f>
        <v>0</v>
      </c>
      <c r="BL232" s="17" t="s">
        <v>137</v>
      </c>
      <c r="BM232" s="232" t="s">
        <v>720</v>
      </c>
    </row>
    <row r="233" s="2" customFormat="1">
      <c r="A233" s="38"/>
      <c r="B233" s="39"/>
      <c r="C233" s="40"/>
      <c r="D233" s="234" t="s">
        <v>139</v>
      </c>
      <c r="E233" s="40"/>
      <c r="F233" s="235" t="s">
        <v>866</v>
      </c>
      <c r="G233" s="40"/>
      <c r="H233" s="40"/>
      <c r="I233" s="236"/>
      <c r="J233" s="40"/>
      <c r="K233" s="40"/>
      <c r="L233" s="44"/>
      <c r="M233" s="237"/>
      <c r="N233" s="238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139</v>
      </c>
      <c r="AU233" s="17" t="s">
        <v>86</v>
      </c>
    </row>
    <row r="234" s="2" customFormat="1" ht="16.5" customHeight="1">
      <c r="A234" s="38"/>
      <c r="B234" s="39"/>
      <c r="C234" s="220" t="s">
        <v>439</v>
      </c>
      <c r="D234" s="220" t="s">
        <v>133</v>
      </c>
      <c r="E234" s="221" t="s">
        <v>867</v>
      </c>
      <c r="F234" s="222" t="s">
        <v>868</v>
      </c>
      <c r="G234" s="223" t="s">
        <v>761</v>
      </c>
      <c r="H234" s="224">
        <v>18</v>
      </c>
      <c r="I234" s="225"/>
      <c r="J234" s="226">
        <f>ROUND(I234*H234,2)</f>
        <v>0</v>
      </c>
      <c r="K234" s="227"/>
      <c r="L234" s="44"/>
      <c r="M234" s="228" t="s">
        <v>1</v>
      </c>
      <c r="N234" s="229" t="s">
        <v>41</v>
      </c>
      <c r="O234" s="91"/>
      <c r="P234" s="230">
        <f>O234*H234</f>
        <v>0</v>
      </c>
      <c r="Q234" s="230">
        <v>0</v>
      </c>
      <c r="R234" s="230">
        <f>Q234*H234</f>
        <v>0</v>
      </c>
      <c r="S234" s="230">
        <v>0</v>
      </c>
      <c r="T234" s="231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2" t="s">
        <v>137</v>
      </c>
      <c r="AT234" s="232" t="s">
        <v>133</v>
      </c>
      <c r="AU234" s="232" t="s">
        <v>86</v>
      </c>
      <c r="AY234" s="17" t="s">
        <v>131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7" t="s">
        <v>84</v>
      </c>
      <c r="BK234" s="233">
        <f>ROUND(I234*H234,2)</f>
        <v>0</v>
      </c>
      <c r="BL234" s="17" t="s">
        <v>137</v>
      </c>
      <c r="BM234" s="232" t="s">
        <v>732</v>
      </c>
    </row>
    <row r="235" s="2" customFormat="1">
      <c r="A235" s="38"/>
      <c r="B235" s="39"/>
      <c r="C235" s="40"/>
      <c r="D235" s="234" t="s">
        <v>139</v>
      </c>
      <c r="E235" s="40"/>
      <c r="F235" s="235" t="s">
        <v>868</v>
      </c>
      <c r="G235" s="40"/>
      <c r="H235" s="40"/>
      <c r="I235" s="236"/>
      <c r="J235" s="40"/>
      <c r="K235" s="40"/>
      <c r="L235" s="44"/>
      <c r="M235" s="237"/>
      <c r="N235" s="238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139</v>
      </c>
      <c r="AU235" s="17" t="s">
        <v>86</v>
      </c>
    </row>
    <row r="236" s="2" customFormat="1" ht="16.5" customHeight="1">
      <c r="A236" s="38"/>
      <c r="B236" s="39"/>
      <c r="C236" s="220" t="s">
        <v>444</v>
      </c>
      <c r="D236" s="220" t="s">
        <v>133</v>
      </c>
      <c r="E236" s="221" t="s">
        <v>869</v>
      </c>
      <c r="F236" s="222" t="s">
        <v>870</v>
      </c>
      <c r="G236" s="223" t="s">
        <v>202</v>
      </c>
      <c r="H236" s="224">
        <v>50</v>
      </c>
      <c r="I236" s="225"/>
      <c r="J236" s="226">
        <f>ROUND(I236*H236,2)</f>
        <v>0</v>
      </c>
      <c r="K236" s="227"/>
      <c r="L236" s="44"/>
      <c r="M236" s="228" t="s">
        <v>1</v>
      </c>
      <c r="N236" s="229" t="s">
        <v>41</v>
      </c>
      <c r="O236" s="91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2" t="s">
        <v>137</v>
      </c>
      <c r="AT236" s="232" t="s">
        <v>133</v>
      </c>
      <c r="AU236" s="232" t="s">
        <v>86</v>
      </c>
      <c r="AY236" s="17" t="s">
        <v>131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7" t="s">
        <v>84</v>
      </c>
      <c r="BK236" s="233">
        <f>ROUND(I236*H236,2)</f>
        <v>0</v>
      </c>
      <c r="BL236" s="17" t="s">
        <v>137</v>
      </c>
      <c r="BM236" s="232" t="s">
        <v>871</v>
      </c>
    </row>
    <row r="237" s="2" customFormat="1">
      <c r="A237" s="38"/>
      <c r="B237" s="39"/>
      <c r="C237" s="40"/>
      <c r="D237" s="234" t="s">
        <v>139</v>
      </c>
      <c r="E237" s="40"/>
      <c r="F237" s="235" t="s">
        <v>870</v>
      </c>
      <c r="G237" s="40"/>
      <c r="H237" s="40"/>
      <c r="I237" s="236"/>
      <c r="J237" s="40"/>
      <c r="K237" s="40"/>
      <c r="L237" s="44"/>
      <c r="M237" s="237"/>
      <c r="N237" s="238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139</v>
      </c>
      <c r="AU237" s="17" t="s">
        <v>86</v>
      </c>
    </row>
    <row r="238" s="2" customFormat="1" ht="16.5" customHeight="1">
      <c r="A238" s="38"/>
      <c r="B238" s="39"/>
      <c r="C238" s="220" t="s">
        <v>449</v>
      </c>
      <c r="D238" s="220" t="s">
        <v>133</v>
      </c>
      <c r="E238" s="221" t="s">
        <v>872</v>
      </c>
      <c r="F238" s="222" t="s">
        <v>873</v>
      </c>
      <c r="G238" s="223" t="s">
        <v>202</v>
      </c>
      <c r="H238" s="224">
        <v>150</v>
      </c>
      <c r="I238" s="225"/>
      <c r="J238" s="226">
        <f>ROUND(I238*H238,2)</f>
        <v>0</v>
      </c>
      <c r="K238" s="227"/>
      <c r="L238" s="44"/>
      <c r="M238" s="228" t="s">
        <v>1</v>
      </c>
      <c r="N238" s="229" t="s">
        <v>41</v>
      </c>
      <c r="O238" s="91"/>
      <c r="P238" s="230">
        <f>O238*H238</f>
        <v>0</v>
      </c>
      <c r="Q238" s="230">
        <v>0</v>
      </c>
      <c r="R238" s="230">
        <f>Q238*H238</f>
        <v>0</v>
      </c>
      <c r="S238" s="230">
        <v>0</v>
      </c>
      <c r="T238" s="231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2" t="s">
        <v>137</v>
      </c>
      <c r="AT238" s="232" t="s">
        <v>133</v>
      </c>
      <c r="AU238" s="232" t="s">
        <v>86</v>
      </c>
      <c r="AY238" s="17" t="s">
        <v>131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7" t="s">
        <v>84</v>
      </c>
      <c r="BK238" s="233">
        <f>ROUND(I238*H238,2)</f>
        <v>0</v>
      </c>
      <c r="BL238" s="17" t="s">
        <v>137</v>
      </c>
      <c r="BM238" s="232" t="s">
        <v>874</v>
      </c>
    </row>
    <row r="239" s="2" customFormat="1">
      <c r="A239" s="38"/>
      <c r="B239" s="39"/>
      <c r="C239" s="40"/>
      <c r="D239" s="234" t="s">
        <v>139</v>
      </c>
      <c r="E239" s="40"/>
      <c r="F239" s="235" t="s">
        <v>873</v>
      </c>
      <c r="G239" s="40"/>
      <c r="H239" s="40"/>
      <c r="I239" s="236"/>
      <c r="J239" s="40"/>
      <c r="K239" s="40"/>
      <c r="L239" s="44"/>
      <c r="M239" s="237"/>
      <c r="N239" s="238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139</v>
      </c>
      <c r="AU239" s="17" t="s">
        <v>86</v>
      </c>
    </row>
    <row r="240" s="2" customFormat="1" ht="24.15" customHeight="1">
      <c r="A240" s="38"/>
      <c r="B240" s="39"/>
      <c r="C240" s="220" t="s">
        <v>454</v>
      </c>
      <c r="D240" s="220" t="s">
        <v>133</v>
      </c>
      <c r="E240" s="221" t="s">
        <v>875</v>
      </c>
      <c r="F240" s="222" t="s">
        <v>876</v>
      </c>
      <c r="G240" s="223" t="s">
        <v>761</v>
      </c>
      <c r="H240" s="224">
        <v>6</v>
      </c>
      <c r="I240" s="225"/>
      <c r="J240" s="226">
        <f>ROUND(I240*H240,2)</f>
        <v>0</v>
      </c>
      <c r="K240" s="227"/>
      <c r="L240" s="44"/>
      <c r="M240" s="228" t="s">
        <v>1</v>
      </c>
      <c r="N240" s="229" t="s">
        <v>41</v>
      </c>
      <c r="O240" s="91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2" t="s">
        <v>137</v>
      </c>
      <c r="AT240" s="232" t="s">
        <v>133</v>
      </c>
      <c r="AU240" s="232" t="s">
        <v>86</v>
      </c>
      <c r="AY240" s="17" t="s">
        <v>131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7" t="s">
        <v>84</v>
      </c>
      <c r="BK240" s="233">
        <f>ROUND(I240*H240,2)</f>
        <v>0</v>
      </c>
      <c r="BL240" s="17" t="s">
        <v>137</v>
      </c>
      <c r="BM240" s="232" t="s">
        <v>877</v>
      </c>
    </row>
    <row r="241" s="2" customFormat="1">
      <c r="A241" s="38"/>
      <c r="B241" s="39"/>
      <c r="C241" s="40"/>
      <c r="D241" s="234" t="s">
        <v>139</v>
      </c>
      <c r="E241" s="40"/>
      <c r="F241" s="235" t="s">
        <v>876</v>
      </c>
      <c r="G241" s="40"/>
      <c r="H241" s="40"/>
      <c r="I241" s="236"/>
      <c r="J241" s="40"/>
      <c r="K241" s="40"/>
      <c r="L241" s="44"/>
      <c r="M241" s="237"/>
      <c r="N241" s="238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139</v>
      </c>
      <c r="AU241" s="17" t="s">
        <v>86</v>
      </c>
    </row>
    <row r="242" s="2" customFormat="1" ht="16.5" customHeight="1">
      <c r="A242" s="38"/>
      <c r="B242" s="39"/>
      <c r="C242" s="220" t="s">
        <v>460</v>
      </c>
      <c r="D242" s="220" t="s">
        <v>133</v>
      </c>
      <c r="E242" s="221" t="s">
        <v>878</v>
      </c>
      <c r="F242" s="222" t="s">
        <v>879</v>
      </c>
      <c r="G242" s="223" t="s">
        <v>761</v>
      </c>
      <c r="H242" s="224">
        <v>4</v>
      </c>
      <c r="I242" s="225"/>
      <c r="J242" s="226">
        <f>ROUND(I242*H242,2)</f>
        <v>0</v>
      </c>
      <c r="K242" s="227"/>
      <c r="L242" s="44"/>
      <c r="M242" s="228" t="s">
        <v>1</v>
      </c>
      <c r="N242" s="229" t="s">
        <v>41</v>
      </c>
      <c r="O242" s="91"/>
      <c r="P242" s="230">
        <f>O242*H242</f>
        <v>0</v>
      </c>
      <c r="Q242" s="230">
        <v>0</v>
      </c>
      <c r="R242" s="230">
        <f>Q242*H242</f>
        <v>0</v>
      </c>
      <c r="S242" s="230">
        <v>0</v>
      </c>
      <c r="T242" s="231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2" t="s">
        <v>137</v>
      </c>
      <c r="AT242" s="232" t="s">
        <v>133</v>
      </c>
      <c r="AU242" s="232" t="s">
        <v>86</v>
      </c>
      <c r="AY242" s="17" t="s">
        <v>131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7" t="s">
        <v>84</v>
      </c>
      <c r="BK242" s="233">
        <f>ROUND(I242*H242,2)</f>
        <v>0</v>
      </c>
      <c r="BL242" s="17" t="s">
        <v>137</v>
      </c>
      <c r="BM242" s="232" t="s">
        <v>880</v>
      </c>
    </row>
    <row r="243" s="2" customFormat="1">
      <c r="A243" s="38"/>
      <c r="B243" s="39"/>
      <c r="C243" s="40"/>
      <c r="D243" s="234" t="s">
        <v>139</v>
      </c>
      <c r="E243" s="40"/>
      <c r="F243" s="235" t="s">
        <v>879</v>
      </c>
      <c r="G243" s="40"/>
      <c r="H243" s="40"/>
      <c r="I243" s="236"/>
      <c r="J243" s="40"/>
      <c r="K243" s="40"/>
      <c r="L243" s="44"/>
      <c r="M243" s="237"/>
      <c r="N243" s="238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139</v>
      </c>
      <c r="AU243" s="17" t="s">
        <v>86</v>
      </c>
    </row>
    <row r="244" s="2" customFormat="1" ht="16.5" customHeight="1">
      <c r="A244" s="38"/>
      <c r="B244" s="39"/>
      <c r="C244" s="220" t="s">
        <v>465</v>
      </c>
      <c r="D244" s="220" t="s">
        <v>133</v>
      </c>
      <c r="E244" s="221" t="s">
        <v>881</v>
      </c>
      <c r="F244" s="222" t="s">
        <v>882</v>
      </c>
      <c r="G244" s="223" t="s">
        <v>761</v>
      </c>
      <c r="H244" s="224">
        <v>6</v>
      </c>
      <c r="I244" s="225"/>
      <c r="J244" s="226">
        <f>ROUND(I244*H244,2)</f>
        <v>0</v>
      </c>
      <c r="K244" s="227"/>
      <c r="L244" s="44"/>
      <c r="M244" s="228" t="s">
        <v>1</v>
      </c>
      <c r="N244" s="229" t="s">
        <v>41</v>
      </c>
      <c r="O244" s="91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2" t="s">
        <v>137</v>
      </c>
      <c r="AT244" s="232" t="s">
        <v>133</v>
      </c>
      <c r="AU244" s="232" t="s">
        <v>86</v>
      </c>
      <c r="AY244" s="17" t="s">
        <v>131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7" t="s">
        <v>84</v>
      </c>
      <c r="BK244" s="233">
        <f>ROUND(I244*H244,2)</f>
        <v>0</v>
      </c>
      <c r="BL244" s="17" t="s">
        <v>137</v>
      </c>
      <c r="BM244" s="232" t="s">
        <v>883</v>
      </c>
    </row>
    <row r="245" s="2" customFormat="1">
      <c r="A245" s="38"/>
      <c r="B245" s="39"/>
      <c r="C245" s="40"/>
      <c r="D245" s="234" t="s">
        <v>139</v>
      </c>
      <c r="E245" s="40"/>
      <c r="F245" s="235" t="s">
        <v>882</v>
      </c>
      <c r="G245" s="40"/>
      <c r="H245" s="40"/>
      <c r="I245" s="236"/>
      <c r="J245" s="40"/>
      <c r="K245" s="40"/>
      <c r="L245" s="44"/>
      <c r="M245" s="237"/>
      <c r="N245" s="238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139</v>
      </c>
      <c r="AU245" s="17" t="s">
        <v>86</v>
      </c>
    </row>
    <row r="246" s="2" customFormat="1" ht="16.5" customHeight="1">
      <c r="A246" s="38"/>
      <c r="B246" s="39"/>
      <c r="C246" s="220" t="s">
        <v>470</v>
      </c>
      <c r="D246" s="220" t="s">
        <v>133</v>
      </c>
      <c r="E246" s="221" t="s">
        <v>884</v>
      </c>
      <c r="F246" s="222" t="s">
        <v>771</v>
      </c>
      <c r="G246" s="223" t="s">
        <v>761</v>
      </c>
      <c r="H246" s="224">
        <v>6</v>
      </c>
      <c r="I246" s="225"/>
      <c r="J246" s="226">
        <f>ROUND(I246*H246,2)</f>
        <v>0</v>
      </c>
      <c r="K246" s="227"/>
      <c r="L246" s="44"/>
      <c r="M246" s="228" t="s">
        <v>1</v>
      </c>
      <c r="N246" s="229" t="s">
        <v>41</v>
      </c>
      <c r="O246" s="91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2" t="s">
        <v>137</v>
      </c>
      <c r="AT246" s="232" t="s">
        <v>133</v>
      </c>
      <c r="AU246" s="232" t="s">
        <v>86</v>
      </c>
      <c r="AY246" s="17" t="s">
        <v>131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7" t="s">
        <v>84</v>
      </c>
      <c r="BK246" s="233">
        <f>ROUND(I246*H246,2)</f>
        <v>0</v>
      </c>
      <c r="BL246" s="17" t="s">
        <v>137</v>
      </c>
      <c r="BM246" s="232" t="s">
        <v>885</v>
      </c>
    </row>
    <row r="247" s="2" customFormat="1">
      <c r="A247" s="38"/>
      <c r="B247" s="39"/>
      <c r="C247" s="40"/>
      <c r="D247" s="234" t="s">
        <v>139</v>
      </c>
      <c r="E247" s="40"/>
      <c r="F247" s="235" t="s">
        <v>771</v>
      </c>
      <c r="G247" s="40"/>
      <c r="H247" s="40"/>
      <c r="I247" s="236"/>
      <c r="J247" s="40"/>
      <c r="K247" s="40"/>
      <c r="L247" s="44"/>
      <c r="M247" s="237"/>
      <c r="N247" s="238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139</v>
      </c>
      <c r="AU247" s="17" t="s">
        <v>86</v>
      </c>
    </row>
    <row r="248" s="2" customFormat="1" ht="24.15" customHeight="1">
      <c r="A248" s="38"/>
      <c r="B248" s="39"/>
      <c r="C248" s="220" t="s">
        <v>475</v>
      </c>
      <c r="D248" s="220" t="s">
        <v>133</v>
      </c>
      <c r="E248" s="221" t="s">
        <v>886</v>
      </c>
      <c r="F248" s="222" t="s">
        <v>887</v>
      </c>
      <c r="G248" s="223" t="s">
        <v>202</v>
      </c>
      <c r="H248" s="224">
        <v>150</v>
      </c>
      <c r="I248" s="225"/>
      <c r="J248" s="226">
        <f>ROUND(I248*H248,2)</f>
        <v>0</v>
      </c>
      <c r="K248" s="227"/>
      <c r="L248" s="44"/>
      <c r="M248" s="228" t="s">
        <v>1</v>
      </c>
      <c r="N248" s="229" t="s">
        <v>41</v>
      </c>
      <c r="O248" s="91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2" t="s">
        <v>137</v>
      </c>
      <c r="AT248" s="232" t="s">
        <v>133</v>
      </c>
      <c r="AU248" s="232" t="s">
        <v>86</v>
      </c>
      <c r="AY248" s="17" t="s">
        <v>131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7" t="s">
        <v>84</v>
      </c>
      <c r="BK248" s="233">
        <f>ROUND(I248*H248,2)</f>
        <v>0</v>
      </c>
      <c r="BL248" s="17" t="s">
        <v>137</v>
      </c>
      <c r="BM248" s="232" t="s">
        <v>888</v>
      </c>
    </row>
    <row r="249" s="2" customFormat="1">
      <c r="A249" s="38"/>
      <c r="B249" s="39"/>
      <c r="C249" s="40"/>
      <c r="D249" s="234" t="s">
        <v>139</v>
      </c>
      <c r="E249" s="40"/>
      <c r="F249" s="235" t="s">
        <v>887</v>
      </c>
      <c r="G249" s="40"/>
      <c r="H249" s="40"/>
      <c r="I249" s="236"/>
      <c r="J249" s="40"/>
      <c r="K249" s="40"/>
      <c r="L249" s="44"/>
      <c r="M249" s="237"/>
      <c r="N249" s="238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139</v>
      </c>
      <c r="AU249" s="17" t="s">
        <v>86</v>
      </c>
    </row>
    <row r="250" s="2" customFormat="1" ht="16.5" customHeight="1">
      <c r="A250" s="38"/>
      <c r="B250" s="39"/>
      <c r="C250" s="220" t="s">
        <v>481</v>
      </c>
      <c r="D250" s="220" t="s">
        <v>133</v>
      </c>
      <c r="E250" s="221" t="s">
        <v>889</v>
      </c>
      <c r="F250" s="222" t="s">
        <v>775</v>
      </c>
      <c r="G250" s="223" t="s">
        <v>761</v>
      </c>
      <c r="H250" s="224">
        <v>12</v>
      </c>
      <c r="I250" s="225"/>
      <c r="J250" s="226">
        <f>ROUND(I250*H250,2)</f>
        <v>0</v>
      </c>
      <c r="K250" s="227"/>
      <c r="L250" s="44"/>
      <c r="M250" s="228" t="s">
        <v>1</v>
      </c>
      <c r="N250" s="229" t="s">
        <v>41</v>
      </c>
      <c r="O250" s="91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2" t="s">
        <v>137</v>
      </c>
      <c r="AT250" s="232" t="s">
        <v>133</v>
      </c>
      <c r="AU250" s="232" t="s">
        <v>86</v>
      </c>
      <c r="AY250" s="17" t="s">
        <v>131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7" t="s">
        <v>84</v>
      </c>
      <c r="BK250" s="233">
        <f>ROUND(I250*H250,2)</f>
        <v>0</v>
      </c>
      <c r="BL250" s="17" t="s">
        <v>137</v>
      </c>
      <c r="BM250" s="232" t="s">
        <v>890</v>
      </c>
    </row>
    <row r="251" s="2" customFormat="1">
      <c r="A251" s="38"/>
      <c r="B251" s="39"/>
      <c r="C251" s="40"/>
      <c r="D251" s="234" t="s">
        <v>139</v>
      </c>
      <c r="E251" s="40"/>
      <c r="F251" s="235" t="s">
        <v>775</v>
      </c>
      <c r="G251" s="40"/>
      <c r="H251" s="40"/>
      <c r="I251" s="236"/>
      <c r="J251" s="40"/>
      <c r="K251" s="40"/>
      <c r="L251" s="44"/>
      <c r="M251" s="237"/>
      <c r="N251" s="238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139</v>
      </c>
      <c r="AU251" s="17" t="s">
        <v>86</v>
      </c>
    </row>
    <row r="252" s="2" customFormat="1" ht="16.5" customHeight="1">
      <c r="A252" s="38"/>
      <c r="B252" s="39"/>
      <c r="C252" s="220" t="s">
        <v>489</v>
      </c>
      <c r="D252" s="220" t="s">
        <v>133</v>
      </c>
      <c r="E252" s="221" t="s">
        <v>891</v>
      </c>
      <c r="F252" s="222" t="s">
        <v>783</v>
      </c>
      <c r="G252" s="223" t="s">
        <v>761</v>
      </c>
      <c r="H252" s="224">
        <v>5</v>
      </c>
      <c r="I252" s="225"/>
      <c r="J252" s="226">
        <f>ROUND(I252*H252,2)</f>
        <v>0</v>
      </c>
      <c r="K252" s="227"/>
      <c r="L252" s="44"/>
      <c r="M252" s="228" t="s">
        <v>1</v>
      </c>
      <c r="N252" s="229" t="s">
        <v>41</v>
      </c>
      <c r="O252" s="91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2" t="s">
        <v>137</v>
      </c>
      <c r="AT252" s="232" t="s">
        <v>133</v>
      </c>
      <c r="AU252" s="232" t="s">
        <v>86</v>
      </c>
      <c r="AY252" s="17" t="s">
        <v>131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7" t="s">
        <v>84</v>
      </c>
      <c r="BK252" s="233">
        <f>ROUND(I252*H252,2)</f>
        <v>0</v>
      </c>
      <c r="BL252" s="17" t="s">
        <v>137</v>
      </c>
      <c r="BM252" s="232" t="s">
        <v>892</v>
      </c>
    </row>
    <row r="253" s="2" customFormat="1">
      <c r="A253" s="38"/>
      <c r="B253" s="39"/>
      <c r="C253" s="40"/>
      <c r="D253" s="234" t="s">
        <v>139</v>
      </c>
      <c r="E253" s="40"/>
      <c r="F253" s="235" t="s">
        <v>783</v>
      </c>
      <c r="G253" s="40"/>
      <c r="H253" s="40"/>
      <c r="I253" s="236"/>
      <c r="J253" s="40"/>
      <c r="K253" s="40"/>
      <c r="L253" s="44"/>
      <c r="M253" s="237"/>
      <c r="N253" s="238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139</v>
      </c>
      <c r="AU253" s="17" t="s">
        <v>86</v>
      </c>
    </row>
    <row r="254" s="2" customFormat="1" ht="16.5" customHeight="1">
      <c r="A254" s="38"/>
      <c r="B254" s="39"/>
      <c r="C254" s="220" t="s">
        <v>493</v>
      </c>
      <c r="D254" s="220" t="s">
        <v>133</v>
      </c>
      <c r="E254" s="221" t="s">
        <v>893</v>
      </c>
      <c r="F254" s="222" t="s">
        <v>785</v>
      </c>
      <c r="G254" s="223" t="s">
        <v>761</v>
      </c>
      <c r="H254" s="224">
        <v>6</v>
      </c>
      <c r="I254" s="225"/>
      <c r="J254" s="226">
        <f>ROUND(I254*H254,2)</f>
        <v>0</v>
      </c>
      <c r="K254" s="227"/>
      <c r="L254" s="44"/>
      <c r="M254" s="228" t="s">
        <v>1</v>
      </c>
      <c r="N254" s="229" t="s">
        <v>41</v>
      </c>
      <c r="O254" s="91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2" t="s">
        <v>137</v>
      </c>
      <c r="AT254" s="232" t="s">
        <v>133</v>
      </c>
      <c r="AU254" s="232" t="s">
        <v>86</v>
      </c>
      <c r="AY254" s="17" t="s">
        <v>131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7" t="s">
        <v>84</v>
      </c>
      <c r="BK254" s="233">
        <f>ROUND(I254*H254,2)</f>
        <v>0</v>
      </c>
      <c r="BL254" s="17" t="s">
        <v>137</v>
      </c>
      <c r="BM254" s="232" t="s">
        <v>894</v>
      </c>
    </row>
    <row r="255" s="2" customFormat="1">
      <c r="A255" s="38"/>
      <c r="B255" s="39"/>
      <c r="C255" s="40"/>
      <c r="D255" s="234" t="s">
        <v>139</v>
      </c>
      <c r="E255" s="40"/>
      <c r="F255" s="235" t="s">
        <v>785</v>
      </c>
      <c r="G255" s="40"/>
      <c r="H255" s="40"/>
      <c r="I255" s="236"/>
      <c r="J255" s="40"/>
      <c r="K255" s="40"/>
      <c r="L255" s="44"/>
      <c r="M255" s="237"/>
      <c r="N255" s="238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139</v>
      </c>
      <c r="AU255" s="17" t="s">
        <v>86</v>
      </c>
    </row>
    <row r="256" s="2" customFormat="1" ht="16.5" customHeight="1">
      <c r="A256" s="38"/>
      <c r="B256" s="39"/>
      <c r="C256" s="220" t="s">
        <v>499</v>
      </c>
      <c r="D256" s="220" t="s">
        <v>133</v>
      </c>
      <c r="E256" s="221" t="s">
        <v>895</v>
      </c>
      <c r="F256" s="222" t="s">
        <v>896</v>
      </c>
      <c r="G256" s="223" t="s">
        <v>897</v>
      </c>
      <c r="H256" s="224">
        <v>11</v>
      </c>
      <c r="I256" s="225"/>
      <c r="J256" s="226">
        <f>ROUND(I256*H256,2)</f>
        <v>0</v>
      </c>
      <c r="K256" s="227"/>
      <c r="L256" s="44"/>
      <c r="M256" s="228" t="s">
        <v>1</v>
      </c>
      <c r="N256" s="229" t="s">
        <v>41</v>
      </c>
      <c r="O256" s="91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2" t="s">
        <v>137</v>
      </c>
      <c r="AT256" s="232" t="s">
        <v>133</v>
      </c>
      <c r="AU256" s="232" t="s">
        <v>86</v>
      </c>
      <c r="AY256" s="17" t="s">
        <v>131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7" t="s">
        <v>84</v>
      </c>
      <c r="BK256" s="233">
        <f>ROUND(I256*H256,2)</f>
        <v>0</v>
      </c>
      <c r="BL256" s="17" t="s">
        <v>137</v>
      </c>
      <c r="BM256" s="232" t="s">
        <v>898</v>
      </c>
    </row>
    <row r="257" s="2" customFormat="1">
      <c r="A257" s="38"/>
      <c r="B257" s="39"/>
      <c r="C257" s="40"/>
      <c r="D257" s="234" t="s">
        <v>139</v>
      </c>
      <c r="E257" s="40"/>
      <c r="F257" s="235" t="s">
        <v>896</v>
      </c>
      <c r="G257" s="40"/>
      <c r="H257" s="40"/>
      <c r="I257" s="236"/>
      <c r="J257" s="40"/>
      <c r="K257" s="40"/>
      <c r="L257" s="44"/>
      <c r="M257" s="237"/>
      <c r="N257" s="238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139</v>
      </c>
      <c r="AU257" s="17" t="s">
        <v>86</v>
      </c>
    </row>
    <row r="258" s="2" customFormat="1" ht="16.5" customHeight="1">
      <c r="A258" s="38"/>
      <c r="B258" s="39"/>
      <c r="C258" s="220" t="s">
        <v>505</v>
      </c>
      <c r="D258" s="220" t="s">
        <v>133</v>
      </c>
      <c r="E258" s="221" t="s">
        <v>899</v>
      </c>
      <c r="F258" s="222" t="s">
        <v>900</v>
      </c>
      <c r="G258" s="223" t="s">
        <v>761</v>
      </c>
      <c r="H258" s="224">
        <v>6</v>
      </c>
      <c r="I258" s="225"/>
      <c r="J258" s="226">
        <f>ROUND(I258*H258,2)</f>
        <v>0</v>
      </c>
      <c r="K258" s="227"/>
      <c r="L258" s="44"/>
      <c r="M258" s="228" t="s">
        <v>1</v>
      </c>
      <c r="N258" s="229" t="s">
        <v>41</v>
      </c>
      <c r="O258" s="91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2" t="s">
        <v>137</v>
      </c>
      <c r="AT258" s="232" t="s">
        <v>133</v>
      </c>
      <c r="AU258" s="232" t="s">
        <v>86</v>
      </c>
      <c r="AY258" s="17" t="s">
        <v>131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7" t="s">
        <v>84</v>
      </c>
      <c r="BK258" s="233">
        <f>ROUND(I258*H258,2)</f>
        <v>0</v>
      </c>
      <c r="BL258" s="17" t="s">
        <v>137</v>
      </c>
      <c r="BM258" s="232" t="s">
        <v>669</v>
      </c>
    </row>
    <row r="259" s="2" customFormat="1">
      <c r="A259" s="38"/>
      <c r="B259" s="39"/>
      <c r="C259" s="40"/>
      <c r="D259" s="234" t="s">
        <v>139</v>
      </c>
      <c r="E259" s="40"/>
      <c r="F259" s="235" t="s">
        <v>900</v>
      </c>
      <c r="G259" s="40"/>
      <c r="H259" s="40"/>
      <c r="I259" s="236"/>
      <c r="J259" s="40"/>
      <c r="K259" s="40"/>
      <c r="L259" s="44"/>
      <c r="M259" s="237"/>
      <c r="N259" s="238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139</v>
      </c>
      <c r="AU259" s="17" t="s">
        <v>86</v>
      </c>
    </row>
    <row r="260" s="2" customFormat="1" ht="16.5" customHeight="1">
      <c r="A260" s="38"/>
      <c r="B260" s="39"/>
      <c r="C260" s="220" t="s">
        <v>511</v>
      </c>
      <c r="D260" s="220" t="s">
        <v>133</v>
      </c>
      <c r="E260" s="221" t="s">
        <v>901</v>
      </c>
      <c r="F260" s="222" t="s">
        <v>902</v>
      </c>
      <c r="G260" s="223" t="s">
        <v>761</v>
      </c>
      <c r="H260" s="224">
        <v>6</v>
      </c>
      <c r="I260" s="225"/>
      <c r="J260" s="226">
        <f>ROUND(I260*H260,2)</f>
        <v>0</v>
      </c>
      <c r="K260" s="227"/>
      <c r="L260" s="44"/>
      <c r="M260" s="228" t="s">
        <v>1</v>
      </c>
      <c r="N260" s="229" t="s">
        <v>41</v>
      </c>
      <c r="O260" s="91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2" t="s">
        <v>137</v>
      </c>
      <c r="AT260" s="232" t="s">
        <v>133</v>
      </c>
      <c r="AU260" s="232" t="s">
        <v>86</v>
      </c>
      <c r="AY260" s="17" t="s">
        <v>131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7" t="s">
        <v>84</v>
      </c>
      <c r="BK260" s="233">
        <f>ROUND(I260*H260,2)</f>
        <v>0</v>
      </c>
      <c r="BL260" s="17" t="s">
        <v>137</v>
      </c>
      <c r="BM260" s="232" t="s">
        <v>903</v>
      </c>
    </row>
    <row r="261" s="2" customFormat="1">
      <c r="A261" s="38"/>
      <c r="B261" s="39"/>
      <c r="C261" s="40"/>
      <c r="D261" s="234" t="s">
        <v>139</v>
      </c>
      <c r="E261" s="40"/>
      <c r="F261" s="235" t="s">
        <v>902</v>
      </c>
      <c r="G261" s="40"/>
      <c r="H261" s="40"/>
      <c r="I261" s="236"/>
      <c r="J261" s="40"/>
      <c r="K261" s="40"/>
      <c r="L261" s="44"/>
      <c r="M261" s="237"/>
      <c r="N261" s="238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139</v>
      </c>
      <c r="AU261" s="17" t="s">
        <v>86</v>
      </c>
    </row>
    <row r="262" s="2" customFormat="1" ht="16.5" customHeight="1">
      <c r="A262" s="38"/>
      <c r="B262" s="39"/>
      <c r="C262" s="220" t="s">
        <v>516</v>
      </c>
      <c r="D262" s="220" t="s">
        <v>133</v>
      </c>
      <c r="E262" s="221" t="s">
        <v>904</v>
      </c>
      <c r="F262" s="222" t="s">
        <v>905</v>
      </c>
      <c r="G262" s="223" t="s">
        <v>761</v>
      </c>
      <c r="H262" s="224">
        <v>2</v>
      </c>
      <c r="I262" s="225"/>
      <c r="J262" s="226">
        <f>ROUND(I262*H262,2)</f>
        <v>0</v>
      </c>
      <c r="K262" s="227"/>
      <c r="L262" s="44"/>
      <c r="M262" s="228" t="s">
        <v>1</v>
      </c>
      <c r="N262" s="229" t="s">
        <v>41</v>
      </c>
      <c r="O262" s="91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2" t="s">
        <v>137</v>
      </c>
      <c r="AT262" s="232" t="s">
        <v>133</v>
      </c>
      <c r="AU262" s="232" t="s">
        <v>86</v>
      </c>
      <c r="AY262" s="17" t="s">
        <v>131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7" t="s">
        <v>84</v>
      </c>
      <c r="BK262" s="233">
        <f>ROUND(I262*H262,2)</f>
        <v>0</v>
      </c>
      <c r="BL262" s="17" t="s">
        <v>137</v>
      </c>
      <c r="BM262" s="232" t="s">
        <v>906</v>
      </c>
    </row>
    <row r="263" s="2" customFormat="1">
      <c r="A263" s="38"/>
      <c r="B263" s="39"/>
      <c r="C263" s="40"/>
      <c r="D263" s="234" t="s">
        <v>139</v>
      </c>
      <c r="E263" s="40"/>
      <c r="F263" s="235" t="s">
        <v>905</v>
      </c>
      <c r="G263" s="40"/>
      <c r="H263" s="40"/>
      <c r="I263" s="236"/>
      <c r="J263" s="40"/>
      <c r="K263" s="40"/>
      <c r="L263" s="44"/>
      <c r="M263" s="237"/>
      <c r="N263" s="238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139</v>
      </c>
      <c r="AU263" s="17" t="s">
        <v>86</v>
      </c>
    </row>
    <row r="264" s="12" customFormat="1" ht="22.8" customHeight="1">
      <c r="A264" s="12"/>
      <c r="B264" s="204"/>
      <c r="C264" s="205"/>
      <c r="D264" s="206" t="s">
        <v>75</v>
      </c>
      <c r="E264" s="218" t="s">
        <v>907</v>
      </c>
      <c r="F264" s="218" t="s">
        <v>908</v>
      </c>
      <c r="G264" s="205"/>
      <c r="H264" s="205"/>
      <c r="I264" s="208"/>
      <c r="J264" s="219">
        <f>BK264</f>
        <v>0</v>
      </c>
      <c r="K264" s="205"/>
      <c r="L264" s="210"/>
      <c r="M264" s="211"/>
      <c r="N264" s="212"/>
      <c r="O264" s="212"/>
      <c r="P264" s="213">
        <f>SUM(P265:P270)</f>
        <v>0</v>
      </c>
      <c r="Q264" s="212"/>
      <c r="R264" s="213">
        <f>SUM(R265:R270)</f>
        <v>0</v>
      </c>
      <c r="S264" s="212"/>
      <c r="T264" s="214">
        <f>SUM(T265:T270)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5" t="s">
        <v>84</v>
      </c>
      <c r="AT264" s="216" t="s">
        <v>75</v>
      </c>
      <c r="AU264" s="216" t="s">
        <v>84</v>
      </c>
      <c r="AY264" s="215" t="s">
        <v>131</v>
      </c>
      <c r="BK264" s="217">
        <f>SUM(BK265:BK270)</f>
        <v>0</v>
      </c>
    </row>
    <row r="265" s="2" customFormat="1" ht="16.5" customHeight="1">
      <c r="A265" s="38"/>
      <c r="B265" s="39"/>
      <c r="C265" s="220" t="s">
        <v>521</v>
      </c>
      <c r="D265" s="220" t="s">
        <v>133</v>
      </c>
      <c r="E265" s="221" t="s">
        <v>909</v>
      </c>
      <c r="F265" s="222" t="s">
        <v>910</v>
      </c>
      <c r="G265" s="223" t="s">
        <v>911</v>
      </c>
      <c r="H265" s="286"/>
      <c r="I265" s="225"/>
      <c r="J265" s="226">
        <f>ROUND(I265*H265,2)</f>
        <v>0</v>
      </c>
      <c r="K265" s="227"/>
      <c r="L265" s="44"/>
      <c r="M265" s="228" t="s">
        <v>1</v>
      </c>
      <c r="N265" s="229" t="s">
        <v>41</v>
      </c>
      <c r="O265" s="91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2" t="s">
        <v>137</v>
      </c>
      <c r="AT265" s="232" t="s">
        <v>133</v>
      </c>
      <c r="AU265" s="232" t="s">
        <v>86</v>
      </c>
      <c r="AY265" s="17" t="s">
        <v>131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7" t="s">
        <v>84</v>
      </c>
      <c r="BK265" s="233">
        <f>ROUND(I265*H265,2)</f>
        <v>0</v>
      </c>
      <c r="BL265" s="17" t="s">
        <v>137</v>
      </c>
      <c r="BM265" s="232" t="s">
        <v>912</v>
      </c>
    </row>
    <row r="266" s="2" customFormat="1">
      <c r="A266" s="38"/>
      <c r="B266" s="39"/>
      <c r="C266" s="40"/>
      <c r="D266" s="234" t="s">
        <v>139</v>
      </c>
      <c r="E266" s="40"/>
      <c r="F266" s="235" t="s">
        <v>913</v>
      </c>
      <c r="G266" s="40"/>
      <c r="H266" s="40"/>
      <c r="I266" s="236"/>
      <c r="J266" s="40"/>
      <c r="K266" s="40"/>
      <c r="L266" s="44"/>
      <c r="M266" s="237"/>
      <c r="N266" s="238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139</v>
      </c>
      <c r="AU266" s="17" t="s">
        <v>86</v>
      </c>
    </row>
    <row r="267" s="2" customFormat="1" ht="16.5" customHeight="1">
      <c r="A267" s="38"/>
      <c r="B267" s="39"/>
      <c r="C267" s="220" t="s">
        <v>527</v>
      </c>
      <c r="D267" s="220" t="s">
        <v>133</v>
      </c>
      <c r="E267" s="221" t="s">
        <v>914</v>
      </c>
      <c r="F267" s="222" t="s">
        <v>915</v>
      </c>
      <c r="G267" s="223" t="s">
        <v>911</v>
      </c>
      <c r="H267" s="286"/>
      <c r="I267" s="225"/>
      <c r="J267" s="226">
        <f>ROUND(I267*H267,2)</f>
        <v>0</v>
      </c>
      <c r="K267" s="227"/>
      <c r="L267" s="44"/>
      <c r="M267" s="228" t="s">
        <v>1</v>
      </c>
      <c r="N267" s="229" t="s">
        <v>41</v>
      </c>
      <c r="O267" s="91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2" t="s">
        <v>137</v>
      </c>
      <c r="AT267" s="232" t="s">
        <v>133</v>
      </c>
      <c r="AU267" s="232" t="s">
        <v>86</v>
      </c>
      <c r="AY267" s="17" t="s">
        <v>131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7" t="s">
        <v>84</v>
      </c>
      <c r="BK267" s="233">
        <f>ROUND(I267*H267,2)</f>
        <v>0</v>
      </c>
      <c r="BL267" s="17" t="s">
        <v>137</v>
      </c>
      <c r="BM267" s="232" t="s">
        <v>916</v>
      </c>
    </row>
    <row r="268" s="2" customFormat="1">
      <c r="A268" s="38"/>
      <c r="B268" s="39"/>
      <c r="C268" s="40"/>
      <c r="D268" s="234" t="s">
        <v>139</v>
      </c>
      <c r="E268" s="40"/>
      <c r="F268" s="235" t="s">
        <v>917</v>
      </c>
      <c r="G268" s="40"/>
      <c r="H268" s="40"/>
      <c r="I268" s="236"/>
      <c r="J268" s="40"/>
      <c r="K268" s="40"/>
      <c r="L268" s="44"/>
      <c r="M268" s="237"/>
      <c r="N268" s="238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139</v>
      </c>
      <c r="AU268" s="17" t="s">
        <v>86</v>
      </c>
    </row>
    <row r="269" s="2" customFormat="1" ht="16.5" customHeight="1">
      <c r="A269" s="38"/>
      <c r="B269" s="39"/>
      <c r="C269" s="220" t="s">
        <v>532</v>
      </c>
      <c r="D269" s="220" t="s">
        <v>133</v>
      </c>
      <c r="E269" s="221" t="s">
        <v>918</v>
      </c>
      <c r="F269" s="222" t="s">
        <v>919</v>
      </c>
      <c r="G269" s="223" t="s">
        <v>911</v>
      </c>
      <c r="H269" s="286"/>
      <c r="I269" s="225"/>
      <c r="J269" s="226">
        <f>ROUND(I269*H269,2)</f>
        <v>0</v>
      </c>
      <c r="K269" s="227"/>
      <c r="L269" s="44"/>
      <c r="M269" s="228" t="s">
        <v>1</v>
      </c>
      <c r="N269" s="229" t="s">
        <v>41</v>
      </c>
      <c r="O269" s="91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2" t="s">
        <v>137</v>
      </c>
      <c r="AT269" s="232" t="s">
        <v>133</v>
      </c>
      <c r="AU269" s="232" t="s">
        <v>86</v>
      </c>
      <c r="AY269" s="17" t="s">
        <v>131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7" t="s">
        <v>84</v>
      </c>
      <c r="BK269" s="233">
        <f>ROUND(I269*H269,2)</f>
        <v>0</v>
      </c>
      <c r="BL269" s="17" t="s">
        <v>137</v>
      </c>
      <c r="BM269" s="232" t="s">
        <v>920</v>
      </c>
    </row>
    <row r="270" s="2" customFormat="1">
      <c r="A270" s="38"/>
      <c r="B270" s="39"/>
      <c r="C270" s="40"/>
      <c r="D270" s="234" t="s">
        <v>139</v>
      </c>
      <c r="E270" s="40"/>
      <c r="F270" s="235" t="s">
        <v>921</v>
      </c>
      <c r="G270" s="40"/>
      <c r="H270" s="40"/>
      <c r="I270" s="236"/>
      <c r="J270" s="40"/>
      <c r="K270" s="40"/>
      <c r="L270" s="44"/>
      <c r="M270" s="282"/>
      <c r="N270" s="283"/>
      <c r="O270" s="284"/>
      <c r="P270" s="284"/>
      <c r="Q270" s="284"/>
      <c r="R270" s="284"/>
      <c r="S270" s="284"/>
      <c r="T270" s="2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139</v>
      </c>
      <c r="AU270" s="17" t="s">
        <v>86</v>
      </c>
    </row>
    <row r="271" s="2" customFormat="1" ht="6.96" customHeight="1">
      <c r="A271" s="38"/>
      <c r="B271" s="66"/>
      <c r="C271" s="67"/>
      <c r="D271" s="67"/>
      <c r="E271" s="67"/>
      <c r="F271" s="67"/>
      <c r="G271" s="67"/>
      <c r="H271" s="67"/>
      <c r="I271" s="67"/>
      <c r="J271" s="67"/>
      <c r="K271" s="67"/>
      <c r="L271" s="44"/>
      <c r="M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</row>
  </sheetData>
  <sheetProtection sheet="1" autoFilter="0" formatColumns="0" formatRows="0" objects="1" scenarios="1" spinCount="100000" saltValue="WNrWmv5RBWuv/+TohnbG8AEajA8kW9Z/EU8dSy5qLMb2ghFy7IlOe89kFGEvhvkG9RAuv06F6wPsxyMTeunplA==" hashValue="V15ssDzTdvc7cDZhMNrMWUmH2uou3l+dIOUTrIWFWNdnOn7kp1gnZSEBlNxR6xt299lNIXcf8L79rjRP8rmOUw==" algorithmName="SHA-512" password="CC35"/>
  <autoFilter ref="C123:K270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922</v>
      </c>
      <c r="H4" s="20"/>
    </row>
    <row r="5" s="1" customFormat="1" ht="12" customHeight="1">
      <c r="B5" s="20"/>
      <c r="C5" s="287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8" t="s">
        <v>16</v>
      </c>
      <c r="D6" s="289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4. 2. 2026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90"/>
      <c r="C9" s="291" t="s">
        <v>57</v>
      </c>
      <c r="D9" s="292" t="s">
        <v>58</v>
      </c>
      <c r="E9" s="292" t="s">
        <v>118</v>
      </c>
      <c r="F9" s="293" t="s">
        <v>923</v>
      </c>
      <c r="G9" s="192"/>
      <c r="H9" s="290"/>
    </row>
    <row r="10" s="2" customFormat="1" ht="26.4" customHeight="1">
      <c r="A10" s="38"/>
      <c r="B10" s="44"/>
      <c r="C10" s="294" t="s">
        <v>81</v>
      </c>
      <c r="D10" s="294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295" t="s">
        <v>90</v>
      </c>
      <c r="D11" s="296" t="s">
        <v>1</v>
      </c>
      <c r="E11" s="297" t="s">
        <v>1</v>
      </c>
      <c r="F11" s="298">
        <v>59.292000000000002</v>
      </c>
      <c r="G11" s="38"/>
      <c r="H11" s="44"/>
    </row>
    <row r="12" s="2" customFormat="1" ht="16.8" customHeight="1">
      <c r="A12" s="38"/>
      <c r="B12" s="44"/>
      <c r="C12" s="299" t="s">
        <v>90</v>
      </c>
      <c r="D12" s="299" t="s">
        <v>224</v>
      </c>
      <c r="E12" s="17" t="s">
        <v>1</v>
      </c>
      <c r="F12" s="300">
        <v>59.292000000000002</v>
      </c>
      <c r="G12" s="38"/>
      <c r="H12" s="44"/>
    </row>
    <row r="13" s="2" customFormat="1" ht="16.8" customHeight="1">
      <c r="A13" s="38"/>
      <c r="B13" s="44"/>
      <c r="C13" s="301" t="s">
        <v>924</v>
      </c>
      <c r="D13" s="38"/>
      <c r="E13" s="38"/>
      <c r="F13" s="38"/>
      <c r="G13" s="38"/>
      <c r="H13" s="44"/>
    </row>
    <row r="14" s="2" customFormat="1">
      <c r="A14" s="38"/>
      <c r="B14" s="44"/>
      <c r="C14" s="299" t="s">
        <v>219</v>
      </c>
      <c r="D14" s="299" t="s">
        <v>220</v>
      </c>
      <c r="E14" s="17" t="s">
        <v>221</v>
      </c>
      <c r="F14" s="300">
        <v>59.292000000000002</v>
      </c>
      <c r="G14" s="38"/>
      <c r="H14" s="44"/>
    </row>
    <row r="15" s="2" customFormat="1">
      <c r="A15" s="38"/>
      <c r="B15" s="44"/>
      <c r="C15" s="299" t="s">
        <v>226</v>
      </c>
      <c r="D15" s="299" t="s">
        <v>227</v>
      </c>
      <c r="E15" s="17" t="s">
        <v>221</v>
      </c>
      <c r="F15" s="300">
        <v>8.7680000000000007</v>
      </c>
      <c r="G15" s="38"/>
      <c r="H15" s="44"/>
    </row>
    <row r="16" s="2" customFormat="1">
      <c r="A16" s="38"/>
      <c r="B16" s="44"/>
      <c r="C16" s="299" t="s">
        <v>239</v>
      </c>
      <c r="D16" s="299" t="s">
        <v>240</v>
      </c>
      <c r="E16" s="17" t="s">
        <v>221</v>
      </c>
      <c r="F16" s="300">
        <v>70.144000000000005</v>
      </c>
      <c r="G16" s="38"/>
      <c r="H16" s="44"/>
    </row>
    <row r="17" s="2" customFormat="1" ht="16.8" customHeight="1">
      <c r="A17" s="38"/>
      <c r="B17" s="44"/>
      <c r="C17" s="299" t="s">
        <v>233</v>
      </c>
      <c r="D17" s="299" t="s">
        <v>234</v>
      </c>
      <c r="E17" s="17" t="s">
        <v>235</v>
      </c>
      <c r="F17" s="300">
        <v>15.782</v>
      </c>
      <c r="G17" s="38"/>
      <c r="H17" s="44"/>
    </row>
    <row r="18" s="2" customFormat="1" ht="16.8" customHeight="1">
      <c r="A18" s="38"/>
      <c r="B18" s="44"/>
      <c r="C18" s="295" t="s">
        <v>92</v>
      </c>
      <c r="D18" s="296" t="s">
        <v>1</v>
      </c>
      <c r="E18" s="297" t="s">
        <v>1</v>
      </c>
      <c r="F18" s="298">
        <v>68.060000000000002</v>
      </c>
      <c r="G18" s="38"/>
      <c r="H18" s="44"/>
    </row>
    <row r="19" s="2" customFormat="1" ht="16.8" customHeight="1">
      <c r="A19" s="38"/>
      <c r="B19" s="44"/>
      <c r="C19" s="299" t="s">
        <v>1</v>
      </c>
      <c r="D19" s="299" t="s">
        <v>249</v>
      </c>
      <c r="E19" s="17" t="s">
        <v>1</v>
      </c>
      <c r="F19" s="300">
        <v>17.039999999999999</v>
      </c>
      <c r="G19" s="38"/>
      <c r="H19" s="44"/>
    </row>
    <row r="20" s="2" customFormat="1" ht="16.8" customHeight="1">
      <c r="A20" s="38"/>
      <c r="B20" s="44"/>
      <c r="C20" s="299" t="s">
        <v>1</v>
      </c>
      <c r="D20" s="299" t="s">
        <v>250</v>
      </c>
      <c r="E20" s="17" t="s">
        <v>1</v>
      </c>
      <c r="F20" s="300">
        <v>11.923</v>
      </c>
      <c r="G20" s="38"/>
      <c r="H20" s="44"/>
    </row>
    <row r="21" s="2" customFormat="1" ht="16.8" customHeight="1">
      <c r="A21" s="38"/>
      <c r="B21" s="44"/>
      <c r="C21" s="299" t="s">
        <v>1</v>
      </c>
      <c r="D21" s="299" t="s">
        <v>251</v>
      </c>
      <c r="E21" s="17" t="s">
        <v>1</v>
      </c>
      <c r="F21" s="300">
        <v>2.9569999999999999</v>
      </c>
      <c r="G21" s="38"/>
      <c r="H21" s="44"/>
    </row>
    <row r="22" s="2" customFormat="1" ht="16.8" customHeight="1">
      <c r="A22" s="38"/>
      <c r="B22" s="44"/>
      <c r="C22" s="299" t="s">
        <v>1</v>
      </c>
      <c r="D22" s="299" t="s">
        <v>252</v>
      </c>
      <c r="E22" s="17" t="s">
        <v>1</v>
      </c>
      <c r="F22" s="300">
        <v>36.140000000000001</v>
      </c>
      <c r="G22" s="38"/>
      <c r="H22" s="44"/>
    </row>
    <row r="23" s="2" customFormat="1" ht="16.8" customHeight="1">
      <c r="A23" s="38"/>
      <c r="B23" s="44"/>
      <c r="C23" s="299" t="s">
        <v>92</v>
      </c>
      <c r="D23" s="299" t="s">
        <v>159</v>
      </c>
      <c r="E23" s="17" t="s">
        <v>1</v>
      </c>
      <c r="F23" s="300">
        <v>68.060000000000002</v>
      </c>
      <c r="G23" s="38"/>
      <c r="H23" s="44"/>
    </row>
    <row r="24" s="2" customFormat="1" ht="16.8" customHeight="1">
      <c r="A24" s="38"/>
      <c r="B24" s="44"/>
      <c r="C24" s="301" t="s">
        <v>924</v>
      </c>
      <c r="D24" s="38"/>
      <c r="E24" s="38"/>
      <c r="F24" s="38"/>
      <c r="G24" s="38"/>
      <c r="H24" s="44"/>
    </row>
    <row r="25" s="2" customFormat="1" ht="16.8" customHeight="1">
      <c r="A25" s="38"/>
      <c r="B25" s="44"/>
      <c r="C25" s="299" t="s">
        <v>245</v>
      </c>
      <c r="D25" s="299" t="s">
        <v>246</v>
      </c>
      <c r="E25" s="17" t="s">
        <v>221</v>
      </c>
      <c r="F25" s="300">
        <v>68.060000000000002</v>
      </c>
      <c r="G25" s="38"/>
      <c r="H25" s="44"/>
    </row>
    <row r="26" s="2" customFormat="1">
      <c r="A26" s="38"/>
      <c r="B26" s="44"/>
      <c r="C26" s="299" t="s">
        <v>226</v>
      </c>
      <c r="D26" s="299" t="s">
        <v>227</v>
      </c>
      <c r="E26" s="17" t="s">
        <v>221</v>
      </c>
      <c r="F26" s="300">
        <v>8.7680000000000007</v>
      </c>
      <c r="G26" s="38"/>
      <c r="H26" s="44"/>
    </row>
    <row r="27" s="2" customFormat="1">
      <c r="A27" s="38"/>
      <c r="B27" s="44"/>
      <c r="C27" s="299" t="s">
        <v>239</v>
      </c>
      <c r="D27" s="299" t="s">
        <v>240</v>
      </c>
      <c r="E27" s="17" t="s">
        <v>221</v>
      </c>
      <c r="F27" s="300">
        <v>70.144000000000005</v>
      </c>
      <c r="G27" s="38"/>
      <c r="H27" s="44"/>
    </row>
    <row r="28" s="2" customFormat="1" ht="16.8" customHeight="1">
      <c r="A28" s="38"/>
      <c r="B28" s="44"/>
      <c r="C28" s="299" t="s">
        <v>233</v>
      </c>
      <c r="D28" s="299" t="s">
        <v>234</v>
      </c>
      <c r="E28" s="17" t="s">
        <v>235</v>
      </c>
      <c r="F28" s="300">
        <v>15.782</v>
      </c>
      <c r="G28" s="38"/>
      <c r="H28" s="44"/>
    </row>
    <row r="29" s="2" customFormat="1" ht="7.44" customHeight="1">
      <c r="A29" s="38"/>
      <c r="B29" s="171"/>
      <c r="C29" s="172"/>
      <c r="D29" s="172"/>
      <c r="E29" s="172"/>
      <c r="F29" s="172"/>
      <c r="G29" s="172"/>
      <c r="H29" s="44"/>
    </row>
    <row r="30" s="2" customFormat="1">
      <c r="A30" s="38"/>
      <c r="B30" s="38"/>
      <c r="C30" s="38"/>
      <c r="D30" s="38"/>
      <c r="E30" s="38"/>
      <c r="F30" s="38"/>
      <c r="G30" s="38"/>
      <c r="H30" s="38"/>
    </row>
  </sheetData>
  <sheetProtection sheet="1" formatColumns="0" formatRows="0" objects="1" scenarios="1" spinCount="100000" saltValue="I67UmFwuf49BWqa/2Lm3tIl2SFjpQZSewh1ljkYtsoiAznLMQ68PHQmS1DtTVw1JapDvbP5ELBrIMGkJ1hUjiA==" hashValue="Ob5EUSvxntkxSphO/aXYEaTlkF3jDUk9shEOQmNtT93J9HViTqJ9YY9gDNwBu2gdx/g9Rqo7v170DctnF+nUv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PC-PETR-NEW\Administrator</dc:creator>
  <cp:lastModifiedBy>PC-PETR-NEW\Administrator</cp:lastModifiedBy>
  <dcterms:created xsi:type="dcterms:W3CDTF">2026-02-04T13:31:42Z</dcterms:created>
  <dcterms:modified xsi:type="dcterms:W3CDTF">2026-02-04T13:31:44Z</dcterms:modified>
</cp:coreProperties>
</file>