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Přípravené a doko..." sheetId="2" r:id="rId2"/>
    <sheet name="SO 02 - Sana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Přípravené a doko...'!$C$122:$K$153</definedName>
    <definedName name="_xlnm.Print_Area" localSheetId="1">'SO 01 - Přípravené a doko...'!$C$4:$J$76,'SO 01 - Přípravené a doko...'!$C$82:$J$104,'SO 01 - Přípravené a doko...'!$C$110:$J$153</definedName>
    <definedName name="_xlnm.Print_Titles" localSheetId="1">'SO 01 - Přípravené a doko...'!$122:$122</definedName>
    <definedName name="_xlnm._FilterDatabase" localSheetId="2" hidden="1">'SO 02 - Sanace'!$C$120:$K$139</definedName>
    <definedName name="_xlnm.Print_Area" localSheetId="2">'SO 02 - Sanace'!$C$4:$J$76,'SO 02 - Sanace'!$C$82:$J$102,'SO 02 - Sanace'!$C$108:$J$139</definedName>
    <definedName name="_xlnm.Print_Titles" localSheetId="2">'SO 02 - Sanace'!$120:$120</definedName>
  </definedNames>
  <calcPr/>
</workbook>
</file>

<file path=xl/calcChain.xml><?xml version="1.0" encoding="utf-8"?>
<calcChain xmlns="http://schemas.openxmlformats.org/spreadsheetml/2006/main">
  <c i="1" l="1" r="AY96"/>
  <c i="3" r="J37"/>
  <c r="J36"/>
  <c r="J35"/>
  <c i="1" r="AX96"/>
  <c i="3"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2" r="J37"/>
  <c r="J36"/>
  <c i="1" r="AY95"/>
  <c i="2" r="J35"/>
  <c i="1" r="AX95"/>
  <c i="2"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/>
  <c r="E7"/>
  <c r="E113"/>
  <c i="1" r="L90"/>
  <c r="AM90"/>
  <c r="AM89"/>
  <c r="L89"/>
  <c r="AM87"/>
  <c r="L87"/>
  <c r="L85"/>
  <c r="L84"/>
  <c i="3" r="BK138"/>
  <c r="BK134"/>
  <c r="BK133"/>
  <c r="BK130"/>
  <c i="2" r="BK141"/>
  <c r="J139"/>
  <c r="BK134"/>
  <c r="BK132"/>
  <c r="BK127"/>
  <c i="3" r="J139"/>
  <c r="J138"/>
  <c r="J134"/>
  <c r="BK131"/>
  <c r="J127"/>
  <c i="2" r="BK151"/>
  <c r="BK144"/>
  <c r="J141"/>
  <c r="BK137"/>
  <c r="BK135"/>
  <c r="BK128"/>
  <c i="3" r="J132"/>
  <c r="J125"/>
  <c i="2" r="J132"/>
  <c r="BK153"/>
  <c r="J145"/>
  <c r="BK140"/>
  <c r="BK131"/>
  <c r="BK129"/>
  <c r="J126"/>
  <c i="3" r="BK139"/>
  <c r="J135"/>
  <c r="J133"/>
  <c r="J131"/>
  <c r="J129"/>
  <c i="2" r="J149"/>
  <c r="BK147"/>
  <c r="J143"/>
  <c r="BK126"/>
  <c i="3" r="BK135"/>
  <c r="J126"/>
  <c r="BK124"/>
  <c i="2" r="J140"/>
  <c r="J153"/>
  <c r="J137"/>
  <c i="3" r="BK132"/>
  <c r="BK129"/>
  <c r="BK127"/>
  <c r="BK125"/>
  <c i="2" r="BK130"/>
  <c r="J127"/>
  <c i="3" r="J130"/>
  <c r="BK126"/>
  <c r="J124"/>
  <c i="2" r="J134"/>
  <c r="BK145"/>
  <c i="1" r="AS94"/>
  <c i="2" r="J151"/>
  <c r="BK149"/>
  <c r="J144"/>
  <c r="BK150"/>
  <c r="BK146"/>
  <c r="BK139"/>
  <c r="J136"/>
  <c r="J135"/>
  <c r="J131"/>
  <c r="J130"/>
  <c r="J146"/>
  <c r="BK143"/>
  <c r="J129"/>
  <c r="J128"/>
  <c r="J150"/>
  <c r="BK136"/>
  <c r="J147"/>
  <c l="1" r="T125"/>
  <c r="T142"/>
  <c r="BK125"/>
  <c r="P138"/>
  <c r="P133"/>
  <c r="BK148"/>
  <c r="J148"/>
  <c r="J102"/>
  <c r="BK133"/>
  <c r="J133"/>
  <c r="J99"/>
  <c r="P148"/>
  <c r="T133"/>
  <c r="BK138"/>
  <c r="J138"/>
  <c r="J100"/>
  <c r="R138"/>
  <c r="T148"/>
  <c r="R142"/>
  <c r="R125"/>
  <c r="P125"/>
  <c r="P124"/>
  <c r="P123"/>
  <c i="1" r="AU95"/>
  <c i="2" r="BK142"/>
  <c r="J142"/>
  <c r="J101"/>
  <c r="P142"/>
  <c i="3" r="P123"/>
  <c r="BK128"/>
  <c r="J128"/>
  <c r="J99"/>
  <c r="BK137"/>
  <c r="J137"/>
  <c r="J101"/>
  <c i="2" r="R133"/>
  <c r="T138"/>
  <c r="R148"/>
  <c i="3" r="BK123"/>
  <c r="J123"/>
  <c r="J98"/>
  <c r="R123"/>
  <c r="R122"/>
  <c r="R121"/>
  <c r="T123"/>
  <c r="T122"/>
  <c r="T121"/>
  <c r="P128"/>
  <c r="R128"/>
  <c r="T128"/>
  <c r="P137"/>
  <c r="P136"/>
  <c r="R137"/>
  <c r="R136"/>
  <c r="T137"/>
  <c r="T136"/>
  <c i="2" r="BE126"/>
  <c r="BE129"/>
  <c r="BE145"/>
  <c r="BE149"/>
  <c r="BE137"/>
  <c r="BE139"/>
  <c r="BE132"/>
  <c r="BE134"/>
  <c r="F120"/>
  <c r="BE144"/>
  <c r="BE151"/>
  <c i="3" r="E85"/>
  <c i="2" r="E85"/>
  <c r="J89"/>
  <c i="3" r="J89"/>
  <c r="BE124"/>
  <c i="2" r="BE131"/>
  <c i="3" r="BE132"/>
  <c i="2" r="BE146"/>
  <c i="3" r="BE127"/>
  <c r="BE130"/>
  <c r="BE131"/>
  <c r="BE138"/>
  <c i="2" r="BE153"/>
  <c r="BE141"/>
  <c r="BE147"/>
  <c r="BE130"/>
  <c r="BE140"/>
  <c r="BE150"/>
  <c i="3" r="BE125"/>
  <c r="BE129"/>
  <c r="BE133"/>
  <c i="2" r="BE127"/>
  <c r="BE128"/>
  <c r="BE135"/>
  <c r="BE136"/>
  <c r="BE143"/>
  <c r="BK152"/>
  <c r="J152"/>
  <c r="J103"/>
  <c i="3" r="F92"/>
  <c r="BE126"/>
  <c r="BE134"/>
  <c r="BE135"/>
  <c r="BE139"/>
  <c i="2" r="F37"/>
  <c i="1" r="BD95"/>
  <c i="3" r="J34"/>
  <c i="1" r="AW96"/>
  <c i="3" r="F37"/>
  <c i="1" r="BD96"/>
  <c i="2" r="F35"/>
  <c i="1" r="BB95"/>
  <c i="2" r="F34"/>
  <c i="1" r="BA95"/>
  <c i="3" r="F36"/>
  <c i="1" r="BC96"/>
  <c i="3" r="F34"/>
  <c i="1" r="BA96"/>
  <c i="2" r="J34"/>
  <c i="1" r="AW95"/>
  <c i="2" r="F36"/>
  <c i="1" r="BC95"/>
  <c i="3" r="F35"/>
  <c i="1" r="BB96"/>
  <c i="2" l="1" r="R124"/>
  <c r="R123"/>
  <c i="3" r="P122"/>
  <c r="P121"/>
  <c i="1" r="AU96"/>
  <c i="2" r="T124"/>
  <c r="T123"/>
  <c r="BK124"/>
  <c r="BK123"/>
  <c r="J123"/>
  <c r="J96"/>
  <c r="J125"/>
  <c r="J98"/>
  <c i="3" r="BK122"/>
  <c r="J122"/>
  <c r="J97"/>
  <c r="BK136"/>
  <c r="J136"/>
  <c r="J100"/>
  <c i="1" r="AU94"/>
  <c r="BA94"/>
  <c r="AW94"/>
  <c r="AK30"/>
  <c r="BD94"/>
  <c r="W33"/>
  <c i="2" r="J33"/>
  <c i="1" r="AV95"/>
  <c r="AT95"/>
  <c i="3" r="F33"/>
  <c i="1" r="AZ96"/>
  <c r="BC94"/>
  <c r="W32"/>
  <c r="BB94"/>
  <c r="AX94"/>
  <c i="3" r="J33"/>
  <c i="1" r="AV96"/>
  <c r="AT96"/>
  <c i="2" r="F33"/>
  <c i="1" r="AZ95"/>
  <c i="2" l="1" r="J124"/>
  <c r="J97"/>
  <c i="3" r="BK121"/>
  <c r="J121"/>
  <c i="1" r="AZ94"/>
  <c r="W29"/>
  <c r="W31"/>
  <c r="W30"/>
  <c r="AY94"/>
  <c i="2" r="J30"/>
  <c i="1" r="AG95"/>
  <c r="AN95"/>
  <c i="3" r="J30"/>
  <c i="1" r="AG96"/>
  <c r="AN96"/>
  <c i="2" l="1" r="J39"/>
  <c i="3" r="J96"/>
  <c r="J39"/>
  <c i="1" r="AV94"/>
  <c r="AK29"/>
  <c r="AG94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<sst xmlns="http://schemas.openxmlformats.org/spreadsheetml/2006/main">
  <si>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</si>
  <si>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</si>
  <si>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</si>
  <si>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</si>
  <si>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</si>
  <si>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{383320b3-c7d3-44a6-bf70-cd22dc350ee8}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</si>
  <si>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</si>
  <si>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</si>
  <si>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</si>
  <si>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</si>
  <si>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</si>
  <si>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</si>
  <si>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</si>
  <si>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</si>
  <si>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Kan_25_91_n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</si>
  <si>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</si>
  <si>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</si>
  <si>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Hodonín- vložkování kanalizace v areálu ZOO</t>
  </si>
  <si>
    <t>KSO:</t>
  </si>
  <si>
    <t>CC-CZ:</t>
  </si>
  <si>
    <t>Místo:</t>
  </si>
  <si>
    <t>Hodonín</t>
  </si>
  <si>
    <t>Datum:</t>
  </si>
  <si>
    <t>8. 1. 2026</t>
  </si>
  <si>
    <t>Zadavatel:</t>
  </si>
  <si>
    <t>IČ:</t>
  </si>
  <si>
    <t>00284891</t>
  </si>
  <si>
    <t>Město Hodonín</t>
  </si>
  <si>
    <t>DIČ:</t>
  </si>
  <si>
    <t>Uchazeč:</t>
  </si>
  <si>
    <t>Vyplň údaj</t>
  </si>
  <si>
    <t>Projektant:</t>
  </si>
  <si>
    <t>18177018</t>
  </si>
  <si>
    <t>Ing. Karel Vaštík</t>
  </si>
  <si>
    <t>CZ6110220842</t>
  </si>
  <si>
    <t>True</t>
  </si>
  <si>
    <t>Zpracovatel:</t>
  </si>
  <si>
    <t>Ing. Karel vaštík, Lideřovská 14, 69661 Vnorovy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</si>
  <si>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</si>
  <si>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</si>
  <si>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</si>
  <si>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</si>
  <si>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</si>
  <si>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</si>
  <si>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</si>
  <si>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</si>
  <si>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</si>
  <si>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</si>
  <si>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</si>
  <si>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</si>
  <si>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</si>
  <si>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</si>
  <si>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</si>
  <si>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</si>
  <si>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</si>
  <si>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</si>
  <si>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</si>
  <si>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</si>
  <si>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</si>
  <si>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</si>
  <si>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</si>
  <si>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</si>
  <si>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</si>
  <si>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</si>
  <si>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</si>
  <si>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</si>
  <si>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</si>
  <si>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</si>
  <si>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</si>
  <si>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</si>
  <si>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</si>
  <si>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</si>
  <si>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</si>
  <si>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</si>
  <si>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</si>
  <si>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</si>
  <si>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</si>
  <si>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</si>
  <si>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</si>
  <si>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</si>
  <si>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</si>
  <si>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</si>
  <si>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</si>
  <si>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</si>
  <si>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</si>
  <si>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Přípravené a dokončující práce</t>
  </si>
  <si>
    <t>STA</t>
  </si>
  <si>
    <t>1</t>
  </si>
  <si>
    <t>{d422df68-65f3-46e4-9186-35d02f8a1c0d}</t>
  </si>
  <si>
    <t>2</t>
  </si>
  <si>
    <t>SO 02</t>
  </si>
  <si>
    <t>Sanace</t>
  </si>
  <si>
    <t>{edaf56fd-e557-43ff-a199-81406c55197e}</t>
  </si>
  <si>
    <t>KRYCÍ LIST SOUPISU PRACÍ</t>
  </si>
  <si>
    <t>Objekt:</t>
  </si>
  <si>
    <t>SO 01 - Přípravené a dokončující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</si>
  <si>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</si>
  <si>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</si>
  <si>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</si>
  <si>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</si>
  <si>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</si>
  <si>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</si>
  <si>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</si>
  <si>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</si>
  <si>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</si>
  <si>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</si>
  <si>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</si>
  <si>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</si>
  <si>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</si>
  <si>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</si>
  <si>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</si>
  <si>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</si>
  <si>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</si>
  <si>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</si>
  <si>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</si>
  <si>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</si>
  <si>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</si>
  <si>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</si>
  <si>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</si>
  <si>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</si>
  <si>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</si>
  <si>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</si>
  <si>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</si>
  <si>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</si>
  <si>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</si>
  <si>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</si>
  <si>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111111311</t>
  </si>
  <si>
    <t>Odstranění ruderálního porostu do 100 m2 naložení a odvoz do 20 km v rovině nebo svahu do 1:5</t>
  </si>
  <si>
    <t>m2</t>
  </si>
  <si>
    <t>4</t>
  </si>
  <si>
    <t>-602607300</t>
  </si>
  <si>
    <t>113106123</t>
  </si>
  <si>
    <t>Rozebrání dlažeb ze zámkových dlaždic komunikací pro pěší ručně</t>
  </si>
  <si>
    <t>570564846</t>
  </si>
  <si>
    <t>3</t>
  </si>
  <si>
    <t>113204111</t>
  </si>
  <si>
    <t>Vytrhání obrub záhonových</t>
  </si>
  <si>
    <t>m</t>
  </si>
  <si>
    <t>140361836</t>
  </si>
  <si>
    <t>181351003</t>
  </si>
  <si>
    <t>Rozprostření ornice tl vrstvy do 200 mm pl do 100 m2 v rovině nebo ve svahu do 1:5 strojně</t>
  </si>
  <si>
    <t>2104625337</t>
  </si>
  <si>
    <t>5</t>
  </si>
  <si>
    <t>M</t>
  </si>
  <si>
    <t>10364101</t>
  </si>
  <si>
    <t>zemina pro terénní úpravy - ornice</t>
  </si>
  <si>
    <t>t</t>
  </si>
  <si>
    <t>8</t>
  </si>
  <si>
    <t>1192497990</t>
  </si>
  <si>
    <t>6</t>
  </si>
  <si>
    <t>181411131</t>
  </si>
  <si>
    <t>Založení parkového trávníku výsevem pl do 1000 m2 v rovině a ve svahu do 1:5</t>
  </si>
  <si>
    <t>-450594648</t>
  </si>
  <si>
    <t>7</t>
  </si>
  <si>
    <t>00572410</t>
  </si>
  <si>
    <t>osivo směs travní parková</t>
  </si>
  <si>
    <t>kg</t>
  </si>
  <si>
    <t>637248864</t>
  </si>
  <si>
    <t>Svislé a kompletní konstrukce</t>
  </si>
  <si>
    <t>338121125</t>
  </si>
  <si>
    <t>Osazování sloupků a vzpěr ŽB plotových zabetonováním patky o obj přes 0,15 do 0,20 m3</t>
  </si>
  <si>
    <t>kus</t>
  </si>
  <si>
    <t>1519747127</t>
  </si>
  <si>
    <t>9</t>
  </si>
  <si>
    <t>55342262</t>
  </si>
  <si>
    <t>sloupek plotový koncový Pz a komaxitový 2350/48x1,5mm</t>
  </si>
  <si>
    <t>601718289</t>
  </si>
  <si>
    <t>10</t>
  </si>
  <si>
    <t>348401230</t>
  </si>
  <si>
    <t>Montáž oplocení ze strojového pletiva bez napínacích drátů v přes 1,6 do 2,0 m</t>
  </si>
  <si>
    <t>2008138671</t>
  </si>
  <si>
    <t>11</t>
  </si>
  <si>
    <t>31327515</t>
  </si>
  <si>
    <t>pletivo drátěné plastifikované se čtvercovými oky 55/2,5mm v 2000mm</t>
  </si>
  <si>
    <t>-211739154</t>
  </si>
  <si>
    <t>Komunikace pozemní</t>
  </si>
  <si>
    <t>564710001</t>
  </si>
  <si>
    <t>Podklad nebo kryt z kameniva hrubého drceného vel. 8-16 mm plochy do 100 m2 tl 50 mm</t>
  </si>
  <si>
    <t>2071974995</t>
  </si>
  <si>
    <t>13</t>
  </si>
  <si>
    <t>596211112</t>
  </si>
  <si>
    <t>Kladení zámkové dlažby komunikací pro pěší ručně tl 60 mm skupiny A pl přes 100 do 300 m2</t>
  </si>
  <si>
    <t>-1451661519</t>
  </si>
  <si>
    <t>14</t>
  </si>
  <si>
    <t>59245015</t>
  </si>
  <si>
    <t>dlažba zámková betonová tvaru I 200x165mm tl 60mm přírodní</t>
  </si>
  <si>
    <t>-1948273</t>
  </si>
  <si>
    <t>Ostatní konstrukce a práce, bourání</t>
  </si>
  <si>
    <t>15</t>
  </si>
  <si>
    <t>916231213</t>
  </si>
  <si>
    <t>Osazení chodníkového obrubníku betonového stojatého s boční opěrou do lože z betonu prostého</t>
  </si>
  <si>
    <t>661371643</t>
  </si>
  <si>
    <t>16</t>
  </si>
  <si>
    <t>59217037</t>
  </si>
  <si>
    <t>obrubník parkový betonový 500x50x200mm přírodní</t>
  </si>
  <si>
    <t>1995372865</t>
  </si>
  <si>
    <t>17</t>
  </si>
  <si>
    <t>966052121</t>
  </si>
  <si>
    <t>Bourání sloupků a vzpěr ŽB plotových s betonovou patkou</t>
  </si>
  <si>
    <t>1104276541</t>
  </si>
  <si>
    <t>18</t>
  </si>
  <si>
    <t>966071822</t>
  </si>
  <si>
    <t>Rozebrání oplocení z drátěného pletiva se čtvercovými oky v přes 1,6 do 2,0 m</t>
  </si>
  <si>
    <t>-1595397629</t>
  </si>
  <si>
    <t>19</t>
  </si>
  <si>
    <t>979054451</t>
  </si>
  <si>
    <t>Očištění vybouraných zámkových dlaždic s původním spárováním z kameniva těženého</t>
  </si>
  <si>
    <t>1692303746</t>
  </si>
  <si>
    <t>997</t>
  </si>
  <si>
    <t>Doprava suti a vybouraných hmot</t>
  </si>
  <si>
    <t>20</t>
  </si>
  <si>
    <t>997221551</t>
  </si>
  <si>
    <t>Vodorovná doprava suti ze sypkých materiálů do 1 km</t>
  </si>
  <si>
    <t>-1415316021</t>
  </si>
  <si>
    <t>997221559</t>
  </si>
  <si>
    <t>Příplatek ZKD 1 km u vodorovné dopravy suti ze sypkých materiálů</t>
  </si>
  <si>
    <t>914551083</t>
  </si>
  <si>
    <t>22</t>
  </si>
  <si>
    <t>997221861</t>
  </si>
  <si>
    <t>Poplatek za předání recyklačnímu zařízení stavebního odpadu z prostého betonu kód odpadu 17 01 01</t>
  </si>
  <si>
    <t>1891664124</t>
  </si>
  <si>
    <t>998</t>
  </si>
  <si>
    <t>Přesun hmot</t>
  </si>
  <si>
    <t>23</t>
  </si>
  <si>
    <t>998223011</t>
  </si>
  <si>
    <t>Přesun hmot pro pozemní komunikace s krytem dlážděným</t>
  </si>
  <si>
    <t>928464269</t>
  </si>
  <si>
    <t>SO 02 - Sanace</t>
  </si>
  <si>
    <t xml:space="preserve">    8 - Vedení trubní dálková a přípojná</t>
  </si>
  <si>
    <t>VRN - Vedlejší rozpočtové náklady</t>
  </si>
  <si>
    <t xml:space="preserve">    VRN3 - Zařízení staveniště</t>
  </si>
  <si>
    <t>R1</t>
  </si>
  <si>
    <t>Vyčištění potrubí vysokotlakým kombinováným čistícím vozem</t>
  </si>
  <si>
    <t>2119199931</t>
  </si>
  <si>
    <t>R2</t>
  </si>
  <si>
    <t>Monitoring potrubí TV kamerou - před a po sanaci s natočením záznamu na DVD včetně protokolů</t>
  </si>
  <si>
    <t>-1156917531</t>
  </si>
  <si>
    <t>R4</t>
  </si>
  <si>
    <t>Čerpání odpadních vod po dobu provádění prací</t>
  </si>
  <si>
    <t>kplt</t>
  </si>
  <si>
    <t>-395509047</t>
  </si>
  <si>
    <t>R5</t>
  </si>
  <si>
    <t>Práce kanalizačním robotem - odfrézování překážek - inkrustace, beton</t>
  </si>
  <si>
    <t>hod</t>
  </si>
  <si>
    <t>95688049</t>
  </si>
  <si>
    <t>Vedení trubní dálková a přípojná</t>
  </si>
  <si>
    <t>R3</t>
  </si>
  <si>
    <t>Sanace kanalizačních šachet hl.1,0-3,5 m, bez výměny poklopu; zatěsnění nátoku balastních vod + zednické zapravení dna, stěn, popřípadě výměna stupadel</t>
  </si>
  <si>
    <t>1422439208</t>
  </si>
  <si>
    <t>R6</t>
  </si>
  <si>
    <t>Osazení bezešvého rukávce - vytvrzovaného UV zářením, DN 200, min. tl. 3,0 mm</t>
  </si>
  <si>
    <t>307372406</t>
  </si>
  <si>
    <t>R7</t>
  </si>
  <si>
    <t>Osazení SKL vystýlky - vytvrzované UV zářením, DN 300, min. tl. 3,0 mm</t>
  </si>
  <si>
    <t>1954312353</t>
  </si>
  <si>
    <t>R8</t>
  </si>
  <si>
    <t>Vyřezání a zapravení konců vystýlky v RŠ</t>
  </si>
  <si>
    <t>816310693</t>
  </si>
  <si>
    <t>R9</t>
  </si>
  <si>
    <t>Práce kanalizačním robotem - prořezaní přípojek po osazení vystýlky</t>
  </si>
  <si>
    <t>1418347912</t>
  </si>
  <si>
    <t>R10</t>
  </si>
  <si>
    <t>Zkouška těsnosti potrubí</t>
  </si>
  <si>
    <t>-839301812</t>
  </si>
  <si>
    <t>R11</t>
  </si>
  <si>
    <t>Vyspravení objektu ČSOV</t>
  </si>
  <si>
    <t>-2051356254</t>
  </si>
  <si>
    <t>VRN</t>
  </si>
  <si>
    <t>Vedlejší rozpočtové náklady</t>
  </si>
  <si>
    <t>VRN3</t>
  </si>
  <si>
    <t>Zařízení staveniště</t>
  </si>
  <si>
    <t>R12</t>
  </si>
  <si>
    <t>Přípravné a dokončovací práce - zaříz. staveniště, příprava technologie</t>
  </si>
  <si>
    <t>1024</t>
  </si>
  <si>
    <t>-2101592902</t>
  </si>
  <si>
    <t>R13</t>
  </si>
  <si>
    <t>Transporty technologie, pracovníků, materiálů</t>
  </si>
  <si>
    <t>1461634052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</si>
</sst>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34</v>
      </c>
      <c r="AO17" s="19"/>
      <c r="AP17" s="19"/>
      <c r="AQ17" s="19"/>
      <c r="AR17" s="17"/>
      <c r="BE17" s="28"/>
      <c r="BS17" s="14" t="s">
        <v>35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32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34</v>
      </c>
      <c r="AO20" s="19"/>
      <c r="AP20" s="19"/>
      <c r="AQ20" s="19"/>
      <c r="AR20" s="17"/>
      <c r="BE20" s="28"/>
      <c r="BS20" s="14" t="s">
        <v>35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40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41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42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43</v>
      </c>
      <c r="E29" s="44"/>
      <c r="F29" s="29" t="s">
        <v>44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45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46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47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48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50</v>
      </c>
      <c r="U35" s="51"/>
      <c r="V35" s="51"/>
      <c r="W35" s="51"/>
      <c r="X35" s="53" t="s">
        <v>51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53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54</v>
      </c>
      <c r="AI60" s="39"/>
      <c r="AJ60" s="39"/>
      <c r="AK60" s="39"/>
      <c r="AL60" s="39"/>
      <c r="AM60" s="61" t="s">
        <v>55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56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57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54</v>
      </c>
      <c r="AI75" s="39"/>
      <c r="AJ75" s="39"/>
      <c r="AK75" s="39"/>
      <c r="AL75" s="39"/>
      <c r="AM75" s="61" t="s">
        <v>55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Kan_25_91_n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Hodonín- vložkování kanalizace v areálu ZOO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Hodonín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8. 1. 2026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Hodonín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Ing. Karel Vaštík</v>
      </c>
      <c r="AN89" s="68"/>
      <c r="AO89" s="68"/>
      <c r="AP89" s="68"/>
      <c r="AQ89" s="37"/>
      <c r="AR89" s="41"/>
      <c r="AS89" s="78" t="s">
        <v>59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25.6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36</v>
      </c>
      <c r="AJ90" s="37"/>
      <c r="AK90" s="37"/>
      <c r="AL90" s="37"/>
      <c r="AM90" s="77" t="str">
        <f>IF(E20="","",E20)</f>
        <v>Ing. Karel vaštík, Lideřovská 14, 69661 Vnorovy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60</v>
      </c>
      <c r="D92" s="91"/>
      <c r="E92" s="91"/>
      <c r="F92" s="91"/>
      <c r="G92" s="91"/>
      <c r="H92" s="92"/>
      <c r="I92" s="93" t="s">
        <v>61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62</v>
      </c>
      <c r="AH92" s="91"/>
      <c r="AI92" s="91"/>
      <c r="AJ92" s="91"/>
      <c r="AK92" s="91"/>
      <c r="AL92" s="91"/>
      <c r="AM92" s="91"/>
      <c r="AN92" s="93" t="s">
        <v>63</v>
      </c>
      <c r="AO92" s="91"/>
      <c r="AP92" s="95"/>
      <c r="AQ92" s="96" t="s">
        <v>64</v>
      </c>
      <c r="AR92" s="41"/>
      <c r="AS92" s="97" t="s">
        <v>65</v>
      </c>
      <c r="AT92" s="98" t="s">
        <v>66</v>
      </c>
      <c r="AU92" s="98" t="s">
        <v>67</v>
      </c>
      <c r="AV92" s="98" t="s">
        <v>68</v>
      </c>
      <c r="AW92" s="98" t="s">
        <v>69</v>
      </c>
      <c r="AX92" s="98" t="s">
        <v>70</v>
      </c>
      <c r="AY92" s="98" t="s">
        <v>71</v>
      </c>
      <c r="AZ92" s="98" t="s">
        <v>72</v>
      </c>
      <c r="BA92" s="98" t="s">
        <v>73</v>
      </c>
      <c r="BB92" s="98" t="s">
        <v>74</v>
      </c>
      <c r="BC92" s="98" t="s">
        <v>75</v>
      </c>
      <c r="BD92" s="99" t="s">
        <v>76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77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78</v>
      </c>
      <c r="BT94" s="114" t="s">
        <v>79</v>
      </c>
      <c r="BU94" s="115" t="s">
        <v>80</v>
      </c>
      <c r="BV94" s="114" t="s">
        <v>81</v>
      </c>
      <c r="BW94" s="114" t="s">
        <v>5</v>
      </c>
      <c r="BX94" s="114" t="s">
        <v>82</v>
      </c>
      <c r="CL94" s="114" t="s">
        <v>1</v>
      </c>
    </row>
    <row r="95" s="7" customFormat="1" ht="16.5" customHeight="1">
      <c r="A95" s="116" t="s">
        <v>83</v>
      </c>
      <c r="B95" s="117"/>
      <c r="C95" s="118"/>
      <c r="D95" s="119" t="s">
        <v>84</v>
      </c>
      <c r="E95" s="119"/>
      <c r="F95" s="119"/>
      <c r="G95" s="119"/>
      <c r="H95" s="119"/>
      <c r="I95" s="120"/>
      <c r="J95" s="119" t="s">
        <v>85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 01 - Přípravené a doko...'!J30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86</v>
      </c>
      <c r="AR95" s="123"/>
      <c r="AS95" s="124">
        <v>0</v>
      </c>
      <c r="AT95" s="125">
        <f>ROUND(SUM(AV95:AW95),2)</f>
        <v>0</v>
      </c>
      <c r="AU95" s="126">
        <f>'SO 01 - Přípravené a doko...'!P123</f>
        <v>0</v>
      </c>
      <c r="AV95" s="125">
        <f>'SO 01 - Přípravené a doko...'!J33</f>
        <v>0</v>
      </c>
      <c r="AW95" s="125">
        <f>'SO 01 - Přípravené a doko...'!J34</f>
        <v>0</v>
      </c>
      <c r="AX95" s="125">
        <f>'SO 01 - Přípravené a doko...'!J35</f>
        <v>0</v>
      </c>
      <c r="AY95" s="125">
        <f>'SO 01 - Přípravené a doko...'!J36</f>
        <v>0</v>
      </c>
      <c r="AZ95" s="125">
        <f>'SO 01 - Přípravené a doko...'!F33</f>
        <v>0</v>
      </c>
      <c r="BA95" s="125">
        <f>'SO 01 - Přípravené a doko...'!F34</f>
        <v>0</v>
      </c>
      <c r="BB95" s="125">
        <f>'SO 01 - Přípravené a doko...'!F35</f>
        <v>0</v>
      </c>
      <c r="BC95" s="125">
        <f>'SO 01 - Přípravené a doko...'!F36</f>
        <v>0</v>
      </c>
      <c r="BD95" s="127">
        <f>'SO 01 - Přípravené a doko...'!F37</f>
        <v>0</v>
      </c>
      <c r="BE95" s="7"/>
      <c r="BT95" s="128" t="s">
        <v>87</v>
      </c>
      <c r="BV95" s="128" t="s">
        <v>81</v>
      </c>
      <c r="BW95" s="128" t="s">
        <v>88</v>
      </c>
      <c r="BX95" s="128" t="s">
        <v>5</v>
      </c>
      <c r="CL95" s="128" t="s">
        <v>1</v>
      </c>
      <c r="CM95" s="128" t="s">
        <v>89</v>
      </c>
    </row>
    <row r="96" s="7" customFormat="1" ht="16.5" customHeight="1">
      <c r="A96" s="116" t="s">
        <v>83</v>
      </c>
      <c r="B96" s="117"/>
      <c r="C96" s="118"/>
      <c r="D96" s="119" t="s">
        <v>90</v>
      </c>
      <c r="E96" s="119"/>
      <c r="F96" s="119"/>
      <c r="G96" s="119"/>
      <c r="H96" s="119"/>
      <c r="I96" s="120"/>
      <c r="J96" s="119" t="s">
        <v>91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 02 - Sanace'!J30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86</v>
      </c>
      <c r="AR96" s="123"/>
      <c r="AS96" s="129">
        <v>0</v>
      </c>
      <c r="AT96" s="130">
        <f>ROUND(SUM(AV96:AW96),2)</f>
        <v>0</v>
      </c>
      <c r="AU96" s="131">
        <f>'SO 02 - Sanace'!P121</f>
        <v>0</v>
      </c>
      <c r="AV96" s="130">
        <f>'SO 02 - Sanace'!J33</f>
        <v>0</v>
      </c>
      <c r="AW96" s="130">
        <f>'SO 02 - Sanace'!J34</f>
        <v>0</v>
      </c>
      <c r="AX96" s="130">
        <f>'SO 02 - Sanace'!J35</f>
        <v>0</v>
      </c>
      <c r="AY96" s="130">
        <f>'SO 02 - Sanace'!J36</f>
        <v>0</v>
      </c>
      <c r="AZ96" s="130">
        <f>'SO 02 - Sanace'!F33</f>
        <v>0</v>
      </c>
      <c r="BA96" s="130">
        <f>'SO 02 - Sanace'!F34</f>
        <v>0</v>
      </c>
      <c r="BB96" s="130">
        <f>'SO 02 - Sanace'!F35</f>
        <v>0</v>
      </c>
      <c r="BC96" s="130">
        <f>'SO 02 - Sanace'!F36</f>
        <v>0</v>
      </c>
      <c r="BD96" s="132">
        <f>'SO 02 - Sanace'!F37</f>
        <v>0</v>
      </c>
      <c r="BE96" s="7"/>
      <c r="BT96" s="128" t="s">
        <v>87</v>
      </c>
      <c r="BV96" s="128" t="s">
        <v>81</v>
      </c>
      <c r="BW96" s="128" t="s">
        <v>92</v>
      </c>
      <c r="BX96" s="128" t="s">
        <v>5</v>
      </c>
      <c r="CL96" s="128" t="s">
        <v>1</v>
      </c>
      <c r="CM96" s="128" t="s">
        <v>89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GClDUp/Ca47hcIuHLRugRHq4gmHodytD1SCxJ81xtSSrH1bkkQM2VtRZ0fxx91AcprqaFjJwsAvKf/p66RvlXg==" hashValue="HSRu6QP+O0+6EgQydUiC24eE2B7j89XngSIdjiZVgXlaoFrrCBFUzUeFNTN8Kkrk38A6t6fJ/qxx7scH7I/0f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Přípravené a doko...'!C2" display="/"/>
    <hyperlink ref="A96" location="'SO 02 - San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89</v>
      </c>
    </row>
    <row r="4" s="1" customFormat="1" ht="24.96" customHeight="1">
      <c r="B4" s="17"/>
      <c r="D4" s="135" t="s">
        <v>93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Hodonín- vložkování kanalizace v areálu ZOO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8. 1. 2026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34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36</v>
      </c>
      <c r="E23" s="35"/>
      <c r="F23" s="35"/>
      <c r="G23" s="35"/>
      <c r="H23" s="35"/>
      <c r="I23" s="137" t="s">
        <v>25</v>
      </c>
      <c r="J23" s="140" t="s">
        <v>32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37</v>
      </c>
      <c r="F24" s="35"/>
      <c r="G24" s="35"/>
      <c r="H24" s="35"/>
      <c r="I24" s="137" t="s">
        <v>28</v>
      </c>
      <c r="J24" s="140" t="s">
        <v>34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38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39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41</v>
      </c>
      <c r="G32" s="35"/>
      <c r="H32" s="35"/>
      <c r="I32" s="149" t="s">
        <v>40</v>
      </c>
      <c r="J32" s="149" t="s">
        <v>42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43</v>
      </c>
      <c r="E33" s="137" t="s">
        <v>44</v>
      </c>
      <c r="F33" s="151">
        <f>ROUND((SUM(BE123:BE153)),  2)</f>
        <v>0</v>
      </c>
      <c r="G33" s="35"/>
      <c r="H33" s="35"/>
      <c r="I33" s="152">
        <v>0.20999999999999999</v>
      </c>
      <c r="J33" s="151">
        <f>ROUND(((SUM(BE123:BE153))*I33),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45</v>
      </c>
      <c r="F34" s="151">
        <f>ROUND((SUM(BF123:BF153)),  2)</f>
        <v>0</v>
      </c>
      <c r="G34" s="35"/>
      <c r="H34" s="35"/>
      <c r="I34" s="152">
        <v>0.12</v>
      </c>
      <c r="J34" s="151">
        <f>ROUND(((SUM(BF123:BF153))*I34),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46</v>
      </c>
      <c r="F35" s="151">
        <f>ROUND((SUM(BG123:BG153)),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47</v>
      </c>
      <c r="F36" s="151">
        <f>ROUND((SUM(BH123:BH153)),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48</v>
      </c>
      <c r="F37" s="151">
        <f>ROUND((SUM(BI123:BI153)),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49</v>
      </c>
      <c r="E39" s="155"/>
      <c r="F39" s="155"/>
      <c r="G39" s="156" t="s">
        <v>50</v>
      </c>
      <c r="H39" s="157" t="s">
        <v>51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52</v>
      </c>
      <c r="E50" s="161"/>
      <c r="F50" s="161"/>
      <c r="G50" s="160" t="s">
        <v>53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54</v>
      </c>
      <c r="E61" s="163"/>
      <c r="F61" s="164" t="s">
        <v>55</v>
      </c>
      <c r="G61" s="162" t="s">
        <v>54</v>
      </c>
      <c r="H61" s="163"/>
      <c r="I61" s="163"/>
      <c r="J61" s="165" t="s">
        <v>55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56</v>
      </c>
      <c r="E65" s="166"/>
      <c r="F65" s="166"/>
      <c r="G65" s="160" t="s">
        <v>57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54</v>
      </c>
      <c r="E76" s="163"/>
      <c r="F76" s="164" t="s">
        <v>55</v>
      </c>
      <c r="G76" s="162" t="s">
        <v>54</v>
      </c>
      <c r="H76" s="163"/>
      <c r="I76" s="163"/>
      <c r="J76" s="165" t="s">
        <v>55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Hodonín- vložkování kanalizace v areálu ZOO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01 - Přípravené a dokončující práce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Hodonín</v>
      </c>
      <c r="G89" s="37"/>
      <c r="H89" s="37"/>
      <c r="I89" s="29" t="s">
        <v>22</v>
      </c>
      <c r="J89" s="76" t="str">
        <f>IF(J12="","",J12)</f>
        <v>8. 1. 2026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Hodonín</v>
      </c>
      <c r="G91" s="37"/>
      <c r="H91" s="37"/>
      <c r="I91" s="29" t="s">
        <v>31</v>
      </c>
      <c r="J91" s="33" t="str">
        <f>E21</f>
        <v>Ing. Karel Vaštík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40.0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36</v>
      </c>
      <c r="J92" s="33" t="str">
        <f>E24</f>
        <v>Ing. Karel vaštík, Lideřovská 14, 69661 Vnorovy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97</v>
      </c>
      <c r="D94" s="173"/>
      <c r="E94" s="173"/>
      <c r="F94" s="173"/>
      <c r="G94" s="173"/>
      <c r="H94" s="173"/>
      <c r="I94" s="173"/>
      <c r="J94" s="174" t="s">
        <v>98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99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100</v>
      </c>
    </row>
    <row r="97" s="9" customFormat="1" ht="24.96" customHeight="1">
      <c r="A97" s="9"/>
      <c r="B97" s="176"/>
      <c r="C97" s="177"/>
      <c r="D97" s="178" t="s">
        <v>101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102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103</v>
      </c>
      <c r="E99" s="185"/>
      <c r="F99" s="185"/>
      <c r="G99" s="185"/>
      <c r="H99" s="185"/>
      <c r="I99" s="185"/>
      <c r="J99" s="186">
        <f>J133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104</v>
      </c>
      <c r="E100" s="185"/>
      <c r="F100" s="185"/>
      <c r="G100" s="185"/>
      <c r="H100" s="185"/>
      <c r="I100" s="185"/>
      <c r="J100" s="186">
        <f>J138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105</v>
      </c>
      <c r="E101" s="185"/>
      <c r="F101" s="185"/>
      <c r="G101" s="185"/>
      <c r="H101" s="185"/>
      <c r="I101" s="185"/>
      <c r="J101" s="186">
        <f>J142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106</v>
      </c>
      <c r="E102" s="185"/>
      <c r="F102" s="185"/>
      <c r="G102" s="185"/>
      <c r="H102" s="185"/>
      <c r="I102" s="185"/>
      <c r="J102" s="186">
        <f>J148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107</v>
      </c>
      <c r="E103" s="185"/>
      <c r="F103" s="185"/>
      <c r="G103" s="185"/>
      <c r="H103" s="185"/>
      <c r="I103" s="185"/>
      <c r="J103" s="186">
        <f>J152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108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Hodonín- vložkování kanalizace v areálu ZOO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94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SO 01 - Přípravené a dokončující práce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Hodonín</v>
      </c>
      <c r="G117" s="37"/>
      <c r="H117" s="37"/>
      <c r="I117" s="29" t="s">
        <v>22</v>
      </c>
      <c r="J117" s="76" t="str">
        <f>IF(J12="","",J12)</f>
        <v>8. 1. 2026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Město Hodonín</v>
      </c>
      <c r="G119" s="37"/>
      <c r="H119" s="37"/>
      <c r="I119" s="29" t="s">
        <v>31</v>
      </c>
      <c r="J119" s="33" t="str">
        <f>E21</f>
        <v>Ing. Karel Vaštík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40.05" customHeight="1">
      <c r="A120" s="35"/>
      <c r="B120" s="36"/>
      <c r="C120" s="29" t="s">
        <v>29</v>
      </c>
      <c r="D120" s="37"/>
      <c r="E120" s="37"/>
      <c r="F120" s="24" t="str">
        <f>IF(E18="","",E18)</f>
        <v>Vyplň údaj</v>
      </c>
      <c r="G120" s="37"/>
      <c r="H120" s="37"/>
      <c r="I120" s="29" t="s">
        <v>36</v>
      </c>
      <c r="J120" s="33" t="str">
        <f>E24</f>
        <v>Ing. Karel vaštík, Lideřovská 14, 69661 Vnorovy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109</v>
      </c>
      <c r="D122" s="191" t="s">
        <v>64</v>
      </c>
      <c r="E122" s="191" t="s">
        <v>60</v>
      </c>
      <c r="F122" s="191" t="s">
        <v>61</v>
      </c>
      <c r="G122" s="191" t="s">
        <v>110</v>
      </c>
      <c r="H122" s="191" t="s">
        <v>111</v>
      </c>
      <c r="I122" s="191" t="s">
        <v>112</v>
      </c>
      <c r="J122" s="192" t="s">
        <v>98</v>
      </c>
      <c r="K122" s="193" t="s">
        <v>113</v>
      </c>
      <c r="L122" s="194"/>
      <c r="M122" s="97" t="s">
        <v>1</v>
      </c>
      <c r="N122" s="98" t="s">
        <v>43</v>
      </c>
      <c r="O122" s="98" t="s">
        <v>114</v>
      </c>
      <c r="P122" s="98" t="s">
        <v>115</v>
      </c>
      <c r="Q122" s="98" t="s">
        <v>116</v>
      </c>
      <c r="R122" s="98" t="s">
        <v>117</v>
      </c>
      <c r="S122" s="98" t="s">
        <v>118</v>
      </c>
      <c r="T122" s="99" t="s">
        <v>119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120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</f>
        <v>0</v>
      </c>
      <c r="Q123" s="101"/>
      <c r="R123" s="197">
        <f>R124</f>
        <v>71.697320000000005</v>
      </c>
      <c r="S123" s="101"/>
      <c r="T123" s="198">
        <f>T124</f>
        <v>41.955840000000002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78</v>
      </c>
      <c r="AU123" s="14" t="s">
        <v>100</v>
      </c>
      <c r="BK123" s="199">
        <f>BK124</f>
        <v>0</v>
      </c>
    </row>
    <row r="124" s="12" customFormat="1" ht="25.92" customHeight="1">
      <c r="A124" s="12"/>
      <c r="B124" s="200"/>
      <c r="C124" s="201"/>
      <c r="D124" s="202" t="s">
        <v>78</v>
      </c>
      <c r="E124" s="203" t="s">
        <v>121</v>
      </c>
      <c r="F124" s="203" t="s">
        <v>122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P125+P133+P138+P142+P148+P152</f>
        <v>0</v>
      </c>
      <c r="Q124" s="208"/>
      <c r="R124" s="209">
        <f>R125+R133+R138+R142+R148+R152</f>
        <v>71.697320000000005</v>
      </c>
      <c r="S124" s="208"/>
      <c r="T124" s="210">
        <f>T125+T133+T138+T142+T148+T152</f>
        <v>41.955840000000002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87</v>
      </c>
      <c r="AT124" s="212" t="s">
        <v>78</v>
      </c>
      <c r="AU124" s="212" t="s">
        <v>79</v>
      </c>
      <c r="AY124" s="211" t="s">
        <v>123</v>
      </c>
      <c r="BK124" s="213">
        <f>BK125+BK133+BK138+BK142+BK148+BK152</f>
        <v>0</v>
      </c>
    </row>
    <row r="125" s="12" customFormat="1" ht="22.8" customHeight="1">
      <c r="A125" s="12"/>
      <c r="B125" s="200"/>
      <c r="C125" s="201"/>
      <c r="D125" s="202" t="s">
        <v>78</v>
      </c>
      <c r="E125" s="214" t="s">
        <v>87</v>
      </c>
      <c r="F125" s="214" t="s">
        <v>124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SUM(P126:P132)</f>
        <v>0</v>
      </c>
      <c r="Q125" s="208"/>
      <c r="R125" s="209">
        <f>SUM(R126:R132)</f>
        <v>45.005000000000003</v>
      </c>
      <c r="S125" s="208"/>
      <c r="T125" s="210">
        <f>SUM(T126:T132)</f>
        <v>41.600000000000001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87</v>
      </c>
      <c r="AT125" s="212" t="s">
        <v>78</v>
      </c>
      <c r="AU125" s="212" t="s">
        <v>87</v>
      </c>
      <c r="AY125" s="211" t="s">
        <v>123</v>
      </c>
      <c r="BK125" s="213">
        <f>SUM(BK126:BK132)</f>
        <v>0</v>
      </c>
    </row>
    <row r="126" s="2" customFormat="1" ht="33" customHeight="1">
      <c r="A126" s="35"/>
      <c r="B126" s="36"/>
      <c r="C126" s="216" t="s">
        <v>87</v>
      </c>
      <c r="D126" s="216" t="s">
        <v>125</v>
      </c>
      <c r="E126" s="217" t="s">
        <v>126</v>
      </c>
      <c r="F126" s="218" t="s">
        <v>127</v>
      </c>
      <c r="G126" s="219" t="s">
        <v>128</v>
      </c>
      <c r="H126" s="220">
        <v>100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44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129</v>
      </c>
      <c r="AT126" s="228" t="s">
        <v>125</v>
      </c>
      <c r="AU126" s="228" t="s">
        <v>89</v>
      </c>
      <c r="AY126" s="14" t="s">
        <v>123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87</v>
      </c>
      <c r="BK126" s="229">
        <f>ROUND(I126*H126,2)</f>
        <v>0</v>
      </c>
      <c r="BL126" s="14" t="s">
        <v>129</v>
      </c>
      <c r="BM126" s="228" t="s">
        <v>130</v>
      </c>
    </row>
    <row r="127" s="2" customFormat="1" ht="24.15" customHeight="1">
      <c r="A127" s="35"/>
      <c r="B127" s="36"/>
      <c r="C127" s="216" t="s">
        <v>89</v>
      </c>
      <c r="D127" s="216" t="s">
        <v>125</v>
      </c>
      <c r="E127" s="217" t="s">
        <v>131</v>
      </c>
      <c r="F127" s="218" t="s">
        <v>132</v>
      </c>
      <c r="G127" s="219" t="s">
        <v>128</v>
      </c>
      <c r="H127" s="220">
        <v>150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0.26000000000000001</v>
      </c>
      <c r="T127" s="227">
        <f>S127*H127</f>
        <v>39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129</v>
      </c>
      <c r="AT127" s="228" t="s">
        <v>125</v>
      </c>
      <c r="AU127" s="228" t="s">
        <v>89</v>
      </c>
      <c r="AY127" s="14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87</v>
      </c>
      <c r="BK127" s="229">
        <f>ROUND(I127*H127,2)</f>
        <v>0</v>
      </c>
      <c r="BL127" s="14" t="s">
        <v>129</v>
      </c>
      <c r="BM127" s="228" t="s">
        <v>133</v>
      </c>
    </row>
    <row r="128" s="2" customFormat="1" ht="16.5" customHeight="1">
      <c r="A128" s="35"/>
      <c r="B128" s="36"/>
      <c r="C128" s="216" t="s">
        <v>134</v>
      </c>
      <c r="D128" s="216" t="s">
        <v>125</v>
      </c>
      <c r="E128" s="217" t="s">
        <v>135</v>
      </c>
      <c r="F128" s="218" t="s">
        <v>136</v>
      </c>
      <c r="G128" s="219" t="s">
        <v>137</v>
      </c>
      <c r="H128" s="220">
        <v>65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44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0.040000000000000001</v>
      </c>
      <c r="T128" s="227">
        <f>S128*H128</f>
        <v>2.6000000000000001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129</v>
      </c>
      <c r="AT128" s="228" t="s">
        <v>125</v>
      </c>
      <c r="AU128" s="228" t="s">
        <v>89</v>
      </c>
      <c r="AY128" s="14" t="s">
        <v>123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87</v>
      </c>
      <c r="BK128" s="229">
        <f>ROUND(I128*H128,2)</f>
        <v>0</v>
      </c>
      <c r="BL128" s="14" t="s">
        <v>129</v>
      </c>
      <c r="BM128" s="228" t="s">
        <v>138</v>
      </c>
    </row>
    <row r="129" s="2" customFormat="1" ht="24.15" customHeight="1">
      <c r="A129" s="35"/>
      <c r="B129" s="36"/>
      <c r="C129" s="216" t="s">
        <v>129</v>
      </c>
      <c r="D129" s="216" t="s">
        <v>125</v>
      </c>
      <c r="E129" s="217" t="s">
        <v>139</v>
      </c>
      <c r="F129" s="218" t="s">
        <v>140</v>
      </c>
      <c r="G129" s="219" t="s">
        <v>128</v>
      </c>
      <c r="H129" s="220">
        <v>250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44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129</v>
      </c>
      <c r="AT129" s="228" t="s">
        <v>125</v>
      </c>
      <c r="AU129" s="228" t="s">
        <v>89</v>
      </c>
      <c r="AY129" s="14" t="s">
        <v>123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87</v>
      </c>
      <c r="BK129" s="229">
        <f>ROUND(I129*H129,2)</f>
        <v>0</v>
      </c>
      <c r="BL129" s="14" t="s">
        <v>129</v>
      </c>
      <c r="BM129" s="228" t="s">
        <v>141</v>
      </c>
    </row>
    <row r="130" s="2" customFormat="1" ht="16.5" customHeight="1">
      <c r="A130" s="35"/>
      <c r="B130" s="36"/>
      <c r="C130" s="230" t="s">
        <v>142</v>
      </c>
      <c r="D130" s="230" t="s">
        <v>143</v>
      </c>
      <c r="E130" s="231" t="s">
        <v>144</v>
      </c>
      <c r="F130" s="232" t="s">
        <v>145</v>
      </c>
      <c r="G130" s="233" t="s">
        <v>146</v>
      </c>
      <c r="H130" s="234">
        <v>45</v>
      </c>
      <c r="I130" s="235"/>
      <c r="J130" s="236">
        <f>ROUND(I130*H130,2)</f>
        <v>0</v>
      </c>
      <c r="K130" s="237"/>
      <c r="L130" s="238"/>
      <c r="M130" s="239" t="s">
        <v>1</v>
      </c>
      <c r="N130" s="240" t="s">
        <v>44</v>
      </c>
      <c r="O130" s="88"/>
      <c r="P130" s="226">
        <f>O130*H130</f>
        <v>0</v>
      </c>
      <c r="Q130" s="226">
        <v>1</v>
      </c>
      <c r="R130" s="226">
        <f>Q130*H130</f>
        <v>45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147</v>
      </c>
      <c r="AT130" s="228" t="s">
        <v>143</v>
      </c>
      <c r="AU130" s="228" t="s">
        <v>89</v>
      </c>
      <c r="AY130" s="14" t="s">
        <v>123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87</v>
      </c>
      <c r="BK130" s="229">
        <f>ROUND(I130*H130,2)</f>
        <v>0</v>
      </c>
      <c r="BL130" s="14" t="s">
        <v>129</v>
      </c>
      <c r="BM130" s="228" t="s">
        <v>148</v>
      </c>
    </row>
    <row r="131" s="2" customFormat="1" ht="24.15" customHeight="1">
      <c r="A131" s="35"/>
      <c r="B131" s="36"/>
      <c r="C131" s="216" t="s">
        <v>149</v>
      </c>
      <c r="D131" s="216" t="s">
        <v>125</v>
      </c>
      <c r="E131" s="217" t="s">
        <v>150</v>
      </c>
      <c r="F131" s="218" t="s">
        <v>151</v>
      </c>
      <c r="G131" s="219" t="s">
        <v>128</v>
      </c>
      <c r="H131" s="220">
        <v>250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44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129</v>
      </c>
      <c r="AT131" s="228" t="s">
        <v>125</v>
      </c>
      <c r="AU131" s="228" t="s">
        <v>89</v>
      </c>
      <c r="AY131" s="14" t="s">
        <v>123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87</v>
      </c>
      <c r="BK131" s="229">
        <f>ROUND(I131*H131,2)</f>
        <v>0</v>
      </c>
      <c r="BL131" s="14" t="s">
        <v>129</v>
      </c>
      <c r="BM131" s="228" t="s">
        <v>152</v>
      </c>
    </row>
    <row r="132" s="2" customFormat="1" ht="16.5" customHeight="1">
      <c r="A132" s="35"/>
      <c r="B132" s="36"/>
      <c r="C132" s="230" t="s">
        <v>153</v>
      </c>
      <c r="D132" s="230" t="s">
        <v>143</v>
      </c>
      <c r="E132" s="231" t="s">
        <v>154</v>
      </c>
      <c r="F132" s="232" t="s">
        <v>155</v>
      </c>
      <c r="G132" s="233" t="s">
        <v>156</v>
      </c>
      <c r="H132" s="234">
        <v>5</v>
      </c>
      <c r="I132" s="235"/>
      <c r="J132" s="236">
        <f>ROUND(I132*H132,2)</f>
        <v>0</v>
      </c>
      <c r="K132" s="237"/>
      <c r="L132" s="238"/>
      <c r="M132" s="239" t="s">
        <v>1</v>
      </c>
      <c r="N132" s="240" t="s">
        <v>44</v>
      </c>
      <c r="O132" s="88"/>
      <c r="P132" s="226">
        <f>O132*H132</f>
        <v>0</v>
      </c>
      <c r="Q132" s="226">
        <v>0.001</v>
      </c>
      <c r="R132" s="226">
        <f>Q132*H132</f>
        <v>0.0050000000000000001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147</v>
      </c>
      <c r="AT132" s="228" t="s">
        <v>143</v>
      </c>
      <c r="AU132" s="228" t="s">
        <v>89</v>
      </c>
      <c r="AY132" s="14" t="s">
        <v>123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87</v>
      </c>
      <c r="BK132" s="229">
        <f>ROUND(I132*H132,2)</f>
        <v>0</v>
      </c>
      <c r="BL132" s="14" t="s">
        <v>129</v>
      </c>
      <c r="BM132" s="228" t="s">
        <v>157</v>
      </c>
    </row>
    <row r="133" s="12" customFormat="1" ht="22.8" customHeight="1">
      <c r="A133" s="12"/>
      <c r="B133" s="200"/>
      <c r="C133" s="201"/>
      <c r="D133" s="202" t="s">
        <v>78</v>
      </c>
      <c r="E133" s="214" t="s">
        <v>134</v>
      </c>
      <c r="F133" s="214" t="s">
        <v>158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SUM(P134:P137)</f>
        <v>0</v>
      </c>
      <c r="Q133" s="208"/>
      <c r="R133" s="209">
        <f>SUM(R134:R137)</f>
        <v>0.99452000000000007</v>
      </c>
      <c r="S133" s="208"/>
      <c r="T133" s="210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87</v>
      </c>
      <c r="AT133" s="212" t="s">
        <v>78</v>
      </c>
      <c r="AU133" s="212" t="s">
        <v>87</v>
      </c>
      <c r="AY133" s="211" t="s">
        <v>123</v>
      </c>
      <c r="BK133" s="213">
        <f>SUM(BK134:BK137)</f>
        <v>0</v>
      </c>
    </row>
    <row r="134" s="2" customFormat="1" ht="33" customHeight="1">
      <c r="A134" s="35"/>
      <c r="B134" s="36"/>
      <c r="C134" s="216" t="s">
        <v>147</v>
      </c>
      <c r="D134" s="216" t="s">
        <v>125</v>
      </c>
      <c r="E134" s="217" t="s">
        <v>159</v>
      </c>
      <c r="F134" s="218" t="s">
        <v>160</v>
      </c>
      <c r="G134" s="219" t="s">
        <v>161</v>
      </c>
      <c r="H134" s="220">
        <v>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0.48580000000000001</v>
      </c>
      <c r="R134" s="226">
        <f>Q134*H134</f>
        <v>0.97160000000000002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129</v>
      </c>
      <c r="AT134" s="228" t="s">
        <v>125</v>
      </c>
      <c r="AU134" s="228" t="s">
        <v>89</v>
      </c>
      <c r="AY134" s="14" t="s">
        <v>123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87</v>
      </c>
      <c r="BK134" s="229">
        <f>ROUND(I134*H134,2)</f>
        <v>0</v>
      </c>
      <c r="BL134" s="14" t="s">
        <v>129</v>
      </c>
      <c r="BM134" s="228" t="s">
        <v>162</v>
      </c>
    </row>
    <row r="135" s="2" customFormat="1" ht="24.15" customHeight="1">
      <c r="A135" s="35"/>
      <c r="B135" s="36"/>
      <c r="C135" s="230" t="s">
        <v>163</v>
      </c>
      <c r="D135" s="230" t="s">
        <v>143</v>
      </c>
      <c r="E135" s="231" t="s">
        <v>164</v>
      </c>
      <c r="F135" s="232" t="s">
        <v>165</v>
      </c>
      <c r="G135" s="233" t="s">
        <v>161</v>
      </c>
      <c r="H135" s="234">
        <v>2</v>
      </c>
      <c r="I135" s="235"/>
      <c r="J135" s="236">
        <f>ROUND(I135*H135,2)</f>
        <v>0</v>
      </c>
      <c r="K135" s="237"/>
      <c r="L135" s="238"/>
      <c r="M135" s="239" t="s">
        <v>1</v>
      </c>
      <c r="N135" s="240" t="s">
        <v>44</v>
      </c>
      <c r="O135" s="88"/>
      <c r="P135" s="226">
        <f>O135*H135</f>
        <v>0</v>
      </c>
      <c r="Q135" s="226">
        <v>0.0038999999999999998</v>
      </c>
      <c r="R135" s="226">
        <f>Q135*H135</f>
        <v>0.0077999999999999996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147</v>
      </c>
      <c r="AT135" s="228" t="s">
        <v>143</v>
      </c>
      <c r="AU135" s="228" t="s">
        <v>89</v>
      </c>
      <c r="AY135" s="14" t="s">
        <v>123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87</v>
      </c>
      <c r="BK135" s="229">
        <f>ROUND(I135*H135,2)</f>
        <v>0</v>
      </c>
      <c r="BL135" s="14" t="s">
        <v>129</v>
      </c>
      <c r="BM135" s="228" t="s">
        <v>166</v>
      </c>
    </row>
    <row r="136" s="2" customFormat="1" ht="24.15" customHeight="1">
      <c r="A136" s="35"/>
      <c r="B136" s="36"/>
      <c r="C136" s="216" t="s">
        <v>167</v>
      </c>
      <c r="D136" s="216" t="s">
        <v>125</v>
      </c>
      <c r="E136" s="217" t="s">
        <v>168</v>
      </c>
      <c r="F136" s="218" t="s">
        <v>169</v>
      </c>
      <c r="G136" s="219" t="s">
        <v>137</v>
      </c>
      <c r="H136" s="220">
        <v>8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44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129</v>
      </c>
      <c r="AT136" s="228" t="s">
        <v>125</v>
      </c>
      <c r="AU136" s="228" t="s">
        <v>89</v>
      </c>
      <c r="AY136" s="14" t="s">
        <v>123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87</v>
      </c>
      <c r="BK136" s="229">
        <f>ROUND(I136*H136,2)</f>
        <v>0</v>
      </c>
      <c r="BL136" s="14" t="s">
        <v>129</v>
      </c>
      <c r="BM136" s="228" t="s">
        <v>170</v>
      </c>
    </row>
    <row r="137" s="2" customFormat="1" ht="24.15" customHeight="1">
      <c r="A137" s="35"/>
      <c r="B137" s="36"/>
      <c r="C137" s="230" t="s">
        <v>171</v>
      </c>
      <c r="D137" s="230" t="s">
        <v>143</v>
      </c>
      <c r="E137" s="231" t="s">
        <v>172</v>
      </c>
      <c r="F137" s="232" t="s">
        <v>173</v>
      </c>
      <c r="G137" s="233" t="s">
        <v>137</v>
      </c>
      <c r="H137" s="234">
        <v>8.4000000000000004</v>
      </c>
      <c r="I137" s="235"/>
      <c r="J137" s="236">
        <f>ROUND(I137*H137,2)</f>
        <v>0</v>
      </c>
      <c r="K137" s="237"/>
      <c r="L137" s="238"/>
      <c r="M137" s="239" t="s">
        <v>1</v>
      </c>
      <c r="N137" s="240" t="s">
        <v>44</v>
      </c>
      <c r="O137" s="88"/>
      <c r="P137" s="226">
        <f>O137*H137</f>
        <v>0</v>
      </c>
      <c r="Q137" s="226">
        <v>0.0018</v>
      </c>
      <c r="R137" s="226">
        <f>Q137*H137</f>
        <v>0.01512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147</v>
      </c>
      <c r="AT137" s="228" t="s">
        <v>143</v>
      </c>
      <c r="AU137" s="228" t="s">
        <v>89</v>
      </c>
      <c r="AY137" s="14" t="s">
        <v>123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87</v>
      </c>
      <c r="BK137" s="229">
        <f>ROUND(I137*H137,2)</f>
        <v>0</v>
      </c>
      <c r="BL137" s="14" t="s">
        <v>129</v>
      </c>
      <c r="BM137" s="228" t="s">
        <v>174</v>
      </c>
    </row>
    <row r="138" s="12" customFormat="1" ht="22.8" customHeight="1">
      <c r="A138" s="12"/>
      <c r="B138" s="200"/>
      <c r="C138" s="201"/>
      <c r="D138" s="202" t="s">
        <v>78</v>
      </c>
      <c r="E138" s="214" t="s">
        <v>142</v>
      </c>
      <c r="F138" s="214" t="s">
        <v>175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SUM(P139:P141)</f>
        <v>0</v>
      </c>
      <c r="Q138" s="208"/>
      <c r="R138" s="209">
        <f>SUM(R139:R141)</f>
        <v>15.111899999999999</v>
      </c>
      <c r="S138" s="208"/>
      <c r="T138" s="210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87</v>
      </c>
      <c r="AT138" s="212" t="s">
        <v>78</v>
      </c>
      <c r="AU138" s="212" t="s">
        <v>87</v>
      </c>
      <c r="AY138" s="211" t="s">
        <v>123</v>
      </c>
      <c r="BK138" s="213">
        <f>SUM(BK139:BK141)</f>
        <v>0</v>
      </c>
    </row>
    <row r="139" s="2" customFormat="1" ht="33" customHeight="1">
      <c r="A139" s="35"/>
      <c r="B139" s="36"/>
      <c r="C139" s="216" t="s">
        <v>8</v>
      </c>
      <c r="D139" s="216" t="s">
        <v>125</v>
      </c>
      <c r="E139" s="217" t="s">
        <v>176</v>
      </c>
      <c r="F139" s="218" t="s">
        <v>177</v>
      </c>
      <c r="G139" s="219" t="s">
        <v>128</v>
      </c>
      <c r="H139" s="220">
        <v>150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44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129</v>
      </c>
      <c r="AT139" s="228" t="s">
        <v>125</v>
      </c>
      <c r="AU139" s="228" t="s">
        <v>89</v>
      </c>
      <c r="AY139" s="14" t="s">
        <v>123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87</v>
      </c>
      <c r="BK139" s="229">
        <f>ROUND(I139*H139,2)</f>
        <v>0</v>
      </c>
      <c r="BL139" s="14" t="s">
        <v>129</v>
      </c>
      <c r="BM139" s="228" t="s">
        <v>178</v>
      </c>
    </row>
    <row r="140" s="2" customFormat="1" ht="33" customHeight="1">
      <c r="A140" s="35"/>
      <c r="B140" s="36"/>
      <c r="C140" s="216" t="s">
        <v>179</v>
      </c>
      <c r="D140" s="216" t="s">
        <v>125</v>
      </c>
      <c r="E140" s="217" t="s">
        <v>180</v>
      </c>
      <c r="F140" s="218" t="s">
        <v>181</v>
      </c>
      <c r="G140" s="219" t="s">
        <v>128</v>
      </c>
      <c r="H140" s="220">
        <v>150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44</v>
      </c>
      <c r="O140" s="88"/>
      <c r="P140" s="226">
        <f>O140*H140</f>
        <v>0</v>
      </c>
      <c r="Q140" s="226">
        <v>0.089219999999999994</v>
      </c>
      <c r="R140" s="226">
        <f>Q140*H140</f>
        <v>13.382999999999999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129</v>
      </c>
      <c r="AT140" s="228" t="s">
        <v>125</v>
      </c>
      <c r="AU140" s="228" t="s">
        <v>89</v>
      </c>
      <c r="AY140" s="14" t="s">
        <v>123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87</v>
      </c>
      <c r="BK140" s="229">
        <f>ROUND(I140*H140,2)</f>
        <v>0</v>
      </c>
      <c r="BL140" s="14" t="s">
        <v>129</v>
      </c>
      <c r="BM140" s="228" t="s">
        <v>182</v>
      </c>
    </row>
    <row r="141" s="2" customFormat="1" ht="24.15" customHeight="1">
      <c r="A141" s="35"/>
      <c r="B141" s="36"/>
      <c r="C141" s="230" t="s">
        <v>183</v>
      </c>
      <c r="D141" s="230" t="s">
        <v>143</v>
      </c>
      <c r="E141" s="231" t="s">
        <v>184</v>
      </c>
      <c r="F141" s="232" t="s">
        <v>185</v>
      </c>
      <c r="G141" s="233" t="s">
        <v>128</v>
      </c>
      <c r="H141" s="234">
        <v>15.300000000000001</v>
      </c>
      <c r="I141" s="235"/>
      <c r="J141" s="236">
        <f>ROUND(I141*H141,2)</f>
        <v>0</v>
      </c>
      <c r="K141" s="237"/>
      <c r="L141" s="238"/>
      <c r="M141" s="239" t="s">
        <v>1</v>
      </c>
      <c r="N141" s="240" t="s">
        <v>44</v>
      </c>
      <c r="O141" s="88"/>
      <c r="P141" s="226">
        <f>O141*H141</f>
        <v>0</v>
      </c>
      <c r="Q141" s="226">
        <v>0.113</v>
      </c>
      <c r="R141" s="226">
        <f>Q141*H141</f>
        <v>1.7289000000000001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147</v>
      </c>
      <c r="AT141" s="228" t="s">
        <v>143</v>
      </c>
      <c r="AU141" s="228" t="s">
        <v>89</v>
      </c>
      <c r="AY141" s="14" t="s">
        <v>123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87</v>
      </c>
      <c r="BK141" s="229">
        <f>ROUND(I141*H141,2)</f>
        <v>0</v>
      </c>
      <c r="BL141" s="14" t="s">
        <v>129</v>
      </c>
      <c r="BM141" s="228" t="s">
        <v>186</v>
      </c>
    </row>
    <row r="142" s="12" customFormat="1" ht="22.8" customHeight="1">
      <c r="A142" s="12"/>
      <c r="B142" s="200"/>
      <c r="C142" s="201"/>
      <c r="D142" s="202" t="s">
        <v>78</v>
      </c>
      <c r="E142" s="214" t="s">
        <v>163</v>
      </c>
      <c r="F142" s="214" t="s">
        <v>187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SUM(P143:P147)</f>
        <v>0</v>
      </c>
      <c r="Q142" s="208"/>
      <c r="R142" s="209">
        <f>SUM(R143:R147)</f>
        <v>10.585900000000001</v>
      </c>
      <c r="S142" s="208"/>
      <c r="T142" s="210">
        <f>SUM(T143:T147)</f>
        <v>0.35584000000000005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87</v>
      </c>
      <c r="AT142" s="212" t="s">
        <v>78</v>
      </c>
      <c r="AU142" s="212" t="s">
        <v>87</v>
      </c>
      <c r="AY142" s="211" t="s">
        <v>123</v>
      </c>
      <c r="BK142" s="213">
        <f>SUM(BK143:BK147)</f>
        <v>0</v>
      </c>
    </row>
    <row r="143" s="2" customFormat="1" ht="33" customHeight="1">
      <c r="A143" s="35"/>
      <c r="B143" s="36"/>
      <c r="C143" s="216" t="s">
        <v>188</v>
      </c>
      <c r="D143" s="216" t="s">
        <v>125</v>
      </c>
      <c r="E143" s="217" t="s">
        <v>189</v>
      </c>
      <c r="F143" s="218" t="s">
        <v>190</v>
      </c>
      <c r="G143" s="219" t="s">
        <v>137</v>
      </c>
      <c r="H143" s="220">
        <v>65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44</v>
      </c>
      <c r="O143" s="88"/>
      <c r="P143" s="226">
        <f>O143*H143</f>
        <v>0</v>
      </c>
      <c r="Q143" s="226">
        <v>0.14041999999999999</v>
      </c>
      <c r="R143" s="226">
        <f>Q143*H143</f>
        <v>9.1273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129</v>
      </c>
      <c r="AT143" s="228" t="s">
        <v>125</v>
      </c>
      <c r="AU143" s="228" t="s">
        <v>89</v>
      </c>
      <c r="AY143" s="14" t="s">
        <v>123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87</v>
      </c>
      <c r="BK143" s="229">
        <f>ROUND(I143*H143,2)</f>
        <v>0</v>
      </c>
      <c r="BL143" s="14" t="s">
        <v>129</v>
      </c>
      <c r="BM143" s="228" t="s">
        <v>191</v>
      </c>
    </row>
    <row r="144" s="2" customFormat="1" ht="21.75" customHeight="1">
      <c r="A144" s="35"/>
      <c r="B144" s="36"/>
      <c r="C144" s="230" t="s">
        <v>192</v>
      </c>
      <c r="D144" s="230" t="s">
        <v>143</v>
      </c>
      <c r="E144" s="231" t="s">
        <v>193</v>
      </c>
      <c r="F144" s="232" t="s">
        <v>194</v>
      </c>
      <c r="G144" s="233" t="s">
        <v>137</v>
      </c>
      <c r="H144" s="234">
        <v>66.299999999999997</v>
      </c>
      <c r="I144" s="235"/>
      <c r="J144" s="236">
        <f>ROUND(I144*H144,2)</f>
        <v>0</v>
      </c>
      <c r="K144" s="237"/>
      <c r="L144" s="238"/>
      <c r="M144" s="239" t="s">
        <v>1</v>
      </c>
      <c r="N144" s="240" t="s">
        <v>44</v>
      </c>
      <c r="O144" s="88"/>
      <c r="P144" s="226">
        <f>O144*H144</f>
        <v>0</v>
      </c>
      <c r="Q144" s="226">
        <v>0.021999999999999999</v>
      </c>
      <c r="R144" s="226">
        <f>Q144*H144</f>
        <v>1.4585999999999999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147</v>
      </c>
      <c r="AT144" s="228" t="s">
        <v>143</v>
      </c>
      <c r="AU144" s="228" t="s">
        <v>89</v>
      </c>
      <c r="AY144" s="14" t="s">
        <v>123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87</v>
      </c>
      <c r="BK144" s="229">
        <f>ROUND(I144*H144,2)</f>
        <v>0</v>
      </c>
      <c r="BL144" s="14" t="s">
        <v>129</v>
      </c>
      <c r="BM144" s="228" t="s">
        <v>195</v>
      </c>
    </row>
    <row r="145" s="2" customFormat="1" ht="24.15" customHeight="1">
      <c r="A145" s="35"/>
      <c r="B145" s="36"/>
      <c r="C145" s="216" t="s">
        <v>196</v>
      </c>
      <c r="D145" s="216" t="s">
        <v>125</v>
      </c>
      <c r="E145" s="217" t="s">
        <v>197</v>
      </c>
      <c r="F145" s="218" t="s">
        <v>198</v>
      </c>
      <c r="G145" s="219" t="s">
        <v>161</v>
      </c>
      <c r="H145" s="220">
        <v>2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44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0.16800000000000001</v>
      </c>
      <c r="T145" s="227">
        <f>S145*H145</f>
        <v>0.33600000000000002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129</v>
      </c>
      <c r="AT145" s="228" t="s">
        <v>125</v>
      </c>
      <c r="AU145" s="228" t="s">
        <v>89</v>
      </c>
      <c r="AY145" s="14" t="s">
        <v>123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87</v>
      </c>
      <c r="BK145" s="229">
        <f>ROUND(I145*H145,2)</f>
        <v>0</v>
      </c>
      <c r="BL145" s="14" t="s">
        <v>129</v>
      </c>
      <c r="BM145" s="228" t="s">
        <v>199</v>
      </c>
    </row>
    <row r="146" s="2" customFormat="1" ht="24.15" customHeight="1">
      <c r="A146" s="35"/>
      <c r="B146" s="36"/>
      <c r="C146" s="216" t="s">
        <v>200</v>
      </c>
      <c r="D146" s="216" t="s">
        <v>125</v>
      </c>
      <c r="E146" s="217" t="s">
        <v>201</v>
      </c>
      <c r="F146" s="218" t="s">
        <v>202</v>
      </c>
      <c r="G146" s="219" t="s">
        <v>137</v>
      </c>
      <c r="H146" s="220">
        <v>8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44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0.00248</v>
      </c>
      <c r="T146" s="227">
        <f>S146*H146</f>
        <v>0.01984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129</v>
      </c>
      <c r="AT146" s="228" t="s">
        <v>125</v>
      </c>
      <c r="AU146" s="228" t="s">
        <v>89</v>
      </c>
      <c r="AY146" s="14" t="s">
        <v>123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87</v>
      </c>
      <c r="BK146" s="229">
        <f>ROUND(I146*H146,2)</f>
        <v>0</v>
      </c>
      <c r="BL146" s="14" t="s">
        <v>129</v>
      </c>
      <c r="BM146" s="228" t="s">
        <v>203</v>
      </c>
    </row>
    <row r="147" s="2" customFormat="1" ht="24.15" customHeight="1">
      <c r="A147" s="35"/>
      <c r="B147" s="36"/>
      <c r="C147" s="216" t="s">
        <v>204</v>
      </c>
      <c r="D147" s="216" t="s">
        <v>125</v>
      </c>
      <c r="E147" s="217" t="s">
        <v>205</v>
      </c>
      <c r="F147" s="218" t="s">
        <v>206</v>
      </c>
      <c r="G147" s="219" t="s">
        <v>128</v>
      </c>
      <c r="H147" s="220">
        <v>150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44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129</v>
      </c>
      <c r="AT147" s="228" t="s">
        <v>125</v>
      </c>
      <c r="AU147" s="228" t="s">
        <v>89</v>
      </c>
      <c r="AY147" s="14" t="s">
        <v>123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87</v>
      </c>
      <c r="BK147" s="229">
        <f>ROUND(I147*H147,2)</f>
        <v>0</v>
      </c>
      <c r="BL147" s="14" t="s">
        <v>129</v>
      </c>
      <c r="BM147" s="228" t="s">
        <v>207</v>
      </c>
    </row>
    <row r="148" s="12" customFormat="1" ht="22.8" customHeight="1">
      <c r="A148" s="12"/>
      <c r="B148" s="200"/>
      <c r="C148" s="201"/>
      <c r="D148" s="202" t="s">
        <v>78</v>
      </c>
      <c r="E148" s="214" t="s">
        <v>208</v>
      </c>
      <c r="F148" s="214" t="s">
        <v>209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SUM(P149:P151)</f>
        <v>0</v>
      </c>
      <c r="Q148" s="208"/>
      <c r="R148" s="209">
        <f>SUM(R149:R151)</f>
        <v>0</v>
      </c>
      <c r="S148" s="208"/>
      <c r="T148" s="210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87</v>
      </c>
      <c r="AT148" s="212" t="s">
        <v>78</v>
      </c>
      <c r="AU148" s="212" t="s">
        <v>87</v>
      </c>
      <c r="AY148" s="211" t="s">
        <v>123</v>
      </c>
      <c r="BK148" s="213">
        <f>SUM(BK149:BK151)</f>
        <v>0</v>
      </c>
    </row>
    <row r="149" s="2" customFormat="1" ht="21.75" customHeight="1">
      <c r="A149" s="35"/>
      <c r="B149" s="36"/>
      <c r="C149" s="216" t="s">
        <v>210</v>
      </c>
      <c r="D149" s="216" t="s">
        <v>125</v>
      </c>
      <c r="E149" s="217" t="s">
        <v>211</v>
      </c>
      <c r="F149" s="218" t="s">
        <v>212</v>
      </c>
      <c r="G149" s="219" t="s">
        <v>146</v>
      </c>
      <c r="H149" s="220">
        <v>2.956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44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129</v>
      </c>
      <c r="AT149" s="228" t="s">
        <v>125</v>
      </c>
      <c r="AU149" s="228" t="s">
        <v>89</v>
      </c>
      <c r="AY149" s="14" t="s">
        <v>123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87</v>
      </c>
      <c r="BK149" s="229">
        <f>ROUND(I149*H149,2)</f>
        <v>0</v>
      </c>
      <c r="BL149" s="14" t="s">
        <v>129</v>
      </c>
      <c r="BM149" s="228" t="s">
        <v>213</v>
      </c>
    </row>
    <row r="150" s="2" customFormat="1" ht="24.15" customHeight="1">
      <c r="A150" s="35"/>
      <c r="B150" s="36"/>
      <c r="C150" s="216" t="s">
        <v>7</v>
      </c>
      <c r="D150" s="216" t="s">
        <v>125</v>
      </c>
      <c r="E150" s="217" t="s">
        <v>214</v>
      </c>
      <c r="F150" s="218" t="s">
        <v>215</v>
      </c>
      <c r="G150" s="219" t="s">
        <v>146</v>
      </c>
      <c r="H150" s="220">
        <v>2.956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44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129</v>
      </c>
      <c r="AT150" s="228" t="s">
        <v>125</v>
      </c>
      <c r="AU150" s="228" t="s">
        <v>89</v>
      </c>
      <c r="AY150" s="14" t="s">
        <v>123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87</v>
      </c>
      <c r="BK150" s="229">
        <f>ROUND(I150*H150,2)</f>
        <v>0</v>
      </c>
      <c r="BL150" s="14" t="s">
        <v>129</v>
      </c>
      <c r="BM150" s="228" t="s">
        <v>216</v>
      </c>
    </row>
    <row r="151" s="2" customFormat="1" ht="33" customHeight="1">
      <c r="A151" s="35"/>
      <c r="B151" s="36"/>
      <c r="C151" s="216" t="s">
        <v>217</v>
      </c>
      <c r="D151" s="216" t="s">
        <v>125</v>
      </c>
      <c r="E151" s="217" t="s">
        <v>218</v>
      </c>
      <c r="F151" s="218" t="s">
        <v>219</v>
      </c>
      <c r="G151" s="219" t="s">
        <v>146</v>
      </c>
      <c r="H151" s="220">
        <v>2.956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44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129</v>
      </c>
      <c r="AT151" s="228" t="s">
        <v>125</v>
      </c>
      <c r="AU151" s="228" t="s">
        <v>89</v>
      </c>
      <c r="AY151" s="14" t="s">
        <v>123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87</v>
      </c>
      <c r="BK151" s="229">
        <f>ROUND(I151*H151,2)</f>
        <v>0</v>
      </c>
      <c r="BL151" s="14" t="s">
        <v>129</v>
      </c>
      <c r="BM151" s="228" t="s">
        <v>220</v>
      </c>
    </row>
    <row r="152" s="12" customFormat="1" ht="22.8" customHeight="1">
      <c r="A152" s="12"/>
      <c r="B152" s="200"/>
      <c r="C152" s="201"/>
      <c r="D152" s="202" t="s">
        <v>78</v>
      </c>
      <c r="E152" s="214" t="s">
        <v>221</v>
      </c>
      <c r="F152" s="214" t="s">
        <v>222</v>
      </c>
      <c r="G152" s="201"/>
      <c r="H152" s="201"/>
      <c r="I152" s="204"/>
      <c r="J152" s="215">
        <f>BK152</f>
        <v>0</v>
      </c>
      <c r="K152" s="201"/>
      <c r="L152" s="206"/>
      <c r="M152" s="207"/>
      <c r="N152" s="208"/>
      <c r="O152" s="208"/>
      <c r="P152" s="209">
        <f>P153</f>
        <v>0</v>
      </c>
      <c r="Q152" s="208"/>
      <c r="R152" s="209">
        <f>R153</f>
        <v>0</v>
      </c>
      <c r="S152" s="208"/>
      <c r="T152" s="21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87</v>
      </c>
      <c r="AT152" s="212" t="s">
        <v>78</v>
      </c>
      <c r="AU152" s="212" t="s">
        <v>87</v>
      </c>
      <c r="AY152" s="211" t="s">
        <v>123</v>
      </c>
      <c r="BK152" s="213">
        <f>BK153</f>
        <v>0</v>
      </c>
    </row>
    <row r="153" s="2" customFormat="1" ht="24.15" customHeight="1">
      <c r="A153" s="35"/>
      <c r="B153" s="36"/>
      <c r="C153" s="216" t="s">
        <v>223</v>
      </c>
      <c r="D153" s="216" t="s">
        <v>125</v>
      </c>
      <c r="E153" s="217" t="s">
        <v>224</v>
      </c>
      <c r="F153" s="218" t="s">
        <v>225</v>
      </c>
      <c r="G153" s="219" t="s">
        <v>146</v>
      </c>
      <c r="H153" s="220">
        <v>71.697000000000003</v>
      </c>
      <c r="I153" s="221"/>
      <c r="J153" s="222">
        <f>ROUND(I153*H153,2)</f>
        <v>0</v>
      </c>
      <c r="K153" s="223"/>
      <c r="L153" s="41"/>
      <c r="M153" s="241" t="s">
        <v>1</v>
      </c>
      <c r="N153" s="242" t="s">
        <v>44</v>
      </c>
      <c r="O153" s="243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129</v>
      </c>
      <c r="AT153" s="228" t="s">
        <v>125</v>
      </c>
      <c r="AU153" s="228" t="s">
        <v>89</v>
      </c>
      <c r="AY153" s="14" t="s">
        <v>123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87</v>
      </c>
      <c r="BK153" s="229">
        <f>ROUND(I153*H153,2)</f>
        <v>0</v>
      </c>
      <c r="BL153" s="14" t="s">
        <v>129</v>
      </c>
      <c r="BM153" s="228" t="s">
        <v>226</v>
      </c>
    </row>
    <row r="154" s="2" customFormat="1" ht="6.96" customHeight="1">
      <c r="A154" s="35"/>
      <c r="B154" s="63"/>
      <c r="C154" s="64"/>
      <c r="D154" s="64"/>
      <c r="E154" s="64"/>
      <c r="F154" s="64"/>
      <c r="G154" s="64"/>
      <c r="H154" s="64"/>
      <c r="I154" s="64"/>
      <c r="J154" s="64"/>
      <c r="K154" s="64"/>
      <c r="L154" s="41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sheet="1" autoFilter="0" formatColumns="0" formatRows="0" objects="1" scenarios="1" spinCount="100000" saltValue="VXC6TM7aiBFMq+wtYWfwh1AgAapN4T8hXaZgz3Ak2MysYiWBLtOSRb0h7joGm4g8zDWT9MMj1NFBMQ9Sg/wVeQ==" hashValue="t0i11lt7yAmycJ8cX3BFQm4j79vqYN/qmNN7dF97oinNSPrBelXMkDxl2C+iw9gKYgDeNd4oZahZB1jfSIVECQ==" algorithmName="SHA-512" password="CC35"/>
  <autoFilter ref="C122:K15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89</v>
      </c>
    </row>
    <row r="4" s="1" customFormat="1" ht="24.96" customHeight="1">
      <c r="B4" s="17"/>
      <c r="D4" s="135" t="s">
        <v>93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Hodonín- vložkování kanalizace v areálu ZOO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227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8. 1. 2026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34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36</v>
      </c>
      <c r="E23" s="35"/>
      <c r="F23" s="35"/>
      <c r="G23" s="35"/>
      <c r="H23" s="35"/>
      <c r="I23" s="137" t="s">
        <v>25</v>
      </c>
      <c r="J23" s="140" t="s">
        <v>32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37</v>
      </c>
      <c r="F24" s="35"/>
      <c r="G24" s="35"/>
      <c r="H24" s="35"/>
      <c r="I24" s="137" t="s">
        <v>28</v>
      </c>
      <c r="J24" s="140" t="s">
        <v>34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38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39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41</v>
      </c>
      <c r="G32" s="35"/>
      <c r="H32" s="35"/>
      <c r="I32" s="149" t="s">
        <v>40</v>
      </c>
      <c r="J32" s="149" t="s">
        <v>42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43</v>
      </c>
      <c r="E33" s="137" t="s">
        <v>44</v>
      </c>
      <c r="F33" s="151">
        <f>ROUND((SUM(BE121:BE139)),  2)</f>
        <v>0</v>
      </c>
      <c r="G33" s="35"/>
      <c r="H33" s="35"/>
      <c r="I33" s="152">
        <v>0.20999999999999999</v>
      </c>
      <c r="J33" s="151">
        <f>ROUND(((SUM(BE121:BE139))*I33),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45</v>
      </c>
      <c r="F34" s="151">
        <f>ROUND((SUM(BF121:BF139)),  2)</f>
        <v>0</v>
      </c>
      <c r="G34" s="35"/>
      <c r="H34" s="35"/>
      <c r="I34" s="152">
        <v>0.12</v>
      </c>
      <c r="J34" s="151">
        <f>ROUND(((SUM(BF121:BF139))*I34),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46</v>
      </c>
      <c r="F35" s="151">
        <f>ROUND((SUM(BG121:BG139)),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47</v>
      </c>
      <c r="F36" s="151">
        <f>ROUND((SUM(BH121:BH139)),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48</v>
      </c>
      <c r="F37" s="151">
        <f>ROUND((SUM(BI121:BI139)),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49</v>
      </c>
      <c r="E39" s="155"/>
      <c r="F39" s="155"/>
      <c r="G39" s="156" t="s">
        <v>50</v>
      </c>
      <c r="H39" s="157" t="s">
        <v>51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52</v>
      </c>
      <c r="E50" s="161"/>
      <c r="F50" s="161"/>
      <c r="G50" s="160" t="s">
        <v>53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54</v>
      </c>
      <c r="E61" s="163"/>
      <c r="F61" s="164" t="s">
        <v>55</v>
      </c>
      <c r="G61" s="162" t="s">
        <v>54</v>
      </c>
      <c r="H61" s="163"/>
      <c r="I61" s="163"/>
      <c r="J61" s="165" t="s">
        <v>55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56</v>
      </c>
      <c r="E65" s="166"/>
      <c r="F65" s="166"/>
      <c r="G65" s="160" t="s">
        <v>57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54</v>
      </c>
      <c r="E76" s="163"/>
      <c r="F76" s="164" t="s">
        <v>55</v>
      </c>
      <c r="G76" s="162" t="s">
        <v>54</v>
      </c>
      <c r="H76" s="163"/>
      <c r="I76" s="163"/>
      <c r="J76" s="165" t="s">
        <v>55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Hodonín- vložkování kanalizace v areálu ZOO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 02 - Sanace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Hodonín</v>
      </c>
      <c r="G89" s="37"/>
      <c r="H89" s="37"/>
      <c r="I89" s="29" t="s">
        <v>22</v>
      </c>
      <c r="J89" s="76" t="str">
        <f>IF(J12="","",J12)</f>
        <v>8. 1. 2026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Hodonín</v>
      </c>
      <c r="G91" s="37"/>
      <c r="H91" s="37"/>
      <c r="I91" s="29" t="s">
        <v>31</v>
      </c>
      <c r="J91" s="33" t="str">
        <f>E21</f>
        <v>Ing. Karel Vaštík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40.0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36</v>
      </c>
      <c r="J92" s="33" t="str">
        <f>E24</f>
        <v>Ing. Karel vaštík, Lideřovská 14, 69661 Vnorovy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97</v>
      </c>
      <c r="D94" s="173"/>
      <c r="E94" s="173"/>
      <c r="F94" s="173"/>
      <c r="G94" s="173"/>
      <c r="H94" s="173"/>
      <c r="I94" s="173"/>
      <c r="J94" s="174" t="s">
        <v>98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99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100</v>
      </c>
    </row>
    <row r="97" s="9" customFormat="1" ht="24.96" customHeight="1">
      <c r="A97" s="9"/>
      <c r="B97" s="176"/>
      <c r="C97" s="177"/>
      <c r="D97" s="178" t="s">
        <v>101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103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228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6"/>
      <c r="C100" s="177"/>
      <c r="D100" s="178" t="s">
        <v>229</v>
      </c>
      <c r="E100" s="179"/>
      <c r="F100" s="179"/>
      <c r="G100" s="179"/>
      <c r="H100" s="179"/>
      <c r="I100" s="179"/>
      <c r="J100" s="180">
        <f>J136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2"/>
      <c r="C101" s="183"/>
      <c r="D101" s="184" t="s">
        <v>230</v>
      </c>
      <c r="E101" s="185"/>
      <c r="F101" s="185"/>
      <c r="G101" s="185"/>
      <c r="H101" s="185"/>
      <c r="I101" s="185"/>
      <c r="J101" s="186">
        <f>J137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108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Hodonín- vložkování kanalizace v areálu ZOO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94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SO 02 - Sanace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Hodonín</v>
      </c>
      <c r="G115" s="37"/>
      <c r="H115" s="37"/>
      <c r="I115" s="29" t="s">
        <v>22</v>
      </c>
      <c r="J115" s="76" t="str">
        <f>IF(J12="","",J12)</f>
        <v>8. 1. 2026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>Město Hodonín</v>
      </c>
      <c r="G117" s="37"/>
      <c r="H117" s="37"/>
      <c r="I117" s="29" t="s">
        <v>31</v>
      </c>
      <c r="J117" s="33" t="str">
        <f>E21</f>
        <v>Ing. Karel Vaštík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40.05" customHeight="1">
      <c r="A118" s="35"/>
      <c r="B118" s="36"/>
      <c r="C118" s="29" t="s">
        <v>29</v>
      </c>
      <c r="D118" s="37"/>
      <c r="E118" s="37"/>
      <c r="F118" s="24" t="str">
        <f>IF(E18="","",E18)</f>
        <v>Vyplň údaj</v>
      </c>
      <c r="G118" s="37"/>
      <c r="H118" s="37"/>
      <c r="I118" s="29" t="s">
        <v>36</v>
      </c>
      <c r="J118" s="33" t="str">
        <f>E24</f>
        <v>Ing. Karel vaštík, Lideřovská 14, 69661 Vnorovy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109</v>
      </c>
      <c r="D120" s="191" t="s">
        <v>64</v>
      </c>
      <c r="E120" s="191" t="s">
        <v>60</v>
      </c>
      <c r="F120" s="191" t="s">
        <v>61</v>
      </c>
      <c r="G120" s="191" t="s">
        <v>110</v>
      </c>
      <c r="H120" s="191" t="s">
        <v>111</v>
      </c>
      <c r="I120" s="191" t="s">
        <v>112</v>
      </c>
      <c r="J120" s="192" t="s">
        <v>98</v>
      </c>
      <c r="K120" s="193" t="s">
        <v>113</v>
      </c>
      <c r="L120" s="194"/>
      <c r="M120" s="97" t="s">
        <v>1</v>
      </c>
      <c r="N120" s="98" t="s">
        <v>43</v>
      </c>
      <c r="O120" s="98" t="s">
        <v>114</v>
      </c>
      <c r="P120" s="98" t="s">
        <v>115</v>
      </c>
      <c r="Q120" s="98" t="s">
        <v>116</v>
      </c>
      <c r="R120" s="98" t="s">
        <v>117</v>
      </c>
      <c r="S120" s="98" t="s">
        <v>118</v>
      </c>
      <c r="T120" s="99" t="s">
        <v>119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120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P122+P136</f>
        <v>0</v>
      </c>
      <c r="Q121" s="101"/>
      <c r="R121" s="197">
        <f>R122+R136</f>
        <v>0</v>
      </c>
      <c r="S121" s="101"/>
      <c r="T121" s="198">
        <f>T122+T136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78</v>
      </c>
      <c r="AU121" s="14" t="s">
        <v>100</v>
      </c>
      <c r="BK121" s="199">
        <f>BK122+BK136</f>
        <v>0</v>
      </c>
    </row>
    <row r="122" s="12" customFormat="1" ht="25.92" customHeight="1">
      <c r="A122" s="12"/>
      <c r="B122" s="200"/>
      <c r="C122" s="201"/>
      <c r="D122" s="202" t="s">
        <v>78</v>
      </c>
      <c r="E122" s="203" t="s">
        <v>121</v>
      </c>
      <c r="F122" s="203" t="s">
        <v>122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P123+P128</f>
        <v>0</v>
      </c>
      <c r="Q122" s="208"/>
      <c r="R122" s="209">
        <f>R123+R128</f>
        <v>0</v>
      </c>
      <c r="S122" s="208"/>
      <c r="T122" s="210">
        <f>T123+T128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87</v>
      </c>
      <c r="AT122" s="212" t="s">
        <v>78</v>
      </c>
      <c r="AU122" s="212" t="s">
        <v>79</v>
      </c>
      <c r="AY122" s="211" t="s">
        <v>123</v>
      </c>
      <c r="BK122" s="213">
        <f>BK123+BK128</f>
        <v>0</v>
      </c>
    </row>
    <row r="123" s="12" customFormat="1" ht="22.8" customHeight="1">
      <c r="A123" s="12"/>
      <c r="B123" s="200"/>
      <c r="C123" s="201"/>
      <c r="D123" s="202" t="s">
        <v>78</v>
      </c>
      <c r="E123" s="214" t="s">
        <v>134</v>
      </c>
      <c r="F123" s="214" t="s">
        <v>158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SUM(P124:P127)</f>
        <v>0</v>
      </c>
      <c r="Q123" s="208"/>
      <c r="R123" s="209">
        <f>SUM(R124:R127)</f>
        <v>0</v>
      </c>
      <c r="S123" s="208"/>
      <c r="T123" s="210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87</v>
      </c>
      <c r="AT123" s="212" t="s">
        <v>78</v>
      </c>
      <c r="AU123" s="212" t="s">
        <v>87</v>
      </c>
      <c r="AY123" s="211" t="s">
        <v>123</v>
      </c>
      <c r="BK123" s="213">
        <f>SUM(BK124:BK127)</f>
        <v>0</v>
      </c>
    </row>
    <row r="124" s="2" customFormat="1" ht="24.15" customHeight="1">
      <c r="A124" s="35"/>
      <c r="B124" s="36"/>
      <c r="C124" s="216" t="s">
        <v>87</v>
      </c>
      <c r="D124" s="216" t="s">
        <v>125</v>
      </c>
      <c r="E124" s="217" t="s">
        <v>231</v>
      </c>
      <c r="F124" s="218" t="s">
        <v>232</v>
      </c>
      <c r="G124" s="219" t="s">
        <v>137</v>
      </c>
      <c r="H124" s="220">
        <v>279.10000000000002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44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129</v>
      </c>
      <c r="AT124" s="228" t="s">
        <v>125</v>
      </c>
      <c r="AU124" s="228" t="s">
        <v>89</v>
      </c>
      <c r="AY124" s="14" t="s">
        <v>123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87</v>
      </c>
      <c r="BK124" s="229">
        <f>ROUND(I124*H124,2)</f>
        <v>0</v>
      </c>
      <c r="BL124" s="14" t="s">
        <v>129</v>
      </c>
      <c r="BM124" s="228" t="s">
        <v>233</v>
      </c>
    </row>
    <row r="125" s="2" customFormat="1" ht="33" customHeight="1">
      <c r="A125" s="35"/>
      <c r="B125" s="36"/>
      <c r="C125" s="216" t="s">
        <v>89</v>
      </c>
      <c r="D125" s="216" t="s">
        <v>125</v>
      </c>
      <c r="E125" s="217" t="s">
        <v>234</v>
      </c>
      <c r="F125" s="218" t="s">
        <v>235</v>
      </c>
      <c r="G125" s="219" t="s">
        <v>137</v>
      </c>
      <c r="H125" s="220">
        <v>559.39999999999998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44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129</v>
      </c>
      <c r="AT125" s="228" t="s">
        <v>125</v>
      </c>
      <c r="AU125" s="228" t="s">
        <v>89</v>
      </c>
      <c r="AY125" s="14" t="s">
        <v>123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87</v>
      </c>
      <c r="BK125" s="229">
        <f>ROUND(I125*H125,2)</f>
        <v>0</v>
      </c>
      <c r="BL125" s="14" t="s">
        <v>129</v>
      </c>
      <c r="BM125" s="228" t="s">
        <v>236</v>
      </c>
    </row>
    <row r="126" s="2" customFormat="1" ht="16.5" customHeight="1">
      <c r="A126" s="35"/>
      <c r="B126" s="36"/>
      <c r="C126" s="216" t="s">
        <v>134</v>
      </c>
      <c r="D126" s="216" t="s">
        <v>125</v>
      </c>
      <c r="E126" s="217" t="s">
        <v>237</v>
      </c>
      <c r="F126" s="218" t="s">
        <v>238</v>
      </c>
      <c r="G126" s="219" t="s">
        <v>239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44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129</v>
      </c>
      <c r="AT126" s="228" t="s">
        <v>125</v>
      </c>
      <c r="AU126" s="228" t="s">
        <v>89</v>
      </c>
      <c r="AY126" s="14" t="s">
        <v>123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87</v>
      </c>
      <c r="BK126" s="229">
        <f>ROUND(I126*H126,2)</f>
        <v>0</v>
      </c>
      <c r="BL126" s="14" t="s">
        <v>129</v>
      </c>
      <c r="BM126" s="228" t="s">
        <v>240</v>
      </c>
    </row>
    <row r="127" s="2" customFormat="1" ht="24.15" customHeight="1">
      <c r="A127" s="35"/>
      <c r="B127" s="36"/>
      <c r="C127" s="216" t="s">
        <v>129</v>
      </c>
      <c r="D127" s="216" t="s">
        <v>125</v>
      </c>
      <c r="E127" s="217" t="s">
        <v>241</v>
      </c>
      <c r="F127" s="218" t="s">
        <v>242</v>
      </c>
      <c r="G127" s="219" t="s">
        <v>243</v>
      </c>
      <c r="H127" s="220">
        <v>50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44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129</v>
      </c>
      <c r="AT127" s="228" t="s">
        <v>125</v>
      </c>
      <c r="AU127" s="228" t="s">
        <v>89</v>
      </c>
      <c r="AY127" s="14" t="s">
        <v>123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87</v>
      </c>
      <c r="BK127" s="229">
        <f>ROUND(I127*H127,2)</f>
        <v>0</v>
      </c>
      <c r="BL127" s="14" t="s">
        <v>129</v>
      </c>
      <c r="BM127" s="228" t="s">
        <v>244</v>
      </c>
    </row>
    <row r="128" s="12" customFormat="1" ht="22.8" customHeight="1">
      <c r="A128" s="12"/>
      <c r="B128" s="200"/>
      <c r="C128" s="201"/>
      <c r="D128" s="202" t="s">
        <v>78</v>
      </c>
      <c r="E128" s="214" t="s">
        <v>147</v>
      </c>
      <c r="F128" s="214" t="s">
        <v>245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SUM(P129:P135)</f>
        <v>0</v>
      </c>
      <c r="Q128" s="208"/>
      <c r="R128" s="209">
        <f>SUM(R129:R135)</f>
        <v>0</v>
      </c>
      <c r="S128" s="208"/>
      <c r="T128" s="210">
        <f>SUM(T129:T135)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87</v>
      </c>
      <c r="AT128" s="212" t="s">
        <v>78</v>
      </c>
      <c r="AU128" s="212" t="s">
        <v>87</v>
      </c>
      <c r="AY128" s="211" t="s">
        <v>123</v>
      </c>
      <c r="BK128" s="213">
        <f>SUM(BK129:BK135)</f>
        <v>0</v>
      </c>
    </row>
    <row r="129" s="2" customFormat="1" ht="44.25" customHeight="1">
      <c r="A129" s="35"/>
      <c r="B129" s="36"/>
      <c r="C129" s="216" t="s">
        <v>142</v>
      </c>
      <c r="D129" s="216" t="s">
        <v>125</v>
      </c>
      <c r="E129" s="217" t="s">
        <v>246</v>
      </c>
      <c r="F129" s="218" t="s">
        <v>247</v>
      </c>
      <c r="G129" s="219" t="s">
        <v>161</v>
      </c>
      <c r="H129" s="220">
        <v>12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44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129</v>
      </c>
      <c r="AT129" s="228" t="s">
        <v>125</v>
      </c>
      <c r="AU129" s="228" t="s">
        <v>89</v>
      </c>
      <c r="AY129" s="14" t="s">
        <v>123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87</v>
      </c>
      <c r="BK129" s="229">
        <f>ROUND(I129*H129,2)</f>
        <v>0</v>
      </c>
      <c r="BL129" s="14" t="s">
        <v>129</v>
      </c>
      <c r="BM129" s="228" t="s">
        <v>248</v>
      </c>
    </row>
    <row r="130" s="2" customFormat="1" ht="24.15" customHeight="1">
      <c r="A130" s="35"/>
      <c r="B130" s="36"/>
      <c r="C130" s="216" t="s">
        <v>149</v>
      </c>
      <c r="D130" s="216" t="s">
        <v>125</v>
      </c>
      <c r="E130" s="217" t="s">
        <v>249</v>
      </c>
      <c r="F130" s="218" t="s">
        <v>250</v>
      </c>
      <c r="G130" s="219" t="s">
        <v>137</v>
      </c>
      <c r="H130" s="220">
        <v>133.30000000000001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44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129</v>
      </c>
      <c r="AT130" s="228" t="s">
        <v>125</v>
      </c>
      <c r="AU130" s="228" t="s">
        <v>89</v>
      </c>
      <c r="AY130" s="14" t="s">
        <v>123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87</v>
      </c>
      <c r="BK130" s="229">
        <f>ROUND(I130*H130,2)</f>
        <v>0</v>
      </c>
      <c r="BL130" s="14" t="s">
        <v>129</v>
      </c>
      <c r="BM130" s="228" t="s">
        <v>251</v>
      </c>
    </row>
    <row r="131" s="2" customFormat="1" ht="24.15" customHeight="1">
      <c r="A131" s="35"/>
      <c r="B131" s="36"/>
      <c r="C131" s="216" t="s">
        <v>153</v>
      </c>
      <c r="D131" s="216" t="s">
        <v>125</v>
      </c>
      <c r="E131" s="217" t="s">
        <v>252</v>
      </c>
      <c r="F131" s="218" t="s">
        <v>253</v>
      </c>
      <c r="G131" s="219" t="s">
        <v>137</v>
      </c>
      <c r="H131" s="220">
        <v>146.40000000000001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44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129</v>
      </c>
      <c r="AT131" s="228" t="s">
        <v>125</v>
      </c>
      <c r="AU131" s="228" t="s">
        <v>89</v>
      </c>
      <c r="AY131" s="14" t="s">
        <v>123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87</v>
      </c>
      <c r="BK131" s="229">
        <f>ROUND(I131*H131,2)</f>
        <v>0</v>
      </c>
      <c r="BL131" s="14" t="s">
        <v>129</v>
      </c>
      <c r="BM131" s="228" t="s">
        <v>254</v>
      </c>
    </row>
    <row r="132" s="2" customFormat="1" ht="16.5" customHeight="1">
      <c r="A132" s="35"/>
      <c r="B132" s="36"/>
      <c r="C132" s="216" t="s">
        <v>147</v>
      </c>
      <c r="D132" s="216" t="s">
        <v>125</v>
      </c>
      <c r="E132" s="217" t="s">
        <v>255</v>
      </c>
      <c r="F132" s="218" t="s">
        <v>256</v>
      </c>
      <c r="G132" s="219" t="s">
        <v>161</v>
      </c>
      <c r="H132" s="220">
        <v>22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44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129</v>
      </c>
      <c r="AT132" s="228" t="s">
        <v>125</v>
      </c>
      <c r="AU132" s="228" t="s">
        <v>89</v>
      </c>
      <c r="AY132" s="14" t="s">
        <v>123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87</v>
      </c>
      <c r="BK132" s="229">
        <f>ROUND(I132*H132,2)</f>
        <v>0</v>
      </c>
      <c r="BL132" s="14" t="s">
        <v>129</v>
      </c>
      <c r="BM132" s="228" t="s">
        <v>257</v>
      </c>
    </row>
    <row r="133" s="2" customFormat="1" ht="24.15" customHeight="1">
      <c r="A133" s="35"/>
      <c r="B133" s="36"/>
      <c r="C133" s="216" t="s">
        <v>163</v>
      </c>
      <c r="D133" s="216" t="s">
        <v>125</v>
      </c>
      <c r="E133" s="217" t="s">
        <v>258</v>
      </c>
      <c r="F133" s="218" t="s">
        <v>259</v>
      </c>
      <c r="G133" s="219" t="s">
        <v>161</v>
      </c>
      <c r="H133" s="220">
        <v>3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44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129</v>
      </c>
      <c r="AT133" s="228" t="s">
        <v>125</v>
      </c>
      <c r="AU133" s="228" t="s">
        <v>89</v>
      </c>
      <c r="AY133" s="14" t="s">
        <v>123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87</v>
      </c>
      <c r="BK133" s="229">
        <f>ROUND(I133*H133,2)</f>
        <v>0</v>
      </c>
      <c r="BL133" s="14" t="s">
        <v>129</v>
      </c>
      <c r="BM133" s="228" t="s">
        <v>260</v>
      </c>
    </row>
    <row r="134" s="2" customFormat="1" ht="16.5" customHeight="1">
      <c r="A134" s="35"/>
      <c r="B134" s="36"/>
      <c r="C134" s="216" t="s">
        <v>167</v>
      </c>
      <c r="D134" s="216" t="s">
        <v>125</v>
      </c>
      <c r="E134" s="217" t="s">
        <v>261</v>
      </c>
      <c r="F134" s="218" t="s">
        <v>262</v>
      </c>
      <c r="G134" s="219" t="s">
        <v>239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44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129</v>
      </c>
      <c r="AT134" s="228" t="s">
        <v>125</v>
      </c>
      <c r="AU134" s="228" t="s">
        <v>89</v>
      </c>
      <c r="AY134" s="14" t="s">
        <v>123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87</v>
      </c>
      <c r="BK134" s="229">
        <f>ROUND(I134*H134,2)</f>
        <v>0</v>
      </c>
      <c r="BL134" s="14" t="s">
        <v>129</v>
      </c>
      <c r="BM134" s="228" t="s">
        <v>263</v>
      </c>
    </row>
    <row r="135" s="2" customFormat="1" ht="16.5" customHeight="1">
      <c r="A135" s="35"/>
      <c r="B135" s="36"/>
      <c r="C135" s="216" t="s">
        <v>171</v>
      </c>
      <c r="D135" s="216" t="s">
        <v>125</v>
      </c>
      <c r="E135" s="217" t="s">
        <v>264</v>
      </c>
      <c r="F135" s="218" t="s">
        <v>265</v>
      </c>
      <c r="G135" s="219" t="s">
        <v>161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44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129</v>
      </c>
      <c r="AT135" s="228" t="s">
        <v>125</v>
      </c>
      <c r="AU135" s="228" t="s">
        <v>89</v>
      </c>
      <c r="AY135" s="14" t="s">
        <v>123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87</v>
      </c>
      <c r="BK135" s="229">
        <f>ROUND(I135*H135,2)</f>
        <v>0</v>
      </c>
      <c r="BL135" s="14" t="s">
        <v>129</v>
      </c>
      <c r="BM135" s="228" t="s">
        <v>266</v>
      </c>
    </row>
    <row r="136" s="12" customFormat="1" ht="25.92" customHeight="1">
      <c r="A136" s="12"/>
      <c r="B136" s="200"/>
      <c r="C136" s="201"/>
      <c r="D136" s="202" t="s">
        <v>78</v>
      </c>
      <c r="E136" s="203" t="s">
        <v>267</v>
      </c>
      <c r="F136" s="203" t="s">
        <v>268</v>
      </c>
      <c r="G136" s="201"/>
      <c r="H136" s="201"/>
      <c r="I136" s="204"/>
      <c r="J136" s="205">
        <f>BK136</f>
        <v>0</v>
      </c>
      <c r="K136" s="201"/>
      <c r="L136" s="206"/>
      <c r="M136" s="207"/>
      <c r="N136" s="208"/>
      <c r="O136" s="208"/>
      <c r="P136" s="209">
        <f>P137</f>
        <v>0</v>
      </c>
      <c r="Q136" s="208"/>
      <c r="R136" s="209">
        <f>R137</f>
        <v>0</v>
      </c>
      <c r="S136" s="208"/>
      <c r="T136" s="210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142</v>
      </c>
      <c r="AT136" s="212" t="s">
        <v>78</v>
      </c>
      <c r="AU136" s="212" t="s">
        <v>79</v>
      </c>
      <c r="AY136" s="211" t="s">
        <v>123</v>
      </c>
      <c r="BK136" s="213">
        <f>BK137</f>
        <v>0</v>
      </c>
    </row>
    <row r="137" s="12" customFormat="1" ht="22.8" customHeight="1">
      <c r="A137" s="12"/>
      <c r="B137" s="200"/>
      <c r="C137" s="201"/>
      <c r="D137" s="202" t="s">
        <v>78</v>
      </c>
      <c r="E137" s="214" t="s">
        <v>269</v>
      </c>
      <c r="F137" s="214" t="s">
        <v>270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SUM(P138:P139)</f>
        <v>0</v>
      </c>
      <c r="Q137" s="208"/>
      <c r="R137" s="209">
        <f>SUM(R138:R139)</f>
        <v>0</v>
      </c>
      <c r="S137" s="208"/>
      <c r="T137" s="210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142</v>
      </c>
      <c r="AT137" s="212" t="s">
        <v>78</v>
      </c>
      <c r="AU137" s="212" t="s">
        <v>87</v>
      </c>
      <c r="AY137" s="211" t="s">
        <v>123</v>
      </c>
      <c r="BK137" s="213">
        <f>SUM(BK138:BK139)</f>
        <v>0</v>
      </c>
    </row>
    <row r="138" s="2" customFormat="1" ht="24.15" customHeight="1">
      <c r="A138" s="35"/>
      <c r="B138" s="36"/>
      <c r="C138" s="216" t="s">
        <v>8</v>
      </c>
      <c r="D138" s="216" t="s">
        <v>125</v>
      </c>
      <c r="E138" s="217" t="s">
        <v>271</v>
      </c>
      <c r="F138" s="218" t="s">
        <v>272</v>
      </c>
      <c r="G138" s="219" t="s">
        <v>239</v>
      </c>
      <c r="H138" s="220">
        <v>1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44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273</v>
      </c>
      <c r="AT138" s="228" t="s">
        <v>125</v>
      </c>
      <c r="AU138" s="228" t="s">
        <v>89</v>
      </c>
      <c r="AY138" s="14" t="s">
        <v>123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87</v>
      </c>
      <c r="BK138" s="229">
        <f>ROUND(I138*H138,2)</f>
        <v>0</v>
      </c>
      <c r="BL138" s="14" t="s">
        <v>273</v>
      </c>
      <c r="BM138" s="228" t="s">
        <v>274</v>
      </c>
    </row>
    <row r="139" s="2" customFormat="1" ht="16.5" customHeight="1">
      <c r="A139" s="35"/>
      <c r="B139" s="36"/>
      <c r="C139" s="216" t="s">
        <v>179</v>
      </c>
      <c r="D139" s="216" t="s">
        <v>125</v>
      </c>
      <c r="E139" s="217" t="s">
        <v>275</v>
      </c>
      <c r="F139" s="218" t="s">
        <v>276</v>
      </c>
      <c r="G139" s="219" t="s">
        <v>239</v>
      </c>
      <c r="H139" s="220">
        <v>1</v>
      </c>
      <c r="I139" s="221"/>
      <c r="J139" s="222">
        <f>ROUND(I139*H139,2)</f>
        <v>0</v>
      </c>
      <c r="K139" s="223"/>
      <c r="L139" s="41"/>
      <c r="M139" s="241" t="s">
        <v>1</v>
      </c>
      <c r="N139" s="242" t="s">
        <v>44</v>
      </c>
      <c r="O139" s="243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273</v>
      </c>
      <c r="AT139" s="228" t="s">
        <v>125</v>
      </c>
      <c r="AU139" s="228" t="s">
        <v>89</v>
      </c>
      <c r="AY139" s="14" t="s">
        <v>123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87</v>
      </c>
      <c r="BK139" s="229">
        <f>ROUND(I139*H139,2)</f>
        <v>0</v>
      </c>
      <c r="BL139" s="14" t="s">
        <v>273</v>
      </c>
      <c r="BM139" s="228" t="s">
        <v>277</v>
      </c>
    </row>
    <row r="140" s="2" customFormat="1" ht="6.96" customHeight="1">
      <c r="A140" s="35"/>
      <c r="B140" s="63"/>
      <c r="C140" s="64"/>
      <c r="D140" s="64"/>
      <c r="E140" s="64"/>
      <c r="F140" s="64"/>
      <c r="G140" s="64"/>
      <c r="H140" s="64"/>
      <c r="I140" s="64"/>
      <c r="J140" s="64"/>
      <c r="K140" s="64"/>
      <c r="L140" s="41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sheet="1" autoFilter="0" formatColumns="0" formatRows="0" objects="1" scenarios="1" spinCount="100000" saltValue="i+EgZVjGmUMjFp2RWsGizS8KYtoD4lavw6gIHLHQcYXRmcBJi8sxvfWqCdS/pPrHGGqiewbmrkJVdS2yQPY04g==" hashValue="Q/ZJ0c/AMhLPxSY9eS5sq/Xzk/RFOL5Sx00YlO+7BcbVR58hr9o/cX1yMCSVZy3AupbNS+sYbhETQsu4IOWd7g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PC-KVW11\Karel-PC11</dc:creator>
  <cp:lastModifiedBy>PC-KVW11\Karel-PC11</cp:lastModifiedBy>
  <dcterms:created xsi:type="dcterms:W3CDTF">2026-01-14T14:31:49Z</dcterms:created>
  <dcterms:modified xsi:type="dcterms:W3CDTF">2026-01-14T14:31:50Z</dcterms:modified>
</cp:coreProperties>
</file>