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ůj disk\_Práce\2025\Staga\25MM074 - Oplocení mezi UMT a zoo\_Rozpočet\"/>
    </mc:Choice>
  </mc:AlternateContent>
  <xr:revisionPtr revIDLastSave="0" documentId="8_{756C6BF9-5B24-41A5-8694-6C62A6B81E2E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.01 Pol" sheetId="12" r:id="rId4"/>
    <sheet name="01 1.02 Pol" sheetId="13" r:id="rId5"/>
    <sheet name="01 1.03 Pol" sheetId="14" r:id="rId6"/>
    <sheet name="01 1.04 Pol" sheetId="15" r:id="rId7"/>
    <sheet name="01 1.05 Pol" sheetId="16" r:id="rId8"/>
    <sheet name="01 1.06 Pol" sheetId="17" r:id="rId9"/>
    <sheet name="01 1.07 Pol" sheetId="18" r:id="rId10"/>
    <sheet name="01 1.08 Pol" sheetId="19" r:id="rId11"/>
    <sheet name="VON VON Naklady" sheetId="20" r:id="rId12"/>
  </sheets>
  <externalReferences>
    <externalReference r:id="rId13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1.01 Pol'!$1:$7</definedName>
    <definedName name="_xlnm.Print_Titles" localSheetId="4">'01 1.02 Pol'!$1:$7</definedName>
    <definedName name="_xlnm.Print_Titles" localSheetId="5">'01 1.03 Pol'!$1:$7</definedName>
    <definedName name="_xlnm.Print_Titles" localSheetId="6">'01 1.04 Pol'!$1:$7</definedName>
    <definedName name="_xlnm.Print_Titles" localSheetId="7">'01 1.05 Pol'!$1:$7</definedName>
    <definedName name="_xlnm.Print_Titles" localSheetId="8">'01 1.06 Pol'!$1:$7</definedName>
    <definedName name="_xlnm.Print_Titles" localSheetId="9">'01 1.07 Pol'!$1:$7</definedName>
    <definedName name="_xlnm.Print_Titles" localSheetId="10">'01 1.08 Pol'!$1:$7</definedName>
    <definedName name="_xlnm.Print_Titles" localSheetId="11">'VON VON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1.01 Pol'!$A$1:$Y$136</definedName>
    <definedName name="_xlnm.Print_Area" localSheetId="4">'01 1.02 Pol'!$A$1:$Y$553</definedName>
    <definedName name="_xlnm.Print_Area" localSheetId="5">'01 1.03 Pol'!$A$1:$Y$91</definedName>
    <definedName name="_xlnm.Print_Area" localSheetId="6">'01 1.04 Pol'!$A$1:$Y$54</definedName>
    <definedName name="_xlnm.Print_Area" localSheetId="7">'01 1.05 Pol'!$A$1:$Y$43</definedName>
    <definedName name="_xlnm.Print_Area" localSheetId="8">'01 1.06 Pol'!$A$1:$Y$48</definedName>
    <definedName name="_xlnm.Print_Area" localSheetId="9">'01 1.07 Pol'!$A$1:$Y$49</definedName>
    <definedName name="_xlnm.Print_Area" localSheetId="10">'01 1.08 Pol'!$A$1:$Y$43</definedName>
    <definedName name="_xlnm.Print_Area" localSheetId="1">Stavba!$A$1:$J$99</definedName>
    <definedName name="_xlnm.Print_Area" localSheetId="11">'VON VON Naklady'!$A$1:$Y$37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1" l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H42" i="1" s="1"/>
  <c r="I42" i="1" s="1"/>
  <c r="G41" i="1"/>
  <c r="H41" i="1" s="1"/>
  <c r="I41" i="1" s="1"/>
  <c r="F41" i="1"/>
  <c r="G40" i="1"/>
  <c r="F40" i="1"/>
  <c r="G39" i="1"/>
  <c r="F39" i="1"/>
  <c r="G27" i="20"/>
  <c r="BA24" i="20"/>
  <c r="BA22" i="20"/>
  <c r="BA20" i="20"/>
  <c r="BA17" i="20"/>
  <c r="BA14" i="20"/>
  <c r="BA12" i="20"/>
  <c r="BA10" i="20"/>
  <c r="O8" i="20"/>
  <c r="G9" i="20"/>
  <c r="M9" i="20" s="1"/>
  <c r="I9" i="20"/>
  <c r="I8" i="20" s="1"/>
  <c r="K9" i="20"/>
  <c r="K8" i="20" s="1"/>
  <c r="O9" i="20"/>
  <c r="Q9" i="20"/>
  <c r="Q8" i="20" s="1"/>
  <c r="V9" i="20"/>
  <c r="V8" i="20" s="1"/>
  <c r="G11" i="20"/>
  <c r="M11" i="20" s="1"/>
  <c r="I11" i="20"/>
  <c r="K11" i="20"/>
  <c r="O11" i="20"/>
  <c r="Q11" i="20"/>
  <c r="V11" i="20"/>
  <c r="G13" i="20"/>
  <c r="I13" i="20"/>
  <c r="K13" i="20"/>
  <c r="M13" i="20"/>
  <c r="O13" i="20"/>
  <c r="Q13" i="20"/>
  <c r="V13" i="20"/>
  <c r="G15" i="20"/>
  <c r="M15" i="20" s="1"/>
  <c r="I15" i="20"/>
  <c r="K15" i="20"/>
  <c r="O15" i="20"/>
  <c r="Q15" i="20"/>
  <c r="V15" i="20"/>
  <c r="G18" i="20"/>
  <c r="I18" i="20"/>
  <c r="G19" i="20"/>
  <c r="I19" i="20"/>
  <c r="K19" i="20"/>
  <c r="K18" i="20" s="1"/>
  <c r="M19" i="20"/>
  <c r="O19" i="20"/>
  <c r="Q19" i="20"/>
  <c r="V19" i="20"/>
  <c r="V18" i="20" s="1"/>
  <c r="G21" i="20"/>
  <c r="I21" i="20"/>
  <c r="K21" i="20"/>
  <c r="M21" i="20"/>
  <c r="O21" i="20"/>
  <c r="Q21" i="20"/>
  <c r="V21" i="20"/>
  <c r="G23" i="20"/>
  <c r="M23" i="20" s="1"/>
  <c r="I23" i="20"/>
  <c r="K23" i="20"/>
  <c r="O23" i="20"/>
  <c r="O18" i="20" s="1"/>
  <c r="Q23" i="20"/>
  <c r="V23" i="20"/>
  <c r="G25" i="20"/>
  <c r="M25" i="20" s="1"/>
  <c r="I25" i="20"/>
  <c r="K25" i="20"/>
  <c r="O25" i="20"/>
  <c r="Q25" i="20"/>
  <c r="Q18" i="20" s="1"/>
  <c r="V25" i="20"/>
  <c r="AE27" i="20"/>
  <c r="G33" i="19"/>
  <c r="G9" i="19"/>
  <c r="I9" i="19"/>
  <c r="I8" i="19" s="1"/>
  <c r="K9" i="19"/>
  <c r="M9" i="19"/>
  <c r="O9" i="19"/>
  <c r="Q9" i="19"/>
  <c r="Q8" i="19" s="1"/>
  <c r="V9" i="19"/>
  <c r="V8" i="19" s="1"/>
  <c r="G13" i="19"/>
  <c r="I13" i="19"/>
  <c r="K13" i="19"/>
  <c r="M13" i="19"/>
  <c r="O13" i="19"/>
  <c r="Q13" i="19"/>
  <c r="V13" i="19"/>
  <c r="G16" i="19"/>
  <c r="G8" i="19" s="1"/>
  <c r="I16" i="19"/>
  <c r="K16" i="19"/>
  <c r="O16" i="19"/>
  <c r="Q16" i="19"/>
  <c r="V16" i="19"/>
  <c r="G19" i="19"/>
  <c r="M19" i="19" s="1"/>
  <c r="I19" i="19"/>
  <c r="K19" i="19"/>
  <c r="O19" i="19"/>
  <c r="Q19" i="19"/>
  <c r="V19" i="19"/>
  <c r="G22" i="19"/>
  <c r="M22" i="19" s="1"/>
  <c r="I22" i="19"/>
  <c r="K22" i="19"/>
  <c r="K8" i="19" s="1"/>
  <c r="O22" i="19"/>
  <c r="Q22" i="19"/>
  <c r="V22" i="19"/>
  <c r="G23" i="19"/>
  <c r="I23" i="19"/>
  <c r="K23" i="19"/>
  <c r="M23" i="19"/>
  <c r="O23" i="19"/>
  <c r="Q23" i="19"/>
  <c r="V23" i="19"/>
  <c r="G24" i="19"/>
  <c r="I24" i="19"/>
  <c r="K24" i="19"/>
  <c r="M24" i="19"/>
  <c r="O24" i="19"/>
  <c r="O8" i="19" s="1"/>
  <c r="Q24" i="19"/>
  <c r="V24" i="19"/>
  <c r="G27" i="19"/>
  <c r="I27" i="19"/>
  <c r="K27" i="19"/>
  <c r="M27" i="19"/>
  <c r="O27" i="19"/>
  <c r="Q27" i="19"/>
  <c r="V27" i="19"/>
  <c r="G30" i="19"/>
  <c r="I30" i="19"/>
  <c r="K30" i="19"/>
  <c r="M30" i="19"/>
  <c r="O30" i="19"/>
  <c r="Q30" i="19"/>
  <c r="V30" i="19"/>
  <c r="AE33" i="19"/>
  <c r="G39" i="18"/>
  <c r="G9" i="18"/>
  <c r="M9" i="18" s="1"/>
  <c r="I9" i="18"/>
  <c r="I8" i="18" s="1"/>
  <c r="K9" i="18"/>
  <c r="K8" i="18" s="1"/>
  <c r="O9" i="18"/>
  <c r="Q9" i="18"/>
  <c r="Q8" i="18" s="1"/>
  <c r="V9" i="18"/>
  <c r="G13" i="18"/>
  <c r="G8" i="18" s="1"/>
  <c r="I13" i="18"/>
  <c r="K13" i="18"/>
  <c r="O13" i="18"/>
  <c r="Q13" i="18"/>
  <c r="V13" i="18"/>
  <c r="G16" i="18"/>
  <c r="I16" i="18"/>
  <c r="K16" i="18"/>
  <c r="M16" i="18"/>
  <c r="O16" i="18"/>
  <c r="Q16" i="18"/>
  <c r="V16" i="18"/>
  <c r="G19" i="18"/>
  <c r="I19" i="18"/>
  <c r="K19" i="18"/>
  <c r="M19" i="18"/>
  <c r="O19" i="18"/>
  <c r="O8" i="18" s="1"/>
  <c r="Q19" i="18"/>
  <c r="V19" i="18"/>
  <c r="G22" i="18"/>
  <c r="I22" i="18"/>
  <c r="K22" i="18"/>
  <c r="M22" i="18"/>
  <c r="O22" i="18"/>
  <c r="Q22" i="18"/>
  <c r="V22" i="18"/>
  <c r="G23" i="18"/>
  <c r="I23" i="18"/>
  <c r="K23" i="18"/>
  <c r="M23" i="18"/>
  <c r="O23" i="18"/>
  <c r="Q23" i="18"/>
  <c r="V23" i="18"/>
  <c r="G24" i="18"/>
  <c r="I24" i="18"/>
  <c r="K24" i="18"/>
  <c r="M24" i="18"/>
  <c r="O24" i="18"/>
  <c r="Q24" i="18"/>
  <c r="V24" i="18"/>
  <c r="G27" i="18"/>
  <c r="M27" i="18" s="1"/>
  <c r="I27" i="18"/>
  <c r="K27" i="18"/>
  <c r="O27" i="18"/>
  <c r="Q27" i="18"/>
  <c r="V27" i="18"/>
  <c r="V8" i="18" s="1"/>
  <c r="G30" i="18"/>
  <c r="M30" i="18" s="1"/>
  <c r="I30" i="18"/>
  <c r="K30" i="18"/>
  <c r="O30" i="18"/>
  <c r="Q30" i="18"/>
  <c r="V30" i="18"/>
  <c r="G33" i="18"/>
  <c r="M33" i="18" s="1"/>
  <c r="I33" i="18"/>
  <c r="K33" i="18"/>
  <c r="O33" i="18"/>
  <c r="Q33" i="18"/>
  <c r="V33" i="18"/>
  <c r="G36" i="18"/>
  <c r="I36" i="18"/>
  <c r="K36" i="18"/>
  <c r="M36" i="18"/>
  <c r="O36" i="18"/>
  <c r="Q36" i="18"/>
  <c r="V36" i="18"/>
  <c r="AE39" i="18"/>
  <c r="G38" i="17"/>
  <c r="Q8" i="17"/>
  <c r="G9" i="17"/>
  <c r="G8" i="17" s="1"/>
  <c r="I9" i="17"/>
  <c r="I8" i="17" s="1"/>
  <c r="K9" i="17"/>
  <c r="M9" i="17"/>
  <c r="O9" i="17"/>
  <c r="Q9" i="17"/>
  <c r="V9" i="17"/>
  <c r="V8" i="17" s="1"/>
  <c r="G13" i="17"/>
  <c r="M13" i="17" s="1"/>
  <c r="I13" i="17"/>
  <c r="K13" i="17"/>
  <c r="O13" i="17"/>
  <c r="Q13" i="17"/>
  <c r="V13" i="17"/>
  <c r="G16" i="17"/>
  <c r="M16" i="17" s="1"/>
  <c r="I16" i="17"/>
  <c r="K16" i="17"/>
  <c r="O16" i="17"/>
  <c r="Q16" i="17"/>
  <c r="V16" i="17"/>
  <c r="G19" i="17"/>
  <c r="M19" i="17" s="1"/>
  <c r="I19" i="17"/>
  <c r="K19" i="17"/>
  <c r="O19" i="17"/>
  <c r="Q19" i="17"/>
  <c r="V19" i="17"/>
  <c r="G22" i="17"/>
  <c r="M22" i="17" s="1"/>
  <c r="I22" i="17"/>
  <c r="K22" i="17"/>
  <c r="K8" i="17" s="1"/>
  <c r="O22" i="17"/>
  <c r="Q22" i="17"/>
  <c r="V22" i="17"/>
  <c r="G23" i="17"/>
  <c r="I23" i="17"/>
  <c r="K23" i="17"/>
  <c r="M23" i="17"/>
  <c r="O23" i="17"/>
  <c r="Q23" i="17"/>
  <c r="V23" i="17"/>
  <c r="G24" i="17"/>
  <c r="I24" i="17"/>
  <c r="K24" i="17"/>
  <c r="M24" i="17"/>
  <c r="O24" i="17"/>
  <c r="O8" i="17" s="1"/>
  <c r="Q24" i="17"/>
  <c r="V24" i="17"/>
  <c r="G25" i="17"/>
  <c r="I25" i="17"/>
  <c r="K25" i="17"/>
  <c r="M25" i="17"/>
  <c r="O25" i="17"/>
  <c r="Q25" i="17"/>
  <c r="V25" i="17"/>
  <c r="G26" i="17"/>
  <c r="I26" i="17"/>
  <c r="K26" i="17"/>
  <c r="M26" i="17"/>
  <c r="O26" i="17"/>
  <c r="Q26" i="17"/>
  <c r="V26" i="17"/>
  <c r="G27" i="17"/>
  <c r="M27" i="17" s="1"/>
  <c r="I27" i="17"/>
  <c r="K27" i="17"/>
  <c r="O27" i="17"/>
  <c r="Q27" i="17"/>
  <c r="V27" i="17"/>
  <c r="G28" i="17"/>
  <c r="M28" i="17" s="1"/>
  <c r="I28" i="17"/>
  <c r="K28" i="17"/>
  <c r="O28" i="17"/>
  <c r="Q28" i="17"/>
  <c r="V28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I35" i="17"/>
  <c r="K35" i="17"/>
  <c r="M35" i="17"/>
  <c r="O35" i="17"/>
  <c r="Q35" i="17"/>
  <c r="V35" i="17"/>
  <c r="AE38" i="17"/>
  <c r="G33" i="16"/>
  <c r="G9" i="16"/>
  <c r="I9" i="16"/>
  <c r="I8" i="16" s="1"/>
  <c r="K9" i="16"/>
  <c r="M9" i="16"/>
  <c r="O9" i="16"/>
  <c r="Q9" i="16"/>
  <c r="Q8" i="16" s="1"/>
  <c r="V9" i="16"/>
  <c r="V8" i="16" s="1"/>
  <c r="G13" i="16"/>
  <c r="I13" i="16"/>
  <c r="K13" i="16"/>
  <c r="M13" i="16"/>
  <c r="O13" i="16"/>
  <c r="Q13" i="16"/>
  <c r="V13" i="16"/>
  <c r="G16" i="16"/>
  <c r="G8" i="16" s="1"/>
  <c r="I16" i="16"/>
  <c r="K16" i="16"/>
  <c r="O16" i="16"/>
  <c r="Q16" i="16"/>
  <c r="V16" i="16"/>
  <c r="G19" i="16"/>
  <c r="M19" i="16" s="1"/>
  <c r="I19" i="16"/>
  <c r="K19" i="16"/>
  <c r="O19" i="16"/>
  <c r="Q19" i="16"/>
  <c r="V19" i="16"/>
  <c r="G22" i="16"/>
  <c r="M22" i="16" s="1"/>
  <c r="I22" i="16"/>
  <c r="K22" i="16"/>
  <c r="K8" i="16" s="1"/>
  <c r="O22" i="16"/>
  <c r="Q22" i="16"/>
  <c r="V22" i="16"/>
  <c r="G23" i="16"/>
  <c r="I23" i="16"/>
  <c r="K23" i="16"/>
  <c r="M23" i="16"/>
  <c r="O23" i="16"/>
  <c r="Q23" i="16"/>
  <c r="V23" i="16"/>
  <c r="G24" i="16"/>
  <c r="I24" i="16"/>
  <c r="K24" i="16"/>
  <c r="M24" i="16"/>
  <c r="O24" i="16"/>
  <c r="O8" i="16" s="1"/>
  <c r="Q24" i="16"/>
  <c r="V24" i="16"/>
  <c r="G27" i="16"/>
  <c r="I27" i="16"/>
  <c r="K27" i="16"/>
  <c r="M27" i="16"/>
  <c r="O27" i="16"/>
  <c r="Q27" i="16"/>
  <c r="V27" i="16"/>
  <c r="G30" i="16"/>
  <c r="I30" i="16"/>
  <c r="K30" i="16"/>
  <c r="M30" i="16"/>
  <c r="O30" i="16"/>
  <c r="Q30" i="16"/>
  <c r="V30" i="16"/>
  <c r="AE33" i="16"/>
  <c r="G44" i="15"/>
  <c r="G9" i="15"/>
  <c r="I9" i="15"/>
  <c r="I8" i="15" s="1"/>
  <c r="K9" i="15"/>
  <c r="M9" i="15"/>
  <c r="O9" i="15"/>
  <c r="Q9" i="15"/>
  <c r="Q8" i="15" s="1"/>
  <c r="V9" i="15"/>
  <c r="V8" i="15" s="1"/>
  <c r="G13" i="15"/>
  <c r="I13" i="15"/>
  <c r="K13" i="15"/>
  <c r="M13" i="15"/>
  <c r="O13" i="15"/>
  <c r="Q13" i="15"/>
  <c r="V13" i="15"/>
  <c r="G17" i="15"/>
  <c r="G8" i="15" s="1"/>
  <c r="I17" i="15"/>
  <c r="K17" i="15"/>
  <c r="O17" i="15"/>
  <c r="Q17" i="15"/>
  <c r="V17" i="15"/>
  <c r="G22" i="15"/>
  <c r="M22" i="15" s="1"/>
  <c r="I22" i="15"/>
  <c r="K22" i="15"/>
  <c r="O22" i="15"/>
  <c r="Q22" i="15"/>
  <c r="V22" i="15"/>
  <c r="G26" i="15"/>
  <c r="M26" i="15" s="1"/>
  <c r="I26" i="15"/>
  <c r="K26" i="15"/>
  <c r="K8" i="15" s="1"/>
  <c r="O26" i="15"/>
  <c r="Q26" i="15"/>
  <c r="V26" i="15"/>
  <c r="G27" i="15"/>
  <c r="I27" i="15"/>
  <c r="K27" i="15"/>
  <c r="M27" i="15"/>
  <c r="O27" i="15"/>
  <c r="Q27" i="15"/>
  <c r="V27" i="15"/>
  <c r="G31" i="15"/>
  <c r="I31" i="15"/>
  <c r="K31" i="15"/>
  <c r="M31" i="15"/>
  <c r="O31" i="15"/>
  <c r="O8" i="15" s="1"/>
  <c r="Q31" i="15"/>
  <c r="V31" i="15"/>
  <c r="G36" i="15"/>
  <c r="I36" i="15"/>
  <c r="K36" i="15"/>
  <c r="M36" i="15"/>
  <c r="O36" i="15"/>
  <c r="Q36" i="15"/>
  <c r="V36" i="15"/>
  <c r="G40" i="15"/>
  <c r="I40" i="15"/>
  <c r="K40" i="15"/>
  <c r="M40" i="15"/>
  <c r="O40" i="15"/>
  <c r="Q40" i="15"/>
  <c r="V40" i="15"/>
  <c r="AE44" i="15"/>
  <c r="G81" i="14"/>
  <c r="BA77" i="14"/>
  <c r="BA72" i="14"/>
  <c r="BA68" i="14"/>
  <c r="BA64" i="14"/>
  <c r="BA60" i="14"/>
  <c r="BA56" i="14"/>
  <c r="BA52" i="14"/>
  <c r="BA48" i="14"/>
  <c r="BA44" i="14"/>
  <c r="BA39" i="14"/>
  <c r="BA31" i="14"/>
  <c r="BA26" i="14"/>
  <c r="BA10" i="14"/>
  <c r="G8" i="14"/>
  <c r="M8" i="14"/>
  <c r="G9" i="14"/>
  <c r="I9" i="14"/>
  <c r="I8" i="14" s="1"/>
  <c r="K9" i="14"/>
  <c r="K8" i="14" s="1"/>
  <c r="M9" i="14"/>
  <c r="O9" i="14"/>
  <c r="O8" i="14" s="1"/>
  <c r="Q9" i="14"/>
  <c r="Q8" i="14" s="1"/>
  <c r="V9" i="14"/>
  <c r="V8" i="14" s="1"/>
  <c r="G25" i="14"/>
  <c r="I25" i="14"/>
  <c r="K25" i="14"/>
  <c r="M25" i="14"/>
  <c r="O25" i="14"/>
  <c r="Q25" i="14"/>
  <c r="V25" i="14"/>
  <c r="G30" i="14"/>
  <c r="I30" i="14"/>
  <c r="K30" i="14"/>
  <c r="M30" i="14"/>
  <c r="O30" i="14"/>
  <c r="Q30" i="14"/>
  <c r="V30" i="14"/>
  <c r="G37" i="14"/>
  <c r="O37" i="14"/>
  <c r="G38" i="14"/>
  <c r="M38" i="14" s="1"/>
  <c r="M37" i="14" s="1"/>
  <c r="I38" i="14"/>
  <c r="I37" i="14" s="1"/>
  <c r="K38" i="14"/>
  <c r="K37" i="14" s="1"/>
  <c r="O38" i="14"/>
  <c r="Q38" i="14"/>
  <c r="Q37" i="14" s="1"/>
  <c r="V38" i="14"/>
  <c r="V37" i="14" s="1"/>
  <c r="G43" i="14"/>
  <c r="I43" i="14"/>
  <c r="K43" i="14"/>
  <c r="M43" i="14"/>
  <c r="O43" i="14"/>
  <c r="O42" i="14" s="1"/>
  <c r="Q43" i="14"/>
  <c r="Q42" i="14" s="1"/>
  <c r="V43" i="14"/>
  <c r="G47" i="14"/>
  <c r="G42" i="14" s="1"/>
  <c r="I47" i="14"/>
  <c r="K47" i="14"/>
  <c r="M47" i="14"/>
  <c r="O47" i="14"/>
  <c r="Q47" i="14"/>
  <c r="V47" i="14"/>
  <c r="G51" i="14"/>
  <c r="I51" i="14"/>
  <c r="K51" i="14"/>
  <c r="M51" i="14"/>
  <c r="O51" i="14"/>
  <c r="Q51" i="14"/>
  <c r="V51" i="14"/>
  <c r="G55" i="14"/>
  <c r="I55" i="14"/>
  <c r="K55" i="14"/>
  <c r="M55" i="14"/>
  <c r="O55" i="14"/>
  <c r="Q55" i="14"/>
  <c r="V55" i="14"/>
  <c r="V42" i="14" s="1"/>
  <c r="G59" i="14"/>
  <c r="I59" i="14"/>
  <c r="K59" i="14"/>
  <c r="M59" i="14"/>
  <c r="O59" i="14"/>
  <c r="Q59" i="14"/>
  <c r="V59" i="14"/>
  <c r="G63" i="14"/>
  <c r="AF81" i="14" s="1"/>
  <c r="I63" i="14"/>
  <c r="K63" i="14"/>
  <c r="O63" i="14"/>
  <c r="Q63" i="14"/>
  <c r="V63" i="14"/>
  <c r="G67" i="14"/>
  <c r="M67" i="14" s="1"/>
  <c r="I67" i="14"/>
  <c r="I42" i="14" s="1"/>
  <c r="K67" i="14"/>
  <c r="O67" i="14"/>
  <c r="Q67" i="14"/>
  <c r="V67" i="14"/>
  <c r="G71" i="14"/>
  <c r="M71" i="14" s="1"/>
  <c r="I71" i="14"/>
  <c r="K71" i="14"/>
  <c r="K42" i="14" s="1"/>
  <c r="O71" i="14"/>
  <c r="Q71" i="14"/>
  <c r="V71" i="14"/>
  <c r="I75" i="14"/>
  <c r="K75" i="14"/>
  <c r="M75" i="14"/>
  <c r="G76" i="14"/>
  <c r="G75" i="14" s="1"/>
  <c r="I76" i="14"/>
  <c r="K76" i="14"/>
  <c r="M76" i="14"/>
  <c r="O76" i="14"/>
  <c r="O75" i="14" s="1"/>
  <c r="Q76" i="14"/>
  <c r="Q75" i="14" s="1"/>
  <c r="V76" i="14"/>
  <c r="V75" i="14" s="1"/>
  <c r="AE81" i="14"/>
  <c r="G543" i="13"/>
  <c r="BA536" i="13"/>
  <c r="BA534" i="13"/>
  <c r="BA532" i="13"/>
  <c r="BA530" i="13"/>
  <c r="BA523" i="13"/>
  <c r="BA111" i="13"/>
  <c r="G9" i="13"/>
  <c r="M9" i="13" s="1"/>
  <c r="I9" i="13"/>
  <c r="I8" i="13" s="1"/>
  <c r="K9" i="13"/>
  <c r="K8" i="13" s="1"/>
  <c r="O9" i="13"/>
  <c r="O8" i="13" s="1"/>
  <c r="Q9" i="13"/>
  <c r="V9" i="13"/>
  <c r="V8" i="13" s="1"/>
  <c r="G34" i="13"/>
  <c r="G8" i="13" s="1"/>
  <c r="I34" i="13"/>
  <c r="K34" i="13"/>
  <c r="O34" i="13"/>
  <c r="Q34" i="13"/>
  <c r="V34" i="13"/>
  <c r="G40" i="13"/>
  <c r="M40" i="13" s="1"/>
  <c r="I40" i="13"/>
  <c r="K40" i="13"/>
  <c r="O40" i="13"/>
  <c r="Q40" i="13"/>
  <c r="V40" i="13"/>
  <c r="G48" i="13"/>
  <c r="M48" i="13" s="1"/>
  <c r="I48" i="13"/>
  <c r="K48" i="13"/>
  <c r="O48" i="13"/>
  <c r="Q48" i="13"/>
  <c r="V48" i="13"/>
  <c r="G55" i="13"/>
  <c r="I55" i="13"/>
  <c r="K55" i="13"/>
  <c r="M55" i="13"/>
  <c r="O55" i="13"/>
  <c r="Q55" i="13"/>
  <c r="V55" i="13"/>
  <c r="G62" i="13"/>
  <c r="I62" i="13"/>
  <c r="K62" i="13"/>
  <c r="M62" i="13"/>
  <c r="O62" i="13"/>
  <c r="Q62" i="13"/>
  <c r="V62" i="13"/>
  <c r="G69" i="13"/>
  <c r="I69" i="13"/>
  <c r="K69" i="13"/>
  <c r="M69" i="13"/>
  <c r="O69" i="13"/>
  <c r="Q69" i="13"/>
  <c r="Q8" i="13" s="1"/>
  <c r="V69" i="13"/>
  <c r="G92" i="13"/>
  <c r="M92" i="13" s="1"/>
  <c r="I92" i="13"/>
  <c r="K92" i="13"/>
  <c r="O92" i="13"/>
  <c r="Q92" i="13"/>
  <c r="V92" i="13"/>
  <c r="V109" i="13"/>
  <c r="G110" i="13"/>
  <c r="G109" i="13" s="1"/>
  <c r="I110" i="13"/>
  <c r="K110" i="13"/>
  <c r="K109" i="13" s="1"/>
  <c r="O110" i="13"/>
  <c r="Q110" i="13"/>
  <c r="Q109" i="13" s="1"/>
  <c r="V110" i="13"/>
  <c r="G117" i="13"/>
  <c r="M117" i="13" s="1"/>
  <c r="I117" i="13"/>
  <c r="I109" i="13" s="1"/>
  <c r="K117" i="13"/>
  <c r="O117" i="13"/>
  <c r="Q117" i="13"/>
  <c r="V117" i="13"/>
  <c r="G123" i="13"/>
  <c r="M123" i="13" s="1"/>
  <c r="I123" i="13"/>
  <c r="K123" i="13"/>
  <c r="O123" i="13"/>
  <c r="O109" i="13" s="1"/>
  <c r="Q123" i="13"/>
  <c r="V123" i="13"/>
  <c r="G129" i="13"/>
  <c r="I129" i="13"/>
  <c r="K129" i="13"/>
  <c r="M129" i="13"/>
  <c r="O129" i="13"/>
  <c r="Q129" i="13"/>
  <c r="V129" i="13"/>
  <c r="G142" i="13"/>
  <c r="I142" i="13"/>
  <c r="K142" i="13"/>
  <c r="M142" i="13"/>
  <c r="O142" i="13"/>
  <c r="Q142" i="13"/>
  <c r="V142" i="13"/>
  <c r="G156" i="13"/>
  <c r="G155" i="13" s="1"/>
  <c r="I156" i="13"/>
  <c r="I155" i="13" s="1"/>
  <c r="K156" i="13"/>
  <c r="M156" i="13"/>
  <c r="O156" i="13"/>
  <c r="Q156" i="13"/>
  <c r="Q155" i="13" s="1"/>
  <c r="V156" i="13"/>
  <c r="V155" i="13" s="1"/>
  <c r="G198" i="13"/>
  <c r="M198" i="13" s="1"/>
  <c r="I198" i="13"/>
  <c r="K198" i="13"/>
  <c r="O198" i="13"/>
  <c r="Q198" i="13"/>
  <c r="V198" i="13"/>
  <c r="G240" i="13"/>
  <c r="M240" i="13" s="1"/>
  <c r="I240" i="13"/>
  <c r="K240" i="13"/>
  <c r="O240" i="13"/>
  <c r="Q240" i="13"/>
  <c r="V240" i="13"/>
  <c r="G283" i="13"/>
  <c r="M283" i="13" s="1"/>
  <c r="I283" i="13"/>
  <c r="K283" i="13"/>
  <c r="O283" i="13"/>
  <c r="Q283" i="13"/>
  <c r="V283" i="13"/>
  <c r="G311" i="13"/>
  <c r="M311" i="13" s="1"/>
  <c r="I311" i="13"/>
  <c r="K311" i="13"/>
  <c r="K155" i="13" s="1"/>
  <c r="O311" i="13"/>
  <c r="Q311" i="13"/>
  <c r="V311" i="13"/>
  <c r="G341" i="13"/>
  <c r="I341" i="13"/>
  <c r="K341" i="13"/>
  <c r="M341" i="13"/>
  <c r="O341" i="13"/>
  <c r="Q341" i="13"/>
  <c r="V341" i="13"/>
  <c r="G372" i="13"/>
  <c r="I372" i="13"/>
  <c r="K372" i="13"/>
  <c r="M372" i="13"/>
  <c r="O372" i="13"/>
  <c r="Q372" i="13"/>
  <c r="V372" i="13"/>
  <c r="G380" i="13"/>
  <c r="I380" i="13"/>
  <c r="K380" i="13"/>
  <c r="M380" i="13"/>
  <c r="O380" i="13"/>
  <c r="O155" i="13" s="1"/>
  <c r="Q380" i="13"/>
  <c r="V380" i="13"/>
  <c r="Q388" i="13"/>
  <c r="G389" i="13"/>
  <c r="M389" i="13" s="1"/>
  <c r="I389" i="13"/>
  <c r="I388" i="13" s="1"/>
  <c r="K389" i="13"/>
  <c r="K388" i="13" s="1"/>
  <c r="O389" i="13"/>
  <c r="O388" i="13" s="1"/>
  <c r="Q389" i="13"/>
  <c r="V389" i="13"/>
  <c r="V388" i="13" s="1"/>
  <c r="G403" i="13"/>
  <c r="G388" i="13" s="1"/>
  <c r="I403" i="13"/>
  <c r="K403" i="13"/>
  <c r="O403" i="13"/>
  <c r="Q403" i="13"/>
  <c r="V403" i="13"/>
  <c r="G405" i="13"/>
  <c r="M405" i="13" s="1"/>
  <c r="I405" i="13"/>
  <c r="K405" i="13"/>
  <c r="O405" i="13"/>
  <c r="Q405" i="13"/>
  <c r="V405" i="13"/>
  <c r="G420" i="13"/>
  <c r="M420" i="13" s="1"/>
  <c r="I420" i="13"/>
  <c r="K420" i="13"/>
  <c r="O420" i="13"/>
  <c r="Q420" i="13"/>
  <c r="V420" i="13"/>
  <c r="G435" i="13"/>
  <c r="K435" i="13"/>
  <c r="G436" i="13"/>
  <c r="I436" i="13"/>
  <c r="I435" i="13" s="1"/>
  <c r="K436" i="13"/>
  <c r="M436" i="13"/>
  <c r="M435" i="13" s="1"/>
  <c r="O436" i="13"/>
  <c r="O435" i="13" s="1"/>
  <c r="Q436" i="13"/>
  <c r="V436" i="13"/>
  <c r="V435" i="13" s="1"/>
  <c r="G441" i="13"/>
  <c r="I441" i="13"/>
  <c r="K441" i="13"/>
  <c r="M441" i="13"/>
  <c r="O441" i="13"/>
  <c r="Q441" i="13"/>
  <c r="Q435" i="13" s="1"/>
  <c r="V441" i="13"/>
  <c r="G448" i="13"/>
  <c r="I448" i="13"/>
  <c r="K448" i="13"/>
  <c r="M448" i="13"/>
  <c r="O448" i="13"/>
  <c r="Q448" i="13"/>
  <c r="V448" i="13"/>
  <c r="G455" i="13"/>
  <c r="M455" i="13" s="1"/>
  <c r="I455" i="13"/>
  <c r="K455" i="13"/>
  <c r="O455" i="13"/>
  <c r="Q455" i="13"/>
  <c r="V455" i="13"/>
  <c r="G465" i="13"/>
  <c r="G466" i="13"/>
  <c r="M466" i="13" s="1"/>
  <c r="I466" i="13"/>
  <c r="I465" i="13" s="1"/>
  <c r="K466" i="13"/>
  <c r="O466" i="13"/>
  <c r="O465" i="13" s="1"/>
  <c r="Q466" i="13"/>
  <c r="V466" i="13"/>
  <c r="V465" i="13" s="1"/>
  <c r="G473" i="13"/>
  <c r="M473" i="13" s="1"/>
  <c r="I473" i="13"/>
  <c r="K473" i="13"/>
  <c r="K465" i="13" s="1"/>
  <c r="O473" i="13"/>
  <c r="Q473" i="13"/>
  <c r="V473" i="13"/>
  <c r="G480" i="13"/>
  <c r="I480" i="13"/>
  <c r="K480" i="13"/>
  <c r="M480" i="13"/>
  <c r="O480" i="13"/>
  <c r="Q480" i="13"/>
  <c r="Q465" i="13" s="1"/>
  <c r="V480" i="13"/>
  <c r="G485" i="13"/>
  <c r="I485" i="13"/>
  <c r="K485" i="13"/>
  <c r="M485" i="13"/>
  <c r="O485" i="13"/>
  <c r="Q485" i="13"/>
  <c r="V485" i="13"/>
  <c r="G493" i="13"/>
  <c r="I493" i="13"/>
  <c r="K493" i="13"/>
  <c r="M493" i="13"/>
  <c r="O493" i="13"/>
  <c r="Q493" i="13"/>
  <c r="V493" i="13"/>
  <c r="G498" i="13"/>
  <c r="I498" i="13"/>
  <c r="K498" i="13"/>
  <c r="M498" i="13"/>
  <c r="O498" i="13"/>
  <c r="Q498" i="13"/>
  <c r="V498" i="13"/>
  <c r="G503" i="13"/>
  <c r="M503" i="13" s="1"/>
  <c r="I503" i="13"/>
  <c r="K503" i="13"/>
  <c r="O503" i="13"/>
  <c r="Q503" i="13"/>
  <c r="V503" i="13"/>
  <c r="G508" i="13"/>
  <c r="M508" i="13" s="1"/>
  <c r="I508" i="13"/>
  <c r="K508" i="13"/>
  <c r="O508" i="13"/>
  <c r="Q508" i="13"/>
  <c r="V508" i="13"/>
  <c r="G513" i="13"/>
  <c r="M513" i="13" s="1"/>
  <c r="I513" i="13"/>
  <c r="K513" i="13"/>
  <c r="O513" i="13"/>
  <c r="Q513" i="13"/>
  <c r="V513" i="13"/>
  <c r="G519" i="13"/>
  <c r="I519" i="13"/>
  <c r="K519" i="13"/>
  <c r="O519" i="13"/>
  <c r="G520" i="13"/>
  <c r="I520" i="13"/>
  <c r="K520" i="13"/>
  <c r="M520" i="13"/>
  <c r="M519" i="13" s="1"/>
  <c r="O520" i="13"/>
  <c r="Q520" i="13"/>
  <c r="Q519" i="13" s="1"/>
  <c r="V520" i="13"/>
  <c r="V519" i="13" s="1"/>
  <c r="I521" i="13"/>
  <c r="K521" i="13"/>
  <c r="M521" i="13"/>
  <c r="O521" i="13"/>
  <c r="V521" i="13"/>
  <c r="G522" i="13"/>
  <c r="G521" i="13" s="1"/>
  <c r="I522" i="13"/>
  <c r="K522" i="13"/>
  <c r="M522" i="13"/>
  <c r="O522" i="13"/>
  <c r="Q522" i="13"/>
  <c r="Q521" i="13" s="1"/>
  <c r="V522" i="13"/>
  <c r="O528" i="13"/>
  <c r="Q528" i="13"/>
  <c r="V528" i="13"/>
  <c r="G529" i="13"/>
  <c r="M529" i="13" s="1"/>
  <c r="I529" i="13"/>
  <c r="I528" i="13" s="1"/>
  <c r="K529" i="13"/>
  <c r="K528" i="13" s="1"/>
  <c r="O529" i="13"/>
  <c r="Q529" i="13"/>
  <c r="V529" i="13"/>
  <c r="G531" i="13"/>
  <c r="G528" i="13" s="1"/>
  <c r="I531" i="13"/>
  <c r="K531" i="13"/>
  <c r="O531" i="13"/>
  <c r="Q531" i="13"/>
  <c r="V531" i="13"/>
  <c r="G533" i="13"/>
  <c r="M533" i="13" s="1"/>
  <c r="I533" i="13"/>
  <c r="K533" i="13"/>
  <c r="O533" i="13"/>
  <c r="Q533" i="13"/>
  <c r="V533" i="13"/>
  <c r="G535" i="13"/>
  <c r="M535" i="13" s="1"/>
  <c r="I535" i="13"/>
  <c r="K535" i="13"/>
  <c r="O535" i="13"/>
  <c r="Q535" i="13"/>
  <c r="V535" i="13"/>
  <c r="G537" i="13"/>
  <c r="K537" i="13"/>
  <c r="M537" i="13"/>
  <c r="G538" i="13"/>
  <c r="I538" i="13"/>
  <c r="I537" i="13" s="1"/>
  <c r="K538" i="13"/>
  <c r="M538" i="13"/>
  <c r="O538" i="13"/>
  <c r="O537" i="13" s="1"/>
  <c r="Q538" i="13"/>
  <c r="V538" i="13"/>
  <c r="V537" i="13" s="1"/>
  <c r="G540" i="13"/>
  <c r="I540" i="13"/>
  <c r="K540" i="13"/>
  <c r="M540" i="13"/>
  <c r="O540" i="13"/>
  <c r="Q540" i="13"/>
  <c r="Q537" i="13" s="1"/>
  <c r="V540" i="13"/>
  <c r="AE543" i="13"/>
  <c r="G126" i="12"/>
  <c r="G9" i="12"/>
  <c r="G8" i="12" s="1"/>
  <c r="I9" i="12"/>
  <c r="I8" i="12" s="1"/>
  <c r="K9" i="12"/>
  <c r="K8" i="12" s="1"/>
  <c r="O9" i="12"/>
  <c r="Q9" i="12"/>
  <c r="Q8" i="12" s="1"/>
  <c r="V9" i="12"/>
  <c r="V8" i="12" s="1"/>
  <c r="G15" i="12"/>
  <c r="M15" i="12" s="1"/>
  <c r="I15" i="12"/>
  <c r="K15" i="12"/>
  <c r="O15" i="12"/>
  <c r="Q15" i="12"/>
  <c r="V15" i="12"/>
  <c r="G20" i="12"/>
  <c r="I20" i="12"/>
  <c r="K20" i="12"/>
  <c r="M20" i="12"/>
  <c r="O20" i="12"/>
  <c r="Q20" i="12"/>
  <c r="V20" i="12"/>
  <c r="G26" i="12"/>
  <c r="I26" i="12"/>
  <c r="K26" i="12"/>
  <c r="M26" i="12"/>
  <c r="O26" i="12"/>
  <c r="O8" i="12" s="1"/>
  <c r="Q26" i="12"/>
  <c r="V26" i="12"/>
  <c r="G30" i="12"/>
  <c r="I30" i="12"/>
  <c r="K30" i="12"/>
  <c r="M30" i="12"/>
  <c r="O30" i="12"/>
  <c r="Q30" i="12"/>
  <c r="V30" i="12"/>
  <c r="G35" i="12"/>
  <c r="I35" i="12"/>
  <c r="K35" i="12"/>
  <c r="M35" i="12"/>
  <c r="O35" i="12"/>
  <c r="Q35" i="12"/>
  <c r="V35" i="12"/>
  <c r="G39" i="12"/>
  <c r="I39" i="12"/>
  <c r="K39" i="12"/>
  <c r="M39" i="12"/>
  <c r="O39" i="12"/>
  <c r="Q39" i="12"/>
  <c r="V39" i="12"/>
  <c r="G46" i="12"/>
  <c r="M46" i="12" s="1"/>
  <c r="I46" i="12"/>
  <c r="K46" i="12"/>
  <c r="O46" i="12"/>
  <c r="Q46" i="12"/>
  <c r="V46" i="12"/>
  <c r="G53" i="12"/>
  <c r="G54" i="12"/>
  <c r="M54" i="12" s="1"/>
  <c r="M53" i="12" s="1"/>
  <c r="I54" i="12"/>
  <c r="I53" i="12" s="1"/>
  <c r="K54" i="12"/>
  <c r="K53" i="12" s="1"/>
  <c r="O54" i="12"/>
  <c r="O53" i="12" s="1"/>
  <c r="Q54" i="12"/>
  <c r="V54" i="12"/>
  <c r="V53" i="12" s="1"/>
  <c r="G59" i="12"/>
  <c r="I59" i="12"/>
  <c r="K59" i="12"/>
  <c r="M59" i="12"/>
  <c r="O59" i="12"/>
  <c r="Q59" i="12"/>
  <c r="V59" i="12"/>
  <c r="G64" i="12"/>
  <c r="I64" i="12"/>
  <c r="K64" i="12"/>
  <c r="M64" i="12"/>
  <c r="O64" i="12"/>
  <c r="Q64" i="12"/>
  <c r="V64" i="12"/>
  <c r="G69" i="12"/>
  <c r="I69" i="12"/>
  <c r="K69" i="12"/>
  <c r="M69" i="12"/>
  <c r="O69" i="12"/>
  <c r="Q69" i="12"/>
  <c r="Q53" i="12" s="1"/>
  <c r="V69" i="12"/>
  <c r="Q74" i="12"/>
  <c r="G75" i="12"/>
  <c r="I75" i="12"/>
  <c r="I74" i="12" s="1"/>
  <c r="K75" i="12"/>
  <c r="M75" i="12"/>
  <c r="O75" i="12"/>
  <c r="O74" i="12" s="1"/>
  <c r="Q75" i="12"/>
  <c r="V75" i="12"/>
  <c r="V74" i="12" s="1"/>
  <c r="G83" i="12"/>
  <c r="M83" i="12" s="1"/>
  <c r="I83" i="12"/>
  <c r="K83" i="12"/>
  <c r="K74" i="12" s="1"/>
  <c r="O83" i="12"/>
  <c r="Q83" i="12"/>
  <c r="V83" i="12"/>
  <c r="G89" i="12"/>
  <c r="M89" i="12" s="1"/>
  <c r="I89" i="12"/>
  <c r="K89" i="12"/>
  <c r="O89" i="12"/>
  <c r="Q89" i="12"/>
  <c r="V89" i="12"/>
  <c r="G99" i="12"/>
  <c r="I99" i="12"/>
  <c r="O99" i="12"/>
  <c r="V99" i="12"/>
  <c r="G100" i="12"/>
  <c r="I100" i="12"/>
  <c r="K100" i="12"/>
  <c r="K99" i="12" s="1"/>
  <c r="M100" i="12"/>
  <c r="M99" i="12" s="1"/>
  <c r="O100" i="12"/>
  <c r="Q100" i="12"/>
  <c r="Q99" i="12" s="1"/>
  <c r="V100" i="12"/>
  <c r="G101" i="12"/>
  <c r="K101" i="12"/>
  <c r="G102" i="12"/>
  <c r="I102" i="12"/>
  <c r="I101" i="12" s="1"/>
  <c r="K102" i="12"/>
  <c r="M102" i="12"/>
  <c r="O102" i="12"/>
  <c r="O101" i="12" s="1"/>
  <c r="Q102" i="12"/>
  <c r="Q101" i="12" s="1"/>
  <c r="V102" i="12"/>
  <c r="G108" i="12"/>
  <c r="M108" i="12" s="1"/>
  <c r="M101" i="12" s="1"/>
  <c r="I108" i="12"/>
  <c r="K108" i="12"/>
  <c r="O108" i="12"/>
  <c r="Q108" i="12"/>
  <c r="V108" i="12"/>
  <c r="V101" i="12" s="1"/>
  <c r="G114" i="12"/>
  <c r="I114" i="12"/>
  <c r="K114" i="12"/>
  <c r="M114" i="12"/>
  <c r="O114" i="12"/>
  <c r="Q114" i="12"/>
  <c r="V114" i="12"/>
  <c r="V120" i="12"/>
  <c r="G121" i="12"/>
  <c r="G120" i="12" s="1"/>
  <c r="I121" i="12"/>
  <c r="I120" i="12" s="1"/>
  <c r="K121" i="12"/>
  <c r="O121" i="12"/>
  <c r="Q121" i="12"/>
  <c r="V121" i="12"/>
  <c r="G123" i="12"/>
  <c r="M123" i="12" s="1"/>
  <c r="I123" i="12"/>
  <c r="K123" i="12"/>
  <c r="K120" i="12" s="1"/>
  <c r="O123" i="12"/>
  <c r="O120" i="12" s="1"/>
  <c r="Q123" i="12"/>
  <c r="V123" i="12"/>
  <c r="G124" i="12"/>
  <c r="I124" i="12"/>
  <c r="K124" i="12"/>
  <c r="M124" i="12"/>
  <c r="O124" i="12"/>
  <c r="Q124" i="12"/>
  <c r="Q120" i="12" s="1"/>
  <c r="V124" i="12"/>
  <c r="AE126" i="12"/>
  <c r="I20" i="1"/>
  <c r="I19" i="1"/>
  <c r="I18" i="1"/>
  <c r="I17" i="1"/>
  <c r="I16" i="1"/>
  <c r="I99" i="1"/>
  <c r="J98" i="1" s="1"/>
  <c r="AZ60" i="1"/>
  <c r="AZ58" i="1"/>
  <c r="AZ56" i="1"/>
  <c r="AZ54" i="1"/>
  <c r="G51" i="1"/>
  <c r="G25" i="1" s="1"/>
  <c r="A25" i="1" s="1"/>
  <c r="H50" i="1"/>
  <c r="I50" i="1" s="1"/>
  <c r="H49" i="1"/>
  <c r="I49" i="1" s="1"/>
  <c r="H48" i="1"/>
  <c r="I48" i="1" s="1"/>
  <c r="H46" i="1"/>
  <c r="I46" i="1" s="1"/>
  <c r="H45" i="1"/>
  <c r="I45" i="1" s="1"/>
  <c r="H44" i="1"/>
  <c r="I44" i="1" s="1"/>
  <c r="H43" i="1"/>
  <c r="I43" i="1" s="1"/>
  <c r="J28" i="1"/>
  <c r="J26" i="1"/>
  <c r="G38" i="1"/>
  <c r="F38" i="1"/>
  <c r="J23" i="1"/>
  <c r="J24" i="1"/>
  <c r="J25" i="1"/>
  <c r="J27" i="1"/>
  <c r="E24" i="1"/>
  <c r="E26" i="1"/>
  <c r="J93" i="1" l="1"/>
  <c r="J77" i="1"/>
  <c r="J81" i="1"/>
  <c r="J89" i="1"/>
  <c r="J97" i="1"/>
  <c r="J85" i="1"/>
  <c r="J82" i="1"/>
  <c r="J84" i="1"/>
  <c r="J88" i="1"/>
  <c r="J96" i="1"/>
  <c r="J86" i="1"/>
  <c r="J80" i="1"/>
  <c r="J92" i="1"/>
  <c r="J94" i="1"/>
  <c r="J83" i="1"/>
  <c r="J95" i="1"/>
  <c r="J78" i="1"/>
  <c r="J90" i="1"/>
  <c r="J79" i="1"/>
  <c r="J87" i="1"/>
  <c r="J91" i="1"/>
  <c r="H47" i="1"/>
  <c r="I47" i="1" s="1"/>
  <c r="H40" i="1"/>
  <c r="I40" i="1" s="1"/>
  <c r="G26" i="1"/>
  <c r="A26" i="1"/>
  <c r="H39" i="1"/>
  <c r="H51" i="1" s="1"/>
  <c r="F51" i="1"/>
  <c r="M8" i="20"/>
  <c r="M18" i="20"/>
  <c r="G8" i="20"/>
  <c r="AF27" i="20"/>
  <c r="AF33" i="19"/>
  <c r="M16" i="19"/>
  <c r="M8" i="19" s="1"/>
  <c r="AF39" i="18"/>
  <c r="M13" i="18"/>
  <c r="M8" i="18" s="1"/>
  <c r="M8" i="17"/>
  <c r="AF38" i="17"/>
  <c r="AF33" i="16"/>
  <c r="M16" i="16"/>
  <c r="M8" i="16" s="1"/>
  <c r="M17" i="15"/>
  <c r="M8" i="15" s="1"/>
  <c r="AF44" i="15"/>
  <c r="M63" i="14"/>
  <c r="M42" i="14" s="1"/>
  <c r="M465" i="13"/>
  <c r="M155" i="13"/>
  <c r="AF543" i="13"/>
  <c r="M531" i="13"/>
  <c r="M528" i="13" s="1"/>
  <c r="M403" i="13"/>
  <c r="M388" i="13" s="1"/>
  <c r="M110" i="13"/>
  <c r="M109" i="13" s="1"/>
  <c r="M34" i="13"/>
  <c r="M8" i="13" s="1"/>
  <c r="M74" i="12"/>
  <c r="AF126" i="12"/>
  <c r="G74" i="12"/>
  <c r="M9" i="12"/>
  <c r="M8" i="12" s="1"/>
  <c r="M121" i="12"/>
  <c r="M120" i="12" s="1"/>
  <c r="I21" i="1"/>
  <c r="J99" i="1" l="1"/>
  <c r="I39" i="1"/>
  <c r="I51" i="1" s="1"/>
  <c r="J49" i="1" s="1"/>
  <c r="G28" i="1"/>
  <c r="G23" i="1"/>
  <c r="J42" i="1" l="1"/>
  <c r="J46" i="1"/>
  <c r="J44" i="1"/>
  <c r="J50" i="1"/>
  <c r="J45" i="1"/>
  <c r="J39" i="1"/>
  <c r="J51" i="1" s="1"/>
  <c r="J41" i="1"/>
  <c r="J40" i="1"/>
  <c r="J47" i="1"/>
  <c r="J43" i="1"/>
  <c r="J48" i="1"/>
  <c r="A23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555F0B1F-F56F-4B69-824E-2BC84C25198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4421468-3867-4728-B63F-98B8D9340CB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C4B7D3AD-61FA-4B7F-B894-AB180C750BE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381B94B-98A6-4348-90B4-4AF7955D321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9B904B47-472C-44D1-9509-5006370BBEA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174C06F-6A97-438D-9043-562CC19D076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665B2BE7-E50B-4362-9233-7B47B72E4D2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8BF028B-2256-46C2-A6B8-975A7CB71D2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FC7FFFEC-E0F5-497A-AD17-288191E19C3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C14CA24-BC8D-4584-BD80-B81C68EE768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212C35E5-F42C-4235-B8D1-70BA412DBE2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B160686-4378-4CF4-9AF5-7E9E1D9672B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5DBEA828-04D8-45F4-A6AF-810BBA6D2AE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7A76738-3B52-4467-B907-BF888A2070E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87EA8531-EA3E-4BDA-B87E-F4CA418FFFA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380A5CB-3A73-4BA2-AB75-012A401FF92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2BD84F48-3F92-42EB-8998-2A9F35CA857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5FAC2-563F-48E8-8118-D175003C2EC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<sst xmlns="http://schemas.openxmlformats.org/spreadsheetml/2006/main" count="3276" uniqueCount="717">
  <si>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</si>
  <si>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</si>
  <si>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</si>
  <si>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</si>
  <si>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</si>
  <si>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</si>
  <si>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</si>
  <si>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</si>
  <si>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</si>
  <si>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</si>
  <si>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</si>
  <si>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</si>
  <si>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</si>
  <si>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</si>
  <si>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</si>
  <si>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</si>
  <si>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</si>
  <si>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</si>
  <si>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</si>
  <si>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</si>
  <si>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</si>
  <si>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</si>
  <si>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</si>
  <si>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</si>
  <si>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</si>
  <si>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</si>
  <si>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</si>
  <si>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</si>
  <si>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</si>
  <si>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</si>
  <si>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</si>
  <si>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</si>
  <si>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</si>
  <si>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</si>
  <si>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</si>
  <si>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</si>
  <si>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</si>
  <si>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</si>
  <si>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</si>
  <si>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</si>
  <si>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</si>
  <si>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</si>
  <si>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</si>
  <si>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25MM074</t>
  </si>
  <si>
    <t>HRANICE MEZI ZOO A SPORTOVIŠTĚM U ČERVENÝCH DOMKŮ, HODONÍN</t>
  </si>
  <si>
    <t>Město Hodonín</t>
  </si>
  <si>
    <t>Masarykovo nám. 53/1</t>
  </si>
  <si>
    <t>Hodonín</t>
  </si>
  <si>
    <t>69501</t>
  </si>
  <si>
    <t>00284891</t>
  </si>
  <si>
    <t>Skupinove_DPH</t>
  </si>
  <si>
    <t>PROAM ARCHITEKTI s.r.o.</t>
  </si>
  <si>
    <t>Štefánikova 104/33</t>
  </si>
  <si>
    <t>Brno - Ponava</t>
  </si>
  <si>
    <t>60200</t>
  </si>
  <si>
    <t>09019146</t>
  </si>
  <si>
    <t>CZ09019146</t>
  </si>
  <si>
    <t>Stavba</t>
  </si>
  <si>
    <t>01</t>
  </si>
  <si>
    <t>Oplocení mezi UMT a zoo</t>
  </si>
  <si>
    <t>1.01</t>
  </si>
  <si>
    <t>Příprava území, bourací práce</t>
  </si>
  <si>
    <t>1.02</t>
  </si>
  <si>
    <t>Zemní práce, základy, zpevněné plochy, opěrné stěny a gabiony</t>
  </si>
  <si>
    <t>1.03</t>
  </si>
  <si>
    <t>Tribuna - ocelová konstrukce, schodiště, opláštění</t>
  </si>
  <si>
    <t>1.04</t>
  </si>
  <si>
    <t>Sadové úpravy - Následná péče - 1. rok</t>
  </si>
  <si>
    <t>1.05</t>
  </si>
  <si>
    <t>Sadové úpravy - Následná péče - 2. rok</t>
  </si>
  <si>
    <t>1.06</t>
  </si>
  <si>
    <t>Sadové úpravy - Následná péče - 3. rok</t>
  </si>
  <si>
    <t>1.07</t>
  </si>
  <si>
    <t>Sadové úpravy - Následná péče - 4. rok</t>
  </si>
  <si>
    <t>1.08</t>
  </si>
  <si>
    <t>Sadové úpravy - Následná péče - 5. rok</t>
  </si>
  <si>
    <t>VON</t>
  </si>
  <si>
    <t xml:space="preserve">Ostatní a vedlejší náklady </t>
  </si>
  <si>
    <t>ostatní a vedlejší náklady</t>
  </si>
  <si>
    <t>Celkem za stavbu</t>
  </si>
  <si>
    <t>CZK</t>
  </si>
  <si>
    <t>#POPS</t>
  </si>
  <si>
    <t>Popis stavby: 25MM074 - HRANICE MEZI ZOO A SPORTOVIŠTĚM U ČERVENÝCH DOMKŮ, HODONÍN</t>
  </si>
  <si>
    <t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t>
  </si>
  <si>
    <t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t>
  </si>
  <si>
    <t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t>
  </si>
  <si>
    <t>Zhotovitel doplní poskytnuté informace svými vlastními znalostmi a zkušenostmi tak, aby mohl připravit nabídku a je plnou Zhotovitelovou zodpovědností učinit potřebné dotazy, jak to pro tento účel považuje za nutné.</t>
  </si>
  <si>
    <t>#POPO</t>
  </si>
  <si>
    <t>Popis objektu: 01 - Oplocení mezi UMT a zoo</t>
  </si>
  <si>
    <t>#POPR</t>
  </si>
  <si>
    <t>Popis rozpočtu: 1.01 - Příprava území, bourací práce</t>
  </si>
  <si>
    <t>Popis rozpočtu: 1.02 - Zemní práce, základy, zpevněné plochy, opěrné stěny a gabiony</t>
  </si>
  <si>
    <t>Popis rozpočtu: 1.03 - Tribuna - ocelová konstrukce, schodiště, opláštění</t>
  </si>
  <si>
    <t>Popis rozpočtu: 1.04 - Sadové úpravy - Následná péče - 1. rok</t>
  </si>
  <si>
    <t>Popis rozpočtu: 1.05 - Sadové úpravy - Následná péče - 2. rok</t>
  </si>
  <si>
    <t>Popis rozpočtu: 1.06 - Sadové úpravy - Následná péče - 3. rok</t>
  </si>
  <si>
    <t>Popis rozpočtu: 1.07 - Sadové úpravy - Následná péče - 4. rok</t>
  </si>
  <si>
    <t>Popis rozpočtu: 1.08 - Sadové úpravy - Následná péče - 5. rok</t>
  </si>
  <si>
    <t xml:space="preserve">Popis objektu: VON - Ostatní a vedlejší náklady </t>
  </si>
  <si>
    <t>Popis rozpočtu: VON - ostatní a vedlejší náklady</t>
  </si>
  <si>
    <t>Rekapitulace dílů</t>
  </si>
  <si>
    <t>Typ dílu</t>
  </si>
  <si>
    <t>1</t>
  </si>
  <si>
    <t>Zemní práce</t>
  </si>
  <si>
    <t>1.1</t>
  </si>
  <si>
    <t>Zemní práce - krajinářské úpravy</t>
  </si>
  <si>
    <t>2</t>
  </si>
  <si>
    <t>Základy a zvláštní zakládání</t>
  </si>
  <si>
    <t>3</t>
  </si>
  <si>
    <t>Svislé a kompletní konstrukce</t>
  </si>
  <si>
    <t>395</t>
  </si>
  <si>
    <t>Montáže ocelových konstrukcí - svislé a vodorovné konstrukce</t>
  </si>
  <si>
    <t>4</t>
  </si>
  <si>
    <t>Vodorovné konstrukce</t>
  </si>
  <si>
    <t>5</t>
  </si>
  <si>
    <t>Komunikace</t>
  </si>
  <si>
    <t>96</t>
  </si>
  <si>
    <t>Bourání konstrukcí</t>
  </si>
  <si>
    <t>99</t>
  </si>
  <si>
    <t>Staveništní přesun hmot</t>
  </si>
  <si>
    <t>NP1</t>
  </si>
  <si>
    <t>Následná péče - 01</t>
  </si>
  <si>
    <t>NP2</t>
  </si>
  <si>
    <t>Následná péče - 02</t>
  </si>
  <si>
    <t>NP3</t>
  </si>
  <si>
    <t>Následná péče - 03</t>
  </si>
  <si>
    <t>NP4</t>
  </si>
  <si>
    <t>Následná péče - 04</t>
  </si>
  <si>
    <t>NP5</t>
  </si>
  <si>
    <t>Následná péče - 05</t>
  </si>
  <si>
    <t>762</t>
  </si>
  <si>
    <t>Konstrukce tesařské</t>
  </si>
  <si>
    <t>766</t>
  </si>
  <si>
    <t>Konstrukce truhlářské, okna a dveře</t>
  </si>
  <si>
    <t>767</t>
  </si>
  <si>
    <t>Konstrukce zámečnické</t>
  </si>
  <si>
    <t>Zámečnické konstrukce</t>
  </si>
  <si>
    <t>799</t>
  </si>
  <si>
    <t>Ostatní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</si>
  <si>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</si>
  <si>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</si>
  <si>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</si>
  <si>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</si>
  <si>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</si>
  <si>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</si>
  <si>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</si>
  <si>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</si>
  <si>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</si>
  <si>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</si>
  <si>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</si>
  <si>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</si>
  <si>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</si>
  <si>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</si>
  <si>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</si>
  <si>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</si>
  <si>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</si>
  <si>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</si>
  <si>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</si>
  <si>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</si>
  <si>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</si>
  <si>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</si>
  <si>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</si>
  <si>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</si>
  <si>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</si>
  <si>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</si>
  <si>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</si>
  <si>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</si>
  <si>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</si>
  <si>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</si>
  <si>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</si>
  <si>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</si>
  <si>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</si>
  <si>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112100001RAAx</t>
  </si>
  <si>
    <t>Kácení stromů, odstranění pařezů, včetně rozřezání a odvozu obvod 2150 mm, výška 3,50 m</t>
  </si>
  <si>
    <t>kus</t>
  </si>
  <si>
    <t>Vlastní</t>
  </si>
  <si>
    <t>Indiv</t>
  </si>
  <si>
    <t>Agregovaná položka</t>
  </si>
  <si>
    <t>Běžná</t>
  </si>
  <si>
    <t>POL2_</t>
  </si>
  <si>
    <t>Včetně vodorovného přemístění do 1 km.</t>
  </si>
  <si>
    <t>POP</t>
  </si>
  <si>
    <t xml:space="preserve">255-5_c4_priprava_uzemi : </t>
  </si>
  <si>
    <t>VV</t>
  </si>
  <si>
    <t xml:space="preserve">6.kácení torza stromu : </t>
  </si>
  <si>
    <t>Mezisoučet</t>
  </si>
  <si>
    <t>111200001RA0</t>
  </si>
  <si>
    <t>Odstranění křovin a stromů do 100 mm, spálení</t>
  </si>
  <si>
    <t>m2</t>
  </si>
  <si>
    <t>RTS 26/ I</t>
  </si>
  <si>
    <t>RTS 25/ II</t>
  </si>
  <si>
    <t xml:space="preserve">5. odstranění náletové zeleně : </t>
  </si>
  <si>
    <t>270</t>
  </si>
  <si>
    <t>121101101R00</t>
  </si>
  <si>
    <t>Sejmutí ornice s přemístěním do 50 m</t>
  </si>
  <si>
    <t>m3</t>
  </si>
  <si>
    <t>Práce</t>
  </si>
  <si>
    <t>POL1_</t>
  </si>
  <si>
    <t xml:space="preserve">odstranění rostlin, trávy : </t>
  </si>
  <si>
    <t>0,10*270</t>
  </si>
  <si>
    <t>162306112R00</t>
  </si>
  <si>
    <t>Vodorovné přemístění zemin pro zúrodnění do 1000 m</t>
  </si>
  <si>
    <t xml:space="preserve">skrývka -&gt; odvoz : </t>
  </si>
  <si>
    <t>Odkaz na mn. položky pořadí 3 : 27,00000</t>
  </si>
  <si>
    <t>162706119R00</t>
  </si>
  <si>
    <t>Příplatek za dalších 1000 m přemístění zemin</t>
  </si>
  <si>
    <t>Koeficient celkem do 10 km: 9</t>
  </si>
  <si>
    <t>199000001R00</t>
  </si>
  <si>
    <t>Poplatek za skládku - ornice</t>
  </si>
  <si>
    <t>184807111R00</t>
  </si>
  <si>
    <t>Ochrana stromu bedněním - zřízení</t>
  </si>
  <si>
    <t>Včetně řeziva.</t>
  </si>
  <si>
    <t xml:space="preserve">2. OCHRANA KMENE STROMŮ : </t>
  </si>
  <si>
    <t xml:space="preserve">– CELKEM 9 ks : </t>
  </si>
  <si>
    <t xml:space="preserve">– BEDNĚNÍ DO V. MIN. 2 m, VČETNĚ POLSTROVÁNÍ, VIZ POZNÁMKY : </t>
  </si>
  <si>
    <t>9*2,00*(0,80+0,80+0,80+0,80)</t>
  </si>
  <si>
    <t>184807112R00</t>
  </si>
  <si>
    <t>Ochrana stromu bedněním - odstranění</t>
  </si>
  <si>
    <t>113106121R00</t>
  </si>
  <si>
    <t>Rozebrání dlažeb z betonových dlaždic na sucho</t>
  </si>
  <si>
    <t xml:space="preserve">vybourání a oprava části po pádu stromu : </t>
  </si>
  <si>
    <t>10,0</t>
  </si>
  <si>
    <t>113107315R00</t>
  </si>
  <si>
    <t>Odstranění podkladu pl. 50 m2,kam.těžené tl.15 cm</t>
  </si>
  <si>
    <t>596811111RT4</t>
  </si>
  <si>
    <t>Kladení dlaždic kom.pro pěší, lože z kameniva těž. včetně dlaždic betonových 50/50/5 cm</t>
  </si>
  <si>
    <t>564851111RT2</t>
  </si>
  <si>
    <t>Podklad ze štěrkodrti po zhutnění tloušťky 15 cm štěrkodrť frakce 0-32 mm</t>
  </si>
  <si>
    <t>976011211R00</t>
  </si>
  <si>
    <t>Demontáž betonových plotových desek</t>
  </si>
  <si>
    <t xml:space="preserve">3.betonové oplocení : </t>
  </si>
  <si>
    <t xml:space="preserve">62 polí : </t>
  </si>
  <si>
    <t xml:space="preserve">7 desek v jednom poli : </t>
  </si>
  <si>
    <t xml:space="preserve">deska = 320/50/2000 mm : </t>
  </si>
  <si>
    <t>62*7</t>
  </si>
  <si>
    <t>976011211x</t>
  </si>
  <si>
    <t>Demontáž betonových plotových sloupků</t>
  </si>
  <si>
    <t>62+1</t>
  </si>
  <si>
    <t>961044111R00</t>
  </si>
  <si>
    <t>Bourání základů z betonu prostého</t>
  </si>
  <si>
    <t xml:space="preserve">4.vybourání části prvního stupně tribuny : </t>
  </si>
  <si>
    <t>deska : 44,0*0,10</t>
  </si>
  <si>
    <t>stěna : (1,50+30,0+1,50)*1,50*0,25</t>
  </si>
  <si>
    <t xml:space="preserve">8. zkrácení stávajícího základu : </t>
  </si>
  <si>
    <t>1,20*0,65*0,25</t>
  </si>
  <si>
    <t>1,00*0,65*0,25</t>
  </si>
  <si>
    <t>998223011R00</t>
  </si>
  <si>
    <t>Přesun hmot, pozemní komunikace, kryt dlážděný</t>
  </si>
  <si>
    <t>t</t>
  </si>
  <si>
    <t>Přesun hmot</t>
  </si>
  <si>
    <t>POL7_</t>
  </si>
  <si>
    <t>767000x01</t>
  </si>
  <si>
    <t>D+M: zřízení demontáže a dočasného uložení ocharnné sítě, délka = 106,3 m (dle PD)</t>
  </si>
  <si>
    <t>kpl</t>
  </si>
  <si>
    <t>včetně zapravení, pomocných prací a zednických přípomocí</t>
  </si>
  <si>
    <t xml:space="preserve">1.ochranná síť : </t>
  </si>
  <si>
    <t>767000x02</t>
  </si>
  <si>
    <t>D+M: zřízení demontáže a dočasného uložení sloupků - zabetonovaných (dle PD)</t>
  </si>
  <si>
    <t>9</t>
  </si>
  <si>
    <t>767000x03</t>
  </si>
  <si>
    <t>D+M: zřízení demontáže a dočasného uložení sloupků - montovaných (dle PD)</t>
  </si>
  <si>
    <t>15</t>
  </si>
  <si>
    <t>979081111R00</t>
  </si>
  <si>
    <t>Odvoz suti a vybour.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</si>
  <si>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</si>
  <si>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</si>
  <si>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</si>
  <si>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</si>
  <si>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Příplatek k odvozu za každý další 1 km</t>
  </si>
  <si>
    <t>979999987R00</t>
  </si>
  <si>
    <t>Poplatek za recyklaci směsi suti betonu, cihel, tašek a ker.výrobků</t>
  </si>
  <si>
    <t>SUM</t>
  </si>
  <si>
    <t>Poznámky uchazeče k zadání</t>
  </si>
  <si>
    <t>POPUZIV</t>
  </si>
  <si>
    <t>END</t>
  </si>
  <si>
    <t>131301112R00</t>
  </si>
  <si>
    <t>Hloubení nezapaž. jam hor.4 do 1000 m3, STROJNĚ</t>
  </si>
  <si>
    <t xml:space="preserve">Hloubení : </t>
  </si>
  <si>
    <t xml:space="preserve">255-5_d-1-1-06_rez_a1 : </t>
  </si>
  <si>
    <t xml:space="preserve">plocha dle řezu = 3,00 m2 : </t>
  </si>
  <si>
    <t>14,40*(3,00)</t>
  </si>
  <si>
    <t xml:space="preserve">255-5_d-1-1-07_rez_a2 : </t>
  </si>
  <si>
    <t xml:space="preserve">plocha dle řezu = 1,68 m2 : </t>
  </si>
  <si>
    <t>38,70*(1,68)</t>
  </si>
  <si>
    <t xml:space="preserve">255-5_d-1-1-08_rez_a3 : </t>
  </si>
  <si>
    <t xml:space="preserve">plocha dle řezu = 8,46 m2 : </t>
  </si>
  <si>
    <t>30,60*(8,46)</t>
  </si>
  <si>
    <t xml:space="preserve">255-5_d-1-1-09_rez_a4 : </t>
  </si>
  <si>
    <t xml:space="preserve">plocha dle řezu = 1,20 m2 : </t>
  </si>
  <si>
    <t>41,10*(1,20)</t>
  </si>
  <si>
    <t xml:space="preserve">255-5_d-1-1-10_rez_a5 : </t>
  </si>
  <si>
    <t xml:space="preserve">plocha dle řezu = 4,85 m2 : </t>
  </si>
  <si>
    <t>14,65*(4,85)</t>
  </si>
  <si>
    <t xml:space="preserve">- ruční výkop : </t>
  </si>
  <si>
    <t>Odkaz na mn. položky pořadí 2 : 4,42000*-1</t>
  </si>
  <si>
    <t>139601103R00</t>
  </si>
  <si>
    <t>Ruční výkop jam, rýh a šachet v hornině tř. 4</t>
  </si>
  <si>
    <t xml:space="preserve">255-5_c3_koordinacni_situace : </t>
  </si>
  <si>
    <t xml:space="preserve">v blízkosti stromů ruční výkopy : </t>
  </si>
  <si>
    <t xml:space="preserve">rezerva pro vyšší pracnost : </t>
  </si>
  <si>
    <t>8*0,85*0,65*1,00</t>
  </si>
  <si>
    <t>162301101R00</t>
  </si>
  <si>
    <t>Vodorovné přemístění výkopku z hor.1-4 do 500 m</t>
  </si>
  <si>
    <t xml:space="preserve">výkop -&gt; mezideponie : </t>
  </si>
  <si>
    <t>Odkaz na mn. položky pořadí 1 : 483,04450</t>
  </si>
  <si>
    <t>Odkaz na mn. položky pořadí 2 : 4,42000</t>
  </si>
  <si>
    <t xml:space="preserve">mezideponie -&gt; zásyp : </t>
  </si>
  <si>
    <t>Odkaz na mn. položky pořadí 7 : 434,63750</t>
  </si>
  <si>
    <t>167101102R00</t>
  </si>
  <si>
    <t>Nakládání výkopku z hor. 1 ÷ 4 v množství nad 100 m3</t>
  </si>
  <si>
    <t xml:space="preserve">nakládání k zásypu : </t>
  </si>
  <si>
    <t xml:space="preserve">nakládání k odvozu : </t>
  </si>
  <si>
    <t>Odkaz na mn. položky pořadí 5 : 52,82700</t>
  </si>
  <si>
    <t>162701105R00</t>
  </si>
  <si>
    <t>Vodorovné přemístění výkopku z hor.1-4 do 10000 m</t>
  </si>
  <si>
    <t xml:space="preserve">Objem vykopané zeminy : </t>
  </si>
  <si>
    <t xml:space="preserve">- objem zásypů : </t>
  </si>
  <si>
    <t>Odkaz na mn. položky pořadí 7 : 434,63750*-1</t>
  </si>
  <si>
    <t>199000002R00</t>
  </si>
  <si>
    <t>Poplatek za skládku horniny 1- 4</t>
  </si>
  <si>
    <t>174101101R00</t>
  </si>
  <si>
    <t>Zásyp jam, rýh, šachet se zhutněním</t>
  </si>
  <si>
    <t>POL1_1</t>
  </si>
  <si>
    <t>včetně strojního přemístění materiálu pro zásyp ze vzdálenosti do 10 m od okraje zásypu.</t>
  </si>
  <si>
    <t xml:space="preserve">Zásypy : </t>
  </si>
  <si>
    <t xml:space="preserve">plocha dle řezu = 1,92 m2 : </t>
  </si>
  <si>
    <t>14,40*(1,92)</t>
  </si>
  <si>
    <t xml:space="preserve">plocha dle řezu = 3,32 m2 : </t>
  </si>
  <si>
    <t>38,70*(3,32)</t>
  </si>
  <si>
    <t xml:space="preserve">plocha dle řezu = 5,70 m2 : </t>
  </si>
  <si>
    <t>30,60*(5,70)</t>
  </si>
  <si>
    <t xml:space="preserve">plocha dle řezu = 1,98 m2 : </t>
  </si>
  <si>
    <t>41,10*(1,98)</t>
  </si>
  <si>
    <t xml:space="preserve">plocha dle řezu = 1,55 m2 : </t>
  </si>
  <si>
    <t>14,65*(1,55)</t>
  </si>
  <si>
    <t>181101102R00</t>
  </si>
  <si>
    <t>Úprava pláně v zářezech v hor. 1-4, se zhutněním</t>
  </si>
  <si>
    <t>14,40*(4,50)</t>
  </si>
  <si>
    <t>38,70*(8,70)</t>
  </si>
  <si>
    <t>30,60*(12,20)</t>
  </si>
  <si>
    <t>41,10*(7,50)</t>
  </si>
  <si>
    <t>14,65*(9,65)</t>
  </si>
  <si>
    <t>184201117RABx</t>
  </si>
  <si>
    <t>Výsadba stromu s balem, v rovině, výšky do 3500 mm včetně dodávky dřeviny (dle PD)</t>
  </si>
  <si>
    <t>Hloubení jamek v hornině 1 až 4 bez výměny půdy, s případným naložením přebytečných výkopků na dopravní prostředek, s odvozem na vzdálenost do 20 km a se složením. Výsadba stromu s balem se zalitím. Dovoz vody. Ukotvení dřeviny třemi a více kůly, s ochranou proti poškození v místě vzepření. Osazení kůlů k dřevině s uvázáním. Dodávka kůlů, příček a motouzu.</t>
  </si>
  <si>
    <t>Včetně přesunu hmot.</t>
  </si>
  <si>
    <t xml:space="preserve">255-5_d-1-1-2_01_pudorys_celkovy : </t>
  </si>
  <si>
    <t>javor klen : 2+1</t>
  </si>
  <si>
    <t>habr obecný : 3+1</t>
  </si>
  <si>
    <t>184813161-R</t>
  </si>
  <si>
    <t>Zřízení ochranného nátěru kmene stromu do výšky 1 m, obvodu kmene do 180 mm</t>
  </si>
  <si>
    <t>URS</t>
  </si>
  <si>
    <t>ÚRS 26 01</t>
  </si>
  <si>
    <t>https://podminky.urs.cz/item/CS_URS_2026_01/184813161-R</t>
  </si>
  <si>
    <t>58534624-R</t>
  </si>
  <si>
    <t>ochranný nátěr kmene</t>
  </si>
  <si>
    <t>kg</t>
  </si>
  <si>
    <t>Specifikace</t>
  </si>
  <si>
    <t>POL3_0</t>
  </si>
  <si>
    <t xml:space="preserve">stromy*0,215 : </t>
  </si>
  <si>
    <t>javor klen : (2+1)*0,215</t>
  </si>
  <si>
    <t>habr obecný : (3+1)*0,215</t>
  </si>
  <si>
    <t>181300010RAD</t>
  </si>
  <si>
    <t>Rozprostření ornice v rovině tloušťka 150 mm dovoz ornice ze vzdálenosti 10 km</t>
  </si>
  <si>
    <t xml:space="preserve">plochy zeleně na terénu - trávník : </t>
  </si>
  <si>
    <t xml:space="preserve">zadní plocha mezi stěnou a gabiony : </t>
  </si>
  <si>
    <t>375,60</t>
  </si>
  <si>
    <t xml:space="preserve">plocha před gabiony : </t>
  </si>
  <si>
    <t>195,60</t>
  </si>
  <si>
    <t xml:space="preserve">pod tribunou : </t>
  </si>
  <si>
    <t>52,50</t>
  </si>
  <si>
    <t>180400120RA0</t>
  </si>
  <si>
    <t>Založení trávníku parkového v rovině s odplevelením a dodáním osiva</t>
  </si>
  <si>
    <t>Včetně přesunu hmot, prvního pokosení, naložení odpadu a odvezení do 20 km, se složením.</t>
  </si>
  <si>
    <t>275321411R00x</t>
  </si>
  <si>
    <t>Železobeton základových patek C 25/30 XC4, XA2 včetně dodávky (dle PD)</t>
  </si>
  <si>
    <t xml:space="preserve">255-5_d-1-1-2_03_pudorys_zakladu_cast-II : </t>
  </si>
  <si>
    <t xml:space="preserve">patka TYP 5 : </t>
  </si>
  <si>
    <t xml:space="preserve">8 KS : </t>
  </si>
  <si>
    <t xml:space="preserve">ZÁKLADOVÁ PATKA 600/ 600: : </t>
  </si>
  <si>
    <t>8*1,20*0,60*0,60</t>
  </si>
  <si>
    <t xml:space="preserve">patka TYP 6 : </t>
  </si>
  <si>
    <t xml:space="preserve">2 KS : </t>
  </si>
  <si>
    <t>2*3,20*0,60*0,60</t>
  </si>
  <si>
    <t xml:space="preserve">patka TYP 7 : </t>
  </si>
  <si>
    <t>8*1,00*0,60*0,60</t>
  </si>
  <si>
    <t xml:space="preserve">patka TYP 8 : </t>
  </si>
  <si>
    <t xml:space="preserve">1 KS : </t>
  </si>
  <si>
    <t xml:space="preserve">ZÁKLADOVÁ PATKA 700/ 750: : </t>
  </si>
  <si>
    <t>1*1,20*0,70*0,75</t>
  </si>
  <si>
    <t xml:space="preserve">patka TYP 9 : </t>
  </si>
  <si>
    <t xml:space="preserve">ZÁKLADOVÁ PATKA 600/ 900: : </t>
  </si>
  <si>
    <t>1*1,20*0,60*0,90</t>
  </si>
  <si>
    <t xml:space="preserve">patka TYP 10 : </t>
  </si>
  <si>
    <t>2*1,00*0,60*0,90</t>
  </si>
  <si>
    <t xml:space="preserve">patka TYP 11 : </t>
  </si>
  <si>
    <t xml:space="preserve">4 KS : </t>
  </si>
  <si>
    <t xml:space="preserve">ZÁKLADOVÁ PATKA 600/ 850: : </t>
  </si>
  <si>
    <t>4*1,00*0,60*0,85</t>
  </si>
  <si>
    <t xml:space="preserve">patka TYP 12 : </t>
  </si>
  <si>
    <t xml:space="preserve">7 KS : </t>
  </si>
  <si>
    <t>7*1,00*0,60*0,60</t>
  </si>
  <si>
    <t>275351215R00</t>
  </si>
  <si>
    <t>Bednění stěn základových patek - zřízení</t>
  </si>
  <si>
    <t>8*1,20*(0,60*4)</t>
  </si>
  <si>
    <t>2*3,20*(0,60*4)</t>
  </si>
  <si>
    <t>8*1,00*(0,60*4)</t>
  </si>
  <si>
    <t>1*1,20*(0,70+0,70+0,75+0,75)</t>
  </si>
  <si>
    <t>1*1,20*(0,60+0,60+0,90+0,90)</t>
  </si>
  <si>
    <t>2*1,00*(0,60+0,60+0,90+0,90)</t>
  </si>
  <si>
    <t>4*1,00*(0,60+0,60+0,85+0,85)</t>
  </si>
  <si>
    <t>7*1,00*(0,60*4)</t>
  </si>
  <si>
    <t>275351216R00</t>
  </si>
  <si>
    <t>Bednění stěn základových patek - odstranění</t>
  </si>
  <si>
    <t>Včetně očištění, vytřídění a uložení bednícího materiálu.</t>
  </si>
  <si>
    <t>274321411R00x</t>
  </si>
  <si>
    <t>Železobeton základových pasů C 25/30 XC4, XA2 včetně dodávky (dle PD)</t>
  </si>
  <si>
    <t xml:space="preserve">255-5_d-1-1-2_02_pudorys_zakladu_cast-I : </t>
  </si>
  <si>
    <t>(2,14-1,14)*14,24*0,65</t>
  </si>
  <si>
    <t>(2,14-0,60)*1,14*0,65</t>
  </si>
  <si>
    <t>(1,64-0,10)*0,50*0,65</t>
  </si>
  <si>
    <t>(1,10+0,10)*3,70*0,65</t>
  </si>
  <si>
    <t>(1,64-0,64)*2,50*0,65</t>
  </si>
  <si>
    <t>(1,14-0,14)*2,50*0,65</t>
  </si>
  <si>
    <t>(0,64+0,36)*22,41*0,65</t>
  </si>
  <si>
    <t>(0,65+0,36)*(9,92+5,55)*0,65</t>
  </si>
  <si>
    <t>(0,14+0,86)*(7,00+7,74)*0,65</t>
  </si>
  <si>
    <t xml:space="preserve">255-5_d-1-1-2_04_pudorys_zakladu_cast-III : </t>
  </si>
  <si>
    <t>(0,14+0,86)*(8,50+8,14+8,18+7,29)*0,65</t>
  </si>
  <si>
    <t>(0,34+0,66)*1,00*0,65</t>
  </si>
  <si>
    <t>(0,84+0,16)*7,73*0,65</t>
  </si>
  <si>
    <t>(0,44+0,36)*5,05*0,60</t>
  </si>
  <si>
    <t xml:space="preserve">Pasy pod tribunou : </t>
  </si>
  <si>
    <t>(0,86+0,14)*2,20*0,40*4</t>
  </si>
  <si>
    <t>(0,86+0,14)*2,20*1,40*4</t>
  </si>
  <si>
    <t>(0,86+0,14)*3,45*0,40</t>
  </si>
  <si>
    <t>(0,86+0,14)*3,47*0,40</t>
  </si>
  <si>
    <t>(0,86+0,14)*3,48*0,40</t>
  </si>
  <si>
    <t>274351215R00</t>
  </si>
  <si>
    <t>Bednění stěn základových pasů - zřízení</t>
  </si>
  <si>
    <t>(2,14-1,14)*14,24*2</t>
  </si>
  <si>
    <t>(2,14-0,60)*1,14*2</t>
  </si>
  <si>
    <t>(1,64-0,10)*0,50*2</t>
  </si>
  <si>
    <t>(1,10+0,10)*3,70*2</t>
  </si>
  <si>
    <t>(1,64-0,64)*2,50*2</t>
  </si>
  <si>
    <t>(1,14-0,14)*2,50*2</t>
  </si>
  <si>
    <t>(0,64+0,36)*22,41*2</t>
  </si>
  <si>
    <t>(0,65+0,36)*(9,92+5,55)*2</t>
  </si>
  <si>
    <t>(0,14+0,86)*(7,00+7,74)*2</t>
  </si>
  <si>
    <t>(0,14+0,86)*(8,50+8,14+8,18+7,29)*2</t>
  </si>
  <si>
    <t>(0,34+0,66)*1,00*2</t>
  </si>
  <si>
    <t>(0,84+0,16)*7,73*2</t>
  </si>
  <si>
    <t>(0,44+0,36)*5,05*2</t>
  </si>
  <si>
    <t>(0,86+0,14)*2,20*2*4</t>
  </si>
  <si>
    <t>(0,86+0,14)*0,40*2*4</t>
  </si>
  <si>
    <t>(0,86+0,14)*1,40*2*4</t>
  </si>
  <si>
    <t>(0,86+0,14)*3,45</t>
  </si>
  <si>
    <t>(0,86+0,14)*3,47</t>
  </si>
  <si>
    <t>(0,86+0,14)*3,48</t>
  </si>
  <si>
    <t>274351216R00</t>
  </si>
  <si>
    <t>Bednění stěn základových pasů - odstranění</t>
  </si>
  <si>
    <t>Včetně očištění, vytřídění a uložení bednicího materiálu.</t>
  </si>
  <si>
    <t>274361821R00</t>
  </si>
  <si>
    <t>Výztuž základových pasů a patek z betonářské oceli  B500B (10 505)</t>
  </si>
  <si>
    <t xml:space="preserve">tabulka výztuže : </t>
  </si>
  <si>
    <t>1834,08*0,001</t>
  </si>
  <si>
    <t>Koeficient prostřihy a pomocné výztuže 20 %: 0,20</t>
  </si>
  <si>
    <t>274362021R00</t>
  </si>
  <si>
    <t>Výztuž základových pasů a patek ze svařovaných sítí KARI</t>
  </si>
  <si>
    <t>3116,88*0,001</t>
  </si>
  <si>
    <t>311112130RT4</t>
  </si>
  <si>
    <t>Stěna z tvárnic ztraceného bednění, tl. 300 mm zalití tvárnic betonem C 25/30</t>
  </si>
  <si>
    <t xml:space="preserve">255-5_d-1-1-2_09_rezy_A1_A2 : </t>
  </si>
  <si>
    <t xml:space="preserve">zadní stěna : </t>
  </si>
  <si>
    <t xml:space="preserve">uloženo na stávajícím základu : </t>
  </si>
  <si>
    <t xml:space="preserve">výška = 0,75 m : </t>
  </si>
  <si>
    <t>(5,44+106,97+4,70)*0,75</t>
  </si>
  <si>
    <t xml:space="preserve">Řez A1 : </t>
  </si>
  <si>
    <t>(14,40)*3,00</t>
  </si>
  <si>
    <t xml:space="preserve">Řez B : </t>
  </si>
  <si>
    <t>(5,60)*1,00</t>
  </si>
  <si>
    <t>274361031R00</t>
  </si>
  <si>
    <t>Výztuž zdiva z tvárnic ztraceného bednění 16 prutů/m2, průměr 10 mm</t>
  </si>
  <si>
    <t>Odkaz na mn. položky pořadí 22 : 136,63250</t>
  </si>
  <si>
    <t>318216115RT2</t>
  </si>
  <si>
    <t>Oplocení gabiony š.500 mm, oko 100x50 mm včetně dodávky lomového kamene</t>
  </si>
  <si>
    <t xml:space="preserve">Řez A2 : </t>
  </si>
  <si>
    <t>(29,75)*(0,50+0,50)</t>
  </si>
  <si>
    <t xml:space="preserve">Řez A3 : </t>
  </si>
  <si>
    <t>(29,97)*(0,50+0,50)</t>
  </si>
  <si>
    <t xml:space="preserve">255-5_d-1-1-2_10_rezy_A4_A5 : </t>
  </si>
  <si>
    <t xml:space="preserve">Řez A5 : </t>
  </si>
  <si>
    <t>(39,50)*(0,50+0,50)</t>
  </si>
  <si>
    <t>318216113RT2</t>
  </si>
  <si>
    <t>Oplocení gabiony š.300 mm, oko 100x50 mm včetně dodávky lomového kamene</t>
  </si>
  <si>
    <t>(29,75)*(1,50)</t>
  </si>
  <si>
    <t>(29,97)*(1,50)</t>
  </si>
  <si>
    <t>(39,50)*(1,50)</t>
  </si>
  <si>
    <t>430321414R00</t>
  </si>
  <si>
    <t>Beton schodišťových konstrukcí železový C 25/30 (dle PD)</t>
  </si>
  <si>
    <t xml:space="preserve">255-5_d-1-1-2_07_det-3_vychodni_cast : </t>
  </si>
  <si>
    <t xml:space="preserve">plocha betonu dle řezu = 1,04 m2 : </t>
  </si>
  <si>
    <t>5,30*1,04</t>
  </si>
  <si>
    <t>434351141R00</t>
  </si>
  <si>
    <t>Bednění stupňů přímočarých - zřízení</t>
  </si>
  <si>
    <t>5,30*0,166</t>
  </si>
  <si>
    <t>5,30*0,420</t>
  </si>
  <si>
    <t>434351142R00</t>
  </si>
  <si>
    <t>Bednění stupňů přímočarých - odstranění</t>
  </si>
  <si>
    <t>430361821R00</t>
  </si>
  <si>
    <t>Výztuž schodišťových konstrukcí přímočarých B500B z oceli (10 505)</t>
  </si>
  <si>
    <t>Začátek provozního součtu</t>
  </si>
  <si>
    <t xml:space="preserve">  255-5_d-1-1-2_07_det-3_vychodni_cast : </t>
  </si>
  <si>
    <t xml:space="preserve">  plocha betonu dle řezu = 1,04 m2 : </t>
  </si>
  <si>
    <t xml:space="preserve">  5,30*1,04</t>
  </si>
  <si>
    <t xml:space="preserve">  Mezisoučet</t>
  </si>
  <si>
    <t>Konec provozního součtu</t>
  </si>
  <si>
    <t xml:space="preserve">100 kg/m3 : </t>
  </si>
  <si>
    <t>5,212*100*0,001</t>
  </si>
  <si>
    <t>596215021R00x</t>
  </si>
  <si>
    <t>Kladení zámkové dlažby tl. 4 cm do drtě tl. 4 cm (dle PD)</t>
  </si>
  <si>
    <t>V položce jsou zakalkulovány i náklady na dodání hmot pro lože a na dodání materiálu na výplň spár</t>
  </si>
  <si>
    <t xml:space="preserve">P1 – Betonová dlažba pochozí : </t>
  </si>
  <si>
    <t xml:space="preserve">Betonová dlažba 500/ 500/ 40 mm : </t>
  </si>
  <si>
    <t xml:space="preserve">Drcené kamenivo frakce 4-8 mm : </t>
  </si>
  <si>
    <t>57,65</t>
  </si>
  <si>
    <t>592453331Rx</t>
  </si>
  <si>
    <t>Dlažba betonová,  500 x 500 x 40 mm (dle PD)</t>
  </si>
  <si>
    <t>POL3_</t>
  </si>
  <si>
    <t>Koeficient ztratné: 0,10</t>
  </si>
  <si>
    <t xml:space="preserve">Štěrkodrť frakce 0-32 : </t>
  </si>
  <si>
    <t>596291111R00</t>
  </si>
  <si>
    <t>Řezání betonové dlažby tl. 40 mm</t>
  </si>
  <si>
    <t>m</t>
  </si>
  <si>
    <t>9,90</t>
  </si>
  <si>
    <t>10,20</t>
  </si>
  <si>
    <t>18,65</t>
  </si>
  <si>
    <t>22,50</t>
  </si>
  <si>
    <t>564922104RT1</t>
  </si>
  <si>
    <t>Mlatový kryt z mech.zpevněného kameniva tl. 4 cm prosívka fr.0-4 mm</t>
  </si>
  <si>
    <t xml:space="preserve">P2 – Mlatová plocha pochozí : </t>
  </si>
  <si>
    <t xml:space="preserve">Hlinitopísčitá prosívka fr. 0/4 mm : </t>
  </si>
  <si>
    <t>72,63</t>
  </si>
  <si>
    <t>564831111R00</t>
  </si>
  <si>
    <t>Podklad ze štěrkodrti po zhutnění tloušťky 10 cm</t>
  </si>
  <si>
    <t xml:space="preserve">Drcené kamenivo frakce 8/16 : </t>
  </si>
  <si>
    <t>564851111R00</t>
  </si>
  <si>
    <t>Podklad ze štěrkodrti po zhutnění tloušťky 15 cm</t>
  </si>
  <si>
    <t xml:space="preserve">Drcené kamenivo frakce 16/32 : </t>
  </si>
  <si>
    <t>289971211R00</t>
  </si>
  <si>
    <t>Zřízení vrstvy z geotextilie</t>
  </si>
  <si>
    <t xml:space="preserve">Geotextilie netkaná PP 200 g/m2 : </t>
  </si>
  <si>
    <t>69366197R</t>
  </si>
  <si>
    <t>Geotextilie netkaná 200 g/m2</t>
  </si>
  <si>
    <t>SPCM</t>
  </si>
  <si>
    <t>998011001R00</t>
  </si>
  <si>
    <t>Přesun hmot pro budovy zděné výšky do 6 m</t>
  </si>
  <si>
    <t>762000x01</t>
  </si>
  <si>
    <t>D+M: oplocení na sloupcích (dle PD)</t>
  </si>
  <si>
    <t>včetně kotvících, ukončovacích a spojovacích prvků, nosné podkonstrukce, příslušenství, značení, doplňků a povrchové úpravy</t>
  </si>
  <si>
    <t xml:space="preserve">255-5_d-1-1-11_rez_b1 : </t>
  </si>
  <si>
    <t>1,80*9,65</t>
  </si>
  <si>
    <t>1,80*13,35</t>
  </si>
  <si>
    <t>76700Z03</t>
  </si>
  <si>
    <t>D+M: Z.03 ZÁBRADLÍ NA OPĚRNÉ ZÍDCE (dle PD - 255-5_d-1-1-2_13_psv_zamecnicke)</t>
  </si>
  <si>
    <t>Soubor</t>
  </si>
  <si>
    <t>76700Z04</t>
  </si>
  <si>
    <t>D+M: Z.04 OBRUBNÍK Z OCELOVÉ PÁSOVINY (dle PD - 255-5_d-1-1-2_13_psv_zamecnicke)</t>
  </si>
  <si>
    <t>76700Z05</t>
  </si>
  <si>
    <t>D+M: Z.05 STÁVAJÍCÍ SLOUPEK OCHRANNÉ SÍTĚ (dle PD - 255-5_d-1-1-2_13_psv_zamecnicke)</t>
  </si>
  <si>
    <t>soubor</t>
  </si>
  <si>
    <t>76700Z06</t>
  </si>
  <si>
    <t>D+M: Z.06 NOVÝ SLOUPEK OCHRANNÉ SÍTĚ (dle PD - 255-5_d-1-1-2_13_psv_zamecnicke)</t>
  </si>
  <si>
    <t>799000OS.01</t>
  </si>
  <si>
    <t>D+M: OS.01 STÁVAJÍCÍ OCHRANNÁ SÍŤ - zpětná montáž (dle PD- 255-5_d-1-1-2_14_psv_ostatni)</t>
  </si>
  <si>
    <t>včetně základů, kotvení, pomocných prací a zednických přípomocí</t>
  </si>
  <si>
    <t>799000OS.02</t>
  </si>
  <si>
    <t>D+M: OS.02 NOVÁ OCHRANNÁ SÍŤ (dle PD- 255-5_d-1-1-2_14_psv_ostatni)</t>
  </si>
  <si>
    <t>395000x01</t>
  </si>
  <si>
    <t>Montáž ocelových konstrukcí (dle PD)</t>
  </si>
  <si>
    <t>kompletní montáž dodaných ocelových konstrukcí, včetně podpůrných konstrukcí, spojovacího materiálu, svařování, povrchové úpravy, pomocných prací a zednických přípomocí</t>
  </si>
  <si>
    <t xml:space="preserve">255-5_tribuna : </t>
  </si>
  <si>
    <t>Sloup - HEB220 : 4,65*9*71,5*0,001</t>
  </si>
  <si>
    <t>Svařenec - HEB220 : 52,79*1*71,5*0,001</t>
  </si>
  <si>
    <t>Sloup tribuny - HEB 120 : 1,3*9*26,7*0,001</t>
  </si>
  <si>
    <t>Sloup tribuny - HEB 120 : 1,75*9*26,7*0,001</t>
  </si>
  <si>
    <t>Sloup tribuny - HEB 120 : 2,2*9*26,7*0,001</t>
  </si>
  <si>
    <t>Kolmé prvky tribuny - HEB 120 : 3,35*9*26,7*0,001</t>
  </si>
  <si>
    <t>Podélné prvky tribuny - HEB 120 : 12,12*3*26,7*0,001</t>
  </si>
  <si>
    <t>Podélné prvky tribuny - UPE 120 : 12,12*3*12,1*0,001</t>
  </si>
  <si>
    <t>Ztužení : 2,75*18*2,42*0,001</t>
  </si>
  <si>
    <t>Schodiště : 3*4*30*0,001</t>
  </si>
  <si>
    <t>UPE 120 : 1*12,22*12,10*0,001</t>
  </si>
  <si>
    <t>Koeficient spojovací prostředky, prořez, patní plechy, kotvy: 0,20</t>
  </si>
  <si>
    <t>395000x02</t>
  </si>
  <si>
    <t>Dodávka ocelových konstrukcí (dle PD)</t>
  </si>
  <si>
    <t>kompletí dodávka ocelových prvků, kotvících, ukončovacích a spojovacích prvků, svařování, doplňků a povrchové úpravy</t>
  </si>
  <si>
    <t>Odkaz na mn. položky pořadí 1 : 13,04611</t>
  </si>
  <si>
    <t>430000x01a</t>
  </si>
  <si>
    <t>D+M střešní krytina - plech trapézový, TR 100/275, tl. 1,0 mm, ocel FeZn (dle PD)</t>
  </si>
  <si>
    <t>Včetně dodávky, kotvení, nosné podkonstukce, doplňků, příslušenství, povrchové úpravy, svařování, spojovacích prostředků a pomocných prací.</t>
  </si>
  <si>
    <t xml:space="preserve">255-5_d-1-1-04_tribuna__tribuna_rez_B1 : </t>
  </si>
  <si>
    <t>12,32*3,30</t>
  </si>
  <si>
    <t>Koeficient spojovací prostředky, prořez, kotvení, překrytí plechů o 1 vlnu: 0,33</t>
  </si>
  <si>
    <t>76600TB.T.01</t>
  </si>
  <si>
    <t>D+M  TB.T.01 - OBKLAD ZADNÍ STĚNY A PODHLED TRIBUNY (dle PD)</t>
  </si>
  <si>
    <t xml:space="preserve">255-5_d-1-1-2_05_det-1_tribuna : </t>
  </si>
  <si>
    <t>65</t>
  </si>
  <si>
    <t>76700TB.Z.01</t>
  </si>
  <si>
    <t>D+M  TB.Z.01 - SCHODIŠŤOVÉ STUPNĚ Z POROROŠTU, 1100x305 mm (dle PD)</t>
  </si>
  <si>
    <t>12</t>
  </si>
  <si>
    <t>76700TB.Z.02</t>
  </si>
  <si>
    <t>D+M  TB.Z.02 - PŘISAZENÉ STUPNĚ Z POROROŠTU NA OCHOZU, 300x1200 mm (dle PD)</t>
  </si>
  <si>
    <t>76700TB.Z.03</t>
  </si>
  <si>
    <t>D+M  TB.Z.03 - PODLAHOVÉ PLOCHY Z POROROŠTU (dle PD)</t>
  </si>
  <si>
    <t>429</t>
  </si>
  <si>
    <t>76700TB.Z.04</t>
  </si>
  <si>
    <t>D+M  TB.Z.04 - SVISLÝ OBKLAD Z POROROŠTU (dle PD)</t>
  </si>
  <si>
    <t>24,70</t>
  </si>
  <si>
    <t>76700TB.Z.05</t>
  </si>
  <si>
    <t>D+M  TB.Z.05 - SVISLÝ OBKLAD Z POROROŠTU – PODSTUPNICE STUPŇŮ OCHOZU (dle PD)</t>
  </si>
  <si>
    <t>11</t>
  </si>
  <si>
    <t>76700TB.Z.06</t>
  </si>
  <si>
    <t>D+M  TB.Z.06 - SVISLÝ OBKLAD Z POROROŠTU – BOKY TRIBUNY (dle PD)</t>
  </si>
  <si>
    <t>13</t>
  </si>
  <si>
    <t>76700TB.Z.07</t>
  </si>
  <si>
    <t>D+M  TB.Z.07 - ZÁBRADLÍ SCHODIŠTĚ (dle PD)</t>
  </si>
  <si>
    <t>76700TB.Z.08</t>
  </si>
  <si>
    <t>D+M  TB.Z.08 - ZÁBRADLÍ NA ČELNÍ STRANĚ TRIBUNY (dle PD)</t>
  </si>
  <si>
    <t>79900TB.OS.01</t>
  </si>
  <si>
    <t>D+M  TB.OS.01 - PLASTOVÁ SEDAČKA S OPĚRADLEM (dle PD)</t>
  </si>
  <si>
    <t>Včetně dodávky, kotvení, nosné podkonstukce, doplňků, příslušenství, povrchové úpravy, spojovacích prostředků a pomocných prací.</t>
  </si>
  <si>
    <t>40</t>
  </si>
  <si>
    <t>185804213</t>
  </si>
  <si>
    <t>Vypletí v rovině nebo na svahu do 1:5 dřevin solitérních</t>
  </si>
  <si>
    <t xml:space="preserve">https://podminky.urs.cz/item/CS_URS_2026_01/185804213 : </t>
  </si>
  <si>
    <t xml:space="preserve">"Poznámka k položce:_x000D_
1x ročně mísy solitérních stromů" : </t>
  </si>
  <si>
    <t>1*7</t>
  </si>
  <si>
    <t>111111212</t>
  </si>
  <si>
    <t>Odklizení plevele z vypletých záhonů do vzdálenosti 50 m, do košů, při zaplevelení středním</t>
  </si>
  <si>
    <t>ar</t>
  </si>
  <si>
    <t xml:space="preserve">https://podminky.urs.cz/item/CS_URS_2026_01/111111212 : </t>
  </si>
  <si>
    <t xml:space="preserve">1*7/100 : </t>
  </si>
  <si>
    <t>0,07</t>
  </si>
  <si>
    <t>185851121</t>
  </si>
  <si>
    <t>Dovoz vody pro zálivku rostlin na vzdálenost do 1000 m</t>
  </si>
  <si>
    <t xml:space="preserve">https://podminky.urs.cz/item/CS_URS_2026_01/185851121 : </t>
  </si>
  <si>
    <t xml:space="preserve">Poznámka k položce:zálivka 10x 80 l / strom : </t>
  </si>
  <si>
    <t xml:space="preserve">10*(80*7)/1000 : </t>
  </si>
  <si>
    <t>5,6</t>
  </si>
  <si>
    <t>185804311</t>
  </si>
  <si>
    <t>Zalití rostlin vodou plochy záhonů jednotlivě do 20 m2</t>
  </si>
  <si>
    <t xml:space="preserve">https://podminky.urs.cz/item/CS_URS_2026_01/185804311 : </t>
  </si>
  <si>
    <t>08231320</t>
  </si>
  <si>
    <t>voda odvedená kanalizací nečištěná od smluvních odběratelů</t>
  </si>
  <si>
    <t>184215412</t>
  </si>
  <si>
    <t>Zhotovení závlahové mísy u solitérních dřevin v rovině nebo na svahu do 1:5, o průměru mísy přes 0,5 do 1 m</t>
  </si>
  <si>
    <t xml:space="preserve">https://podminky.urs.cz/item/CS_URS_2026_01/184215412 : </t>
  </si>
  <si>
    <t xml:space="preserve">Poznámka k položce:Oprava závlahových mís solitérních stromů. : </t>
  </si>
  <si>
    <t>7</t>
  </si>
  <si>
    <t>184911421</t>
  </si>
  <si>
    <t>Mulčování vysazených rostlin mulčovací kůrou, tl. do 100 mm v rovině nebo na svahu do 1:5</t>
  </si>
  <si>
    <t xml:space="preserve">https://podminky.urs.cz/item/CS_URS_2026_01/184911421 : </t>
  </si>
  <si>
    <t xml:space="preserve">Poznámka k položce:Doplnění mulče u stromů. Jedná se o 50% z původně použitého množství. : </t>
  </si>
  <si>
    <t xml:space="preserve">7*0,5 : </t>
  </si>
  <si>
    <t>3,5</t>
  </si>
  <si>
    <t>10391100</t>
  </si>
  <si>
    <t>kůra mulčovací VL</t>
  </si>
  <si>
    <t xml:space="preserve">Poznámka k položce:1 m2 / 1 ks strom, vrstva 7 cm : </t>
  </si>
  <si>
    <t xml:space="preserve">0,07*7*0,5 : </t>
  </si>
  <si>
    <t>0,245</t>
  </si>
  <si>
    <t>998231311</t>
  </si>
  <si>
    <t>Přesun hmot pro sadovnické a krajinářské úpravy strojně dopravní vzdálenost do 5000 m</t>
  </si>
  <si>
    <t xml:space="preserve">https://podminky.urs.cz/item/CS_URS_2026_01/998231311 : </t>
  </si>
  <si>
    <t>0,049</t>
  </si>
  <si>
    <t>184215133-R001</t>
  </si>
  <si>
    <t>Ukotvení dřeviny kůly v rovině nebo na svahu do 1:5 třemi kůly, délky přes 2 do 3 m</t>
  </si>
  <si>
    <t>R03</t>
  </si>
  <si>
    <t>Kůl (průměr 5 cm, frézovaný s fazetou a špicí, neimpregnovamý, 2,5 m)</t>
  </si>
  <si>
    <t>R04</t>
  </si>
  <si>
    <t>Příčka z půlené frézované kulatiny pr. 5 cm, délka 40 cm</t>
  </si>
  <si>
    <t>R05</t>
  </si>
  <si>
    <t>Popruh - úvazek</t>
  </si>
  <si>
    <t>184806112</t>
  </si>
  <si>
    <t>Řez stromů, keřů nebo růží průklestem stromů netrnitých, o průměru koruny přes 2 do 4 m</t>
  </si>
  <si>
    <t>0,18</t>
  </si>
  <si>
    <t xml:space="preserve">stromy_1 : </t>
  </si>
  <si>
    <t xml:space="preserve">stromy_1*0,215 : </t>
  </si>
  <si>
    <t>1,505</t>
  </si>
  <si>
    <t>0,050505</t>
  </si>
  <si>
    <t>NAK</t>
  </si>
  <si>
    <t>005121010R</t>
  </si>
  <si>
    <t>Vybudování zařízení staveniště</t>
  </si>
  <si>
    <t>VRN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</si>
  <si>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</si>
  <si>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</si>
  <si>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</si>
  <si>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a pronájem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</si>
  <si>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</si>
  <si>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</si>
  <si>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</si>
  <si>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</si>
  <si>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</si>
  <si>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</si>
  <si>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</si>
  <si>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</si>
  <si>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</si>
  <si>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</si>
  <si>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</si>
  <si>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</si>
  <si>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</si>
  <si>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</si>
  <si>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</si>
  <si>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</si>
  <si>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004111020R</t>
  </si>
  <si>
    <t>Vypracování výrobně montážní a realizační projektové dokumentace</t>
  </si>
  <si>
    <t>Geodetické zaměření rohů stavby, stabilizace bodů a sestavení laviček.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</si>
</sst>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/>
    </xf>
    <xf numFmtId="164" fontId="3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165" fontId="21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5" fontId="22" fillId="0" borderId="0" xfId="0" applyNumberFormat="1" applyFont="1" applyBorder="1" applyAlignment="1">
      <alignment horizontal="center" vertical="top" wrapText="1" shrinkToFit="1"/>
    </xf>
    <xf numFmtId="165" fontId="22" fillId="0" borderId="0" xfId="0" applyNumberFormat="1" applyFont="1" applyBorder="1" applyAlignment="1">
      <alignment vertical="top" wrapText="1" shrinkToFit="1"/>
    </xf>
    <xf numFmtId="165" fontId="23" fillId="0" borderId="0" xfId="0" applyNumberFormat="1" applyFont="1" applyBorder="1" applyAlignment="1">
      <alignment horizontal="center" vertical="top" wrapText="1" shrinkToFit="1"/>
    </xf>
    <xf numFmtId="165" fontId="23" fillId="0" borderId="0" xfId="0" applyNumberFormat="1" applyFont="1" applyBorder="1" applyAlignment="1">
      <alignment vertical="top" wrapText="1" shrinkToFit="1"/>
    </xf>
    <xf numFmtId="0" fontId="24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/>
    </xf>
    <xf numFmtId="165" fontId="22" fillId="0" borderId="0" xfId="0" applyNumberFormat="1" applyFont="1" applyBorder="1" applyAlignment="1">
      <alignment horizontal="left" vertical="top" wrapText="1"/>
    </xf>
    <xf numFmtId="165" fontId="22" fillId="0" borderId="0" xfId="0" quotePrefix="1" applyNumberFormat="1" applyFont="1" applyBorder="1" applyAlignment="1">
      <alignment horizontal="left" vertical="top" wrapText="1"/>
    </xf>
    <xf numFmtId="165" fontId="23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99" t="s">
        <v>41</v>
      </c>
      <c r="B2" s="99"/>
      <c r="C2" s="99"/>
      <c r="D2" s="99"/>
      <c r="E2" s="99"/>
      <c r="F2" s="99"/>
      <c r="G2" s="99"/>
    </row>
  </sheetData>
  <sheetProtection algorithmName="SHA-512" hashValue="iKSzqWlt55AG5o/gxEKHz/FwzEmlEBKdw4pOot7YPQuSvv2Yt9j0GgZHZ4RbFLHE6H230kW6o6jeSEmhjFOHbQ==" saltValue="cNku1Lvve9KIUFu7GIzg/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DA4A-F822-4CD0-BB0E-3C68F4453BC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72</v>
      </c>
      <c r="C4" s="204" t="s">
        <v>73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126</v>
      </c>
      <c r="C8" s="262" t="s">
        <v>127</v>
      </c>
      <c r="D8" s="242"/>
      <c r="E8" s="243"/>
      <c r="F8" s="244"/>
      <c r="G8" s="244">
        <f>SUMIF(AG9:AG37,"&lt;&gt;NOR",G9:G37)</f>
        <v>0</v>
      </c>
      <c r="H8" s="244"/>
      <c r="I8" s="244">
        <f>SUM(I9:I37)</f>
        <v>0</v>
      </c>
      <c r="J8" s="244"/>
      <c r="K8" s="244">
        <f>SUM(K9:K37)</f>
        <v>0</v>
      </c>
      <c r="L8" s="244"/>
      <c r="M8" s="244">
        <f>SUM(M9:M37)</f>
        <v>0</v>
      </c>
      <c r="N8" s="243"/>
      <c r="O8" s="243">
        <f>SUM(O9:O37)</f>
        <v>0</v>
      </c>
      <c r="P8" s="243"/>
      <c r="Q8" s="243">
        <f>SUM(Q9:Q37)</f>
        <v>0</v>
      </c>
      <c r="R8" s="244"/>
      <c r="S8" s="244"/>
      <c r="T8" s="245"/>
      <c r="U8" s="239"/>
      <c r="V8" s="239">
        <f>SUM(V9:V37)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47">
        <v>7</v>
      </c>
      <c r="B24" s="248" t="s">
        <v>660</v>
      </c>
      <c r="C24" s="263" t="s">
        <v>661</v>
      </c>
      <c r="D24" s="249" t="s">
        <v>188</v>
      </c>
      <c r="E24" s="250">
        <v>3.5</v>
      </c>
      <c r="F24" s="251"/>
      <c r="G24" s="252">
        <f>ROUND(E24*F24,2)</f>
        <v>0</v>
      </c>
      <c r="H24" s="251"/>
      <c r="I24" s="252">
        <f>ROUND(E24*H24,2)</f>
        <v>0</v>
      </c>
      <c r="J24" s="251"/>
      <c r="K24" s="252">
        <f>ROUND(E24*J24,2)</f>
        <v>0</v>
      </c>
      <c r="L24" s="252">
        <v>21</v>
      </c>
      <c r="M24" s="252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2"/>
      <c r="S24" s="252" t="s">
        <v>351</v>
      </c>
      <c r="T24" s="253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65" t="s">
        <v>664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5" t="s">
        <v>665</v>
      </c>
      <c r="D26" s="233"/>
      <c r="E26" s="234">
        <v>3.5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47">
        <v>8</v>
      </c>
      <c r="B27" s="248" t="s">
        <v>666</v>
      </c>
      <c r="C27" s="263" t="s">
        <v>667</v>
      </c>
      <c r="D27" s="249" t="s">
        <v>195</v>
      </c>
      <c r="E27" s="250">
        <v>0.245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65" t="s">
        <v>669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670</v>
      </c>
      <c r="D29" s="233"/>
      <c r="E29" s="234">
        <v>0.24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9</v>
      </c>
      <c r="B30" s="248" t="s">
        <v>349</v>
      </c>
      <c r="C30" s="263" t="s">
        <v>350</v>
      </c>
      <c r="D30" s="249" t="s">
        <v>174</v>
      </c>
      <c r="E30" s="250">
        <v>7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351</v>
      </c>
      <c r="T30" s="253" t="s">
        <v>352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322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686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65" t="s">
        <v>659</v>
      </c>
      <c r="D32" s="233"/>
      <c r="E32" s="234">
        <v>7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47">
        <v>10</v>
      </c>
      <c r="B33" s="248" t="s">
        <v>354</v>
      </c>
      <c r="C33" s="263" t="s">
        <v>355</v>
      </c>
      <c r="D33" s="249" t="s">
        <v>356</v>
      </c>
      <c r="E33" s="250">
        <v>1.5049999999999999</v>
      </c>
      <c r="F33" s="251"/>
      <c r="G33" s="252">
        <f>ROUND(E33*F33,2)</f>
        <v>0</v>
      </c>
      <c r="H33" s="251"/>
      <c r="I33" s="252">
        <f>ROUND(E33*H33,2)</f>
        <v>0</v>
      </c>
      <c r="J33" s="251"/>
      <c r="K33" s="252">
        <f>ROUND(E33*J33,2)</f>
        <v>0</v>
      </c>
      <c r="L33" s="252">
        <v>21</v>
      </c>
      <c r="M33" s="252">
        <f>G33*(1+L33/100)</f>
        <v>0</v>
      </c>
      <c r="N33" s="250">
        <v>0</v>
      </c>
      <c r="O33" s="250">
        <f>ROUND(E33*N33,2)</f>
        <v>0</v>
      </c>
      <c r="P33" s="250">
        <v>0</v>
      </c>
      <c r="Q33" s="250">
        <f>ROUND(E33*P33,2)</f>
        <v>0</v>
      </c>
      <c r="R33" s="252"/>
      <c r="S33" s="252" t="s">
        <v>175</v>
      </c>
      <c r="T33" s="253" t="s">
        <v>176</v>
      </c>
      <c r="U33" s="232">
        <v>0</v>
      </c>
      <c r="V33" s="232">
        <f>ROUND(E33*U33,2)</f>
        <v>0</v>
      </c>
      <c r="W33" s="232"/>
      <c r="X33" s="232" t="s">
        <v>196</v>
      </c>
      <c r="Y33" s="232" t="s">
        <v>178</v>
      </c>
      <c r="Z33" s="212"/>
      <c r="AA33" s="212"/>
      <c r="AB33" s="212"/>
      <c r="AC33" s="212"/>
      <c r="AD33" s="212"/>
      <c r="AE33" s="212"/>
      <c r="AF33" s="212"/>
      <c r="AG33" s="212" t="s">
        <v>322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2" x14ac:dyDescent="0.2">
      <c r="A34" s="229"/>
      <c r="B34" s="230"/>
      <c r="C34" s="265" t="s">
        <v>687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65" t="s">
        <v>688</v>
      </c>
      <c r="D35" s="233"/>
      <c r="E35" s="234">
        <v>1.5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47">
        <v>11</v>
      </c>
      <c r="B36" s="248" t="s">
        <v>671</v>
      </c>
      <c r="C36" s="263" t="s">
        <v>672</v>
      </c>
      <c r="D36" s="249" t="s">
        <v>248</v>
      </c>
      <c r="E36" s="250">
        <v>5.0509999999999999E-2</v>
      </c>
      <c r="F36" s="251"/>
      <c r="G36" s="252">
        <f>ROUND(E36*F36,2)</f>
        <v>0</v>
      </c>
      <c r="H36" s="251"/>
      <c r="I36" s="252">
        <f>ROUND(E36*H36,2)</f>
        <v>0</v>
      </c>
      <c r="J36" s="251"/>
      <c r="K36" s="252">
        <f>ROUND(E36*J36,2)</f>
        <v>0</v>
      </c>
      <c r="L36" s="252">
        <v>21</v>
      </c>
      <c r="M36" s="252">
        <f>G36*(1+L36/100)</f>
        <v>0</v>
      </c>
      <c r="N36" s="250">
        <v>0</v>
      </c>
      <c r="O36" s="250">
        <f>ROUND(E36*N36,2)</f>
        <v>0</v>
      </c>
      <c r="P36" s="250">
        <v>0</v>
      </c>
      <c r="Q36" s="250">
        <f>ROUND(E36*P36,2)</f>
        <v>0</v>
      </c>
      <c r="R36" s="252"/>
      <c r="S36" s="252" t="s">
        <v>351</v>
      </c>
      <c r="T36" s="253" t="s">
        <v>352</v>
      </c>
      <c r="U36" s="232">
        <v>0</v>
      </c>
      <c r="V36" s="232">
        <f>ROUND(E36*U36,2)</f>
        <v>0</v>
      </c>
      <c r="W36" s="232"/>
      <c r="X36" s="232" t="s">
        <v>196</v>
      </c>
      <c r="Y36" s="232" t="s">
        <v>178</v>
      </c>
      <c r="Z36" s="212"/>
      <c r="AA36" s="212"/>
      <c r="AB36" s="212"/>
      <c r="AC36" s="212"/>
      <c r="AD36" s="212"/>
      <c r="AE36" s="212"/>
      <c r="AF36" s="212"/>
      <c r="AG36" s="212" t="s">
        <v>322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65" t="s">
        <v>689</v>
      </c>
      <c r="D37" s="233"/>
      <c r="E37" s="234">
        <v>5.0509999999999999E-2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x14ac:dyDescent="0.2">
      <c r="A38" s="3"/>
      <c r="B38" s="4"/>
      <c r="C38" s="269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v>12</v>
      </c>
      <c r="AF38">
        <v>21</v>
      </c>
      <c r="AG38" t="s">
        <v>156</v>
      </c>
    </row>
    <row r="39" spans="1:60" x14ac:dyDescent="0.2">
      <c r="A39" s="215"/>
      <c r="B39" s="216" t="s">
        <v>31</v>
      </c>
      <c r="C39" s="270"/>
      <c r="D39" s="217"/>
      <c r="E39" s="218"/>
      <c r="F39" s="218"/>
      <c r="G39" s="246">
        <f>G8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f>SUMIF(L7:L37,AE38,G7:G37)</f>
        <v>0</v>
      </c>
      <c r="AF39">
        <f>SUMIF(L7:L37,AF38,G7:G37)</f>
        <v>0</v>
      </c>
      <c r="AG39" t="s">
        <v>271</v>
      </c>
    </row>
    <row r="40" spans="1:60" x14ac:dyDescent="0.2">
      <c r="A40" s="3"/>
      <c r="B40" s="4"/>
      <c r="C40" s="269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3"/>
      <c r="B41" s="4"/>
      <c r="C41" s="269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19" t="s">
        <v>272</v>
      </c>
      <c r="B42" s="219"/>
      <c r="C42" s="271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20"/>
      <c r="B43" s="221"/>
      <c r="C43" s="272"/>
      <c r="D43" s="221"/>
      <c r="E43" s="221"/>
      <c r="F43" s="221"/>
      <c r="G43" s="22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G43" t="s">
        <v>273</v>
      </c>
    </row>
    <row r="44" spans="1:60" x14ac:dyDescent="0.2">
      <c r="A44" s="223"/>
      <c r="B44" s="224"/>
      <c r="C44" s="273"/>
      <c r="D44" s="224"/>
      <c r="E44" s="224"/>
      <c r="F44" s="224"/>
      <c r="G44" s="22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3"/>
      <c r="B45" s="224"/>
      <c r="C45" s="273"/>
      <c r="D45" s="224"/>
      <c r="E45" s="224"/>
      <c r="F45" s="224"/>
      <c r="G45" s="22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23"/>
      <c r="B46" s="224"/>
      <c r="C46" s="273"/>
      <c r="D46" s="224"/>
      <c r="E46" s="224"/>
      <c r="F46" s="224"/>
      <c r="G46" s="22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26"/>
      <c r="B47" s="227"/>
      <c r="C47" s="274"/>
      <c r="D47" s="227"/>
      <c r="E47" s="227"/>
      <c r="F47" s="227"/>
      <c r="G47" s="228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3"/>
      <c r="B48" s="4"/>
      <c r="C48" s="269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3:33" x14ac:dyDescent="0.2">
      <c r="C49" s="275"/>
      <c r="D49" s="10"/>
      <c r="AG49" t="s">
        <v>274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oLiKEyNE/pMzKLAECYGV9n6yAiTXOmA9lwg1+WRKV+17KxVOuhGnTeJ6NM6jQ6gQA7n6uIIpfFkZBiQZ99Pjg==" saltValue="KfaM/M6rI7qHdsBEGJbghg==" spinCount="100000" sheet="1" formatRows="0"/>
  <mergeCells count="6">
    <mergeCell ref="A1:G1"/>
    <mergeCell ref="C2:G2"/>
    <mergeCell ref="C3:G3"/>
    <mergeCell ref="C4:G4"/>
    <mergeCell ref="A42:C42"/>
    <mergeCell ref="A43:G4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3740-BF77-4B2B-AD01-AF36E08FAEF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74</v>
      </c>
      <c r="C4" s="204" t="s">
        <v>75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128</v>
      </c>
      <c r="C8" s="262" t="s">
        <v>129</v>
      </c>
      <c r="D8" s="242"/>
      <c r="E8" s="243"/>
      <c r="F8" s="244"/>
      <c r="G8" s="244">
        <f>SUMIF(AG9:AG31,"&lt;&gt;NOR",G9:G31)</f>
        <v>0</v>
      </c>
      <c r="H8" s="244"/>
      <c r="I8" s="244">
        <f>SUM(I9:I31)</f>
        <v>0</v>
      </c>
      <c r="J8" s="244"/>
      <c r="K8" s="244">
        <f>SUM(K9:K31)</f>
        <v>0</v>
      </c>
      <c r="L8" s="244"/>
      <c r="M8" s="244">
        <f>SUM(M9:M31)</f>
        <v>0</v>
      </c>
      <c r="N8" s="243"/>
      <c r="O8" s="243">
        <f>SUM(O9:O31)</f>
        <v>0</v>
      </c>
      <c r="P8" s="243"/>
      <c r="Q8" s="243">
        <f>SUM(Q9:Q31)</f>
        <v>0</v>
      </c>
      <c r="R8" s="244"/>
      <c r="S8" s="244"/>
      <c r="T8" s="245"/>
      <c r="U8" s="239"/>
      <c r="V8" s="239">
        <f>SUM(V9:V31)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47">
        <v>7</v>
      </c>
      <c r="B24" s="248" t="s">
        <v>660</v>
      </c>
      <c r="C24" s="263" t="s">
        <v>661</v>
      </c>
      <c r="D24" s="249" t="s">
        <v>188</v>
      </c>
      <c r="E24" s="250">
        <v>3.5</v>
      </c>
      <c r="F24" s="251"/>
      <c r="G24" s="252">
        <f>ROUND(E24*F24,2)</f>
        <v>0</v>
      </c>
      <c r="H24" s="251"/>
      <c r="I24" s="252">
        <f>ROUND(E24*H24,2)</f>
        <v>0</v>
      </c>
      <c r="J24" s="251"/>
      <c r="K24" s="252">
        <f>ROUND(E24*J24,2)</f>
        <v>0</v>
      </c>
      <c r="L24" s="252">
        <v>21</v>
      </c>
      <c r="M24" s="252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2"/>
      <c r="S24" s="252" t="s">
        <v>351</v>
      </c>
      <c r="T24" s="253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65" t="s">
        <v>664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5" t="s">
        <v>665</v>
      </c>
      <c r="D26" s="233"/>
      <c r="E26" s="234">
        <v>3.5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47">
        <v>8</v>
      </c>
      <c r="B27" s="248" t="s">
        <v>666</v>
      </c>
      <c r="C27" s="263" t="s">
        <v>667</v>
      </c>
      <c r="D27" s="249" t="s">
        <v>195</v>
      </c>
      <c r="E27" s="250">
        <v>0.245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65" t="s">
        <v>669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670</v>
      </c>
      <c r="D29" s="233"/>
      <c r="E29" s="234">
        <v>0.24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9</v>
      </c>
      <c r="B30" s="248" t="s">
        <v>671</v>
      </c>
      <c r="C30" s="263" t="s">
        <v>672</v>
      </c>
      <c r="D30" s="249" t="s">
        <v>248</v>
      </c>
      <c r="E30" s="250">
        <v>4.9000000000000002E-2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351</v>
      </c>
      <c r="T30" s="253" t="s">
        <v>352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322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674</v>
      </c>
      <c r="D31" s="233"/>
      <c r="E31" s="234">
        <v>4.9000000000000002E-2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3"/>
      <c r="B32" s="4"/>
      <c r="C32" s="26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156</v>
      </c>
    </row>
    <row r="33" spans="1:33" x14ac:dyDescent="0.2">
      <c r="A33" s="215"/>
      <c r="B33" s="216" t="s">
        <v>31</v>
      </c>
      <c r="C33" s="270"/>
      <c r="D33" s="217"/>
      <c r="E33" s="218"/>
      <c r="F33" s="218"/>
      <c r="G33" s="246">
        <f>G8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271</v>
      </c>
    </row>
    <row r="34" spans="1:33" x14ac:dyDescent="0.2">
      <c r="A34" s="3"/>
      <c r="B34" s="4"/>
      <c r="C34" s="269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69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19" t="s">
        <v>272</v>
      </c>
      <c r="B36" s="219"/>
      <c r="C36" s="27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0"/>
      <c r="B37" s="221"/>
      <c r="C37" s="272"/>
      <c r="D37" s="221"/>
      <c r="E37" s="221"/>
      <c r="F37" s="221"/>
      <c r="G37" s="22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G37" t="s">
        <v>273</v>
      </c>
    </row>
    <row r="38" spans="1:33" x14ac:dyDescent="0.2">
      <c r="A38" s="223"/>
      <c r="B38" s="224"/>
      <c r="C38" s="273"/>
      <c r="D38" s="224"/>
      <c r="E38" s="224"/>
      <c r="F38" s="224"/>
      <c r="G38" s="22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223"/>
      <c r="B39" s="224"/>
      <c r="C39" s="273"/>
      <c r="D39" s="224"/>
      <c r="E39" s="224"/>
      <c r="F39" s="224"/>
      <c r="G39" s="22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223"/>
      <c r="B40" s="224"/>
      <c r="C40" s="273"/>
      <c r="D40" s="224"/>
      <c r="E40" s="224"/>
      <c r="F40" s="224"/>
      <c r="G40" s="22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A41" s="226"/>
      <c r="B41" s="227"/>
      <c r="C41" s="274"/>
      <c r="D41" s="227"/>
      <c r="E41" s="227"/>
      <c r="F41" s="227"/>
      <c r="G41" s="22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33" x14ac:dyDescent="0.2">
      <c r="A42" s="3"/>
      <c r="B42" s="4"/>
      <c r="C42" s="269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3" x14ac:dyDescent="0.2">
      <c r="C43" s="275"/>
      <c r="D43" s="10"/>
      <c r="AG43" t="s">
        <v>274</v>
      </c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MZo5c5RzyVnAS7qJ+MIigjFXqKN1C2iGdOkteGyzjqBrcdWY8sCsBBGO5p+xBuBxLxmi5mHTPx9nf6qqTumCA==" saltValue="t7nH2BaRp8bHtmURi2Xaew==" spinCount="100000" sheet="1" formatRows="0"/>
  <mergeCells count="6">
    <mergeCell ref="A1:G1"/>
    <mergeCell ref="C2:G2"/>
    <mergeCell ref="C3:G3"/>
    <mergeCell ref="C4:G4"/>
    <mergeCell ref="A36:C36"/>
    <mergeCell ref="A37:G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F7EC-FCE0-4520-93C8-A5222503F8D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76</v>
      </c>
      <c r="C3" s="201" t="s">
        <v>77</v>
      </c>
      <c r="D3" s="199"/>
      <c r="E3" s="199"/>
      <c r="F3" s="199"/>
      <c r="G3" s="200"/>
      <c r="AC3" s="176" t="s">
        <v>690</v>
      </c>
      <c r="AG3" t="s">
        <v>146</v>
      </c>
    </row>
    <row r="4" spans="1:60" ht="24.95" customHeight="1" x14ac:dyDescent="0.2">
      <c r="A4" s="202" t="s">
        <v>10</v>
      </c>
      <c r="B4" s="203" t="s">
        <v>76</v>
      </c>
      <c r="C4" s="204" t="s">
        <v>78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142</v>
      </c>
      <c r="C8" s="262" t="s">
        <v>29</v>
      </c>
      <c r="D8" s="242"/>
      <c r="E8" s="243"/>
      <c r="F8" s="244"/>
      <c r="G8" s="244">
        <f>SUMIF(AG9:AG17,"&lt;&gt;NOR",G9:G17)</f>
        <v>0</v>
      </c>
      <c r="H8" s="244"/>
      <c r="I8" s="244">
        <f>SUM(I9:I17)</f>
        <v>0</v>
      </c>
      <c r="J8" s="244"/>
      <c r="K8" s="244">
        <f>SUM(K9:K17)</f>
        <v>0</v>
      </c>
      <c r="L8" s="244"/>
      <c r="M8" s="244">
        <f>SUM(M9:M17)</f>
        <v>0</v>
      </c>
      <c r="N8" s="243"/>
      <c r="O8" s="243">
        <f>SUM(O9:O17)</f>
        <v>0</v>
      </c>
      <c r="P8" s="243"/>
      <c r="Q8" s="243">
        <f>SUM(Q9:Q17)</f>
        <v>0</v>
      </c>
      <c r="R8" s="244"/>
      <c r="S8" s="244"/>
      <c r="T8" s="245"/>
      <c r="U8" s="239"/>
      <c r="V8" s="239">
        <f>SUM(V9:V17)</f>
        <v>0</v>
      </c>
      <c r="W8" s="239"/>
      <c r="X8" s="239"/>
      <c r="Y8" s="239"/>
      <c r="AG8" t="s">
        <v>171</v>
      </c>
    </row>
    <row r="9" spans="1:60" outlineLevel="1" x14ac:dyDescent="0.2">
      <c r="A9" s="247">
        <v>1</v>
      </c>
      <c r="B9" s="248" t="s">
        <v>691</v>
      </c>
      <c r="C9" s="263" t="s">
        <v>692</v>
      </c>
      <c r="D9" s="249" t="s">
        <v>565</v>
      </c>
      <c r="E9" s="250">
        <v>1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189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693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694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3.75" outlineLevel="2" x14ac:dyDescent="0.2">
      <c r="A10" s="229"/>
      <c r="B10" s="230"/>
      <c r="C10" s="264" t="s">
        <v>695</v>
      </c>
      <c r="D10" s="254"/>
      <c r="E10" s="254"/>
      <c r="F10" s="254"/>
      <c r="G10" s="254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80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47">
        <v>2</v>
      </c>
      <c r="B11" s="248" t="s">
        <v>696</v>
      </c>
      <c r="C11" s="263" t="s">
        <v>697</v>
      </c>
      <c r="D11" s="249" t="s">
        <v>565</v>
      </c>
      <c r="E11" s="250">
        <v>1</v>
      </c>
      <c r="F11" s="251"/>
      <c r="G11" s="252">
        <f>ROUND(E11*F11,2)</f>
        <v>0</v>
      </c>
      <c r="H11" s="251"/>
      <c r="I11" s="252">
        <f>ROUND(E11*H11,2)</f>
        <v>0</v>
      </c>
      <c r="J11" s="251"/>
      <c r="K11" s="252">
        <f>ROUND(E11*J11,2)</f>
        <v>0</v>
      </c>
      <c r="L11" s="252">
        <v>21</v>
      </c>
      <c r="M11" s="252">
        <f>G11*(1+L11/100)</f>
        <v>0</v>
      </c>
      <c r="N11" s="250">
        <v>0</v>
      </c>
      <c r="O11" s="250">
        <f>ROUND(E11*N11,2)</f>
        <v>0</v>
      </c>
      <c r="P11" s="250">
        <v>0</v>
      </c>
      <c r="Q11" s="250">
        <f>ROUND(E11*P11,2)</f>
        <v>0</v>
      </c>
      <c r="R11" s="252"/>
      <c r="S11" s="252" t="s">
        <v>189</v>
      </c>
      <c r="T11" s="253" t="s">
        <v>176</v>
      </c>
      <c r="U11" s="232">
        <v>0</v>
      </c>
      <c r="V11" s="232">
        <f>ROUND(E11*U11,2)</f>
        <v>0</v>
      </c>
      <c r="W11" s="232"/>
      <c r="X11" s="232" t="s">
        <v>693</v>
      </c>
      <c r="Y11" s="232" t="s">
        <v>178</v>
      </c>
      <c r="Z11" s="212"/>
      <c r="AA11" s="212"/>
      <c r="AB11" s="212"/>
      <c r="AC11" s="212"/>
      <c r="AD11" s="212"/>
      <c r="AE11" s="212"/>
      <c r="AF11" s="212"/>
      <c r="AG11" s="212" t="s">
        <v>694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2" x14ac:dyDescent="0.2">
      <c r="A12" s="229"/>
      <c r="B12" s="230"/>
      <c r="C12" s="264" t="s">
        <v>698</v>
      </c>
      <c r="D12" s="254"/>
      <c r="E12" s="254"/>
      <c r="F12" s="254"/>
      <c r="G12" s="254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181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80" t="str">
        <f>C12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47">
        <v>3</v>
      </c>
      <c r="B13" s="248" t="s">
        <v>699</v>
      </c>
      <c r="C13" s="263" t="s">
        <v>700</v>
      </c>
      <c r="D13" s="249" t="s">
        <v>565</v>
      </c>
      <c r="E13" s="250">
        <v>1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189</v>
      </c>
      <c r="T13" s="253" t="s">
        <v>176</v>
      </c>
      <c r="U13" s="232">
        <v>0</v>
      </c>
      <c r="V13" s="232">
        <f>ROUND(E13*U13,2)</f>
        <v>0</v>
      </c>
      <c r="W13" s="232"/>
      <c r="X13" s="232" t="s">
        <v>693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694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29"/>
      <c r="B14" s="230"/>
      <c r="C14" s="264" t="s">
        <v>701</v>
      </c>
      <c r="D14" s="254"/>
      <c r="E14" s="254"/>
      <c r="F14" s="254"/>
      <c r="G14" s="254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181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80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47">
        <v>4</v>
      </c>
      <c r="B15" s="248" t="s">
        <v>702</v>
      </c>
      <c r="C15" s="263" t="s">
        <v>703</v>
      </c>
      <c r="D15" s="249" t="s">
        <v>565</v>
      </c>
      <c r="E15" s="250">
        <v>1</v>
      </c>
      <c r="F15" s="251"/>
      <c r="G15" s="252">
        <f>ROUND(E15*F15,2)</f>
        <v>0</v>
      </c>
      <c r="H15" s="251"/>
      <c r="I15" s="252">
        <f>ROUND(E15*H15,2)</f>
        <v>0</v>
      </c>
      <c r="J15" s="251"/>
      <c r="K15" s="252">
        <f>ROUND(E15*J15,2)</f>
        <v>0</v>
      </c>
      <c r="L15" s="252">
        <v>21</v>
      </c>
      <c r="M15" s="252">
        <f>G15*(1+L15/100)</f>
        <v>0</v>
      </c>
      <c r="N15" s="250">
        <v>0</v>
      </c>
      <c r="O15" s="250">
        <f>ROUND(E15*N15,2)</f>
        <v>0</v>
      </c>
      <c r="P15" s="250">
        <v>0</v>
      </c>
      <c r="Q15" s="250">
        <f>ROUND(E15*P15,2)</f>
        <v>0</v>
      </c>
      <c r="R15" s="252"/>
      <c r="S15" s="252" t="s">
        <v>189</v>
      </c>
      <c r="T15" s="253" t="s">
        <v>176</v>
      </c>
      <c r="U15" s="232">
        <v>0</v>
      </c>
      <c r="V15" s="232">
        <f>ROUND(E15*U15,2)</f>
        <v>0</v>
      </c>
      <c r="W15" s="232"/>
      <c r="X15" s="232" t="s">
        <v>693</v>
      </c>
      <c r="Y15" s="232" t="s">
        <v>178</v>
      </c>
      <c r="Z15" s="212"/>
      <c r="AA15" s="212"/>
      <c r="AB15" s="212"/>
      <c r="AC15" s="212"/>
      <c r="AD15" s="212"/>
      <c r="AE15" s="212"/>
      <c r="AF15" s="212"/>
      <c r="AG15" s="212" t="s">
        <v>694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64" t="s">
        <v>716</v>
      </c>
      <c r="D16" s="254"/>
      <c r="E16" s="254"/>
      <c r="F16" s="254"/>
      <c r="G16" s="254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181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3" x14ac:dyDescent="0.2">
      <c r="A17" s="229"/>
      <c r="B17" s="230"/>
      <c r="C17" s="282" t="s">
        <v>704</v>
      </c>
      <c r="D17" s="281"/>
      <c r="E17" s="281"/>
      <c r="F17" s="281"/>
      <c r="G17" s="281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181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80" t="str">
        <f>C17</f>
        <v>Vyhotovení protokolu o vytyčení stavby se seznamem souřadnic vytyčených bodů a jejich polohopisnými (S-JTSK) a výškopisnými (Bpv) hodnotami.</v>
      </c>
      <c r="BB17" s="212"/>
      <c r="BC17" s="212"/>
      <c r="BD17" s="212"/>
      <c r="BE17" s="212"/>
      <c r="BF17" s="212"/>
      <c r="BG17" s="212"/>
      <c r="BH17" s="212"/>
    </row>
    <row r="18" spans="1:60" x14ac:dyDescent="0.2">
      <c r="A18" s="240" t="s">
        <v>170</v>
      </c>
      <c r="B18" s="241" t="s">
        <v>143</v>
      </c>
      <c r="C18" s="262" t="s">
        <v>30</v>
      </c>
      <c r="D18" s="242"/>
      <c r="E18" s="243"/>
      <c r="F18" s="244"/>
      <c r="G18" s="244">
        <f>SUMIF(AG19:AG25,"&lt;&gt;NOR",G19:G25)</f>
        <v>0</v>
      </c>
      <c r="H18" s="244"/>
      <c r="I18" s="244">
        <f>SUM(I19:I25)</f>
        <v>0</v>
      </c>
      <c r="J18" s="244"/>
      <c r="K18" s="244">
        <f>SUM(K19:K25)</f>
        <v>0</v>
      </c>
      <c r="L18" s="244"/>
      <c r="M18" s="244">
        <f>SUM(M19:M25)</f>
        <v>0</v>
      </c>
      <c r="N18" s="243"/>
      <c r="O18" s="243">
        <f>SUM(O19:O25)</f>
        <v>0</v>
      </c>
      <c r="P18" s="243"/>
      <c r="Q18" s="243">
        <f>SUM(Q19:Q25)</f>
        <v>0</v>
      </c>
      <c r="R18" s="244"/>
      <c r="S18" s="244"/>
      <c r="T18" s="245"/>
      <c r="U18" s="239"/>
      <c r="V18" s="239">
        <f>SUM(V19:V25)</f>
        <v>0</v>
      </c>
      <c r="W18" s="239"/>
      <c r="X18" s="239"/>
      <c r="Y18" s="239"/>
      <c r="AG18" t="s">
        <v>171</v>
      </c>
    </row>
    <row r="19" spans="1:60" outlineLevel="1" x14ac:dyDescent="0.2">
      <c r="A19" s="247">
        <v>5</v>
      </c>
      <c r="B19" s="248" t="s">
        <v>705</v>
      </c>
      <c r="C19" s="263" t="s">
        <v>706</v>
      </c>
      <c r="D19" s="249" t="s">
        <v>565</v>
      </c>
      <c r="E19" s="250">
        <v>1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189</v>
      </c>
      <c r="T19" s="253" t="s">
        <v>176</v>
      </c>
      <c r="U19" s="232">
        <v>0</v>
      </c>
      <c r="V19" s="232">
        <f>ROUND(E19*U19,2)</f>
        <v>0</v>
      </c>
      <c r="W19" s="232"/>
      <c r="X19" s="232" t="s">
        <v>693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694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45" outlineLevel="2" x14ac:dyDescent="0.2">
      <c r="A20" s="229"/>
      <c r="B20" s="230"/>
      <c r="C20" s="264" t="s">
        <v>707</v>
      </c>
      <c r="D20" s="254"/>
      <c r="E20" s="254"/>
      <c r="F20" s="254"/>
      <c r="G20" s="254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181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80" t="str">
        <f>C20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47">
        <v>6</v>
      </c>
      <c r="B21" s="248" t="s">
        <v>708</v>
      </c>
      <c r="C21" s="263" t="s">
        <v>709</v>
      </c>
      <c r="D21" s="249" t="s">
        <v>565</v>
      </c>
      <c r="E21" s="250">
        <v>1</v>
      </c>
      <c r="F21" s="251"/>
      <c r="G21" s="252">
        <f>ROUND(E21*F21,2)</f>
        <v>0</v>
      </c>
      <c r="H21" s="251"/>
      <c r="I21" s="252">
        <f>ROUND(E21*H21,2)</f>
        <v>0</v>
      </c>
      <c r="J21" s="251"/>
      <c r="K21" s="252">
        <f>ROUND(E21*J21,2)</f>
        <v>0</v>
      </c>
      <c r="L21" s="252">
        <v>21</v>
      </c>
      <c r="M21" s="252">
        <f>G21*(1+L21/100)</f>
        <v>0</v>
      </c>
      <c r="N21" s="250">
        <v>0</v>
      </c>
      <c r="O21" s="250">
        <f>ROUND(E21*N21,2)</f>
        <v>0</v>
      </c>
      <c r="P21" s="250">
        <v>0</v>
      </c>
      <c r="Q21" s="250">
        <f>ROUND(E21*P21,2)</f>
        <v>0</v>
      </c>
      <c r="R21" s="252"/>
      <c r="S21" s="252" t="s">
        <v>189</v>
      </c>
      <c r="T21" s="253" t="s">
        <v>176</v>
      </c>
      <c r="U21" s="232">
        <v>0</v>
      </c>
      <c r="V21" s="232">
        <f>ROUND(E21*U21,2)</f>
        <v>0</v>
      </c>
      <c r="W21" s="232"/>
      <c r="X21" s="232" t="s">
        <v>693</v>
      </c>
      <c r="Y21" s="232" t="s">
        <v>178</v>
      </c>
      <c r="Z21" s="212"/>
      <c r="AA21" s="212"/>
      <c r="AB21" s="212"/>
      <c r="AC21" s="212"/>
      <c r="AD21" s="212"/>
      <c r="AE21" s="212"/>
      <c r="AF21" s="212"/>
      <c r="AG21" s="212" t="s">
        <v>694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2" x14ac:dyDescent="0.2">
      <c r="A22" s="229"/>
      <c r="B22" s="230"/>
      <c r="C22" s="264" t="s">
        <v>710</v>
      </c>
      <c r="D22" s="254"/>
      <c r="E22" s="254"/>
      <c r="F22" s="254"/>
      <c r="G22" s="254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181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80" t="str">
        <f>C22</f>
        <v>Náklady zhotovitele, související s prováděním zkoušek a revizí předepsaných technickými normami nebo objednatelem a které jsou pro provedení díla nezbytné.</v>
      </c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47">
        <v>7</v>
      </c>
      <c r="B23" s="248" t="s">
        <v>711</v>
      </c>
      <c r="C23" s="263" t="s">
        <v>712</v>
      </c>
      <c r="D23" s="249" t="s">
        <v>565</v>
      </c>
      <c r="E23" s="250">
        <v>1</v>
      </c>
      <c r="F23" s="251"/>
      <c r="G23" s="252">
        <f>ROUND(E23*F23,2)</f>
        <v>0</v>
      </c>
      <c r="H23" s="251"/>
      <c r="I23" s="252">
        <f>ROUND(E23*H23,2)</f>
        <v>0</v>
      </c>
      <c r="J23" s="251"/>
      <c r="K23" s="252">
        <f>ROUND(E23*J23,2)</f>
        <v>0</v>
      </c>
      <c r="L23" s="252">
        <v>21</v>
      </c>
      <c r="M23" s="252">
        <f>G23*(1+L23/100)</f>
        <v>0</v>
      </c>
      <c r="N23" s="250">
        <v>0</v>
      </c>
      <c r="O23" s="250">
        <f>ROUND(E23*N23,2)</f>
        <v>0</v>
      </c>
      <c r="P23" s="250">
        <v>0</v>
      </c>
      <c r="Q23" s="250">
        <f>ROUND(E23*P23,2)</f>
        <v>0</v>
      </c>
      <c r="R23" s="252"/>
      <c r="S23" s="252" t="s">
        <v>189</v>
      </c>
      <c r="T23" s="253" t="s">
        <v>176</v>
      </c>
      <c r="U23" s="232">
        <v>0</v>
      </c>
      <c r="V23" s="232">
        <f>ROUND(E23*U23,2)</f>
        <v>0</v>
      </c>
      <c r="W23" s="232"/>
      <c r="X23" s="232" t="s">
        <v>693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694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2" x14ac:dyDescent="0.2">
      <c r="A24" s="229"/>
      <c r="B24" s="230"/>
      <c r="C24" s="264" t="s">
        <v>713</v>
      </c>
      <c r="D24" s="254"/>
      <c r="E24" s="254"/>
      <c r="F24" s="254"/>
      <c r="G24" s="254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181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80" t="str">
        <f>C24</f>
        <v>Náklady na vyhotovení dokumentace skutečného provedení stavby a její předání objednateli v požadované formě a požadovaném počtu.</v>
      </c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47">
        <v>8</v>
      </c>
      <c r="B25" s="248" t="s">
        <v>714</v>
      </c>
      <c r="C25" s="263" t="s">
        <v>715</v>
      </c>
      <c r="D25" s="249" t="s">
        <v>565</v>
      </c>
      <c r="E25" s="250">
        <v>1</v>
      </c>
      <c r="F25" s="251"/>
      <c r="G25" s="252">
        <f>ROUND(E25*F25,2)</f>
        <v>0</v>
      </c>
      <c r="H25" s="251"/>
      <c r="I25" s="252">
        <f>ROUND(E25*H25,2)</f>
        <v>0</v>
      </c>
      <c r="J25" s="251"/>
      <c r="K25" s="252">
        <f>ROUND(E25*J25,2)</f>
        <v>0</v>
      </c>
      <c r="L25" s="252">
        <v>21</v>
      </c>
      <c r="M25" s="252">
        <f>G25*(1+L25/100)</f>
        <v>0</v>
      </c>
      <c r="N25" s="250">
        <v>0</v>
      </c>
      <c r="O25" s="250">
        <f>ROUND(E25*N25,2)</f>
        <v>0</v>
      </c>
      <c r="P25" s="250">
        <v>0</v>
      </c>
      <c r="Q25" s="250">
        <f>ROUND(E25*P25,2)</f>
        <v>0</v>
      </c>
      <c r="R25" s="252"/>
      <c r="S25" s="252" t="s">
        <v>189</v>
      </c>
      <c r="T25" s="253" t="s">
        <v>176</v>
      </c>
      <c r="U25" s="232">
        <v>0</v>
      </c>
      <c r="V25" s="232">
        <f>ROUND(E25*U25,2)</f>
        <v>0</v>
      </c>
      <c r="W25" s="232"/>
      <c r="X25" s="232" t="s">
        <v>693</v>
      </c>
      <c r="Y25" s="232" t="s">
        <v>178</v>
      </c>
      <c r="Z25" s="212"/>
      <c r="AA25" s="212"/>
      <c r="AB25" s="212"/>
      <c r="AC25" s="212"/>
      <c r="AD25" s="212"/>
      <c r="AE25" s="212"/>
      <c r="AF25" s="212"/>
      <c r="AG25" s="212" t="s">
        <v>694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x14ac:dyDescent="0.2">
      <c r="A26" s="3"/>
      <c r="B26" s="4"/>
      <c r="C26" s="269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v>12</v>
      </c>
      <c r="AF26">
        <v>21</v>
      </c>
      <c r="AG26" t="s">
        <v>156</v>
      </c>
    </row>
    <row r="27" spans="1:60" x14ac:dyDescent="0.2">
      <c r="A27" s="215"/>
      <c r="B27" s="216" t="s">
        <v>31</v>
      </c>
      <c r="C27" s="270"/>
      <c r="D27" s="217"/>
      <c r="E27" s="218"/>
      <c r="F27" s="218"/>
      <c r="G27" s="246">
        <f>G8+G18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AE27">
        <f>SUMIF(L7:L25,AE26,G7:G25)</f>
        <v>0</v>
      </c>
      <c r="AF27">
        <f>SUMIF(L7:L25,AF26,G7:G25)</f>
        <v>0</v>
      </c>
      <c r="AG27" t="s">
        <v>271</v>
      </c>
    </row>
    <row r="28" spans="1:60" x14ac:dyDescent="0.2">
      <c r="A28" s="3"/>
      <c r="B28" s="4"/>
      <c r="C28" s="269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3"/>
      <c r="B29" s="4"/>
      <c r="C29" s="26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19" t="s">
        <v>272</v>
      </c>
      <c r="B30" s="219"/>
      <c r="C30" s="271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220"/>
      <c r="B31" s="221"/>
      <c r="C31" s="272"/>
      <c r="D31" s="221"/>
      <c r="E31" s="221"/>
      <c r="F31" s="221"/>
      <c r="G31" s="22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AG31" t="s">
        <v>273</v>
      </c>
    </row>
    <row r="32" spans="1:60" x14ac:dyDescent="0.2">
      <c r="A32" s="223"/>
      <c r="B32" s="224"/>
      <c r="C32" s="273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73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3"/>
      <c r="B34" s="224"/>
      <c r="C34" s="273"/>
      <c r="D34" s="224"/>
      <c r="E34" s="224"/>
      <c r="F34" s="224"/>
      <c r="G34" s="22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6"/>
      <c r="B35" s="227"/>
      <c r="C35" s="274"/>
      <c r="D35" s="227"/>
      <c r="E35" s="227"/>
      <c r="F35" s="227"/>
      <c r="G35" s="22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3"/>
      <c r="B36" s="4"/>
      <c r="C36" s="269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C37" s="275"/>
      <c r="D37" s="10"/>
      <c r="AG37" t="s">
        <v>274</v>
      </c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ItrZGKKpfWuWzB5W6TDzcpBGKIzzzjHbZ0TbGM0+iZemRouGkpxbru4GZP6IcK5r85ih9TMy35agSUX65He7Q==" saltValue="WGD+dcDyPRaH/oWCOk0Hmw==" spinCount="100000" sheet="1" formatRows="0"/>
  <mergeCells count="14">
    <mergeCell ref="C17:G17"/>
    <mergeCell ref="C20:G20"/>
    <mergeCell ref="C22:G22"/>
    <mergeCell ref="C24:G24"/>
    <mergeCell ref="A1:G1"/>
    <mergeCell ref="C2:G2"/>
    <mergeCell ref="C3:G3"/>
    <mergeCell ref="C4:G4"/>
    <mergeCell ref="A30:C30"/>
    <mergeCell ref="A31:G35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102"/>
  <sheetViews>
    <sheetView showGridLines="0" tabSelected="1" topLeftCell="B1" zoomScaleNormal="100" zoomScaleSheetLayoutView="75" workbookViewId="0">
      <selection activeCell="S16" sqref="S1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38</v>
      </c>
      <c r="B1" s="72" t="s">
        <v>4</v>
      </c>
      <c r="C1" s="73"/>
      <c r="D1" s="73"/>
      <c r="E1" s="73"/>
      <c r="F1" s="73"/>
      <c r="G1" s="73"/>
      <c r="H1" s="73"/>
      <c r="I1" s="73"/>
      <c r="J1" s="74"/>
    </row>
    <row r="2" spans="1:15" ht="36" customHeight="1" x14ac:dyDescent="0.2">
      <c r="A2" s="2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23</v>
      </c>
      <c r="D5" s="120" t="s">
        <v>45</v>
      </c>
      <c r="E5" s="86"/>
      <c r="F5" s="86"/>
      <c r="G5" s="86"/>
      <c r="H5" s="18" t="s">
        <v>42</v>
      </c>
      <c r="I5" s="124" t="s">
        <v>49</v>
      </c>
      <c r="J5" s="8"/>
    </row>
    <row r="6" spans="1:15" ht="15.75" customHeight="1" x14ac:dyDescent="0.2">
      <c r="A6" s="2"/>
      <c r="B6" s="27"/>
      <c r="C6" s="52"/>
      <c r="D6" s="121" t="s">
        <v>46</v>
      </c>
      <c r="E6" s="87"/>
      <c r="F6" s="87"/>
      <c r="G6" s="87"/>
      <c r="H6" s="18" t="s">
        <v>36</v>
      </c>
      <c r="I6" s="124" t="s">
        <v>50</v>
      </c>
      <c r="J6" s="8"/>
    </row>
    <row r="7" spans="1:15" x14ac:dyDescent="0.2">
      <c r="A7" s="2"/>
      <c r="B7" s="28"/>
      <c r="C7" s="53"/>
      <c r="D7" s="123" t="s">
        <v>48</v>
      </c>
      <c r="E7" s="122" t="s">
        <v>47</v>
      </c>
      <c r="F7" s="88"/>
      <c r="G7" s="88"/>
      <c r="H7" s="23"/>
      <c r="I7" s="22"/>
      <c r="J7" s="33"/>
    </row>
    <row r="8" spans="1:15" ht="38.25" x14ac:dyDescent="0.2">
      <c r="A8" s="2"/>
      <c r="B8" s="30" t="s">
        <v>21</v>
      </c>
      <c r="D8" s="125" t="s">
        <v>51</v>
      </c>
      <c r="H8" s="18" t="s">
        <v>42</v>
      </c>
      <c r="I8" s="124" t="s">
        <v>55</v>
      </c>
      <c r="J8" s="8"/>
    </row>
    <row r="9" spans="1:15" ht="25.5" x14ac:dyDescent="0.2">
      <c r="A9" s="2"/>
      <c r="B9" s="2"/>
      <c r="D9" s="125" t="s">
        <v>52</v>
      </c>
      <c r="H9" s="18" t="s">
        <v>36</v>
      </c>
      <c r="I9" s="124" t="s">
        <v>56</v>
      </c>
      <c r="J9" s="8"/>
    </row>
    <row r="10" spans="1:15" ht="25.5" x14ac:dyDescent="0.2">
      <c r="A10" s="2"/>
      <c r="B10" s="34"/>
      <c r="C10" s="53"/>
      <c r="D10" s="123" t="s">
        <v>54</v>
      </c>
      <c r="E10" s="126" t="s">
        <v>53</v>
      </c>
      <c r="F10" s="23"/>
      <c r="G10" s="14"/>
      <c r="H10" s="14"/>
      <c r="I10" s="35"/>
      <c r="J10" s="33"/>
    </row>
    <row r="11" spans="1:15" x14ac:dyDescent="0.2">
      <c r="A11" s="2"/>
      <c r="B11" s="30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81"/>
      <c r="F15" s="81"/>
      <c r="G15" s="82"/>
      <c r="H15" s="82"/>
      <c r="I15" s="82" t="s">
        <v>31</v>
      </c>
      <c r="J15" s="83"/>
    </row>
    <row r="16" spans="1:15" ht="23.25" customHeight="1" x14ac:dyDescent="0.2">
      <c r="A16" s="196" t="s">
        <v>26</v>
      </c>
      <c r="B16" s="37" t="s">
        <v>26</v>
      </c>
      <c r="C16" s="58"/>
      <c r="D16" s="59"/>
      <c r="E16" s="78"/>
      <c r="F16" s="79"/>
      <c r="G16" s="78"/>
      <c r="H16" s="79"/>
      <c r="I16" s="78">
        <f>SUMIF(F77:F98,A16,I77:I98)+SUMIF(F77:F98,"PSU",I77:I98)</f>
        <v>0</v>
      </c>
      <c r="J16" s="80"/>
    </row>
    <row r="17" spans="1:10" ht="23.25" customHeight="1" x14ac:dyDescent="0.2">
      <c r="A17" s="196" t="s">
        <v>27</v>
      </c>
      <c r="B17" s="37" t="s">
        <v>27</v>
      </c>
      <c r="C17" s="58"/>
      <c r="D17" s="59"/>
      <c r="E17" s="78"/>
      <c r="F17" s="79"/>
      <c r="G17" s="78"/>
      <c r="H17" s="79"/>
      <c r="I17" s="78">
        <f>SUMIF(F77:F98,A17,I77:I98)</f>
        <v>0</v>
      </c>
      <c r="J17" s="80"/>
    </row>
    <row r="18" spans="1:10" ht="23.25" customHeight="1" x14ac:dyDescent="0.2">
      <c r="A18" s="196" t="s">
        <v>28</v>
      </c>
      <c r="B18" s="37" t="s">
        <v>28</v>
      </c>
      <c r="C18" s="58"/>
      <c r="D18" s="59"/>
      <c r="E18" s="78"/>
      <c r="F18" s="79"/>
      <c r="G18" s="78"/>
      <c r="H18" s="79"/>
      <c r="I18" s="78">
        <f>SUMIF(F77:F98,A18,I77:I98)</f>
        <v>0</v>
      </c>
      <c r="J18" s="80"/>
    </row>
    <row r="19" spans="1:10" ht="23.25" customHeight="1" x14ac:dyDescent="0.2">
      <c r="A19" s="196" t="s">
        <v>142</v>
      </c>
      <c r="B19" s="37" t="s">
        <v>29</v>
      </c>
      <c r="C19" s="58"/>
      <c r="D19" s="59"/>
      <c r="E19" s="78"/>
      <c r="F19" s="79"/>
      <c r="G19" s="78"/>
      <c r="H19" s="79"/>
      <c r="I19" s="78">
        <f>SUMIF(F77:F98,A19,I77:I98)</f>
        <v>0</v>
      </c>
      <c r="J19" s="80"/>
    </row>
    <row r="20" spans="1:10" ht="23.25" customHeight="1" x14ac:dyDescent="0.2">
      <c r="A20" s="196" t="s">
        <v>143</v>
      </c>
      <c r="B20" s="37" t="s">
        <v>30</v>
      </c>
      <c r="C20" s="58"/>
      <c r="D20" s="59"/>
      <c r="E20" s="78"/>
      <c r="F20" s="79"/>
      <c r="G20" s="78"/>
      <c r="H20" s="79"/>
      <c r="I20" s="78">
        <f>SUMIF(F77:F98,A20,I77:I98)</f>
        <v>0</v>
      </c>
      <c r="J20" s="80"/>
    </row>
    <row r="21" spans="1:10" ht="23.25" customHeight="1" x14ac:dyDescent="0.2">
      <c r="A21" s="2"/>
      <c r="B21" s="47" t="s">
        <v>31</v>
      </c>
      <c r="C21" s="60"/>
      <c r="D21" s="61"/>
      <c r="E21" s="84"/>
      <c r="F21" s="85"/>
      <c r="G21" s="84"/>
      <c r="H21" s="85"/>
      <c r="I21" s="84">
        <f>SUM(I16:J20)</f>
        <v>0</v>
      </c>
      <c r="J21" s="94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12</v>
      </c>
      <c r="F23" s="38" t="s">
        <v>0</v>
      </c>
      <c r="G23" s="92">
        <f>ZakladDPHSniVypocet</f>
        <v>0</v>
      </c>
      <c r="H23" s="93"/>
      <c r="I23" s="93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12</v>
      </c>
      <c r="F24" s="38" t="s">
        <v>0</v>
      </c>
      <c r="G24" s="90">
        <f>A23</f>
        <v>0</v>
      </c>
      <c r="H24" s="91"/>
      <c r="I24" s="91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92">
        <f>ZakladDPHZaklVypocet</f>
        <v>0</v>
      </c>
      <c r="H25" s="93"/>
      <c r="I25" s="93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75">
        <f>A25</f>
        <v>0</v>
      </c>
      <c r="H26" s="76"/>
      <c r="I26" s="76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77">
        <f>CenaCelkem-(ZakladDPHSni+DPHSni+ZakladDPHZakl+DPHZakl)</f>
        <v>0</v>
      </c>
      <c r="H27" s="77"/>
      <c r="I27" s="77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80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5"/>
      <c r="E34" s="96"/>
      <c r="G34" s="97"/>
      <c r="H34" s="98"/>
      <c r="I34" s="98"/>
      <c r="J34" s="24"/>
    </row>
    <row r="35" spans="1:10" ht="12.75" customHeight="1" x14ac:dyDescent="0.2">
      <c r="A35" s="2"/>
      <c r="B35" s="2"/>
      <c r="D35" s="89" t="s">
        <v>2</v>
      </c>
      <c r="E35" s="89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57</v>
      </c>
      <c r="C39" s="145"/>
      <c r="D39" s="145"/>
      <c r="E39" s="145"/>
      <c r="F39" s="146">
        <f>'01 1.01 Pol'!AE126+'01 1.02 Pol'!AE543+'01 1.03 Pol'!AE81+'01 1.04 Pol'!AE44+'01 1.05 Pol'!AE33+'01 1.06 Pol'!AE38+'01 1.07 Pol'!AE39+'01 1.08 Pol'!AE33+'VON VON Naklady'!AE27</f>
        <v>0</v>
      </c>
      <c r="G39" s="147">
        <f>'01 1.01 Pol'!AF126+'01 1.02 Pol'!AF543+'01 1.03 Pol'!AF81+'01 1.04 Pol'!AF44+'01 1.05 Pol'!AF33+'01 1.06 Pol'!AF38+'01 1.07 Pol'!AF39+'01 1.08 Pol'!AF33+'VON VON Naklady'!AF27</f>
        <v>0</v>
      </c>
      <c r="H39" s="148">
        <f>(F39*SazbaDPH1/100)+(G39*SazbaDPH2/100)</f>
        <v>0</v>
      </c>
      <c r="I39" s="148">
        <f>F39+G39+H39</f>
        <v>0</v>
      </c>
      <c r="J39" s="149" t="str">
        <f>IF(_xlfn.SINGLE(CenaCelkemVypocet)=0,"",I39/_xlfn.SINGLE(CenaCelkemVypocet)*100)</f>
        <v/>
      </c>
    </row>
    <row r="40" spans="1:10" ht="25.5" customHeight="1" x14ac:dyDescent="0.2">
      <c r="A40" s="134">
        <v>2</v>
      </c>
      <c r="B40" s="150" t="s">
        <v>58</v>
      </c>
      <c r="C40" s="151" t="s">
        <v>59</v>
      </c>
      <c r="D40" s="151"/>
      <c r="E40" s="151"/>
      <c r="F40" s="152">
        <f>'01 1.01 Pol'!AE126+'01 1.02 Pol'!AE543+'01 1.03 Pol'!AE81+'01 1.04 Pol'!AE44+'01 1.05 Pol'!AE33+'01 1.06 Pol'!AE38+'01 1.07 Pol'!AE39+'01 1.08 Pol'!AE33</f>
        <v>0</v>
      </c>
      <c r="G40" s="153">
        <f>'01 1.01 Pol'!AF126+'01 1.02 Pol'!AF543+'01 1.03 Pol'!AF81+'01 1.04 Pol'!AF44+'01 1.05 Pol'!AF33+'01 1.06 Pol'!AF38+'01 1.07 Pol'!AF39+'01 1.08 Pol'!AF33</f>
        <v>0</v>
      </c>
      <c r="H40" s="153">
        <f>(F40*SazbaDPH1/100)+(G40*SazbaDPH2/100)</f>
        <v>0</v>
      </c>
      <c r="I40" s="153">
        <f>F40+G40+H40</f>
        <v>0</v>
      </c>
      <c r="J40" s="154" t="str">
        <f>IF(_xlfn.SINGLE(CenaCelkemVypocet)=0,"",I40/_xlfn.SINGLE(CenaCelkemVypocet)*100)</f>
        <v/>
      </c>
    </row>
    <row r="41" spans="1:10" ht="25.5" customHeight="1" x14ac:dyDescent="0.2">
      <c r="A41" s="134">
        <v>3</v>
      </c>
      <c r="B41" s="155" t="s">
        <v>60</v>
      </c>
      <c r="C41" s="145" t="s">
        <v>61</v>
      </c>
      <c r="D41" s="145"/>
      <c r="E41" s="145"/>
      <c r="F41" s="156">
        <f>'01 1.01 Pol'!AE126</f>
        <v>0</v>
      </c>
      <c r="G41" s="148">
        <f>'01 1.01 Pol'!AF126</f>
        <v>0</v>
      </c>
      <c r="H41" s="148">
        <f>(F41*SazbaDPH1/100)+(G41*SazbaDPH2/100)</f>
        <v>0</v>
      </c>
      <c r="I41" s="148">
        <f>F41+G41+H41</f>
        <v>0</v>
      </c>
      <c r="J41" s="149" t="str">
        <f>IF(_xlfn.SINGLE(CenaCelkemVypocet)=0,"",I41/_xlfn.SINGLE(CenaCelkemVypocet)*100)</f>
        <v/>
      </c>
    </row>
    <row r="42" spans="1:10" ht="25.5" customHeight="1" x14ac:dyDescent="0.2">
      <c r="A42" s="134">
        <v>3</v>
      </c>
      <c r="B42" s="155" t="s">
        <v>62</v>
      </c>
      <c r="C42" s="145" t="s">
        <v>63</v>
      </c>
      <c r="D42" s="145"/>
      <c r="E42" s="145"/>
      <c r="F42" s="156">
        <f>'01 1.02 Pol'!AE543</f>
        <v>0</v>
      </c>
      <c r="G42" s="148">
        <f>'01 1.02 Pol'!AF543</f>
        <v>0</v>
      </c>
      <c r="H42" s="148">
        <f>(F42*SazbaDPH1/100)+(G42*SazbaDPH2/100)</f>
        <v>0</v>
      </c>
      <c r="I42" s="148">
        <f>F42+G42+H42</f>
        <v>0</v>
      </c>
      <c r="J42" s="149" t="str">
        <f>IF(_xlfn.SINGLE(CenaCelkemVypocet)=0,"",I42/_xlfn.SINGLE(CenaCelkemVypocet)*100)</f>
        <v/>
      </c>
    </row>
    <row r="43" spans="1:10" ht="25.5" customHeight="1" x14ac:dyDescent="0.2">
      <c r="A43" s="134">
        <v>3</v>
      </c>
      <c r="B43" s="155" t="s">
        <v>64</v>
      </c>
      <c r="C43" s="145" t="s">
        <v>65</v>
      </c>
      <c r="D43" s="145"/>
      <c r="E43" s="145"/>
      <c r="F43" s="156">
        <f>'01 1.03 Pol'!AE81</f>
        <v>0</v>
      </c>
      <c r="G43" s="148">
        <f>'01 1.03 Pol'!AF81</f>
        <v>0</v>
      </c>
      <c r="H43" s="148">
        <f>(F43*SazbaDPH1/100)+(G43*SazbaDPH2/100)</f>
        <v>0</v>
      </c>
      <c r="I43" s="148">
        <f>F43+G43+H43</f>
        <v>0</v>
      </c>
      <c r="J43" s="149" t="str">
        <f>IF(_xlfn.SINGLE(CenaCelkemVypocet)=0,"",I43/_xlfn.SINGLE(CenaCelkemVypocet)*100)</f>
        <v/>
      </c>
    </row>
    <row r="44" spans="1:10" ht="25.5" customHeight="1" x14ac:dyDescent="0.2">
      <c r="A44" s="134">
        <v>3</v>
      </c>
      <c r="B44" s="155" t="s">
        <v>66</v>
      </c>
      <c r="C44" s="145" t="s">
        <v>67</v>
      </c>
      <c r="D44" s="145"/>
      <c r="E44" s="145"/>
      <c r="F44" s="156">
        <f>'01 1.04 Pol'!AE44</f>
        <v>0</v>
      </c>
      <c r="G44" s="148">
        <f>'01 1.04 Pol'!AF44</f>
        <v>0</v>
      </c>
      <c r="H44" s="148">
        <f>(F44*SazbaDPH1/100)+(G44*SazbaDPH2/100)</f>
        <v>0</v>
      </c>
      <c r="I44" s="148">
        <f>F44+G44+H44</f>
        <v>0</v>
      </c>
      <c r="J44" s="149" t="str">
        <f>IF(_xlfn.SINGLE(CenaCelkemVypocet)=0,"",I44/_xlfn.SINGLE(CenaCelkemVypocet)*100)</f>
        <v/>
      </c>
    </row>
    <row r="45" spans="1:10" ht="25.5" customHeight="1" x14ac:dyDescent="0.2">
      <c r="A45" s="134">
        <v>3</v>
      </c>
      <c r="B45" s="155" t="s">
        <v>68</v>
      </c>
      <c r="C45" s="145" t="s">
        <v>69</v>
      </c>
      <c r="D45" s="145"/>
      <c r="E45" s="145"/>
      <c r="F45" s="156">
        <f>'01 1.05 Pol'!AE33</f>
        <v>0</v>
      </c>
      <c r="G45" s="148">
        <f>'01 1.05 Pol'!AF33</f>
        <v>0</v>
      </c>
      <c r="H45" s="148">
        <f>(F45*SazbaDPH1/100)+(G45*SazbaDPH2/100)</f>
        <v>0</v>
      </c>
      <c r="I45" s="148">
        <f>F45+G45+H45</f>
        <v>0</v>
      </c>
      <c r="J45" s="149" t="str">
        <f>IF(_xlfn.SINGLE(CenaCelkemVypocet)=0,"",I45/_xlfn.SINGLE(CenaCelkemVypocet)*100)</f>
        <v/>
      </c>
    </row>
    <row r="46" spans="1:10" ht="25.5" customHeight="1" x14ac:dyDescent="0.2">
      <c r="A46" s="134">
        <v>3</v>
      </c>
      <c r="B46" s="155" t="s">
        <v>70</v>
      </c>
      <c r="C46" s="145" t="s">
        <v>71</v>
      </c>
      <c r="D46" s="145"/>
      <c r="E46" s="145"/>
      <c r="F46" s="156">
        <f>'01 1.06 Pol'!AE38</f>
        <v>0</v>
      </c>
      <c r="G46" s="148">
        <f>'01 1.06 Pol'!AF38</f>
        <v>0</v>
      </c>
      <c r="H46" s="148">
        <f>(F46*SazbaDPH1/100)+(G46*SazbaDPH2/100)</f>
        <v>0</v>
      </c>
      <c r="I46" s="148">
        <f>F46+G46+H46</f>
        <v>0</v>
      </c>
      <c r="J46" s="149" t="str">
        <f>IF(_xlfn.SINGLE(CenaCelkemVypocet)=0,"",I46/_xlfn.SINGLE(CenaCelkemVypocet)*100)</f>
        <v/>
      </c>
    </row>
    <row r="47" spans="1:10" ht="25.5" customHeight="1" x14ac:dyDescent="0.2">
      <c r="A47" s="134">
        <v>3</v>
      </c>
      <c r="B47" s="155" t="s">
        <v>72</v>
      </c>
      <c r="C47" s="145" t="s">
        <v>73</v>
      </c>
      <c r="D47" s="145"/>
      <c r="E47" s="145"/>
      <c r="F47" s="156">
        <f>'01 1.07 Pol'!AE39</f>
        <v>0</v>
      </c>
      <c r="G47" s="148">
        <f>'01 1.07 Pol'!AF39</f>
        <v>0</v>
      </c>
      <c r="H47" s="148">
        <f>(F47*SazbaDPH1/100)+(G47*SazbaDPH2/100)</f>
        <v>0</v>
      </c>
      <c r="I47" s="148">
        <f>F47+G47+H47</f>
        <v>0</v>
      </c>
      <c r="J47" s="149" t="str">
        <f>IF(_xlfn.SINGLE(CenaCelkemVypocet)=0,"",I47/_xlfn.SINGLE(CenaCelkemVypocet)*100)</f>
        <v/>
      </c>
    </row>
    <row r="48" spans="1:10" ht="25.5" customHeight="1" x14ac:dyDescent="0.2">
      <c r="A48" s="134">
        <v>3</v>
      </c>
      <c r="B48" s="155" t="s">
        <v>74</v>
      </c>
      <c r="C48" s="145" t="s">
        <v>75</v>
      </c>
      <c r="D48" s="145"/>
      <c r="E48" s="145"/>
      <c r="F48" s="156">
        <f>'01 1.08 Pol'!AE33</f>
        <v>0</v>
      </c>
      <c r="G48" s="148">
        <f>'01 1.08 Pol'!AF33</f>
        <v>0</v>
      </c>
      <c r="H48" s="148">
        <f>(F48*SazbaDPH1/100)+(G48*SazbaDPH2/100)</f>
        <v>0</v>
      </c>
      <c r="I48" s="148">
        <f>F48+G48+H48</f>
        <v>0</v>
      </c>
      <c r="J48" s="149" t="str">
        <f>IF(_xlfn.SINGLE(CenaCelkemVypocet)=0,"",I48/_xlfn.SINGLE(CenaCelkemVypocet)*100)</f>
        <v/>
      </c>
    </row>
    <row r="49" spans="1:52" ht="25.5" customHeight="1" x14ac:dyDescent="0.2">
      <c r="A49" s="134">
        <v>2</v>
      </c>
      <c r="B49" s="150" t="s">
        <v>76</v>
      </c>
      <c r="C49" s="151" t="s">
        <v>77</v>
      </c>
      <c r="D49" s="151"/>
      <c r="E49" s="151"/>
      <c r="F49" s="152">
        <f>'VON VON Naklady'!AE27</f>
        <v>0</v>
      </c>
      <c r="G49" s="153">
        <f>'VON VON Naklady'!AF27</f>
        <v>0</v>
      </c>
      <c r="H49" s="153">
        <f>(F49*SazbaDPH1/100)+(G49*SazbaDPH2/100)</f>
        <v>0</v>
      </c>
      <c r="I49" s="153">
        <f>F49+G49+H49</f>
        <v>0</v>
      </c>
      <c r="J49" s="154" t="str">
        <f>IF(_xlfn.SINGLE(CenaCelkemVypocet)=0,"",I49/_xlfn.SINGLE(CenaCelkemVypocet)*100)</f>
        <v/>
      </c>
    </row>
    <row r="50" spans="1:52" ht="25.5" customHeight="1" x14ac:dyDescent="0.2">
      <c r="A50" s="134">
        <v>3</v>
      </c>
      <c r="B50" s="155" t="s">
        <v>76</v>
      </c>
      <c r="C50" s="145" t="s">
        <v>78</v>
      </c>
      <c r="D50" s="145"/>
      <c r="E50" s="145"/>
      <c r="F50" s="156">
        <f>'VON VON Naklady'!AE27</f>
        <v>0</v>
      </c>
      <c r="G50" s="148">
        <f>'VON VON Naklady'!AF27</f>
        <v>0</v>
      </c>
      <c r="H50" s="148">
        <f>(F50*SazbaDPH1/100)+(G50*SazbaDPH2/100)</f>
        <v>0</v>
      </c>
      <c r="I50" s="148">
        <f>F50+G50+H50</f>
        <v>0</v>
      </c>
      <c r="J50" s="149" t="str">
        <f>IF(_xlfn.SINGLE(CenaCelkemVypocet)=0,"",I50/_xlfn.SINGLE(CenaCelkemVypocet)*100)</f>
        <v/>
      </c>
    </row>
    <row r="51" spans="1:52" ht="25.5" customHeight="1" x14ac:dyDescent="0.2">
      <c r="A51" s="134"/>
      <c r="B51" s="157" t="s">
        <v>79</v>
      </c>
      <c r="C51" s="158"/>
      <c r="D51" s="158"/>
      <c r="E51" s="159"/>
      <c r="F51" s="160">
        <f>SUMIF(A39:A50,"=1",F39:F50)</f>
        <v>0</v>
      </c>
      <c r="G51" s="161">
        <f>SUMIF(A39:A50,"=1",G39:G50)</f>
        <v>0</v>
      </c>
      <c r="H51" s="161">
        <f>SUMIF(A39:A50,"=1",H39:H50)</f>
        <v>0</v>
      </c>
      <c r="I51" s="161">
        <f>SUMIF(A39:A50,"=1",I39:I50)</f>
        <v>0</v>
      </c>
      <c r="J51" s="162">
        <f>SUMIF(A39:A50,"=1",J39:J50)</f>
        <v>0</v>
      </c>
    </row>
    <row r="53" spans="1:52" x14ac:dyDescent="0.2">
      <c r="A53" t="s">
        <v>81</v>
      </c>
      <c r="B53" t="s">
        <v>82</v>
      </c>
    </row>
    <row r="54" spans="1:52" ht="51" x14ac:dyDescent="0.2">
      <c r="B54" s="174" t="s">
        <v>83</v>
      </c>
      <c r="C54" s="174"/>
      <c r="D54" s="174"/>
      <c r="E54" s="174"/>
      <c r="F54" s="174"/>
      <c r="G54" s="174"/>
      <c r="H54" s="174"/>
      <c r="I54" s="174"/>
      <c r="J54" s="174"/>
      <c r="AZ54" s="173" t="str">
        <f>B54</f>
        <v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v>
      </c>
    </row>
    <row r="56" spans="1:52" ht="76.5" x14ac:dyDescent="0.2">
      <c r="B56" s="174" t="s">
        <v>84</v>
      </c>
      <c r="C56" s="174"/>
      <c r="D56" s="174"/>
      <c r="E56" s="174"/>
      <c r="F56" s="174"/>
      <c r="G56" s="174"/>
      <c r="H56" s="174"/>
      <c r="I56" s="174"/>
      <c r="J56" s="174"/>
      <c r="AZ56" s="173" t="str">
        <f>B56</f>
        <v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v>
      </c>
    </row>
    <row r="58" spans="1:52" ht="51" x14ac:dyDescent="0.2">
      <c r="B58" s="174" t="s">
        <v>85</v>
      </c>
      <c r="C58" s="174"/>
      <c r="D58" s="174"/>
      <c r="E58" s="174"/>
      <c r="F58" s="174"/>
      <c r="G58" s="174"/>
      <c r="H58" s="174"/>
      <c r="I58" s="174"/>
      <c r="J58" s="174"/>
      <c r="AZ58" s="173" t="str">
        <f>B58</f>
        <v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v>
      </c>
    </row>
    <row r="60" spans="1:52" ht="38.25" x14ac:dyDescent="0.2">
      <c r="B60" s="174" t="s">
        <v>86</v>
      </c>
      <c r="C60" s="174"/>
      <c r="D60" s="174"/>
      <c r="E60" s="174"/>
      <c r="F60" s="174"/>
      <c r="G60" s="174"/>
      <c r="H60" s="174"/>
      <c r="I60" s="174"/>
      <c r="J60" s="174"/>
      <c r="AZ60" s="173" t="str">
        <f>B60</f>
        <v>Zhotovitel doplní poskytnuté informace svými vlastními znalostmi a zkušenostmi tak, aby mohl připravit nabídku a je plnou Zhotovitelovou zodpovědností učinit potřebné dotazy, jak to pro tento účel považuje za nutné.</v>
      </c>
    </row>
    <row r="61" spans="1:52" x14ac:dyDescent="0.2">
      <c r="A61" t="s">
        <v>87</v>
      </c>
      <c r="B61" t="s">
        <v>88</v>
      </c>
    </row>
    <row r="62" spans="1:52" x14ac:dyDescent="0.2">
      <c r="A62" t="s">
        <v>89</v>
      </c>
      <c r="B62" t="s">
        <v>90</v>
      </c>
    </row>
    <row r="63" spans="1:52" x14ac:dyDescent="0.2">
      <c r="A63" t="s">
        <v>89</v>
      </c>
      <c r="B63" t="s">
        <v>91</v>
      </c>
    </row>
    <row r="64" spans="1:52" x14ac:dyDescent="0.2">
      <c r="A64" t="s">
        <v>89</v>
      </c>
      <c r="B64" t="s">
        <v>92</v>
      </c>
    </row>
    <row r="65" spans="1:10" x14ac:dyDescent="0.2">
      <c r="A65" t="s">
        <v>89</v>
      </c>
      <c r="B65" t="s">
        <v>93</v>
      </c>
    </row>
    <row r="66" spans="1:10" x14ac:dyDescent="0.2">
      <c r="A66" t="s">
        <v>89</v>
      </c>
      <c r="B66" t="s">
        <v>94</v>
      </c>
    </row>
    <row r="67" spans="1:10" x14ac:dyDescent="0.2">
      <c r="A67" t="s">
        <v>89</v>
      </c>
      <c r="B67" t="s">
        <v>95</v>
      </c>
    </row>
    <row r="68" spans="1:10" x14ac:dyDescent="0.2">
      <c r="A68" t="s">
        <v>89</v>
      </c>
      <c r="B68" t="s">
        <v>96</v>
      </c>
    </row>
    <row r="69" spans="1:10" x14ac:dyDescent="0.2">
      <c r="A69" t="s">
        <v>89</v>
      </c>
      <c r="B69" t="s">
        <v>97</v>
      </c>
    </row>
    <row r="70" spans="1:10" x14ac:dyDescent="0.2">
      <c r="A70" t="s">
        <v>87</v>
      </c>
      <c r="B70" t="s">
        <v>98</v>
      </c>
    </row>
    <row r="71" spans="1:10" x14ac:dyDescent="0.2">
      <c r="A71" t="s">
        <v>89</v>
      </c>
      <c r="B71" t="s">
        <v>99</v>
      </c>
    </row>
    <row r="74" spans="1:10" ht="15.75" x14ac:dyDescent="0.25">
      <c r="B74" s="175" t="s">
        <v>100</v>
      </c>
    </row>
    <row r="76" spans="1:10" ht="25.5" customHeight="1" x14ac:dyDescent="0.2">
      <c r="A76" s="177"/>
      <c r="B76" s="180" t="s">
        <v>18</v>
      </c>
      <c r="C76" s="180" t="s">
        <v>6</v>
      </c>
      <c r="D76" s="181"/>
      <c r="E76" s="181"/>
      <c r="F76" s="182" t="s">
        <v>101</v>
      </c>
      <c r="G76" s="182"/>
      <c r="H76" s="182"/>
      <c r="I76" s="182" t="s">
        <v>31</v>
      </c>
      <c r="J76" s="182" t="s">
        <v>0</v>
      </c>
    </row>
    <row r="77" spans="1:10" ht="36.75" customHeight="1" x14ac:dyDescent="0.2">
      <c r="A77" s="178"/>
      <c r="B77" s="183" t="s">
        <v>102</v>
      </c>
      <c r="C77" s="184" t="s">
        <v>103</v>
      </c>
      <c r="D77" s="185"/>
      <c r="E77" s="185"/>
      <c r="F77" s="192" t="s">
        <v>26</v>
      </c>
      <c r="G77" s="193"/>
      <c r="H77" s="193"/>
      <c r="I77" s="193">
        <f>'01 1.01 Pol'!G8+'01 1.02 Pol'!G8</f>
        <v>0</v>
      </c>
      <c r="J77" s="189" t="str">
        <f>IF(I99=0,"",I77/I99*100)</f>
        <v/>
      </c>
    </row>
    <row r="78" spans="1:10" ht="36.75" customHeight="1" x14ac:dyDescent="0.2">
      <c r="A78" s="178"/>
      <c r="B78" s="183" t="s">
        <v>104</v>
      </c>
      <c r="C78" s="184" t="s">
        <v>105</v>
      </c>
      <c r="D78" s="185"/>
      <c r="E78" s="185"/>
      <c r="F78" s="192" t="s">
        <v>26</v>
      </c>
      <c r="G78" s="193"/>
      <c r="H78" s="193"/>
      <c r="I78" s="193">
        <f>'01 1.02 Pol'!G109</f>
        <v>0</v>
      </c>
      <c r="J78" s="189" t="str">
        <f>IF(I99=0,"",I78/I99*100)</f>
        <v/>
      </c>
    </row>
    <row r="79" spans="1:10" ht="36.75" customHeight="1" x14ac:dyDescent="0.2">
      <c r="A79" s="178"/>
      <c r="B79" s="183" t="s">
        <v>106</v>
      </c>
      <c r="C79" s="184" t="s">
        <v>107</v>
      </c>
      <c r="D79" s="185"/>
      <c r="E79" s="185"/>
      <c r="F79" s="192" t="s">
        <v>26</v>
      </c>
      <c r="G79" s="193"/>
      <c r="H79" s="193"/>
      <c r="I79" s="193">
        <f>'01 1.02 Pol'!G155</f>
        <v>0</v>
      </c>
      <c r="J79" s="189" t="str">
        <f>IF(I99=0,"",I79/I99*100)</f>
        <v/>
      </c>
    </row>
    <row r="80" spans="1:10" ht="36.75" customHeight="1" x14ac:dyDescent="0.2">
      <c r="A80" s="178"/>
      <c r="B80" s="183" t="s">
        <v>108</v>
      </c>
      <c r="C80" s="184" t="s">
        <v>109</v>
      </c>
      <c r="D80" s="185"/>
      <c r="E80" s="185"/>
      <c r="F80" s="192" t="s">
        <v>26</v>
      </c>
      <c r="G80" s="193"/>
      <c r="H80" s="193"/>
      <c r="I80" s="193">
        <f>'01 1.02 Pol'!G388</f>
        <v>0</v>
      </c>
      <c r="J80" s="189" t="str">
        <f>IF(I99=0,"",I80/I99*100)</f>
        <v/>
      </c>
    </row>
    <row r="81" spans="1:10" ht="36.75" customHeight="1" x14ac:dyDescent="0.2">
      <c r="A81" s="178"/>
      <c r="B81" s="183" t="s">
        <v>110</v>
      </c>
      <c r="C81" s="184" t="s">
        <v>111</v>
      </c>
      <c r="D81" s="185"/>
      <c r="E81" s="185"/>
      <c r="F81" s="192" t="s">
        <v>26</v>
      </c>
      <c r="G81" s="193"/>
      <c r="H81" s="193"/>
      <c r="I81" s="193">
        <f>'01 1.03 Pol'!G8</f>
        <v>0</v>
      </c>
      <c r="J81" s="189" t="str">
        <f>IF(I99=0,"",I81/I99*100)</f>
        <v/>
      </c>
    </row>
    <row r="82" spans="1:10" ht="36.75" customHeight="1" x14ac:dyDescent="0.2">
      <c r="A82" s="178"/>
      <c r="B82" s="183" t="s">
        <v>112</v>
      </c>
      <c r="C82" s="184" t="s">
        <v>113</v>
      </c>
      <c r="D82" s="185"/>
      <c r="E82" s="185"/>
      <c r="F82" s="192" t="s">
        <v>26</v>
      </c>
      <c r="G82" s="193"/>
      <c r="H82" s="193"/>
      <c r="I82" s="193">
        <f>'01 1.02 Pol'!G435</f>
        <v>0</v>
      </c>
      <c r="J82" s="189" t="str">
        <f>IF(I99=0,"",I82/I99*100)</f>
        <v/>
      </c>
    </row>
    <row r="83" spans="1:10" ht="36.75" customHeight="1" x14ac:dyDescent="0.2">
      <c r="A83" s="178"/>
      <c r="B83" s="183" t="s">
        <v>114</v>
      </c>
      <c r="C83" s="184" t="s">
        <v>115</v>
      </c>
      <c r="D83" s="185"/>
      <c r="E83" s="185"/>
      <c r="F83" s="192" t="s">
        <v>26</v>
      </c>
      <c r="G83" s="193"/>
      <c r="H83" s="193"/>
      <c r="I83" s="193">
        <f>'01 1.01 Pol'!G53+'01 1.02 Pol'!G465</f>
        <v>0</v>
      </c>
      <c r="J83" s="189" t="str">
        <f>IF(I99=0,"",I83/I99*100)</f>
        <v/>
      </c>
    </row>
    <row r="84" spans="1:10" ht="36.75" customHeight="1" x14ac:dyDescent="0.2">
      <c r="A84" s="178"/>
      <c r="B84" s="183" t="s">
        <v>116</v>
      </c>
      <c r="C84" s="184" t="s">
        <v>117</v>
      </c>
      <c r="D84" s="185"/>
      <c r="E84" s="185"/>
      <c r="F84" s="192" t="s">
        <v>26</v>
      </c>
      <c r="G84" s="193"/>
      <c r="H84" s="193"/>
      <c r="I84" s="193">
        <f>'01 1.01 Pol'!G74</f>
        <v>0</v>
      </c>
      <c r="J84" s="189" t="str">
        <f>IF(I99=0,"",I84/I99*100)</f>
        <v/>
      </c>
    </row>
    <row r="85" spans="1:10" ht="36.75" customHeight="1" x14ac:dyDescent="0.2">
      <c r="A85" s="178"/>
      <c r="B85" s="183" t="s">
        <v>118</v>
      </c>
      <c r="C85" s="184" t="s">
        <v>119</v>
      </c>
      <c r="D85" s="185"/>
      <c r="E85" s="185"/>
      <c r="F85" s="192" t="s">
        <v>26</v>
      </c>
      <c r="G85" s="193"/>
      <c r="H85" s="193"/>
      <c r="I85" s="193">
        <f>'01 1.01 Pol'!G99+'01 1.02 Pol'!G519</f>
        <v>0</v>
      </c>
      <c r="J85" s="189" t="str">
        <f>IF(I99=0,"",I85/I99*100)</f>
        <v/>
      </c>
    </row>
    <row r="86" spans="1:10" ht="36.75" customHeight="1" x14ac:dyDescent="0.2">
      <c r="A86" s="178"/>
      <c r="B86" s="183" t="s">
        <v>120</v>
      </c>
      <c r="C86" s="184" t="s">
        <v>121</v>
      </c>
      <c r="D86" s="185"/>
      <c r="E86" s="185"/>
      <c r="F86" s="192" t="s">
        <v>26</v>
      </c>
      <c r="G86" s="193"/>
      <c r="H86" s="193"/>
      <c r="I86" s="193">
        <f>'01 1.04 Pol'!G8</f>
        <v>0</v>
      </c>
      <c r="J86" s="189" t="str">
        <f>IF(I99=0,"",I86/I99*100)</f>
        <v/>
      </c>
    </row>
    <row r="87" spans="1:10" ht="36.75" customHeight="1" x14ac:dyDescent="0.2">
      <c r="A87" s="178"/>
      <c r="B87" s="183" t="s">
        <v>122</v>
      </c>
      <c r="C87" s="184" t="s">
        <v>123</v>
      </c>
      <c r="D87" s="185"/>
      <c r="E87" s="185"/>
      <c r="F87" s="192" t="s">
        <v>26</v>
      </c>
      <c r="G87" s="193"/>
      <c r="H87" s="193"/>
      <c r="I87" s="193">
        <f>'01 1.05 Pol'!G8</f>
        <v>0</v>
      </c>
      <c r="J87" s="189" t="str">
        <f>IF(I99=0,"",I87/I99*100)</f>
        <v/>
      </c>
    </row>
    <row r="88" spans="1:10" ht="36.75" customHeight="1" x14ac:dyDescent="0.2">
      <c r="A88" s="178"/>
      <c r="B88" s="183" t="s">
        <v>124</v>
      </c>
      <c r="C88" s="184" t="s">
        <v>125</v>
      </c>
      <c r="D88" s="185"/>
      <c r="E88" s="185"/>
      <c r="F88" s="192" t="s">
        <v>26</v>
      </c>
      <c r="G88" s="193"/>
      <c r="H88" s="193"/>
      <c r="I88" s="193">
        <f>'01 1.06 Pol'!G8</f>
        <v>0</v>
      </c>
      <c r="J88" s="189" t="str">
        <f>IF(I99=0,"",I88/I99*100)</f>
        <v/>
      </c>
    </row>
    <row r="89" spans="1:10" ht="36.75" customHeight="1" x14ac:dyDescent="0.2">
      <c r="A89" s="178"/>
      <c r="B89" s="183" t="s">
        <v>126</v>
      </c>
      <c r="C89" s="184" t="s">
        <v>127</v>
      </c>
      <c r="D89" s="185"/>
      <c r="E89" s="185"/>
      <c r="F89" s="192" t="s">
        <v>26</v>
      </c>
      <c r="G89" s="193"/>
      <c r="H89" s="193"/>
      <c r="I89" s="193">
        <f>'01 1.07 Pol'!G8</f>
        <v>0</v>
      </c>
      <c r="J89" s="189" t="str">
        <f>IF(I99=0,"",I89/I99*100)</f>
        <v/>
      </c>
    </row>
    <row r="90" spans="1:10" ht="36.75" customHeight="1" x14ac:dyDescent="0.2">
      <c r="A90" s="178"/>
      <c r="B90" s="183" t="s">
        <v>128</v>
      </c>
      <c r="C90" s="184" t="s">
        <v>129</v>
      </c>
      <c r="D90" s="185"/>
      <c r="E90" s="185"/>
      <c r="F90" s="192" t="s">
        <v>26</v>
      </c>
      <c r="G90" s="193"/>
      <c r="H90" s="193"/>
      <c r="I90" s="193">
        <f>'01 1.08 Pol'!G8</f>
        <v>0</v>
      </c>
      <c r="J90" s="189" t="str">
        <f>IF(I99=0,"",I90/I99*100)</f>
        <v/>
      </c>
    </row>
    <row r="91" spans="1:10" ht="36.75" customHeight="1" x14ac:dyDescent="0.2">
      <c r="A91" s="178"/>
      <c r="B91" s="183" t="s">
        <v>130</v>
      </c>
      <c r="C91" s="184" t="s">
        <v>131</v>
      </c>
      <c r="D91" s="185"/>
      <c r="E91" s="185"/>
      <c r="F91" s="192" t="s">
        <v>27</v>
      </c>
      <c r="G91" s="193"/>
      <c r="H91" s="193"/>
      <c r="I91" s="193">
        <f>'01 1.02 Pol'!G521</f>
        <v>0</v>
      </c>
      <c r="J91" s="189" t="str">
        <f>IF(I99=0,"",I91/I99*100)</f>
        <v/>
      </c>
    </row>
    <row r="92" spans="1:10" ht="36.75" customHeight="1" x14ac:dyDescent="0.2">
      <c r="A92" s="178"/>
      <c r="B92" s="183" t="s">
        <v>132</v>
      </c>
      <c r="C92" s="184" t="s">
        <v>133</v>
      </c>
      <c r="D92" s="185"/>
      <c r="E92" s="185"/>
      <c r="F92" s="192" t="s">
        <v>27</v>
      </c>
      <c r="G92" s="193"/>
      <c r="H92" s="193"/>
      <c r="I92" s="193">
        <f>'01 1.03 Pol'!G37</f>
        <v>0</v>
      </c>
      <c r="J92" s="189" t="str">
        <f>IF(I99=0,"",I92/I99*100)</f>
        <v/>
      </c>
    </row>
    <row r="93" spans="1:10" ht="36.75" customHeight="1" x14ac:dyDescent="0.2">
      <c r="A93" s="178"/>
      <c r="B93" s="183" t="s">
        <v>134</v>
      </c>
      <c r="C93" s="184" t="s">
        <v>135</v>
      </c>
      <c r="D93" s="185"/>
      <c r="E93" s="185"/>
      <c r="F93" s="192" t="s">
        <v>27</v>
      </c>
      <c r="G93" s="193"/>
      <c r="H93" s="193"/>
      <c r="I93" s="193">
        <f>'01 1.01 Pol'!G101</f>
        <v>0</v>
      </c>
      <c r="J93" s="189" t="str">
        <f>IF(I99=0,"",I93/I99*100)</f>
        <v/>
      </c>
    </row>
    <row r="94" spans="1:10" ht="36.75" customHeight="1" x14ac:dyDescent="0.2">
      <c r="A94" s="178"/>
      <c r="B94" s="183" t="s">
        <v>134</v>
      </c>
      <c r="C94" s="184" t="s">
        <v>136</v>
      </c>
      <c r="D94" s="185"/>
      <c r="E94" s="185"/>
      <c r="F94" s="192" t="s">
        <v>27</v>
      </c>
      <c r="G94" s="193"/>
      <c r="H94" s="193"/>
      <c r="I94" s="193">
        <f>'01 1.02 Pol'!G528+'01 1.03 Pol'!G42</f>
        <v>0</v>
      </c>
      <c r="J94" s="189" t="str">
        <f>IF(I99=0,"",I94/I99*100)</f>
        <v/>
      </c>
    </row>
    <row r="95" spans="1:10" ht="36.75" customHeight="1" x14ac:dyDescent="0.2">
      <c r="A95" s="178"/>
      <c r="B95" s="183" t="s">
        <v>137</v>
      </c>
      <c r="C95" s="184" t="s">
        <v>138</v>
      </c>
      <c r="D95" s="185"/>
      <c r="E95" s="185"/>
      <c r="F95" s="192" t="s">
        <v>27</v>
      </c>
      <c r="G95" s="193"/>
      <c r="H95" s="193"/>
      <c r="I95" s="193">
        <f>'01 1.02 Pol'!G537+'01 1.03 Pol'!G75</f>
        <v>0</v>
      </c>
      <c r="J95" s="189" t="str">
        <f>IF(I99=0,"",I95/I99*100)</f>
        <v/>
      </c>
    </row>
    <row r="96" spans="1:10" ht="36.75" customHeight="1" x14ac:dyDescent="0.2">
      <c r="A96" s="178"/>
      <c r="B96" s="183" t="s">
        <v>139</v>
      </c>
      <c r="C96" s="184" t="s">
        <v>140</v>
      </c>
      <c r="D96" s="185"/>
      <c r="E96" s="185"/>
      <c r="F96" s="192" t="s">
        <v>141</v>
      </c>
      <c r="G96" s="193"/>
      <c r="H96" s="193"/>
      <c r="I96" s="193">
        <f>'01 1.01 Pol'!G120</f>
        <v>0</v>
      </c>
      <c r="J96" s="189" t="str">
        <f>IF(I99=0,"",I96/I99*100)</f>
        <v/>
      </c>
    </row>
    <row r="97" spans="1:10" ht="36.75" customHeight="1" x14ac:dyDescent="0.2">
      <c r="A97" s="178"/>
      <c r="B97" s="183" t="s">
        <v>142</v>
      </c>
      <c r="C97" s="184" t="s">
        <v>29</v>
      </c>
      <c r="D97" s="185"/>
      <c r="E97" s="185"/>
      <c r="F97" s="192" t="s">
        <v>142</v>
      </c>
      <c r="G97" s="193"/>
      <c r="H97" s="193"/>
      <c r="I97" s="193">
        <f>'VON VON Naklady'!G8</f>
        <v>0</v>
      </c>
      <c r="J97" s="189" t="str">
        <f>IF(I99=0,"",I97/I99*100)</f>
        <v/>
      </c>
    </row>
    <row r="98" spans="1:10" ht="36.75" customHeight="1" x14ac:dyDescent="0.2">
      <c r="A98" s="178"/>
      <c r="B98" s="183" t="s">
        <v>143</v>
      </c>
      <c r="C98" s="184" t="s">
        <v>30</v>
      </c>
      <c r="D98" s="185"/>
      <c r="E98" s="185"/>
      <c r="F98" s="192" t="s">
        <v>143</v>
      </c>
      <c r="G98" s="193"/>
      <c r="H98" s="193"/>
      <c r="I98" s="193">
        <f>'VON VON Naklady'!G18</f>
        <v>0</v>
      </c>
      <c r="J98" s="189" t="str">
        <f>IF(I99=0,"",I98/I99*100)</f>
        <v/>
      </c>
    </row>
    <row r="99" spans="1:10" ht="25.5" customHeight="1" x14ac:dyDescent="0.2">
      <c r="A99" s="179"/>
      <c r="B99" s="186" t="s">
        <v>1</v>
      </c>
      <c r="C99" s="187"/>
      <c r="D99" s="188"/>
      <c r="E99" s="188"/>
      <c r="F99" s="194"/>
      <c r="G99" s="195"/>
      <c r="H99" s="195"/>
      <c r="I99" s="195">
        <f>SUM(I77:I98)</f>
        <v>0</v>
      </c>
      <c r="J99" s="190">
        <f>SUM(J77:J98)</f>
        <v>0</v>
      </c>
    </row>
    <row r="100" spans="1:10" x14ac:dyDescent="0.2">
      <c r="F100" s="133"/>
      <c r="G100" s="133"/>
      <c r="H100" s="133"/>
      <c r="I100" s="133"/>
      <c r="J100" s="191"/>
    </row>
    <row r="101" spans="1:10" x14ac:dyDescent="0.2">
      <c r="F101" s="133"/>
      <c r="G101" s="133"/>
      <c r="H101" s="133"/>
      <c r="I101" s="133"/>
      <c r="J101" s="191"/>
    </row>
    <row r="102" spans="1:10" x14ac:dyDescent="0.2">
      <c r="F102" s="133"/>
      <c r="G102" s="133"/>
      <c r="H102" s="133"/>
      <c r="I102" s="133"/>
      <c r="J102" s="191"/>
    </row>
  </sheetData>
  <sheetProtection algorithmName="SHA-512" hashValue="TJJBI3lRPgk3qbZ5N+3OZoXW35igj83Wa8AC/8Oja3taKyDeijT9URaY60fs3KuNAlv/mdL9ftq9t1nuqkZxNg==" saltValue="vH/RhUxyqlqJw23lgaCWx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0">
    <mergeCell ref="C95:E95"/>
    <mergeCell ref="C96:E96"/>
    <mergeCell ref="C97:E97"/>
    <mergeCell ref="C98:E98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B58:J58"/>
    <mergeCell ref="B60:J60"/>
    <mergeCell ref="C77:E77"/>
    <mergeCell ref="C78:E78"/>
    <mergeCell ref="C79:E79"/>
    <mergeCell ref="C49:E49"/>
    <mergeCell ref="C50:E50"/>
    <mergeCell ref="B51:E51"/>
    <mergeCell ref="B54:J54"/>
    <mergeCell ref="B56:J56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8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9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10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QeJCyum28QhF4j4EXCZk4WPHTzPuEvp3ycg+yWzr3+DsCm5ZEkv2SycPHpXDVICglnGGNT1bsQBxQvCIYM03cQ==" saltValue="TcIDYfOILN6SXI9rYcz2Z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15C8-97D5-4B57-AE9E-FDF7247AC8B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60</v>
      </c>
      <c r="C4" s="204" t="s">
        <v>61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102</v>
      </c>
      <c r="C8" s="262" t="s">
        <v>103</v>
      </c>
      <c r="D8" s="242"/>
      <c r="E8" s="243"/>
      <c r="F8" s="244"/>
      <c r="G8" s="244">
        <f>SUMIF(AG9:AG52,"&lt;&gt;NOR",G9:G52)</f>
        <v>0</v>
      </c>
      <c r="H8" s="244"/>
      <c r="I8" s="244">
        <f>SUM(I9:I52)</f>
        <v>0</v>
      </c>
      <c r="J8" s="244"/>
      <c r="K8" s="244">
        <f>SUM(K9:K52)</f>
        <v>0</v>
      </c>
      <c r="L8" s="244"/>
      <c r="M8" s="244">
        <f>SUM(M9:M52)</f>
        <v>0</v>
      </c>
      <c r="N8" s="243"/>
      <c r="O8" s="243">
        <f>SUM(O9:O52)</f>
        <v>0.55000000000000004</v>
      </c>
      <c r="P8" s="243"/>
      <c r="Q8" s="243">
        <f>SUM(Q9:Q52)</f>
        <v>0</v>
      </c>
      <c r="R8" s="244"/>
      <c r="S8" s="244"/>
      <c r="T8" s="245"/>
      <c r="U8" s="239"/>
      <c r="V8" s="239">
        <f>SUM(V9:V52)</f>
        <v>135.99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172</v>
      </c>
      <c r="C9" s="263" t="s">
        <v>173</v>
      </c>
      <c r="D9" s="249" t="s">
        <v>174</v>
      </c>
      <c r="E9" s="250">
        <v>1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3.0400000000000002E-3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5.18</v>
      </c>
      <c r="V9" s="232">
        <f>ROUND(E9*U9,2)</f>
        <v>5.18</v>
      </c>
      <c r="W9" s="232"/>
      <c r="X9" s="232" t="s">
        <v>177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179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64" t="s">
        <v>180</v>
      </c>
      <c r="D10" s="254"/>
      <c r="E10" s="254"/>
      <c r="F10" s="254"/>
      <c r="G10" s="254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65" t="s">
        <v>182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184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65" t="s">
        <v>102</v>
      </c>
      <c r="D13" s="233"/>
      <c r="E13" s="234">
        <v>1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183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66" t="s">
        <v>185</v>
      </c>
      <c r="D14" s="235"/>
      <c r="E14" s="236">
        <v>1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47">
        <v>2</v>
      </c>
      <c r="B15" s="248" t="s">
        <v>186</v>
      </c>
      <c r="C15" s="263" t="s">
        <v>187</v>
      </c>
      <c r="D15" s="249" t="s">
        <v>188</v>
      </c>
      <c r="E15" s="250">
        <v>270</v>
      </c>
      <c r="F15" s="251"/>
      <c r="G15" s="252">
        <f>ROUND(E15*F15,2)</f>
        <v>0</v>
      </c>
      <c r="H15" s="251"/>
      <c r="I15" s="252">
        <f>ROUND(E15*H15,2)</f>
        <v>0</v>
      </c>
      <c r="J15" s="251"/>
      <c r="K15" s="252">
        <f>ROUND(E15*J15,2)</f>
        <v>0</v>
      </c>
      <c r="L15" s="252">
        <v>21</v>
      </c>
      <c r="M15" s="252">
        <f>G15*(1+L15/100)</f>
        <v>0</v>
      </c>
      <c r="N15" s="250">
        <v>5.0000000000000002E-5</v>
      </c>
      <c r="O15" s="250">
        <f>ROUND(E15*N15,2)</f>
        <v>0.01</v>
      </c>
      <c r="P15" s="250">
        <v>0</v>
      </c>
      <c r="Q15" s="250">
        <f>ROUND(E15*P15,2)</f>
        <v>0</v>
      </c>
      <c r="R15" s="252"/>
      <c r="S15" s="252" t="s">
        <v>189</v>
      </c>
      <c r="T15" s="253" t="s">
        <v>190</v>
      </c>
      <c r="U15" s="232">
        <v>0.20200000000000001</v>
      </c>
      <c r="V15" s="232">
        <f>ROUND(E15*U15,2)</f>
        <v>54.54</v>
      </c>
      <c r="W15" s="232"/>
      <c r="X15" s="232" t="s">
        <v>177</v>
      </c>
      <c r="Y15" s="232" t="s">
        <v>178</v>
      </c>
      <c r="Z15" s="212"/>
      <c r="AA15" s="212"/>
      <c r="AB15" s="212"/>
      <c r="AC15" s="212"/>
      <c r="AD15" s="212"/>
      <c r="AE15" s="212"/>
      <c r="AF15" s="212"/>
      <c r="AG15" s="212" t="s">
        <v>179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65" t="s">
        <v>182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65" t="s">
        <v>191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192</v>
      </c>
      <c r="D18" s="233"/>
      <c r="E18" s="234">
        <v>270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66" t="s">
        <v>185</v>
      </c>
      <c r="D19" s="235"/>
      <c r="E19" s="236">
        <v>270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1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47">
        <v>3</v>
      </c>
      <c r="B20" s="248" t="s">
        <v>193</v>
      </c>
      <c r="C20" s="263" t="s">
        <v>194</v>
      </c>
      <c r="D20" s="249" t="s">
        <v>195</v>
      </c>
      <c r="E20" s="250">
        <v>27</v>
      </c>
      <c r="F20" s="251"/>
      <c r="G20" s="252">
        <f>ROUND(E20*F20,2)</f>
        <v>0</v>
      </c>
      <c r="H20" s="251"/>
      <c r="I20" s="252">
        <f>ROUND(E20*H20,2)</f>
        <v>0</v>
      </c>
      <c r="J20" s="251"/>
      <c r="K20" s="252">
        <f>ROUND(E20*J20,2)</f>
        <v>0</v>
      </c>
      <c r="L20" s="252">
        <v>21</v>
      </c>
      <c r="M20" s="252">
        <f>G20*(1+L20/100)</f>
        <v>0</v>
      </c>
      <c r="N20" s="250">
        <v>0</v>
      </c>
      <c r="O20" s="250">
        <f>ROUND(E20*N20,2)</f>
        <v>0</v>
      </c>
      <c r="P20" s="250">
        <v>0</v>
      </c>
      <c r="Q20" s="250">
        <f>ROUND(E20*P20,2)</f>
        <v>0</v>
      </c>
      <c r="R20" s="252"/>
      <c r="S20" s="252" t="s">
        <v>189</v>
      </c>
      <c r="T20" s="253" t="s">
        <v>190</v>
      </c>
      <c r="U20" s="232">
        <v>9.7000000000000003E-2</v>
      </c>
      <c r="V20" s="232">
        <f>ROUND(E20*U20,2)</f>
        <v>2.62</v>
      </c>
      <c r="W20" s="232"/>
      <c r="X20" s="232" t="s">
        <v>196</v>
      </c>
      <c r="Y20" s="232" t="s">
        <v>178</v>
      </c>
      <c r="Z20" s="212"/>
      <c r="AA20" s="212"/>
      <c r="AB20" s="212"/>
      <c r="AC20" s="212"/>
      <c r="AD20" s="212"/>
      <c r="AE20" s="212"/>
      <c r="AF20" s="212"/>
      <c r="AG20" s="212" t="s">
        <v>197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65" t="s">
        <v>182</v>
      </c>
      <c r="D21" s="233"/>
      <c r="E21" s="234"/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65" t="s">
        <v>191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183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65" t="s">
        <v>198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65" t="s">
        <v>199</v>
      </c>
      <c r="D24" s="233"/>
      <c r="E24" s="234">
        <v>27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66" t="s">
        <v>185</v>
      </c>
      <c r="D25" s="235"/>
      <c r="E25" s="236">
        <v>27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1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47">
        <v>4</v>
      </c>
      <c r="B26" s="248" t="s">
        <v>200</v>
      </c>
      <c r="C26" s="263" t="s">
        <v>201</v>
      </c>
      <c r="D26" s="249" t="s">
        <v>195</v>
      </c>
      <c r="E26" s="250">
        <v>27</v>
      </c>
      <c r="F26" s="251"/>
      <c r="G26" s="252">
        <f>ROUND(E26*F26,2)</f>
        <v>0</v>
      </c>
      <c r="H26" s="251"/>
      <c r="I26" s="252">
        <f>ROUND(E26*H26,2)</f>
        <v>0</v>
      </c>
      <c r="J26" s="251"/>
      <c r="K26" s="252">
        <f>ROUND(E26*J26,2)</f>
        <v>0</v>
      </c>
      <c r="L26" s="252">
        <v>21</v>
      </c>
      <c r="M26" s="252">
        <f>G26*(1+L26/100)</f>
        <v>0</v>
      </c>
      <c r="N26" s="250">
        <v>0</v>
      </c>
      <c r="O26" s="250">
        <f>ROUND(E26*N26,2)</f>
        <v>0</v>
      </c>
      <c r="P26" s="250">
        <v>0</v>
      </c>
      <c r="Q26" s="250">
        <f>ROUND(E26*P26,2)</f>
        <v>0</v>
      </c>
      <c r="R26" s="252"/>
      <c r="S26" s="252" t="s">
        <v>189</v>
      </c>
      <c r="T26" s="253" t="s">
        <v>190</v>
      </c>
      <c r="U26" s="232">
        <v>9.2999999999999999E-2</v>
      </c>
      <c r="V26" s="232">
        <f>ROUND(E26*U26,2)</f>
        <v>2.5099999999999998</v>
      </c>
      <c r="W26" s="232"/>
      <c r="X26" s="232" t="s">
        <v>196</v>
      </c>
      <c r="Y26" s="232" t="s">
        <v>178</v>
      </c>
      <c r="Z26" s="212"/>
      <c r="AA26" s="212"/>
      <c r="AB26" s="212"/>
      <c r="AC26" s="212"/>
      <c r="AD26" s="212"/>
      <c r="AE26" s="212"/>
      <c r="AF26" s="212"/>
      <c r="AG26" s="212" t="s">
        <v>197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65" t="s">
        <v>202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183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65" t="s">
        <v>203</v>
      </c>
      <c r="D28" s="233"/>
      <c r="E28" s="234">
        <v>27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5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6" t="s">
        <v>185</v>
      </c>
      <c r="D29" s="235"/>
      <c r="E29" s="236">
        <v>27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1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47">
        <v>5</v>
      </c>
      <c r="B30" s="248" t="s">
        <v>204</v>
      </c>
      <c r="C30" s="263" t="s">
        <v>205</v>
      </c>
      <c r="D30" s="249" t="s">
        <v>195</v>
      </c>
      <c r="E30" s="250">
        <v>270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189</v>
      </c>
      <c r="T30" s="253" t="s">
        <v>190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197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202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65" t="s">
        <v>203</v>
      </c>
      <c r="D32" s="233"/>
      <c r="E32" s="234">
        <v>27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5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66" t="s">
        <v>185</v>
      </c>
      <c r="D33" s="235"/>
      <c r="E33" s="236">
        <v>27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1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7" t="s">
        <v>206</v>
      </c>
      <c r="D34" s="237"/>
      <c r="E34" s="238">
        <v>243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4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47">
        <v>6</v>
      </c>
      <c r="B35" s="248" t="s">
        <v>207</v>
      </c>
      <c r="C35" s="263" t="s">
        <v>208</v>
      </c>
      <c r="D35" s="249" t="s">
        <v>195</v>
      </c>
      <c r="E35" s="250">
        <v>27</v>
      </c>
      <c r="F35" s="251"/>
      <c r="G35" s="252">
        <f>ROUND(E35*F35,2)</f>
        <v>0</v>
      </c>
      <c r="H35" s="251"/>
      <c r="I35" s="252">
        <f>ROUND(E35*H35,2)</f>
        <v>0</v>
      </c>
      <c r="J35" s="251"/>
      <c r="K35" s="252">
        <f>ROUND(E35*J35,2)</f>
        <v>0</v>
      </c>
      <c r="L35" s="252">
        <v>21</v>
      </c>
      <c r="M35" s="252">
        <f>G35*(1+L35/100)</f>
        <v>0</v>
      </c>
      <c r="N35" s="250">
        <v>0</v>
      </c>
      <c r="O35" s="250">
        <f>ROUND(E35*N35,2)</f>
        <v>0</v>
      </c>
      <c r="P35" s="250">
        <v>0</v>
      </c>
      <c r="Q35" s="250">
        <f>ROUND(E35*P35,2)</f>
        <v>0</v>
      </c>
      <c r="R35" s="252"/>
      <c r="S35" s="252" t="s">
        <v>190</v>
      </c>
      <c r="T35" s="253" t="s">
        <v>190</v>
      </c>
      <c r="U35" s="232">
        <v>0</v>
      </c>
      <c r="V35" s="232">
        <f>ROUND(E35*U35,2)</f>
        <v>0</v>
      </c>
      <c r="W35" s="232"/>
      <c r="X35" s="232" t="s">
        <v>196</v>
      </c>
      <c r="Y35" s="232" t="s">
        <v>178</v>
      </c>
      <c r="Z35" s="212"/>
      <c r="AA35" s="212"/>
      <c r="AB35" s="212"/>
      <c r="AC35" s="212"/>
      <c r="AD35" s="212"/>
      <c r="AE35" s="212"/>
      <c r="AF35" s="212"/>
      <c r="AG35" s="212" t="s">
        <v>197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29"/>
      <c r="B36" s="230"/>
      <c r="C36" s="265" t="s">
        <v>202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65" t="s">
        <v>203</v>
      </c>
      <c r="D37" s="233"/>
      <c r="E37" s="234">
        <v>27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5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66" t="s">
        <v>185</v>
      </c>
      <c r="D38" s="235"/>
      <c r="E38" s="236">
        <v>27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183</v>
      </c>
      <c r="AH38" s="212">
        <v>1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47">
        <v>7</v>
      </c>
      <c r="B39" s="248" t="s">
        <v>209</v>
      </c>
      <c r="C39" s="263" t="s">
        <v>210</v>
      </c>
      <c r="D39" s="249" t="s">
        <v>188</v>
      </c>
      <c r="E39" s="250">
        <v>57.6</v>
      </c>
      <c r="F39" s="251"/>
      <c r="G39" s="252">
        <f>ROUND(E39*F39,2)</f>
        <v>0</v>
      </c>
      <c r="H39" s="251"/>
      <c r="I39" s="252">
        <f>ROUND(E39*H39,2)</f>
        <v>0</v>
      </c>
      <c r="J39" s="251"/>
      <c r="K39" s="252">
        <f>ROUND(E39*J39,2)</f>
        <v>0</v>
      </c>
      <c r="L39" s="252">
        <v>21</v>
      </c>
      <c r="M39" s="252">
        <f>G39*(1+L39/100)</f>
        <v>0</v>
      </c>
      <c r="N39" s="250">
        <v>9.4000000000000004E-3</v>
      </c>
      <c r="O39" s="250">
        <f>ROUND(E39*N39,2)</f>
        <v>0.54</v>
      </c>
      <c r="P39" s="250">
        <v>0</v>
      </c>
      <c r="Q39" s="250">
        <f>ROUND(E39*P39,2)</f>
        <v>0</v>
      </c>
      <c r="R39" s="252"/>
      <c r="S39" s="252" t="s">
        <v>189</v>
      </c>
      <c r="T39" s="253" t="s">
        <v>190</v>
      </c>
      <c r="U39" s="232">
        <v>0.86399999999999999</v>
      </c>
      <c r="V39" s="232">
        <f>ROUND(E39*U39,2)</f>
        <v>49.77</v>
      </c>
      <c r="W39" s="232"/>
      <c r="X39" s="232" t="s">
        <v>196</v>
      </c>
      <c r="Y39" s="232" t="s">
        <v>178</v>
      </c>
      <c r="Z39" s="212"/>
      <c r="AA39" s="212"/>
      <c r="AB39" s="212"/>
      <c r="AC39" s="212"/>
      <c r="AD39" s="212"/>
      <c r="AE39" s="212"/>
      <c r="AF39" s="212"/>
      <c r="AG39" s="212" t="s">
        <v>197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64" t="s">
        <v>211</v>
      </c>
      <c r="D40" s="254"/>
      <c r="E40" s="254"/>
      <c r="F40" s="254"/>
      <c r="G40" s="254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181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2" x14ac:dyDescent="0.2">
      <c r="A41" s="229"/>
      <c r="B41" s="230"/>
      <c r="C41" s="265" t="s">
        <v>212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65" t="s">
        <v>213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183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ht="22.5" outlineLevel="3" x14ac:dyDescent="0.2">
      <c r="A43" s="229"/>
      <c r="B43" s="230"/>
      <c r="C43" s="265" t="s">
        <v>214</v>
      </c>
      <c r="D43" s="233"/>
      <c r="E43" s="234"/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183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65" t="s">
        <v>215</v>
      </c>
      <c r="D44" s="233"/>
      <c r="E44" s="234">
        <v>57.6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183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66" t="s">
        <v>185</v>
      </c>
      <c r="D45" s="235"/>
      <c r="E45" s="236">
        <v>57.6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183</v>
      </c>
      <c r="AH45" s="212">
        <v>1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47">
        <v>8</v>
      </c>
      <c r="B46" s="248" t="s">
        <v>216</v>
      </c>
      <c r="C46" s="263" t="s">
        <v>217</v>
      </c>
      <c r="D46" s="249" t="s">
        <v>188</v>
      </c>
      <c r="E46" s="250">
        <v>57.6</v>
      </c>
      <c r="F46" s="251"/>
      <c r="G46" s="252">
        <f>ROUND(E46*F46,2)</f>
        <v>0</v>
      </c>
      <c r="H46" s="251"/>
      <c r="I46" s="252">
        <f>ROUND(E46*H46,2)</f>
        <v>0</v>
      </c>
      <c r="J46" s="251"/>
      <c r="K46" s="252">
        <f>ROUND(E46*J46,2)</f>
        <v>0</v>
      </c>
      <c r="L46" s="252">
        <v>21</v>
      </c>
      <c r="M46" s="252">
        <f>G46*(1+L46/100)</f>
        <v>0</v>
      </c>
      <c r="N46" s="250">
        <v>0</v>
      </c>
      <c r="O46" s="250">
        <f>ROUND(E46*N46,2)</f>
        <v>0</v>
      </c>
      <c r="P46" s="250">
        <v>0</v>
      </c>
      <c r="Q46" s="250">
        <f>ROUND(E46*P46,2)</f>
        <v>0</v>
      </c>
      <c r="R46" s="252"/>
      <c r="S46" s="252" t="s">
        <v>189</v>
      </c>
      <c r="T46" s="253" t="s">
        <v>190</v>
      </c>
      <c r="U46" s="232">
        <v>0.371</v>
      </c>
      <c r="V46" s="232">
        <f>ROUND(E46*U46,2)</f>
        <v>21.37</v>
      </c>
      <c r="W46" s="232"/>
      <c r="X46" s="232" t="s">
        <v>196</v>
      </c>
      <c r="Y46" s="232" t="s">
        <v>178</v>
      </c>
      <c r="Z46" s="212"/>
      <c r="AA46" s="212"/>
      <c r="AB46" s="212"/>
      <c r="AC46" s="212"/>
      <c r="AD46" s="212"/>
      <c r="AE46" s="212"/>
      <c r="AF46" s="212"/>
      <c r="AG46" s="212" t="s">
        <v>197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2" x14ac:dyDescent="0.2">
      <c r="A47" s="229"/>
      <c r="B47" s="230"/>
      <c r="C47" s="264" t="s">
        <v>211</v>
      </c>
      <c r="D47" s="254"/>
      <c r="E47" s="254"/>
      <c r="F47" s="254"/>
      <c r="G47" s="254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181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65" t="s">
        <v>212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183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65" t="s">
        <v>213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183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ht="22.5" outlineLevel="3" x14ac:dyDescent="0.2">
      <c r="A50" s="229"/>
      <c r="B50" s="230"/>
      <c r="C50" s="265" t="s">
        <v>214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183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65" t="s">
        <v>215</v>
      </c>
      <c r="D51" s="233"/>
      <c r="E51" s="234">
        <v>57.6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183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66" t="s">
        <v>185</v>
      </c>
      <c r="D52" s="235"/>
      <c r="E52" s="236">
        <v>57.6</v>
      </c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183</v>
      </c>
      <c r="AH52" s="212">
        <v>1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x14ac:dyDescent="0.2">
      <c r="A53" s="240" t="s">
        <v>170</v>
      </c>
      <c r="B53" s="241" t="s">
        <v>114</v>
      </c>
      <c r="C53" s="262" t="s">
        <v>115</v>
      </c>
      <c r="D53" s="242"/>
      <c r="E53" s="243"/>
      <c r="F53" s="244"/>
      <c r="G53" s="244">
        <f>SUMIF(AG54:AG73,"&lt;&gt;NOR",G54:G73)</f>
        <v>0</v>
      </c>
      <c r="H53" s="244"/>
      <c r="I53" s="244">
        <f>SUM(I54:I73)</f>
        <v>0</v>
      </c>
      <c r="J53" s="244"/>
      <c r="K53" s="244">
        <f>SUM(K54:K73)</f>
        <v>0</v>
      </c>
      <c r="L53" s="244"/>
      <c r="M53" s="244">
        <f>SUM(M54:M73)</f>
        <v>0</v>
      </c>
      <c r="N53" s="243"/>
      <c r="O53" s="243">
        <f>SUM(O54:O73)</f>
        <v>5.28</v>
      </c>
      <c r="P53" s="243"/>
      <c r="Q53" s="243">
        <f>SUM(Q54:Q73)</f>
        <v>4.68</v>
      </c>
      <c r="R53" s="244"/>
      <c r="S53" s="244"/>
      <c r="T53" s="245"/>
      <c r="U53" s="239"/>
      <c r="V53" s="239">
        <f>SUM(V54:V73)</f>
        <v>8.75</v>
      </c>
      <c r="W53" s="239"/>
      <c r="X53" s="239"/>
      <c r="Y53" s="239"/>
      <c r="AG53" t="s">
        <v>171</v>
      </c>
    </row>
    <row r="54" spans="1:60" outlineLevel="1" x14ac:dyDescent="0.2">
      <c r="A54" s="247">
        <v>9</v>
      </c>
      <c r="B54" s="248" t="s">
        <v>218</v>
      </c>
      <c r="C54" s="263" t="s">
        <v>219</v>
      </c>
      <c r="D54" s="249" t="s">
        <v>188</v>
      </c>
      <c r="E54" s="250">
        <v>10</v>
      </c>
      <c r="F54" s="251"/>
      <c r="G54" s="252">
        <f>ROUND(E54*F54,2)</f>
        <v>0</v>
      </c>
      <c r="H54" s="251"/>
      <c r="I54" s="252">
        <f>ROUND(E54*H54,2)</f>
        <v>0</v>
      </c>
      <c r="J54" s="251"/>
      <c r="K54" s="252">
        <f>ROUND(E54*J54,2)</f>
        <v>0</v>
      </c>
      <c r="L54" s="252">
        <v>21</v>
      </c>
      <c r="M54" s="252">
        <f>G54*(1+L54/100)</f>
        <v>0</v>
      </c>
      <c r="N54" s="250">
        <v>0</v>
      </c>
      <c r="O54" s="250">
        <f>ROUND(E54*N54,2)</f>
        <v>0</v>
      </c>
      <c r="P54" s="250">
        <v>0.13800000000000001</v>
      </c>
      <c r="Q54" s="250">
        <f>ROUND(E54*P54,2)</f>
        <v>1.38</v>
      </c>
      <c r="R54" s="252"/>
      <c r="S54" s="252" t="s">
        <v>189</v>
      </c>
      <c r="T54" s="253" t="s">
        <v>190</v>
      </c>
      <c r="U54" s="232">
        <v>0.16</v>
      </c>
      <c r="V54" s="232">
        <f>ROUND(E54*U54,2)</f>
        <v>1.6</v>
      </c>
      <c r="W54" s="232"/>
      <c r="X54" s="232" t="s">
        <v>196</v>
      </c>
      <c r="Y54" s="232" t="s">
        <v>178</v>
      </c>
      <c r="Z54" s="212"/>
      <c r="AA54" s="212"/>
      <c r="AB54" s="212"/>
      <c r="AC54" s="212"/>
      <c r="AD54" s="212"/>
      <c r="AE54" s="212"/>
      <c r="AF54" s="212"/>
      <c r="AG54" s="212" t="s">
        <v>197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65" t="s">
        <v>182</v>
      </c>
      <c r="D55" s="233"/>
      <c r="E55" s="234"/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183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65" t="s">
        <v>220</v>
      </c>
      <c r="D56" s="233"/>
      <c r="E56" s="234"/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183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65" t="s">
        <v>221</v>
      </c>
      <c r="D57" s="233"/>
      <c r="E57" s="234">
        <v>10</v>
      </c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183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66" t="s">
        <v>185</v>
      </c>
      <c r="D58" s="235"/>
      <c r="E58" s="236">
        <v>10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183</v>
      </c>
      <c r="AH58" s="212">
        <v>1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47">
        <v>10</v>
      </c>
      <c r="B59" s="248" t="s">
        <v>222</v>
      </c>
      <c r="C59" s="263" t="s">
        <v>223</v>
      </c>
      <c r="D59" s="249" t="s">
        <v>188</v>
      </c>
      <c r="E59" s="250">
        <v>10</v>
      </c>
      <c r="F59" s="251"/>
      <c r="G59" s="252">
        <f>ROUND(E59*F59,2)</f>
        <v>0</v>
      </c>
      <c r="H59" s="251"/>
      <c r="I59" s="252">
        <f>ROUND(E59*H59,2)</f>
        <v>0</v>
      </c>
      <c r="J59" s="251"/>
      <c r="K59" s="252">
        <f>ROUND(E59*J59,2)</f>
        <v>0</v>
      </c>
      <c r="L59" s="252">
        <v>21</v>
      </c>
      <c r="M59" s="252">
        <f>G59*(1+L59/100)</f>
        <v>0</v>
      </c>
      <c r="N59" s="250">
        <v>0</v>
      </c>
      <c r="O59" s="250">
        <f>ROUND(E59*N59,2)</f>
        <v>0</v>
      </c>
      <c r="P59" s="250">
        <v>0.33</v>
      </c>
      <c r="Q59" s="250">
        <f>ROUND(E59*P59,2)</f>
        <v>3.3</v>
      </c>
      <c r="R59" s="252"/>
      <c r="S59" s="252" t="s">
        <v>189</v>
      </c>
      <c r="T59" s="253" t="s">
        <v>190</v>
      </c>
      <c r="U59" s="232">
        <v>0.3135</v>
      </c>
      <c r="V59" s="232">
        <f>ROUND(E59*U59,2)</f>
        <v>3.14</v>
      </c>
      <c r="W59" s="232"/>
      <c r="X59" s="232" t="s">
        <v>196</v>
      </c>
      <c r="Y59" s="232" t="s">
        <v>178</v>
      </c>
      <c r="Z59" s="212"/>
      <c r="AA59" s="212"/>
      <c r="AB59" s="212"/>
      <c r="AC59" s="212"/>
      <c r="AD59" s="212"/>
      <c r="AE59" s="212"/>
      <c r="AF59" s="212"/>
      <c r="AG59" s="212" t="s">
        <v>197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29"/>
      <c r="B60" s="230"/>
      <c r="C60" s="265" t="s">
        <v>182</v>
      </c>
      <c r="D60" s="233"/>
      <c r="E60" s="234"/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183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65" t="s">
        <v>220</v>
      </c>
      <c r="D61" s="233"/>
      <c r="E61" s="234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183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65" t="s">
        <v>221</v>
      </c>
      <c r="D62" s="233"/>
      <c r="E62" s="234">
        <v>10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183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66" t="s">
        <v>185</v>
      </c>
      <c r="D63" s="235"/>
      <c r="E63" s="236">
        <v>10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183</v>
      </c>
      <c r="AH63" s="212">
        <v>1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47">
        <v>11</v>
      </c>
      <c r="B64" s="248" t="s">
        <v>224</v>
      </c>
      <c r="C64" s="263" t="s">
        <v>225</v>
      </c>
      <c r="D64" s="249" t="s">
        <v>188</v>
      </c>
      <c r="E64" s="250">
        <v>10</v>
      </c>
      <c r="F64" s="251"/>
      <c r="G64" s="252">
        <f>ROUND(E64*F64,2)</f>
        <v>0</v>
      </c>
      <c r="H64" s="251"/>
      <c r="I64" s="252">
        <f>ROUND(E64*H64,2)</f>
        <v>0</v>
      </c>
      <c r="J64" s="251"/>
      <c r="K64" s="252">
        <f>ROUND(E64*J64,2)</f>
        <v>0</v>
      </c>
      <c r="L64" s="252">
        <v>21</v>
      </c>
      <c r="M64" s="252">
        <f>G64*(1+L64/100)</f>
        <v>0</v>
      </c>
      <c r="N64" s="250">
        <v>0.18310000000000001</v>
      </c>
      <c r="O64" s="250">
        <f>ROUND(E64*N64,2)</f>
        <v>1.83</v>
      </c>
      <c r="P64" s="250">
        <v>0</v>
      </c>
      <c r="Q64" s="250">
        <f>ROUND(E64*P64,2)</f>
        <v>0</v>
      </c>
      <c r="R64" s="252"/>
      <c r="S64" s="252" t="s">
        <v>189</v>
      </c>
      <c r="T64" s="253" t="s">
        <v>190</v>
      </c>
      <c r="U64" s="232">
        <v>0.375</v>
      </c>
      <c r="V64" s="232">
        <f>ROUND(E64*U64,2)</f>
        <v>3.75</v>
      </c>
      <c r="W64" s="232"/>
      <c r="X64" s="232" t="s">
        <v>196</v>
      </c>
      <c r="Y64" s="232" t="s">
        <v>178</v>
      </c>
      <c r="Z64" s="212"/>
      <c r="AA64" s="212"/>
      <c r="AB64" s="212"/>
      <c r="AC64" s="212"/>
      <c r="AD64" s="212"/>
      <c r="AE64" s="212"/>
      <c r="AF64" s="212"/>
      <c r="AG64" s="212" t="s">
        <v>197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65" t="s">
        <v>182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183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65" t="s">
        <v>220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183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65" t="s">
        <v>221</v>
      </c>
      <c r="D67" s="233"/>
      <c r="E67" s="234">
        <v>10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183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66" t="s">
        <v>185</v>
      </c>
      <c r="D68" s="235"/>
      <c r="E68" s="236">
        <v>10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183</v>
      </c>
      <c r="AH68" s="212">
        <v>1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1" x14ac:dyDescent="0.2">
      <c r="A69" s="247">
        <v>12</v>
      </c>
      <c r="B69" s="248" t="s">
        <v>226</v>
      </c>
      <c r="C69" s="263" t="s">
        <v>227</v>
      </c>
      <c r="D69" s="249" t="s">
        <v>188</v>
      </c>
      <c r="E69" s="250">
        <v>10</v>
      </c>
      <c r="F69" s="251"/>
      <c r="G69" s="252">
        <f>ROUND(E69*F69,2)</f>
        <v>0</v>
      </c>
      <c r="H69" s="251"/>
      <c r="I69" s="252">
        <f>ROUND(E69*H69,2)</f>
        <v>0</v>
      </c>
      <c r="J69" s="251"/>
      <c r="K69" s="252">
        <f>ROUND(E69*J69,2)</f>
        <v>0</v>
      </c>
      <c r="L69" s="252">
        <v>21</v>
      </c>
      <c r="M69" s="252">
        <f>G69*(1+L69/100)</f>
        <v>0</v>
      </c>
      <c r="N69" s="250">
        <v>0.34499999999999997</v>
      </c>
      <c r="O69" s="250">
        <f>ROUND(E69*N69,2)</f>
        <v>3.45</v>
      </c>
      <c r="P69" s="250">
        <v>0</v>
      </c>
      <c r="Q69" s="250">
        <f>ROUND(E69*P69,2)</f>
        <v>0</v>
      </c>
      <c r="R69" s="252"/>
      <c r="S69" s="252" t="s">
        <v>189</v>
      </c>
      <c r="T69" s="253" t="s">
        <v>190</v>
      </c>
      <c r="U69" s="232">
        <v>2.5999999999999999E-2</v>
      </c>
      <c r="V69" s="232">
        <f>ROUND(E69*U69,2)</f>
        <v>0.26</v>
      </c>
      <c r="W69" s="232"/>
      <c r="X69" s="232" t="s">
        <v>196</v>
      </c>
      <c r="Y69" s="232" t="s">
        <v>178</v>
      </c>
      <c r="Z69" s="212"/>
      <c r="AA69" s="212"/>
      <c r="AB69" s="212"/>
      <c r="AC69" s="212"/>
      <c r="AD69" s="212"/>
      <c r="AE69" s="212"/>
      <c r="AF69" s="212"/>
      <c r="AG69" s="212" t="s">
        <v>197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65" t="s">
        <v>182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183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65" t="s">
        <v>220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183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65" t="s">
        <v>221</v>
      </c>
      <c r="D72" s="233"/>
      <c r="E72" s="234">
        <v>10</v>
      </c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183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66" t="s">
        <v>185</v>
      </c>
      <c r="D73" s="235"/>
      <c r="E73" s="236">
        <v>10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183</v>
      </c>
      <c r="AH73" s="212">
        <v>1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x14ac:dyDescent="0.2">
      <c r="A74" s="240" t="s">
        <v>170</v>
      </c>
      <c r="B74" s="241" t="s">
        <v>116</v>
      </c>
      <c r="C74" s="262" t="s">
        <v>117</v>
      </c>
      <c r="D74" s="242"/>
      <c r="E74" s="243"/>
      <c r="F74" s="244"/>
      <c r="G74" s="244">
        <f>SUMIF(AG75:AG98,"&lt;&gt;NOR",G75:G98)</f>
        <v>0</v>
      </c>
      <c r="H74" s="244"/>
      <c r="I74" s="244">
        <f>SUM(I75:I98)</f>
        <v>0</v>
      </c>
      <c r="J74" s="244"/>
      <c r="K74" s="244">
        <f>SUM(K75:K98)</f>
        <v>0</v>
      </c>
      <c r="L74" s="244"/>
      <c r="M74" s="244">
        <f>SUM(M75:M98)</f>
        <v>0</v>
      </c>
      <c r="N74" s="243"/>
      <c r="O74" s="243">
        <f>SUM(O75:O98)</f>
        <v>0</v>
      </c>
      <c r="P74" s="243"/>
      <c r="Q74" s="243">
        <f>SUM(Q75:Q98)</f>
        <v>70.550000000000011</v>
      </c>
      <c r="R74" s="244"/>
      <c r="S74" s="244"/>
      <c r="T74" s="245"/>
      <c r="U74" s="239"/>
      <c r="V74" s="239">
        <f>SUM(V75:V98)</f>
        <v>224.57</v>
      </c>
      <c r="W74" s="239"/>
      <c r="X74" s="239"/>
      <c r="Y74" s="239"/>
      <c r="AG74" t="s">
        <v>171</v>
      </c>
    </row>
    <row r="75" spans="1:60" outlineLevel="1" x14ac:dyDescent="0.2">
      <c r="A75" s="247">
        <v>13</v>
      </c>
      <c r="B75" s="248" t="s">
        <v>228</v>
      </c>
      <c r="C75" s="263" t="s">
        <v>229</v>
      </c>
      <c r="D75" s="249" t="s">
        <v>174</v>
      </c>
      <c r="E75" s="250">
        <v>434</v>
      </c>
      <c r="F75" s="251"/>
      <c r="G75" s="252">
        <f>ROUND(E75*F75,2)</f>
        <v>0</v>
      </c>
      <c r="H75" s="251"/>
      <c r="I75" s="252">
        <f>ROUND(E75*H75,2)</f>
        <v>0</v>
      </c>
      <c r="J75" s="251"/>
      <c r="K75" s="252">
        <f>ROUND(E75*J75,2)</f>
        <v>0</v>
      </c>
      <c r="L75" s="252">
        <v>21</v>
      </c>
      <c r="M75" s="252">
        <f>G75*(1+L75/100)</f>
        <v>0</v>
      </c>
      <c r="N75" s="250">
        <v>0</v>
      </c>
      <c r="O75" s="250">
        <f>ROUND(E75*N75,2)</f>
        <v>0</v>
      </c>
      <c r="P75" s="250">
        <v>7.2999999999999995E-2</v>
      </c>
      <c r="Q75" s="250">
        <f>ROUND(E75*P75,2)</f>
        <v>31.68</v>
      </c>
      <c r="R75" s="252"/>
      <c r="S75" s="252" t="s">
        <v>189</v>
      </c>
      <c r="T75" s="253" t="s">
        <v>190</v>
      </c>
      <c r="U75" s="232">
        <v>0.23</v>
      </c>
      <c r="V75" s="232">
        <f>ROUND(E75*U75,2)</f>
        <v>99.82</v>
      </c>
      <c r="W75" s="232"/>
      <c r="X75" s="232" t="s">
        <v>196</v>
      </c>
      <c r="Y75" s="232" t="s">
        <v>178</v>
      </c>
      <c r="Z75" s="212"/>
      <c r="AA75" s="212"/>
      <c r="AB75" s="212"/>
      <c r="AC75" s="212"/>
      <c r="AD75" s="212"/>
      <c r="AE75" s="212"/>
      <c r="AF75" s="212"/>
      <c r="AG75" s="212" t="s">
        <v>197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2" x14ac:dyDescent="0.2">
      <c r="A76" s="229"/>
      <c r="B76" s="230"/>
      <c r="C76" s="265" t="s">
        <v>182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183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65" t="s">
        <v>230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183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65" t="s">
        <v>231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183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65" t="s">
        <v>232</v>
      </c>
      <c r="D79" s="233"/>
      <c r="E79" s="234"/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183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65" t="s">
        <v>233</v>
      </c>
      <c r="D80" s="233"/>
      <c r="E80" s="234"/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183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65" t="s">
        <v>234</v>
      </c>
      <c r="D81" s="233"/>
      <c r="E81" s="234">
        <v>434</v>
      </c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183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66" t="s">
        <v>185</v>
      </c>
      <c r="D82" s="235"/>
      <c r="E82" s="236">
        <v>434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183</v>
      </c>
      <c r="AH82" s="212">
        <v>1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47">
        <v>14</v>
      </c>
      <c r="B83" s="248" t="s">
        <v>235</v>
      </c>
      <c r="C83" s="263" t="s">
        <v>236</v>
      </c>
      <c r="D83" s="249" t="s">
        <v>174</v>
      </c>
      <c r="E83" s="250">
        <v>63</v>
      </c>
      <c r="F83" s="251"/>
      <c r="G83" s="252">
        <f>ROUND(E83*F83,2)</f>
        <v>0</v>
      </c>
      <c r="H83" s="251"/>
      <c r="I83" s="252">
        <f>ROUND(E83*H83,2)</f>
        <v>0</v>
      </c>
      <c r="J83" s="251"/>
      <c r="K83" s="252">
        <f>ROUND(E83*J83,2)</f>
        <v>0</v>
      </c>
      <c r="L83" s="252">
        <v>21</v>
      </c>
      <c r="M83" s="252">
        <f>G83*(1+L83/100)</f>
        <v>0</v>
      </c>
      <c r="N83" s="250">
        <v>0</v>
      </c>
      <c r="O83" s="250">
        <f>ROUND(E83*N83,2)</f>
        <v>0</v>
      </c>
      <c r="P83" s="250">
        <v>7.2999999999999995E-2</v>
      </c>
      <c r="Q83" s="250">
        <f>ROUND(E83*P83,2)</f>
        <v>4.5999999999999996</v>
      </c>
      <c r="R83" s="252"/>
      <c r="S83" s="252" t="s">
        <v>175</v>
      </c>
      <c r="T83" s="253" t="s">
        <v>190</v>
      </c>
      <c r="U83" s="232">
        <v>0.23</v>
      </c>
      <c r="V83" s="232">
        <f>ROUND(E83*U83,2)</f>
        <v>14.49</v>
      </c>
      <c r="W83" s="232"/>
      <c r="X83" s="232" t="s">
        <v>196</v>
      </c>
      <c r="Y83" s="232" t="s">
        <v>178</v>
      </c>
      <c r="Z83" s="212"/>
      <c r="AA83" s="212"/>
      <c r="AB83" s="212"/>
      <c r="AC83" s="212"/>
      <c r="AD83" s="212"/>
      <c r="AE83" s="212"/>
      <c r="AF83" s="212"/>
      <c r="AG83" s="212" t="s">
        <v>197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65" t="s">
        <v>182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183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65" t="s">
        <v>230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183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65" t="s">
        <v>231</v>
      </c>
      <c r="D86" s="233"/>
      <c r="E86" s="234"/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183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65" t="s">
        <v>237</v>
      </c>
      <c r="D87" s="233"/>
      <c r="E87" s="234">
        <v>63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183</v>
      </c>
      <c r="AH87" s="212">
        <v>0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66" t="s">
        <v>185</v>
      </c>
      <c r="D88" s="235"/>
      <c r="E88" s="236">
        <v>63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183</v>
      </c>
      <c r="AH88" s="212">
        <v>1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47">
        <v>15</v>
      </c>
      <c r="B89" s="248" t="s">
        <v>238</v>
      </c>
      <c r="C89" s="263" t="s">
        <v>239</v>
      </c>
      <c r="D89" s="249" t="s">
        <v>195</v>
      </c>
      <c r="E89" s="250">
        <v>17.1325</v>
      </c>
      <c r="F89" s="251"/>
      <c r="G89" s="252">
        <f>ROUND(E89*F89,2)</f>
        <v>0</v>
      </c>
      <c r="H89" s="251"/>
      <c r="I89" s="252">
        <f>ROUND(E89*H89,2)</f>
        <v>0</v>
      </c>
      <c r="J89" s="251"/>
      <c r="K89" s="252">
        <f>ROUND(E89*J89,2)</f>
        <v>0</v>
      </c>
      <c r="L89" s="252">
        <v>21</v>
      </c>
      <c r="M89" s="252">
        <f>G89*(1+L89/100)</f>
        <v>0</v>
      </c>
      <c r="N89" s="250">
        <v>0</v>
      </c>
      <c r="O89" s="250">
        <f>ROUND(E89*N89,2)</f>
        <v>0</v>
      </c>
      <c r="P89" s="250">
        <v>2</v>
      </c>
      <c r="Q89" s="250">
        <f>ROUND(E89*P89,2)</f>
        <v>34.270000000000003</v>
      </c>
      <c r="R89" s="252"/>
      <c r="S89" s="252" t="s">
        <v>189</v>
      </c>
      <c r="T89" s="253" t="s">
        <v>190</v>
      </c>
      <c r="U89" s="232">
        <v>6.4359999999999999</v>
      </c>
      <c r="V89" s="232">
        <f>ROUND(E89*U89,2)</f>
        <v>110.26</v>
      </c>
      <c r="W89" s="232"/>
      <c r="X89" s="232" t="s">
        <v>196</v>
      </c>
      <c r="Y89" s="232" t="s">
        <v>178</v>
      </c>
      <c r="Z89" s="212"/>
      <c r="AA89" s="212"/>
      <c r="AB89" s="212"/>
      <c r="AC89" s="212"/>
      <c r="AD89" s="212"/>
      <c r="AE89" s="212"/>
      <c r="AF89" s="212"/>
      <c r="AG89" s="212" t="s">
        <v>197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65" t="s">
        <v>182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183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65" t="s">
        <v>240</v>
      </c>
      <c r="D91" s="233"/>
      <c r="E91" s="234"/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183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65" t="s">
        <v>241</v>
      </c>
      <c r="D92" s="233"/>
      <c r="E92" s="234">
        <v>4.4000000000000004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183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29"/>
      <c r="B93" s="230"/>
      <c r="C93" s="265" t="s">
        <v>242</v>
      </c>
      <c r="D93" s="233"/>
      <c r="E93" s="234">
        <v>12.375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183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66" t="s">
        <v>185</v>
      </c>
      <c r="D94" s="235"/>
      <c r="E94" s="236">
        <v>16.774999999999999</v>
      </c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183</v>
      </c>
      <c r="AH94" s="212">
        <v>1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65" t="s">
        <v>243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183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65" t="s">
        <v>244</v>
      </c>
      <c r="D96" s="233"/>
      <c r="E96" s="234">
        <v>0.19500000000000001</v>
      </c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183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65" t="s">
        <v>245</v>
      </c>
      <c r="D97" s="233"/>
      <c r="E97" s="234">
        <v>0.16250000000000001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183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66" t="s">
        <v>185</v>
      </c>
      <c r="D98" s="235"/>
      <c r="E98" s="236">
        <v>0.35749999999999998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183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x14ac:dyDescent="0.2">
      <c r="A99" s="240" t="s">
        <v>170</v>
      </c>
      <c r="B99" s="241" t="s">
        <v>118</v>
      </c>
      <c r="C99" s="262" t="s">
        <v>119</v>
      </c>
      <c r="D99" s="242"/>
      <c r="E99" s="243"/>
      <c r="F99" s="244"/>
      <c r="G99" s="244">
        <f>SUMIF(AG100:AG100,"&lt;&gt;NOR",G100:G100)</f>
        <v>0</v>
      </c>
      <c r="H99" s="244"/>
      <c r="I99" s="244">
        <f>SUM(I100:I100)</f>
        <v>0</v>
      </c>
      <c r="J99" s="244"/>
      <c r="K99" s="244">
        <f>SUM(K100:K100)</f>
        <v>0</v>
      </c>
      <c r="L99" s="244"/>
      <c r="M99" s="244">
        <f>SUM(M100:M100)</f>
        <v>0</v>
      </c>
      <c r="N99" s="243"/>
      <c r="O99" s="243">
        <f>SUM(O100:O100)</f>
        <v>0</v>
      </c>
      <c r="P99" s="243"/>
      <c r="Q99" s="243">
        <f>SUM(Q100:Q100)</f>
        <v>0</v>
      </c>
      <c r="R99" s="244"/>
      <c r="S99" s="244"/>
      <c r="T99" s="245"/>
      <c r="U99" s="239"/>
      <c r="V99" s="239">
        <f>SUM(V100:V100)</f>
        <v>2.27</v>
      </c>
      <c r="W99" s="239"/>
      <c r="X99" s="239"/>
      <c r="Y99" s="239"/>
      <c r="AG99" t="s">
        <v>171</v>
      </c>
    </row>
    <row r="100" spans="1:60" outlineLevel="1" x14ac:dyDescent="0.2">
      <c r="A100" s="255">
        <v>16</v>
      </c>
      <c r="B100" s="256" t="s">
        <v>246</v>
      </c>
      <c r="C100" s="268" t="s">
        <v>247</v>
      </c>
      <c r="D100" s="257" t="s">
        <v>248</v>
      </c>
      <c r="E100" s="258">
        <v>5.8224400000000003</v>
      </c>
      <c r="F100" s="259"/>
      <c r="G100" s="260">
        <f>ROUND(E100*F100,2)</f>
        <v>0</v>
      </c>
      <c r="H100" s="259"/>
      <c r="I100" s="260">
        <f>ROUND(E100*H100,2)</f>
        <v>0</v>
      </c>
      <c r="J100" s="259"/>
      <c r="K100" s="260">
        <f>ROUND(E100*J100,2)</f>
        <v>0</v>
      </c>
      <c r="L100" s="260">
        <v>21</v>
      </c>
      <c r="M100" s="260">
        <f>G100*(1+L100/100)</f>
        <v>0</v>
      </c>
      <c r="N100" s="258">
        <v>0</v>
      </c>
      <c r="O100" s="258">
        <f>ROUND(E100*N100,2)</f>
        <v>0</v>
      </c>
      <c r="P100" s="258">
        <v>0</v>
      </c>
      <c r="Q100" s="258">
        <f>ROUND(E100*P100,2)</f>
        <v>0</v>
      </c>
      <c r="R100" s="260"/>
      <c r="S100" s="260" t="s">
        <v>189</v>
      </c>
      <c r="T100" s="261" t="s">
        <v>190</v>
      </c>
      <c r="U100" s="232">
        <v>0.39</v>
      </c>
      <c r="V100" s="232">
        <f>ROUND(E100*U100,2)</f>
        <v>2.27</v>
      </c>
      <c r="W100" s="232"/>
      <c r="X100" s="232" t="s">
        <v>249</v>
      </c>
      <c r="Y100" s="232" t="s">
        <v>178</v>
      </c>
      <c r="Z100" s="212"/>
      <c r="AA100" s="212"/>
      <c r="AB100" s="212"/>
      <c r="AC100" s="212"/>
      <c r="AD100" s="212"/>
      <c r="AE100" s="212"/>
      <c r="AF100" s="212"/>
      <c r="AG100" s="212" t="s">
        <v>250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x14ac:dyDescent="0.2">
      <c r="A101" s="240" t="s">
        <v>170</v>
      </c>
      <c r="B101" s="241" t="s">
        <v>134</v>
      </c>
      <c r="C101" s="262" t="s">
        <v>135</v>
      </c>
      <c r="D101" s="242"/>
      <c r="E101" s="243"/>
      <c r="F101" s="244"/>
      <c r="G101" s="244">
        <f>SUMIF(AG102:AG119,"&lt;&gt;NOR",G102:G119)</f>
        <v>0</v>
      </c>
      <c r="H101" s="244"/>
      <c r="I101" s="244">
        <f>SUM(I102:I119)</f>
        <v>0</v>
      </c>
      <c r="J101" s="244"/>
      <c r="K101" s="244">
        <f>SUM(K102:K119)</f>
        <v>0</v>
      </c>
      <c r="L101" s="244"/>
      <c r="M101" s="244">
        <f>SUM(M102:M119)</f>
        <v>0</v>
      </c>
      <c r="N101" s="243"/>
      <c r="O101" s="243">
        <f>SUM(O102:O119)</f>
        <v>0</v>
      </c>
      <c r="P101" s="243"/>
      <c r="Q101" s="243">
        <f>SUM(Q102:Q119)</f>
        <v>0</v>
      </c>
      <c r="R101" s="244"/>
      <c r="S101" s="244"/>
      <c r="T101" s="245"/>
      <c r="U101" s="239"/>
      <c r="V101" s="239">
        <f>SUM(V102:V119)</f>
        <v>0</v>
      </c>
      <c r="W101" s="239"/>
      <c r="X101" s="239"/>
      <c r="Y101" s="239"/>
      <c r="AG101" t="s">
        <v>171</v>
      </c>
    </row>
    <row r="102" spans="1:60" ht="22.5" outlineLevel="1" x14ac:dyDescent="0.2">
      <c r="A102" s="247">
        <v>17</v>
      </c>
      <c r="B102" s="248" t="s">
        <v>251</v>
      </c>
      <c r="C102" s="263" t="s">
        <v>252</v>
      </c>
      <c r="D102" s="249" t="s">
        <v>253</v>
      </c>
      <c r="E102" s="250">
        <v>1</v>
      </c>
      <c r="F102" s="251"/>
      <c r="G102" s="252">
        <f>ROUND(E102*F102,2)</f>
        <v>0</v>
      </c>
      <c r="H102" s="251"/>
      <c r="I102" s="252">
        <f>ROUND(E102*H102,2)</f>
        <v>0</v>
      </c>
      <c r="J102" s="251"/>
      <c r="K102" s="252">
        <f>ROUND(E102*J102,2)</f>
        <v>0</v>
      </c>
      <c r="L102" s="252">
        <v>21</v>
      </c>
      <c r="M102" s="252">
        <f>G102*(1+L102/100)</f>
        <v>0</v>
      </c>
      <c r="N102" s="250">
        <v>0</v>
      </c>
      <c r="O102" s="250">
        <f>ROUND(E102*N102,2)</f>
        <v>0</v>
      </c>
      <c r="P102" s="250">
        <v>0</v>
      </c>
      <c r="Q102" s="250">
        <f>ROUND(E102*P102,2)</f>
        <v>0</v>
      </c>
      <c r="R102" s="252"/>
      <c r="S102" s="252" t="s">
        <v>175</v>
      </c>
      <c r="T102" s="253" t="s">
        <v>176</v>
      </c>
      <c r="U102" s="232">
        <v>0</v>
      </c>
      <c r="V102" s="232">
        <f>ROUND(E102*U102,2)</f>
        <v>0</v>
      </c>
      <c r="W102" s="232"/>
      <c r="X102" s="232" t="s">
        <v>196</v>
      </c>
      <c r="Y102" s="232" t="s">
        <v>178</v>
      </c>
      <c r="Z102" s="212"/>
      <c r="AA102" s="212"/>
      <c r="AB102" s="212"/>
      <c r="AC102" s="212"/>
      <c r="AD102" s="212"/>
      <c r="AE102" s="212"/>
      <c r="AF102" s="212"/>
      <c r="AG102" s="212" t="s">
        <v>197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2" x14ac:dyDescent="0.2">
      <c r="A103" s="229"/>
      <c r="B103" s="230"/>
      <c r="C103" s="264" t="s">
        <v>254</v>
      </c>
      <c r="D103" s="254"/>
      <c r="E103" s="254"/>
      <c r="F103" s="254"/>
      <c r="G103" s="254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181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65" t="s">
        <v>182</v>
      </c>
      <c r="D104" s="233"/>
      <c r="E104" s="234"/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183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65" t="s">
        <v>255</v>
      </c>
      <c r="D105" s="233"/>
      <c r="E105" s="234"/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183</v>
      </c>
      <c r="AH105" s="212">
        <v>0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65" t="s">
        <v>102</v>
      </c>
      <c r="D106" s="233"/>
      <c r="E106" s="234">
        <v>1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183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66" t="s">
        <v>185</v>
      </c>
      <c r="D107" s="235"/>
      <c r="E107" s="236">
        <v>1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183</v>
      </c>
      <c r="AH107" s="212">
        <v>1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22.5" outlineLevel="1" x14ac:dyDescent="0.2">
      <c r="A108" s="247">
        <v>18</v>
      </c>
      <c r="B108" s="248" t="s">
        <v>256</v>
      </c>
      <c r="C108" s="263" t="s">
        <v>257</v>
      </c>
      <c r="D108" s="249" t="s">
        <v>253</v>
      </c>
      <c r="E108" s="250">
        <v>9</v>
      </c>
      <c r="F108" s="251"/>
      <c r="G108" s="252">
        <f>ROUND(E108*F108,2)</f>
        <v>0</v>
      </c>
      <c r="H108" s="251"/>
      <c r="I108" s="252">
        <f>ROUND(E108*H108,2)</f>
        <v>0</v>
      </c>
      <c r="J108" s="251"/>
      <c r="K108" s="252">
        <f>ROUND(E108*J108,2)</f>
        <v>0</v>
      </c>
      <c r="L108" s="252">
        <v>21</v>
      </c>
      <c r="M108" s="252">
        <f>G108*(1+L108/100)</f>
        <v>0</v>
      </c>
      <c r="N108" s="250">
        <v>0</v>
      </c>
      <c r="O108" s="250">
        <f>ROUND(E108*N108,2)</f>
        <v>0</v>
      </c>
      <c r="P108" s="250">
        <v>0</v>
      </c>
      <c r="Q108" s="250">
        <f>ROUND(E108*P108,2)</f>
        <v>0</v>
      </c>
      <c r="R108" s="252"/>
      <c r="S108" s="252" t="s">
        <v>175</v>
      </c>
      <c r="T108" s="253" t="s">
        <v>176</v>
      </c>
      <c r="U108" s="232">
        <v>0</v>
      </c>
      <c r="V108" s="232">
        <f>ROUND(E108*U108,2)</f>
        <v>0</v>
      </c>
      <c r="W108" s="232"/>
      <c r="X108" s="232" t="s">
        <v>196</v>
      </c>
      <c r="Y108" s="232" t="s">
        <v>178</v>
      </c>
      <c r="Z108" s="212"/>
      <c r="AA108" s="212"/>
      <c r="AB108" s="212"/>
      <c r="AC108" s="212"/>
      <c r="AD108" s="212"/>
      <c r="AE108" s="212"/>
      <c r="AF108" s="212"/>
      <c r="AG108" s="212" t="s">
        <v>197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2" x14ac:dyDescent="0.2">
      <c r="A109" s="229"/>
      <c r="B109" s="230"/>
      <c r="C109" s="264" t="s">
        <v>254</v>
      </c>
      <c r="D109" s="254"/>
      <c r="E109" s="254"/>
      <c r="F109" s="254"/>
      <c r="G109" s="254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181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65" t="s">
        <v>182</v>
      </c>
      <c r="D110" s="233"/>
      <c r="E110" s="234"/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183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65" t="s">
        <v>255</v>
      </c>
      <c r="D111" s="233"/>
      <c r="E111" s="234"/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183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65" t="s">
        <v>258</v>
      </c>
      <c r="D112" s="233"/>
      <c r="E112" s="234">
        <v>9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183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29"/>
      <c r="B113" s="230"/>
      <c r="C113" s="266" t="s">
        <v>185</v>
      </c>
      <c r="D113" s="235"/>
      <c r="E113" s="236">
        <v>9</v>
      </c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183</v>
      </c>
      <c r="AH113" s="212">
        <v>1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ht="22.5" outlineLevel="1" x14ac:dyDescent="0.2">
      <c r="A114" s="247">
        <v>19</v>
      </c>
      <c r="B114" s="248" t="s">
        <v>259</v>
      </c>
      <c r="C114" s="263" t="s">
        <v>260</v>
      </c>
      <c r="D114" s="249" t="s">
        <v>253</v>
      </c>
      <c r="E114" s="250">
        <v>15</v>
      </c>
      <c r="F114" s="251"/>
      <c r="G114" s="252">
        <f>ROUND(E114*F114,2)</f>
        <v>0</v>
      </c>
      <c r="H114" s="251"/>
      <c r="I114" s="252">
        <f>ROUND(E114*H114,2)</f>
        <v>0</v>
      </c>
      <c r="J114" s="251"/>
      <c r="K114" s="252">
        <f>ROUND(E114*J114,2)</f>
        <v>0</v>
      </c>
      <c r="L114" s="252">
        <v>21</v>
      </c>
      <c r="M114" s="252">
        <f>G114*(1+L114/100)</f>
        <v>0</v>
      </c>
      <c r="N114" s="250">
        <v>0</v>
      </c>
      <c r="O114" s="250">
        <f>ROUND(E114*N114,2)</f>
        <v>0</v>
      </c>
      <c r="P114" s="250">
        <v>0</v>
      </c>
      <c r="Q114" s="250">
        <f>ROUND(E114*P114,2)</f>
        <v>0</v>
      </c>
      <c r="R114" s="252"/>
      <c r="S114" s="252" t="s">
        <v>175</v>
      </c>
      <c r="T114" s="253" t="s">
        <v>176</v>
      </c>
      <c r="U114" s="232">
        <v>0</v>
      </c>
      <c r="V114" s="232">
        <f>ROUND(E114*U114,2)</f>
        <v>0</v>
      </c>
      <c r="W114" s="232"/>
      <c r="X114" s="232" t="s">
        <v>196</v>
      </c>
      <c r="Y114" s="232" t="s">
        <v>178</v>
      </c>
      <c r="Z114" s="212"/>
      <c r="AA114" s="212"/>
      <c r="AB114" s="212"/>
      <c r="AC114" s="212"/>
      <c r="AD114" s="212"/>
      <c r="AE114" s="212"/>
      <c r="AF114" s="212"/>
      <c r="AG114" s="212" t="s">
        <v>197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64" t="s">
        <v>254</v>
      </c>
      <c r="D115" s="254"/>
      <c r="E115" s="254"/>
      <c r="F115" s="254"/>
      <c r="G115" s="254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181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65" t="s">
        <v>182</v>
      </c>
      <c r="D116" s="233"/>
      <c r="E116" s="234"/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183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65" t="s">
        <v>255</v>
      </c>
      <c r="D117" s="233"/>
      <c r="E117" s="234"/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183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65" t="s">
        <v>261</v>
      </c>
      <c r="D118" s="233"/>
      <c r="E118" s="234">
        <v>15</v>
      </c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183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29"/>
      <c r="B119" s="230"/>
      <c r="C119" s="266" t="s">
        <v>185</v>
      </c>
      <c r="D119" s="235"/>
      <c r="E119" s="236">
        <v>15</v>
      </c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183</v>
      </c>
      <c r="AH119" s="212">
        <v>1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x14ac:dyDescent="0.2">
      <c r="A120" s="240" t="s">
        <v>170</v>
      </c>
      <c r="B120" s="241" t="s">
        <v>139</v>
      </c>
      <c r="C120" s="262" t="s">
        <v>140</v>
      </c>
      <c r="D120" s="242"/>
      <c r="E120" s="243"/>
      <c r="F120" s="244"/>
      <c r="G120" s="244">
        <f>SUMIF(AG121:AG124,"&lt;&gt;NOR",G121:G124)</f>
        <v>0</v>
      </c>
      <c r="H120" s="244"/>
      <c r="I120" s="244">
        <f>SUM(I121:I124)</f>
        <v>0</v>
      </c>
      <c r="J120" s="244"/>
      <c r="K120" s="244">
        <f>SUM(K121:K124)</f>
        <v>0</v>
      </c>
      <c r="L120" s="244"/>
      <c r="M120" s="244">
        <f>SUM(M121:M124)</f>
        <v>0</v>
      </c>
      <c r="N120" s="243"/>
      <c r="O120" s="243">
        <f>SUM(O121:O124)</f>
        <v>0</v>
      </c>
      <c r="P120" s="243"/>
      <c r="Q120" s="243">
        <f>SUM(Q121:Q124)</f>
        <v>0</v>
      </c>
      <c r="R120" s="244"/>
      <c r="S120" s="244"/>
      <c r="T120" s="245"/>
      <c r="U120" s="239"/>
      <c r="V120" s="239">
        <f>SUM(V121:V124)</f>
        <v>36.86</v>
      </c>
      <c r="W120" s="239"/>
      <c r="X120" s="239"/>
      <c r="Y120" s="239"/>
      <c r="AG120" t="s">
        <v>171</v>
      </c>
    </row>
    <row r="121" spans="1:60" outlineLevel="1" x14ac:dyDescent="0.2">
      <c r="A121" s="247">
        <v>20</v>
      </c>
      <c r="B121" s="248" t="s">
        <v>262</v>
      </c>
      <c r="C121" s="263" t="s">
        <v>263</v>
      </c>
      <c r="D121" s="249" t="s">
        <v>248</v>
      </c>
      <c r="E121" s="250">
        <v>75.225999999999999</v>
      </c>
      <c r="F121" s="251"/>
      <c r="G121" s="252">
        <f>ROUND(E121*F121,2)</f>
        <v>0</v>
      </c>
      <c r="H121" s="251"/>
      <c r="I121" s="252">
        <f>ROUND(E121*H121,2)</f>
        <v>0</v>
      </c>
      <c r="J121" s="251"/>
      <c r="K121" s="252">
        <f>ROUND(E121*J121,2)</f>
        <v>0</v>
      </c>
      <c r="L121" s="252">
        <v>21</v>
      </c>
      <c r="M121" s="252">
        <f>G121*(1+L121/100)</f>
        <v>0</v>
      </c>
      <c r="N121" s="250">
        <v>0</v>
      </c>
      <c r="O121" s="250">
        <f>ROUND(E121*N121,2)</f>
        <v>0</v>
      </c>
      <c r="P121" s="250">
        <v>0</v>
      </c>
      <c r="Q121" s="250">
        <f>ROUND(E121*P121,2)</f>
        <v>0</v>
      </c>
      <c r="R121" s="252"/>
      <c r="S121" s="252" t="s">
        <v>189</v>
      </c>
      <c r="T121" s="253" t="s">
        <v>190</v>
      </c>
      <c r="U121" s="232">
        <v>0.49</v>
      </c>
      <c r="V121" s="232">
        <f>ROUND(E121*U121,2)</f>
        <v>36.86</v>
      </c>
      <c r="W121" s="232"/>
      <c r="X121" s="232" t="s">
        <v>264</v>
      </c>
      <c r="Y121" s="232" t="s">
        <v>178</v>
      </c>
      <c r="Z121" s="212"/>
      <c r="AA121" s="212"/>
      <c r="AB121" s="212"/>
      <c r="AC121" s="212"/>
      <c r="AD121" s="212"/>
      <c r="AE121" s="212"/>
      <c r="AF121" s="212"/>
      <c r="AG121" s="212" t="s">
        <v>265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64" t="s">
        <v>266</v>
      </c>
      <c r="D122" s="254"/>
      <c r="E122" s="254"/>
      <c r="F122" s="254"/>
      <c r="G122" s="254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181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55">
        <v>21</v>
      </c>
      <c r="B123" s="256" t="s">
        <v>267</v>
      </c>
      <c r="C123" s="268" t="s">
        <v>268</v>
      </c>
      <c r="D123" s="257" t="s">
        <v>248</v>
      </c>
      <c r="E123" s="258">
        <v>677.03399999999999</v>
      </c>
      <c r="F123" s="259"/>
      <c r="G123" s="260">
        <f>ROUND(E123*F123,2)</f>
        <v>0</v>
      </c>
      <c r="H123" s="259"/>
      <c r="I123" s="260">
        <f>ROUND(E123*H123,2)</f>
        <v>0</v>
      </c>
      <c r="J123" s="259"/>
      <c r="K123" s="260">
        <f>ROUND(E123*J123,2)</f>
        <v>0</v>
      </c>
      <c r="L123" s="260">
        <v>21</v>
      </c>
      <c r="M123" s="260">
        <f>G123*(1+L123/100)</f>
        <v>0</v>
      </c>
      <c r="N123" s="258">
        <v>0</v>
      </c>
      <c r="O123" s="258">
        <f>ROUND(E123*N123,2)</f>
        <v>0</v>
      </c>
      <c r="P123" s="258">
        <v>0</v>
      </c>
      <c r="Q123" s="258">
        <f>ROUND(E123*P123,2)</f>
        <v>0</v>
      </c>
      <c r="R123" s="260"/>
      <c r="S123" s="260" t="s">
        <v>189</v>
      </c>
      <c r="T123" s="261" t="s">
        <v>190</v>
      </c>
      <c r="U123" s="232">
        <v>0</v>
      </c>
      <c r="V123" s="232">
        <f>ROUND(E123*U123,2)</f>
        <v>0</v>
      </c>
      <c r="W123" s="232"/>
      <c r="X123" s="232" t="s">
        <v>264</v>
      </c>
      <c r="Y123" s="232" t="s">
        <v>178</v>
      </c>
      <c r="Z123" s="212"/>
      <c r="AA123" s="212"/>
      <c r="AB123" s="212"/>
      <c r="AC123" s="212"/>
      <c r="AD123" s="212"/>
      <c r="AE123" s="212"/>
      <c r="AF123" s="212"/>
      <c r="AG123" s="212" t="s">
        <v>265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ht="22.5" outlineLevel="1" x14ac:dyDescent="0.2">
      <c r="A124" s="247">
        <v>22</v>
      </c>
      <c r="B124" s="248" t="s">
        <v>269</v>
      </c>
      <c r="C124" s="263" t="s">
        <v>270</v>
      </c>
      <c r="D124" s="249" t="s">
        <v>248</v>
      </c>
      <c r="E124" s="250">
        <v>75.225999999999999</v>
      </c>
      <c r="F124" s="251"/>
      <c r="G124" s="252">
        <f>ROUND(E124*F124,2)</f>
        <v>0</v>
      </c>
      <c r="H124" s="251"/>
      <c r="I124" s="252">
        <f>ROUND(E124*H124,2)</f>
        <v>0</v>
      </c>
      <c r="J124" s="251"/>
      <c r="K124" s="252">
        <f>ROUND(E124*J124,2)</f>
        <v>0</v>
      </c>
      <c r="L124" s="252">
        <v>21</v>
      </c>
      <c r="M124" s="252">
        <f>G124*(1+L124/100)</f>
        <v>0</v>
      </c>
      <c r="N124" s="250">
        <v>0</v>
      </c>
      <c r="O124" s="250">
        <f>ROUND(E124*N124,2)</f>
        <v>0</v>
      </c>
      <c r="P124" s="250">
        <v>0</v>
      </c>
      <c r="Q124" s="250">
        <f>ROUND(E124*P124,2)</f>
        <v>0</v>
      </c>
      <c r="R124" s="252"/>
      <c r="S124" s="252" t="s">
        <v>189</v>
      </c>
      <c r="T124" s="253" t="s">
        <v>190</v>
      </c>
      <c r="U124" s="232">
        <v>0</v>
      </c>
      <c r="V124" s="232">
        <f>ROUND(E124*U124,2)</f>
        <v>0</v>
      </c>
      <c r="W124" s="232"/>
      <c r="X124" s="232" t="s">
        <v>264</v>
      </c>
      <c r="Y124" s="232" t="s">
        <v>178</v>
      </c>
      <c r="Z124" s="212"/>
      <c r="AA124" s="212"/>
      <c r="AB124" s="212"/>
      <c r="AC124" s="212"/>
      <c r="AD124" s="212"/>
      <c r="AE124" s="212"/>
      <c r="AF124" s="212"/>
      <c r="AG124" s="212" t="s">
        <v>265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3"/>
      <c r="B125" s="4"/>
      <c r="C125" s="269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v>12</v>
      </c>
      <c r="AF125">
        <v>21</v>
      </c>
      <c r="AG125" t="s">
        <v>156</v>
      </c>
    </row>
    <row r="126" spans="1:60" x14ac:dyDescent="0.2">
      <c r="A126" s="215"/>
      <c r="B126" s="216" t="s">
        <v>31</v>
      </c>
      <c r="C126" s="270"/>
      <c r="D126" s="217"/>
      <c r="E126" s="218"/>
      <c r="F126" s="218"/>
      <c r="G126" s="246">
        <f>G8+G53+G74+G99+G101+G120</f>
        <v>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AE126">
        <f>SUMIF(L7:L124,AE125,G7:G124)</f>
        <v>0</v>
      </c>
      <c r="AF126">
        <f>SUMIF(L7:L124,AF125,G7:G124)</f>
        <v>0</v>
      </c>
      <c r="AG126" t="s">
        <v>271</v>
      </c>
    </row>
    <row r="127" spans="1:60" x14ac:dyDescent="0.2">
      <c r="A127" s="3"/>
      <c r="B127" s="4"/>
      <c r="C127" s="269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">
      <c r="A128" s="3"/>
      <c r="B128" s="4"/>
      <c r="C128" s="269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33" x14ac:dyDescent="0.2">
      <c r="A129" s="219" t="s">
        <v>272</v>
      </c>
      <c r="B129" s="219"/>
      <c r="C129" s="271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">
      <c r="A130" s="220"/>
      <c r="B130" s="221"/>
      <c r="C130" s="272"/>
      <c r="D130" s="221"/>
      <c r="E130" s="221"/>
      <c r="F130" s="221"/>
      <c r="G130" s="22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AG130" t="s">
        <v>273</v>
      </c>
    </row>
    <row r="131" spans="1:33" x14ac:dyDescent="0.2">
      <c r="A131" s="223"/>
      <c r="B131" s="224"/>
      <c r="C131" s="273"/>
      <c r="D131" s="224"/>
      <c r="E131" s="224"/>
      <c r="F131" s="224"/>
      <c r="G131" s="22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">
      <c r="A132" s="223"/>
      <c r="B132" s="224"/>
      <c r="C132" s="273"/>
      <c r="D132" s="224"/>
      <c r="E132" s="224"/>
      <c r="F132" s="224"/>
      <c r="G132" s="225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">
      <c r="A133" s="223"/>
      <c r="B133" s="224"/>
      <c r="C133" s="273"/>
      <c r="D133" s="224"/>
      <c r="E133" s="224"/>
      <c r="F133" s="224"/>
      <c r="G133" s="22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">
      <c r="A134" s="226"/>
      <c r="B134" s="227"/>
      <c r="C134" s="274"/>
      <c r="D134" s="227"/>
      <c r="E134" s="227"/>
      <c r="F134" s="227"/>
      <c r="G134" s="22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33" x14ac:dyDescent="0.2">
      <c r="A135" s="3"/>
      <c r="B135" s="4"/>
      <c r="C135" s="269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33" x14ac:dyDescent="0.2">
      <c r="C136" s="275"/>
      <c r="D136" s="10"/>
      <c r="AG136" t="s">
        <v>274</v>
      </c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1Cb0SKdpwAAE5uGMNAVBhw6VkLu6zn7Zu2kGtJHgpkW3QxCYEjnFe6IJGqjIRnJ5KcqNZ32A7nVHRwNUnfwmg==" saltValue="9PclfcQZ+q4f6t1d0cq7Pw==" spinCount="100000" sheet="1" formatRows="0"/>
  <mergeCells count="13">
    <mergeCell ref="C109:G109"/>
    <mergeCell ref="C115:G115"/>
    <mergeCell ref="C122:G122"/>
    <mergeCell ref="A1:G1"/>
    <mergeCell ref="C2:G2"/>
    <mergeCell ref="C3:G3"/>
    <mergeCell ref="C4:G4"/>
    <mergeCell ref="A129:C129"/>
    <mergeCell ref="A130:G134"/>
    <mergeCell ref="C10:G10"/>
    <mergeCell ref="C40:G40"/>
    <mergeCell ref="C47:G47"/>
    <mergeCell ref="C103:G10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AF71-E60A-44B9-A49E-040230E43A6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62</v>
      </c>
      <c r="C4" s="204" t="s">
        <v>63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102</v>
      </c>
      <c r="C8" s="262" t="s">
        <v>103</v>
      </c>
      <c r="D8" s="242"/>
      <c r="E8" s="243"/>
      <c r="F8" s="244"/>
      <c r="G8" s="244">
        <f>SUMIF(AG9:AG108,"&lt;&gt;NOR",G9:G108)</f>
        <v>0</v>
      </c>
      <c r="H8" s="244"/>
      <c r="I8" s="244">
        <f>SUM(I9:I108)</f>
        <v>0</v>
      </c>
      <c r="J8" s="244"/>
      <c r="K8" s="244">
        <f>SUM(K9:K108)</f>
        <v>0</v>
      </c>
      <c r="L8" s="244"/>
      <c r="M8" s="244">
        <f>SUM(M9:M108)</f>
        <v>0</v>
      </c>
      <c r="N8" s="243"/>
      <c r="O8" s="243">
        <f>SUM(O9:O108)</f>
        <v>0</v>
      </c>
      <c r="P8" s="243"/>
      <c r="Q8" s="243">
        <f>SUM(Q9:Q108)</f>
        <v>0</v>
      </c>
      <c r="R8" s="244"/>
      <c r="S8" s="244"/>
      <c r="T8" s="245"/>
      <c r="U8" s="239"/>
      <c r="V8" s="239">
        <f>SUM(V9:V108)</f>
        <v>241.85</v>
      </c>
      <c r="W8" s="239"/>
      <c r="X8" s="239"/>
      <c r="Y8" s="239"/>
      <c r="AG8" t="s">
        <v>171</v>
      </c>
    </row>
    <row r="9" spans="1:60" outlineLevel="1" x14ac:dyDescent="0.2">
      <c r="A9" s="247">
        <v>1</v>
      </c>
      <c r="B9" s="248" t="s">
        <v>275</v>
      </c>
      <c r="C9" s="263" t="s">
        <v>276</v>
      </c>
      <c r="D9" s="249" t="s">
        <v>195</v>
      </c>
      <c r="E9" s="250">
        <v>483.04450000000003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189</v>
      </c>
      <c r="T9" s="253" t="s">
        <v>190</v>
      </c>
      <c r="U9" s="232">
        <v>0.155</v>
      </c>
      <c r="V9" s="232">
        <f>ROUND(E9*U9,2)</f>
        <v>74.87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65" t="s">
        <v>277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65" t="s">
        <v>278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279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65" t="s">
        <v>280</v>
      </c>
      <c r="D13" s="233"/>
      <c r="E13" s="234">
        <v>43.2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183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66" t="s">
        <v>185</v>
      </c>
      <c r="D14" s="235"/>
      <c r="E14" s="236">
        <v>43.2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281</v>
      </c>
      <c r="D15" s="233"/>
      <c r="E15" s="234"/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65" t="s">
        <v>282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65" t="s">
        <v>283</v>
      </c>
      <c r="D17" s="233"/>
      <c r="E17" s="234">
        <v>65.016000000000005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6" t="s">
        <v>185</v>
      </c>
      <c r="D18" s="235"/>
      <c r="E18" s="236">
        <v>65.016000000000005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1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65" t="s">
        <v>284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65" t="s">
        <v>285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286</v>
      </c>
      <c r="D21" s="233"/>
      <c r="E21" s="234">
        <v>258.87599999999998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66" t="s">
        <v>185</v>
      </c>
      <c r="D22" s="235"/>
      <c r="E22" s="236">
        <v>258.87599999999998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183</v>
      </c>
      <c r="AH22" s="212">
        <v>1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65" t="s">
        <v>287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65" t="s">
        <v>288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65" t="s">
        <v>289</v>
      </c>
      <c r="D25" s="233"/>
      <c r="E25" s="234">
        <v>49.32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6" t="s">
        <v>185</v>
      </c>
      <c r="D26" s="235"/>
      <c r="E26" s="236">
        <v>49.32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1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65" t="s">
        <v>290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183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65" t="s">
        <v>291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292</v>
      </c>
      <c r="D29" s="233"/>
      <c r="E29" s="234">
        <v>71.052499999999995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66" t="s">
        <v>185</v>
      </c>
      <c r="D30" s="235"/>
      <c r="E30" s="236">
        <v>71.052499999999995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183</v>
      </c>
      <c r="AH30" s="212">
        <v>1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65" t="s">
        <v>293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65" t="s">
        <v>294</v>
      </c>
      <c r="D32" s="233"/>
      <c r="E32" s="234">
        <v>-4.42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5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66" t="s">
        <v>185</v>
      </c>
      <c r="D33" s="235"/>
      <c r="E33" s="236">
        <v>-4.42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1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47">
        <v>2</v>
      </c>
      <c r="B34" s="248" t="s">
        <v>295</v>
      </c>
      <c r="C34" s="263" t="s">
        <v>296</v>
      </c>
      <c r="D34" s="249" t="s">
        <v>195</v>
      </c>
      <c r="E34" s="250">
        <v>4.42</v>
      </c>
      <c r="F34" s="251"/>
      <c r="G34" s="252">
        <f>ROUND(E34*F34,2)</f>
        <v>0</v>
      </c>
      <c r="H34" s="251"/>
      <c r="I34" s="252">
        <f>ROUND(E34*H34,2)</f>
        <v>0</v>
      </c>
      <c r="J34" s="251"/>
      <c r="K34" s="252">
        <f>ROUND(E34*J34,2)</f>
        <v>0</v>
      </c>
      <c r="L34" s="252">
        <v>21</v>
      </c>
      <c r="M34" s="252">
        <f>G34*(1+L34/100)</f>
        <v>0</v>
      </c>
      <c r="N34" s="250">
        <v>0</v>
      </c>
      <c r="O34" s="250">
        <f>ROUND(E34*N34,2)</f>
        <v>0</v>
      </c>
      <c r="P34" s="250">
        <v>0</v>
      </c>
      <c r="Q34" s="250">
        <f>ROUND(E34*P34,2)</f>
        <v>0</v>
      </c>
      <c r="R34" s="252"/>
      <c r="S34" s="252" t="s">
        <v>189</v>
      </c>
      <c r="T34" s="253" t="s">
        <v>190</v>
      </c>
      <c r="U34" s="232">
        <v>4.6550000000000002</v>
      </c>
      <c r="V34" s="232">
        <f>ROUND(E34*U34,2)</f>
        <v>20.58</v>
      </c>
      <c r="W34" s="232"/>
      <c r="X34" s="232" t="s">
        <v>196</v>
      </c>
      <c r="Y34" s="232" t="s">
        <v>178</v>
      </c>
      <c r="Z34" s="212"/>
      <c r="AA34" s="212"/>
      <c r="AB34" s="212"/>
      <c r="AC34" s="212"/>
      <c r="AD34" s="212"/>
      <c r="AE34" s="212"/>
      <c r="AF34" s="212"/>
      <c r="AG34" s="212" t="s">
        <v>197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65" t="s">
        <v>297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65" t="s">
        <v>298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65" t="s">
        <v>299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65" t="s">
        <v>300</v>
      </c>
      <c r="D38" s="233"/>
      <c r="E38" s="234">
        <v>4.42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183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66" t="s">
        <v>185</v>
      </c>
      <c r="D39" s="235"/>
      <c r="E39" s="236">
        <v>4.42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183</v>
      </c>
      <c r="AH39" s="212">
        <v>1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47">
        <v>3</v>
      </c>
      <c r="B40" s="248" t="s">
        <v>301</v>
      </c>
      <c r="C40" s="263" t="s">
        <v>302</v>
      </c>
      <c r="D40" s="249" t="s">
        <v>195</v>
      </c>
      <c r="E40" s="250">
        <v>922.10199999999998</v>
      </c>
      <c r="F40" s="251"/>
      <c r="G40" s="252">
        <f>ROUND(E40*F40,2)</f>
        <v>0</v>
      </c>
      <c r="H40" s="251"/>
      <c r="I40" s="252">
        <f>ROUND(E40*H40,2)</f>
        <v>0</v>
      </c>
      <c r="J40" s="251"/>
      <c r="K40" s="252">
        <f>ROUND(E40*J40,2)</f>
        <v>0</v>
      </c>
      <c r="L40" s="252">
        <v>21</v>
      </c>
      <c r="M40" s="252">
        <f>G40*(1+L40/100)</f>
        <v>0</v>
      </c>
      <c r="N40" s="250">
        <v>0</v>
      </c>
      <c r="O40" s="250">
        <f>ROUND(E40*N40,2)</f>
        <v>0</v>
      </c>
      <c r="P40" s="250">
        <v>0</v>
      </c>
      <c r="Q40" s="250">
        <f>ROUND(E40*P40,2)</f>
        <v>0</v>
      </c>
      <c r="R40" s="252"/>
      <c r="S40" s="252" t="s">
        <v>189</v>
      </c>
      <c r="T40" s="253" t="s">
        <v>190</v>
      </c>
      <c r="U40" s="232">
        <v>1.0999999999999999E-2</v>
      </c>
      <c r="V40" s="232">
        <f>ROUND(E40*U40,2)</f>
        <v>10.14</v>
      </c>
      <c r="W40" s="232"/>
      <c r="X40" s="232" t="s">
        <v>196</v>
      </c>
      <c r="Y40" s="232" t="s">
        <v>178</v>
      </c>
      <c r="Z40" s="212"/>
      <c r="AA40" s="212"/>
      <c r="AB40" s="212"/>
      <c r="AC40" s="212"/>
      <c r="AD40" s="212"/>
      <c r="AE40" s="212"/>
      <c r="AF40" s="212"/>
      <c r="AG40" s="212" t="s">
        <v>197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2" x14ac:dyDescent="0.2">
      <c r="A41" s="229"/>
      <c r="B41" s="230"/>
      <c r="C41" s="265" t="s">
        <v>303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65" t="s">
        <v>304</v>
      </c>
      <c r="D42" s="233"/>
      <c r="E42" s="234">
        <v>483.04450000000003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183</v>
      </c>
      <c r="AH42" s="212">
        <v>5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65" t="s">
        <v>305</v>
      </c>
      <c r="D43" s="233"/>
      <c r="E43" s="234">
        <v>4.42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183</v>
      </c>
      <c r="AH43" s="212">
        <v>5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66" t="s">
        <v>185</v>
      </c>
      <c r="D44" s="235"/>
      <c r="E44" s="236">
        <v>487.46449999999999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183</v>
      </c>
      <c r="AH44" s="212">
        <v>1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65" t="s">
        <v>306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183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65" t="s">
        <v>307</v>
      </c>
      <c r="D46" s="233"/>
      <c r="E46" s="234">
        <v>434.63749999999999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183</v>
      </c>
      <c r="AH46" s="212">
        <v>5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66" t="s">
        <v>185</v>
      </c>
      <c r="D47" s="235"/>
      <c r="E47" s="236">
        <v>434.63749999999999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183</v>
      </c>
      <c r="AH47" s="212">
        <v>1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1" x14ac:dyDescent="0.2">
      <c r="A48" s="247">
        <v>4</v>
      </c>
      <c r="B48" s="248" t="s">
        <v>308</v>
      </c>
      <c r="C48" s="263" t="s">
        <v>309</v>
      </c>
      <c r="D48" s="249" t="s">
        <v>195</v>
      </c>
      <c r="E48" s="250">
        <v>487.46449999999999</v>
      </c>
      <c r="F48" s="251"/>
      <c r="G48" s="252">
        <f>ROUND(E48*F48,2)</f>
        <v>0</v>
      </c>
      <c r="H48" s="251"/>
      <c r="I48" s="252">
        <f>ROUND(E48*H48,2)</f>
        <v>0</v>
      </c>
      <c r="J48" s="251"/>
      <c r="K48" s="252">
        <f>ROUND(E48*J48,2)</f>
        <v>0</v>
      </c>
      <c r="L48" s="252">
        <v>21</v>
      </c>
      <c r="M48" s="252">
        <f>G48*(1+L48/100)</f>
        <v>0</v>
      </c>
      <c r="N48" s="250">
        <v>0</v>
      </c>
      <c r="O48" s="250">
        <f>ROUND(E48*N48,2)</f>
        <v>0</v>
      </c>
      <c r="P48" s="250">
        <v>0</v>
      </c>
      <c r="Q48" s="250">
        <f>ROUND(E48*P48,2)</f>
        <v>0</v>
      </c>
      <c r="R48" s="252"/>
      <c r="S48" s="252" t="s">
        <v>189</v>
      </c>
      <c r="T48" s="253" t="s">
        <v>190</v>
      </c>
      <c r="U48" s="232">
        <v>5.2999999999999999E-2</v>
      </c>
      <c r="V48" s="232">
        <f>ROUND(E48*U48,2)</f>
        <v>25.84</v>
      </c>
      <c r="W48" s="232"/>
      <c r="X48" s="232" t="s">
        <v>196</v>
      </c>
      <c r="Y48" s="232" t="s">
        <v>178</v>
      </c>
      <c r="Z48" s="212"/>
      <c r="AA48" s="212"/>
      <c r="AB48" s="212"/>
      <c r="AC48" s="212"/>
      <c r="AD48" s="212"/>
      <c r="AE48" s="212"/>
      <c r="AF48" s="212"/>
      <c r="AG48" s="212" t="s">
        <v>197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65" t="s">
        <v>310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183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65" t="s">
        <v>307</v>
      </c>
      <c r="D50" s="233"/>
      <c r="E50" s="234">
        <v>434.63749999999999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183</v>
      </c>
      <c r="AH50" s="212">
        <v>5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66" t="s">
        <v>185</v>
      </c>
      <c r="D51" s="235"/>
      <c r="E51" s="236">
        <v>434.63749999999999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183</v>
      </c>
      <c r="AH51" s="212">
        <v>1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65" t="s">
        <v>311</v>
      </c>
      <c r="D52" s="233"/>
      <c r="E52" s="234"/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183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65" t="s">
        <v>312</v>
      </c>
      <c r="D53" s="233"/>
      <c r="E53" s="234">
        <v>52.826999999999998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183</v>
      </c>
      <c r="AH53" s="212">
        <v>5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66" t="s">
        <v>185</v>
      </c>
      <c r="D54" s="235"/>
      <c r="E54" s="236">
        <v>52.826999999999998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183</v>
      </c>
      <c r="AH54" s="212">
        <v>1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22.5" outlineLevel="1" x14ac:dyDescent="0.2">
      <c r="A55" s="247">
        <v>5</v>
      </c>
      <c r="B55" s="248" t="s">
        <v>313</v>
      </c>
      <c r="C55" s="263" t="s">
        <v>314</v>
      </c>
      <c r="D55" s="249" t="s">
        <v>195</v>
      </c>
      <c r="E55" s="250">
        <v>52.826999999999998</v>
      </c>
      <c r="F55" s="251"/>
      <c r="G55" s="252">
        <f>ROUND(E55*F55,2)</f>
        <v>0</v>
      </c>
      <c r="H55" s="251"/>
      <c r="I55" s="252">
        <f>ROUND(E55*H55,2)</f>
        <v>0</v>
      </c>
      <c r="J55" s="251"/>
      <c r="K55" s="252">
        <f>ROUND(E55*J55,2)</f>
        <v>0</v>
      </c>
      <c r="L55" s="252">
        <v>21</v>
      </c>
      <c r="M55" s="252">
        <f>G55*(1+L55/100)</f>
        <v>0</v>
      </c>
      <c r="N55" s="250">
        <v>0</v>
      </c>
      <c r="O55" s="250">
        <f>ROUND(E55*N55,2)</f>
        <v>0</v>
      </c>
      <c r="P55" s="250">
        <v>0</v>
      </c>
      <c r="Q55" s="250">
        <f>ROUND(E55*P55,2)</f>
        <v>0</v>
      </c>
      <c r="R55" s="252"/>
      <c r="S55" s="252" t="s">
        <v>189</v>
      </c>
      <c r="T55" s="253" t="s">
        <v>190</v>
      </c>
      <c r="U55" s="232">
        <v>1.0999999999999999E-2</v>
      </c>
      <c r="V55" s="232">
        <f>ROUND(E55*U55,2)</f>
        <v>0.57999999999999996</v>
      </c>
      <c r="W55" s="232"/>
      <c r="X55" s="232" t="s">
        <v>196</v>
      </c>
      <c r="Y55" s="232" t="s">
        <v>178</v>
      </c>
      <c r="Z55" s="212"/>
      <c r="AA55" s="212"/>
      <c r="AB55" s="212"/>
      <c r="AC55" s="212"/>
      <c r="AD55" s="212"/>
      <c r="AE55" s="212"/>
      <c r="AF55" s="212"/>
      <c r="AG55" s="212" t="s">
        <v>197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65" t="s">
        <v>315</v>
      </c>
      <c r="D56" s="233"/>
      <c r="E56" s="234"/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183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65" t="s">
        <v>304</v>
      </c>
      <c r="D57" s="233"/>
      <c r="E57" s="234">
        <v>483.04450000000003</v>
      </c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183</v>
      </c>
      <c r="AH57" s="212">
        <v>5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65" t="s">
        <v>305</v>
      </c>
      <c r="D58" s="233"/>
      <c r="E58" s="234">
        <v>4.42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183</v>
      </c>
      <c r="AH58" s="212">
        <v>5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65" t="s">
        <v>316</v>
      </c>
      <c r="D59" s="233"/>
      <c r="E59" s="234"/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183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65" t="s">
        <v>317</v>
      </c>
      <c r="D60" s="233"/>
      <c r="E60" s="234">
        <v>-434.63749999999999</v>
      </c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183</v>
      </c>
      <c r="AH60" s="212">
        <v>5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66" t="s">
        <v>185</v>
      </c>
      <c r="D61" s="235"/>
      <c r="E61" s="236">
        <v>52.826999999999998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183</v>
      </c>
      <c r="AH61" s="212">
        <v>1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47">
        <v>6</v>
      </c>
      <c r="B62" s="248" t="s">
        <v>318</v>
      </c>
      <c r="C62" s="263" t="s">
        <v>319</v>
      </c>
      <c r="D62" s="249" t="s">
        <v>195</v>
      </c>
      <c r="E62" s="250">
        <v>52.826999999999998</v>
      </c>
      <c r="F62" s="251"/>
      <c r="G62" s="252">
        <f>ROUND(E62*F62,2)</f>
        <v>0</v>
      </c>
      <c r="H62" s="251"/>
      <c r="I62" s="252">
        <f>ROUND(E62*H62,2)</f>
        <v>0</v>
      </c>
      <c r="J62" s="251"/>
      <c r="K62" s="252">
        <f>ROUND(E62*J62,2)</f>
        <v>0</v>
      </c>
      <c r="L62" s="252">
        <v>21</v>
      </c>
      <c r="M62" s="252">
        <f>G62*(1+L62/100)</f>
        <v>0</v>
      </c>
      <c r="N62" s="250">
        <v>0</v>
      </c>
      <c r="O62" s="250">
        <f>ROUND(E62*N62,2)</f>
        <v>0</v>
      </c>
      <c r="P62" s="250">
        <v>0</v>
      </c>
      <c r="Q62" s="250">
        <f>ROUND(E62*P62,2)</f>
        <v>0</v>
      </c>
      <c r="R62" s="252"/>
      <c r="S62" s="252" t="s">
        <v>189</v>
      </c>
      <c r="T62" s="253" t="s">
        <v>190</v>
      </c>
      <c r="U62" s="232">
        <v>0</v>
      </c>
      <c r="V62" s="232">
        <f>ROUND(E62*U62,2)</f>
        <v>0</v>
      </c>
      <c r="W62" s="232"/>
      <c r="X62" s="232" t="s">
        <v>196</v>
      </c>
      <c r="Y62" s="232" t="s">
        <v>178</v>
      </c>
      <c r="Z62" s="212"/>
      <c r="AA62" s="212"/>
      <c r="AB62" s="212"/>
      <c r="AC62" s="212"/>
      <c r="AD62" s="212"/>
      <c r="AE62" s="212"/>
      <c r="AF62" s="212"/>
      <c r="AG62" s="212" t="s">
        <v>197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65" t="s">
        <v>315</v>
      </c>
      <c r="D63" s="233"/>
      <c r="E63" s="234"/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183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29"/>
      <c r="B64" s="230"/>
      <c r="C64" s="265" t="s">
        <v>304</v>
      </c>
      <c r="D64" s="233"/>
      <c r="E64" s="234">
        <v>483.04450000000003</v>
      </c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183</v>
      </c>
      <c r="AH64" s="212">
        <v>5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3" x14ac:dyDescent="0.2">
      <c r="A65" s="229"/>
      <c r="B65" s="230"/>
      <c r="C65" s="265" t="s">
        <v>305</v>
      </c>
      <c r="D65" s="233"/>
      <c r="E65" s="234">
        <v>4.42</v>
      </c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183</v>
      </c>
      <c r="AH65" s="212">
        <v>5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65" t="s">
        <v>316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183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65" t="s">
        <v>317</v>
      </c>
      <c r="D67" s="233"/>
      <c r="E67" s="234">
        <v>-434.63749999999999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183</v>
      </c>
      <c r="AH67" s="212">
        <v>5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66" t="s">
        <v>185</v>
      </c>
      <c r="D68" s="235"/>
      <c r="E68" s="236">
        <v>52.826999999999998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183</v>
      </c>
      <c r="AH68" s="212">
        <v>1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47">
        <v>7</v>
      </c>
      <c r="B69" s="248" t="s">
        <v>320</v>
      </c>
      <c r="C69" s="263" t="s">
        <v>321</v>
      </c>
      <c r="D69" s="249" t="s">
        <v>195</v>
      </c>
      <c r="E69" s="250">
        <v>434.63749999999999</v>
      </c>
      <c r="F69" s="251"/>
      <c r="G69" s="252">
        <f>ROUND(E69*F69,2)</f>
        <v>0</v>
      </c>
      <c r="H69" s="251"/>
      <c r="I69" s="252">
        <f>ROUND(E69*H69,2)</f>
        <v>0</v>
      </c>
      <c r="J69" s="251"/>
      <c r="K69" s="252">
        <f>ROUND(E69*J69,2)</f>
        <v>0</v>
      </c>
      <c r="L69" s="252">
        <v>21</v>
      </c>
      <c r="M69" s="252">
        <f>G69*(1+L69/100)</f>
        <v>0</v>
      </c>
      <c r="N69" s="250">
        <v>0</v>
      </c>
      <c r="O69" s="250">
        <f>ROUND(E69*N69,2)</f>
        <v>0</v>
      </c>
      <c r="P69" s="250">
        <v>0</v>
      </c>
      <c r="Q69" s="250">
        <f>ROUND(E69*P69,2)</f>
        <v>0</v>
      </c>
      <c r="R69" s="252"/>
      <c r="S69" s="252" t="s">
        <v>189</v>
      </c>
      <c r="T69" s="253" t="s">
        <v>190</v>
      </c>
      <c r="U69" s="232">
        <v>0.20200000000000001</v>
      </c>
      <c r="V69" s="232">
        <f>ROUND(E69*U69,2)</f>
        <v>87.8</v>
      </c>
      <c r="W69" s="232"/>
      <c r="X69" s="232" t="s">
        <v>196</v>
      </c>
      <c r="Y69" s="232" t="s">
        <v>178</v>
      </c>
      <c r="Z69" s="212"/>
      <c r="AA69" s="212"/>
      <c r="AB69" s="212"/>
      <c r="AC69" s="212"/>
      <c r="AD69" s="212"/>
      <c r="AE69" s="212"/>
      <c r="AF69" s="212"/>
      <c r="AG69" s="212" t="s">
        <v>322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64" t="s">
        <v>323</v>
      </c>
      <c r="D70" s="254"/>
      <c r="E70" s="254"/>
      <c r="F70" s="254"/>
      <c r="G70" s="254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181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29"/>
      <c r="B71" s="230"/>
      <c r="C71" s="265" t="s">
        <v>324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183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65" t="s">
        <v>278</v>
      </c>
      <c r="D72" s="233"/>
      <c r="E72" s="234"/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183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65" t="s">
        <v>325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183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65" t="s">
        <v>326</v>
      </c>
      <c r="D74" s="233"/>
      <c r="E74" s="234">
        <v>27.648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183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66" t="s">
        <v>185</v>
      </c>
      <c r="D75" s="235"/>
      <c r="E75" s="236">
        <v>27.648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183</v>
      </c>
      <c r="AH75" s="212">
        <v>1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65" t="s">
        <v>281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183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65" t="s">
        <v>327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183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65" t="s">
        <v>328</v>
      </c>
      <c r="D78" s="233"/>
      <c r="E78" s="234">
        <v>128.48400000000001</v>
      </c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183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66" t="s">
        <v>185</v>
      </c>
      <c r="D79" s="235"/>
      <c r="E79" s="236">
        <v>128.48400000000001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183</v>
      </c>
      <c r="AH79" s="212">
        <v>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65" t="s">
        <v>284</v>
      </c>
      <c r="D80" s="233"/>
      <c r="E80" s="234"/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183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65" t="s">
        <v>329</v>
      </c>
      <c r="D81" s="233"/>
      <c r="E81" s="234"/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183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65" t="s">
        <v>330</v>
      </c>
      <c r="D82" s="233"/>
      <c r="E82" s="234">
        <v>174.42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183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66" t="s">
        <v>185</v>
      </c>
      <c r="D83" s="235"/>
      <c r="E83" s="236">
        <v>174.42</v>
      </c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183</v>
      </c>
      <c r="AH83" s="212">
        <v>1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29"/>
      <c r="B84" s="230"/>
      <c r="C84" s="265" t="s">
        <v>287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183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65" t="s">
        <v>331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183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65" t="s">
        <v>332</v>
      </c>
      <c r="D86" s="233"/>
      <c r="E86" s="234">
        <v>81.378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183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66" t="s">
        <v>185</v>
      </c>
      <c r="D87" s="235"/>
      <c r="E87" s="236">
        <v>81.378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183</v>
      </c>
      <c r="AH87" s="212">
        <v>1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65" t="s">
        <v>290</v>
      </c>
      <c r="D88" s="233"/>
      <c r="E88" s="234"/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183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29"/>
      <c r="B89" s="230"/>
      <c r="C89" s="265" t="s">
        <v>333</v>
      </c>
      <c r="D89" s="233"/>
      <c r="E89" s="234"/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183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65" t="s">
        <v>334</v>
      </c>
      <c r="D90" s="233"/>
      <c r="E90" s="234">
        <v>22.7075</v>
      </c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183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66" t="s">
        <v>185</v>
      </c>
      <c r="D91" s="235"/>
      <c r="E91" s="236">
        <v>22.7075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183</v>
      </c>
      <c r="AH91" s="212">
        <v>1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47">
        <v>8</v>
      </c>
      <c r="B92" s="248" t="s">
        <v>335</v>
      </c>
      <c r="C92" s="263" t="s">
        <v>336</v>
      </c>
      <c r="D92" s="249" t="s">
        <v>188</v>
      </c>
      <c r="E92" s="250">
        <v>1224.4324999999999</v>
      </c>
      <c r="F92" s="251"/>
      <c r="G92" s="252">
        <f>ROUND(E92*F92,2)</f>
        <v>0</v>
      </c>
      <c r="H92" s="251"/>
      <c r="I92" s="252">
        <f>ROUND(E92*H92,2)</f>
        <v>0</v>
      </c>
      <c r="J92" s="251"/>
      <c r="K92" s="252">
        <f>ROUND(E92*J92,2)</f>
        <v>0</v>
      </c>
      <c r="L92" s="252">
        <v>21</v>
      </c>
      <c r="M92" s="252">
        <f>G92*(1+L92/100)</f>
        <v>0</v>
      </c>
      <c r="N92" s="250">
        <v>0</v>
      </c>
      <c r="O92" s="250">
        <f>ROUND(E92*N92,2)</f>
        <v>0</v>
      </c>
      <c r="P92" s="250">
        <v>0</v>
      </c>
      <c r="Q92" s="250">
        <f>ROUND(E92*P92,2)</f>
        <v>0</v>
      </c>
      <c r="R92" s="252"/>
      <c r="S92" s="252" t="s">
        <v>189</v>
      </c>
      <c r="T92" s="253" t="s">
        <v>190</v>
      </c>
      <c r="U92" s="232">
        <v>1.7999999999999999E-2</v>
      </c>
      <c r="V92" s="232">
        <f>ROUND(E92*U92,2)</f>
        <v>22.04</v>
      </c>
      <c r="W92" s="232"/>
      <c r="X92" s="232" t="s">
        <v>196</v>
      </c>
      <c r="Y92" s="232" t="s">
        <v>178</v>
      </c>
      <c r="Z92" s="212"/>
      <c r="AA92" s="212"/>
      <c r="AB92" s="212"/>
      <c r="AC92" s="212"/>
      <c r="AD92" s="212"/>
      <c r="AE92" s="212"/>
      <c r="AF92" s="212"/>
      <c r="AG92" s="212" t="s">
        <v>197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2" x14ac:dyDescent="0.2">
      <c r="A93" s="229"/>
      <c r="B93" s="230"/>
      <c r="C93" s="265" t="s">
        <v>324</v>
      </c>
      <c r="D93" s="233"/>
      <c r="E93" s="234"/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183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65" t="s">
        <v>278</v>
      </c>
      <c r="D94" s="233"/>
      <c r="E94" s="234"/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183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65" t="s">
        <v>337</v>
      </c>
      <c r="D95" s="233"/>
      <c r="E95" s="234">
        <v>64.8</v>
      </c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183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66" t="s">
        <v>185</v>
      </c>
      <c r="D96" s="235"/>
      <c r="E96" s="236">
        <v>64.8</v>
      </c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183</v>
      </c>
      <c r="AH96" s="212">
        <v>1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65" t="s">
        <v>281</v>
      </c>
      <c r="D97" s="233"/>
      <c r="E97" s="234"/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183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65" t="s">
        <v>338</v>
      </c>
      <c r="D98" s="233"/>
      <c r="E98" s="234">
        <v>336.69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183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66" t="s">
        <v>185</v>
      </c>
      <c r="D99" s="235"/>
      <c r="E99" s="236">
        <v>336.69</v>
      </c>
      <c r="F99" s="232"/>
      <c r="G99" s="232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183</v>
      </c>
      <c r="AH99" s="212">
        <v>1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29"/>
      <c r="B100" s="230"/>
      <c r="C100" s="265" t="s">
        <v>284</v>
      </c>
      <c r="D100" s="233"/>
      <c r="E100" s="234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183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65" t="s">
        <v>339</v>
      </c>
      <c r="D101" s="233"/>
      <c r="E101" s="234">
        <v>373.32</v>
      </c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183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66" t="s">
        <v>185</v>
      </c>
      <c r="D102" s="235"/>
      <c r="E102" s="236">
        <v>373.32</v>
      </c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183</v>
      </c>
      <c r="AH102" s="212">
        <v>1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65" t="s">
        <v>287</v>
      </c>
      <c r="D103" s="233"/>
      <c r="E103" s="234"/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183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65" t="s">
        <v>340</v>
      </c>
      <c r="D104" s="233"/>
      <c r="E104" s="234">
        <v>308.25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183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66" t="s">
        <v>185</v>
      </c>
      <c r="D105" s="235"/>
      <c r="E105" s="236">
        <v>308.25</v>
      </c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183</v>
      </c>
      <c r="AH105" s="212">
        <v>1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65" t="s">
        <v>290</v>
      </c>
      <c r="D106" s="233"/>
      <c r="E106" s="234"/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183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65" t="s">
        <v>341</v>
      </c>
      <c r="D107" s="233"/>
      <c r="E107" s="234">
        <v>141.3725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183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66" t="s">
        <v>185</v>
      </c>
      <c r="D108" s="235"/>
      <c r="E108" s="236">
        <v>141.3725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183</v>
      </c>
      <c r="AH108" s="212">
        <v>1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x14ac:dyDescent="0.2">
      <c r="A109" s="240" t="s">
        <v>170</v>
      </c>
      <c r="B109" s="241" t="s">
        <v>104</v>
      </c>
      <c r="C109" s="262" t="s">
        <v>105</v>
      </c>
      <c r="D109" s="242"/>
      <c r="E109" s="243"/>
      <c r="F109" s="244"/>
      <c r="G109" s="244">
        <f>SUMIF(AG110:AG154,"&lt;&gt;NOR",G110:G154)</f>
        <v>0</v>
      </c>
      <c r="H109" s="244"/>
      <c r="I109" s="244">
        <f>SUM(I110:I154)</f>
        <v>0</v>
      </c>
      <c r="J109" s="244"/>
      <c r="K109" s="244">
        <f>SUM(K110:K154)</f>
        <v>0</v>
      </c>
      <c r="L109" s="244"/>
      <c r="M109" s="244">
        <f>SUM(M110:M154)</f>
        <v>0</v>
      </c>
      <c r="N109" s="243"/>
      <c r="O109" s="243">
        <f>SUM(O110:O154)</f>
        <v>0.47000000000000003</v>
      </c>
      <c r="P109" s="243"/>
      <c r="Q109" s="243">
        <f>SUM(Q110:Q154)</f>
        <v>0</v>
      </c>
      <c r="R109" s="244"/>
      <c r="S109" s="244"/>
      <c r="T109" s="245"/>
      <c r="U109" s="239"/>
      <c r="V109" s="239">
        <f>SUM(V110:V154)</f>
        <v>263.23</v>
      </c>
      <c r="W109" s="239"/>
      <c r="X109" s="239"/>
      <c r="Y109" s="239"/>
      <c r="AG109" t="s">
        <v>171</v>
      </c>
    </row>
    <row r="110" spans="1:60" ht="22.5" outlineLevel="1" x14ac:dyDescent="0.2">
      <c r="A110" s="247">
        <v>9</v>
      </c>
      <c r="B110" s="248" t="s">
        <v>342</v>
      </c>
      <c r="C110" s="263" t="s">
        <v>343</v>
      </c>
      <c r="D110" s="249" t="s">
        <v>174</v>
      </c>
      <c r="E110" s="250">
        <v>7</v>
      </c>
      <c r="F110" s="251"/>
      <c r="G110" s="252">
        <f>ROUND(E110*F110,2)</f>
        <v>0</v>
      </c>
      <c r="H110" s="251"/>
      <c r="I110" s="252">
        <f>ROUND(E110*H110,2)</f>
        <v>0</v>
      </c>
      <c r="J110" s="251"/>
      <c r="K110" s="252">
        <f>ROUND(E110*J110,2)</f>
        <v>0</v>
      </c>
      <c r="L110" s="252">
        <v>21</v>
      </c>
      <c r="M110" s="252">
        <f>G110*(1+L110/100)</f>
        <v>0</v>
      </c>
      <c r="N110" s="250">
        <v>5.2580000000000002E-2</v>
      </c>
      <c r="O110" s="250">
        <f>ROUND(E110*N110,2)</f>
        <v>0.37</v>
      </c>
      <c r="P110" s="250">
        <v>0</v>
      </c>
      <c r="Q110" s="250">
        <f>ROUND(E110*P110,2)</f>
        <v>0</v>
      </c>
      <c r="R110" s="252"/>
      <c r="S110" s="252" t="s">
        <v>175</v>
      </c>
      <c r="T110" s="253" t="s">
        <v>190</v>
      </c>
      <c r="U110" s="232">
        <v>8.2965599999999995</v>
      </c>
      <c r="V110" s="232">
        <f>ROUND(E110*U110,2)</f>
        <v>58.08</v>
      </c>
      <c r="W110" s="232"/>
      <c r="X110" s="232" t="s">
        <v>177</v>
      </c>
      <c r="Y110" s="232" t="s">
        <v>178</v>
      </c>
      <c r="Z110" s="212"/>
      <c r="AA110" s="212"/>
      <c r="AB110" s="212"/>
      <c r="AC110" s="212"/>
      <c r="AD110" s="212"/>
      <c r="AE110" s="212"/>
      <c r="AF110" s="212"/>
      <c r="AG110" s="212" t="s">
        <v>179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ht="45" outlineLevel="2" x14ac:dyDescent="0.2">
      <c r="A111" s="229"/>
      <c r="B111" s="230"/>
      <c r="C111" s="264" t="s">
        <v>344</v>
      </c>
      <c r="D111" s="254"/>
      <c r="E111" s="254"/>
      <c r="F111" s="254"/>
      <c r="G111" s="254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181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80" t="str">
        <f>C111</f>
        <v>Hloubení jamek v hornině 1 až 4 bez výměny půdy, s případným naložením přebytečných výkopků na dopravní prostředek, s odvozem na vzdálenost do 20 km a se složením. Výsadba stromu s balem se zalitím. Dovoz vody. Ukotvení dřeviny třemi a více kůly, s ochranou proti poškození v místě vzepření. Osazení kůlů k dřevině s uvázáním. Dodávka kůlů, příček a motouzu.</v>
      </c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82" t="s">
        <v>345</v>
      </c>
      <c r="D112" s="281"/>
      <c r="E112" s="281"/>
      <c r="F112" s="281"/>
      <c r="G112" s="281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181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2" x14ac:dyDescent="0.2">
      <c r="A113" s="229"/>
      <c r="B113" s="230"/>
      <c r="C113" s="265" t="s">
        <v>346</v>
      </c>
      <c r="D113" s="233"/>
      <c r="E113" s="234"/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183</v>
      </c>
      <c r="AH113" s="212">
        <v>0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29"/>
      <c r="B114" s="230"/>
      <c r="C114" s="265" t="s">
        <v>347</v>
      </c>
      <c r="D114" s="233"/>
      <c r="E114" s="234">
        <v>3</v>
      </c>
      <c r="F114" s="232"/>
      <c r="G114" s="232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183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3" x14ac:dyDescent="0.2">
      <c r="A115" s="229"/>
      <c r="B115" s="230"/>
      <c r="C115" s="265" t="s">
        <v>348</v>
      </c>
      <c r="D115" s="233"/>
      <c r="E115" s="234">
        <v>4</v>
      </c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183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29"/>
      <c r="B116" s="230"/>
      <c r="C116" s="266" t="s">
        <v>185</v>
      </c>
      <c r="D116" s="235"/>
      <c r="E116" s="236">
        <v>7</v>
      </c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183</v>
      </c>
      <c r="AH116" s="212">
        <v>1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2.5" outlineLevel="1" x14ac:dyDescent="0.2">
      <c r="A117" s="247">
        <v>10</v>
      </c>
      <c r="B117" s="248" t="s">
        <v>349</v>
      </c>
      <c r="C117" s="263" t="s">
        <v>350</v>
      </c>
      <c r="D117" s="249" t="s">
        <v>174</v>
      </c>
      <c r="E117" s="250">
        <v>7</v>
      </c>
      <c r="F117" s="251"/>
      <c r="G117" s="252">
        <f>ROUND(E117*F117,2)</f>
        <v>0</v>
      </c>
      <c r="H117" s="251"/>
      <c r="I117" s="252">
        <f>ROUND(E117*H117,2)</f>
        <v>0</v>
      </c>
      <c r="J117" s="251"/>
      <c r="K117" s="252">
        <f>ROUND(E117*J117,2)</f>
        <v>0</v>
      </c>
      <c r="L117" s="252">
        <v>21</v>
      </c>
      <c r="M117" s="252">
        <f>G117*(1+L117/100)</f>
        <v>0</v>
      </c>
      <c r="N117" s="250">
        <v>0</v>
      </c>
      <c r="O117" s="250">
        <f>ROUND(E117*N117,2)</f>
        <v>0</v>
      </c>
      <c r="P117" s="250">
        <v>0</v>
      </c>
      <c r="Q117" s="250">
        <f>ROUND(E117*P117,2)</f>
        <v>0</v>
      </c>
      <c r="R117" s="252"/>
      <c r="S117" s="252" t="s">
        <v>351</v>
      </c>
      <c r="T117" s="253" t="s">
        <v>352</v>
      </c>
      <c r="U117" s="232">
        <v>0</v>
      </c>
      <c r="V117" s="232">
        <f>ROUND(E117*U117,2)</f>
        <v>0</v>
      </c>
      <c r="W117" s="232"/>
      <c r="X117" s="232" t="s">
        <v>196</v>
      </c>
      <c r="Y117" s="232" t="s">
        <v>178</v>
      </c>
      <c r="Z117" s="212"/>
      <c r="AA117" s="212"/>
      <c r="AB117" s="212"/>
      <c r="AC117" s="212"/>
      <c r="AD117" s="212"/>
      <c r="AE117" s="212"/>
      <c r="AF117" s="212"/>
      <c r="AG117" s="212" t="s">
        <v>322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64" t="s">
        <v>353</v>
      </c>
      <c r="D118" s="254"/>
      <c r="E118" s="254"/>
      <c r="F118" s="254"/>
      <c r="G118" s="254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181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2" x14ac:dyDescent="0.2">
      <c r="A119" s="229"/>
      <c r="B119" s="230"/>
      <c r="C119" s="265" t="s">
        <v>346</v>
      </c>
      <c r="D119" s="233"/>
      <c r="E119" s="234"/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183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29"/>
      <c r="B120" s="230"/>
      <c r="C120" s="265" t="s">
        <v>347</v>
      </c>
      <c r="D120" s="233"/>
      <c r="E120" s="234">
        <v>3</v>
      </c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183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29"/>
      <c r="B121" s="230"/>
      <c r="C121" s="265" t="s">
        <v>348</v>
      </c>
      <c r="D121" s="233"/>
      <c r="E121" s="234">
        <v>4</v>
      </c>
      <c r="F121" s="232"/>
      <c r="G121" s="232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183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29"/>
      <c r="B122" s="230"/>
      <c r="C122" s="266" t="s">
        <v>185</v>
      </c>
      <c r="D122" s="235"/>
      <c r="E122" s="236">
        <v>7</v>
      </c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183</v>
      </c>
      <c r="AH122" s="212">
        <v>1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47">
        <v>11</v>
      </c>
      <c r="B123" s="248" t="s">
        <v>354</v>
      </c>
      <c r="C123" s="263" t="s">
        <v>355</v>
      </c>
      <c r="D123" s="249" t="s">
        <v>356</v>
      </c>
      <c r="E123" s="250">
        <v>1.5049999999999999</v>
      </c>
      <c r="F123" s="251"/>
      <c r="G123" s="252">
        <f>ROUND(E123*F123,2)</f>
        <v>0</v>
      </c>
      <c r="H123" s="251"/>
      <c r="I123" s="252">
        <f>ROUND(E123*H123,2)</f>
        <v>0</v>
      </c>
      <c r="J123" s="251"/>
      <c r="K123" s="252">
        <f>ROUND(E123*J123,2)</f>
        <v>0</v>
      </c>
      <c r="L123" s="252">
        <v>21</v>
      </c>
      <c r="M123" s="252">
        <f>G123*(1+L123/100)</f>
        <v>0</v>
      </c>
      <c r="N123" s="250">
        <v>1E-3</v>
      </c>
      <c r="O123" s="250">
        <f>ROUND(E123*N123,2)</f>
        <v>0</v>
      </c>
      <c r="P123" s="250">
        <v>0</v>
      </c>
      <c r="Q123" s="250">
        <f>ROUND(E123*P123,2)</f>
        <v>0</v>
      </c>
      <c r="R123" s="252"/>
      <c r="S123" s="252" t="s">
        <v>175</v>
      </c>
      <c r="T123" s="253" t="s">
        <v>176</v>
      </c>
      <c r="U123" s="232">
        <v>0</v>
      </c>
      <c r="V123" s="232">
        <f>ROUND(E123*U123,2)</f>
        <v>0</v>
      </c>
      <c r="W123" s="232"/>
      <c r="X123" s="232" t="s">
        <v>357</v>
      </c>
      <c r="Y123" s="232" t="s">
        <v>178</v>
      </c>
      <c r="Z123" s="212"/>
      <c r="AA123" s="212"/>
      <c r="AB123" s="212"/>
      <c r="AC123" s="212"/>
      <c r="AD123" s="212"/>
      <c r="AE123" s="212"/>
      <c r="AF123" s="212"/>
      <c r="AG123" s="212" t="s">
        <v>358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2" x14ac:dyDescent="0.2">
      <c r="A124" s="229"/>
      <c r="B124" s="230"/>
      <c r="C124" s="265" t="s">
        <v>346</v>
      </c>
      <c r="D124" s="233"/>
      <c r="E124" s="234"/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183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65" t="s">
        <v>359</v>
      </c>
      <c r="D125" s="233"/>
      <c r="E125" s="234"/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183</v>
      </c>
      <c r="AH125" s="212">
        <v>0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29"/>
      <c r="B126" s="230"/>
      <c r="C126" s="265" t="s">
        <v>360</v>
      </c>
      <c r="D126" s="233"/>
      <c r="E126" s="234">
        <v>0.64500000000000002</v>
      </c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183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65" t="s">
        <v>361</v>
      </c>
      <c r="D127" s="233"/>
      <c r="E127" s="234">
        <v>0.86</v>
      </c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183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66" t="s">
        <v>185</v>
      </c>
      <c r="D128" s="235"/>
      <c r="E128" s="236">
        <v>1.5049999999999999</v>
      </c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183</v>
      </c>
      <c r="AH128" s="212">
        <v>1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ht="22.5" outlineLevel="1" x14ac:dyDescent="0.2">
      <c r="A129" s="247">
        <v>12</v>
      </c>
      <c r="B129" s="248" t="s">
        <v>362</v>
      </c>
      <c r="C129" s="263" t="s">
        <v>363</v>
      </c>
      <c r="D129" s="249" t="s">
        <v>188</v>
      </c>
      <c r="E129" s="250">
        <v>623.70000000000005</v>
      </c>
      <c r="F129" s="251"/>
      <c r="G129" s="252">
        <f>ROUND(E129*F129,2)</f>
        <v>0</v>
      </c>
      <c r="H129" s="251"/>
      <c r="I129" s="252">
        <f>ROUND(E129*H129,2)</f>
        <v>0</v>
      </c>
      <c r="J129" s="251"/>
      <c r="K129" s="252">
        <f>ROUND(E129*J129,2)</f>
        <v>0</v>
      </c>
      <c r="L129" s="252">
        <v>21</v>
      </c>
      <c r="M129" s="252">
        <f>G129*(1+L129/100)</f>
        <v>0</v>
      </c>
      <c r="N129" s="250">
        <v>3.0000000000000001E-5</v>
      </c>
      <c r="O129" s="250">
        <f>ROUND(E129*N129,2)</f>
        <v>0.02</v>
      </c>
      <c r="P129" s="250">
        <v>0</v>
      </c>
      <c r="Q129" s="250">
        <f>ROUND(E129*P129,2)</f>
        <v>0</v>
      </c>
      <c r="R129" s="252"/>
      <c r="S129" s="252" t="s">
        <v>189</v>
      </c>
      <c r="T129" s="253" t="s">
        <v>190</v>
      </c>
      <c r="U129" s="232">
        <v>0.25752000000000003</v>
      </c>
      <c r="V129" s="232">
        <f>ROUND(E129*U129,2)</f>
        <v>160.62</v>
      </c>
      <c r="W129" s="232"/>
      <c r="X129" s="232" t="s">
        <v>177</v>
      </c>
      <c r="Y129" s="232" t="s">
        <v>178</v>
      </c>
      <c r="Z129" s="212"/>
      <c r="AA129" s="212"/>
      <c r="AB129" s="212"/>
      <c r="AC129" s="212"/>
      <c r="AD129" s="212"/>
      <c r="AE129" s="212"/>
      <c r="AF129" s="212"/>
      <c r="AG129" s="212" t="s">
        <v>179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2" x14ac:dyDescent="0.2">
      <c r="A130" s="229"/>
      <c r="B130" s="230"/>
      <c r="C130" s="264" t="s">
        <v>345</v>
      </c>
      <c r="D130" s="254"/>
      <c r="E130" s="254"/>
      <c r="F130" s="254"/>
      <c r="G130" s="254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181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65" t="s">
        <v>297</v>
      </c>
      <c r="D131" s="233"/>
      <c r="E131" s="234"/>
      <c r="F131" s="232"/>
      <c r="G131" s="232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183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29"/>
      <c r="B132" s="230"/>
      <c r="C132" s="265" t="s">
        <v>364</v>
      </c>
      <c r="D132" s="233"/>
      <c r="E132" s="234"/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183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65" t="s">
        <v>365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183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65" t="s">
        <v>366</v>
      </c>
      <c r="D134" s="233"/>
      <c r="E134" s="234">
        <v>375.6</v>
      </c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183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66" t="s">
        <v>185</v>
      </c>
      <c r="D135" s="235"/>
      <c r="E135" s="236">
        <v>375.6</v>
      </c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183</v>
      </c>
      <c r="AH135" s="212">
        <v>1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29"/>
      <c r="B136" s="230"/>
      <c r="C136" s="265" t="s">
        <v>367</v>
      </c>
      <c r="D136" s="233"/>
      <c r="E136" s="234"/>
      <c r="F136" s="232"/>
      <c r="G136" s="232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183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29"/>
      <c r="B137" s="230"/>
      <c r="C137" s="265" t="s">
        <v>368</v>
      </c>
      <c r="D137" s="233"/>
      <c r="E137" s="234">
        <v>195.6</v>
      </c>
      <c r="F137" s="232"/>
      <c r="G137" s="232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183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66" t="s">
        <v>185</v>
      </c>
      <c r="D138" s="235"/>
      <c r="E138" s="236">
        <v>195.6</v>
      </c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183</v>
      </c>
      <c r="AH138" s="212">
        <v>1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65" t="s">
        <v>369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183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65" t="s">
        <v>370</v>
      </c>
      <c r="D140" s="233"/>
      <c r="E140" s="234">
        <v>52.5</v>
      </c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183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66" t="s">
        <v>185</v>
      </c>
      <c r="D141" s="235"/>
      <c r="E141" s="236">
        <v>52.5</v>
      </c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183</v>
      </c>
      <c r="AH141" s="212">
        <v>1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ht="22.5" outlineLevel="1" x14ac:dyDescent="0.2">
      <c r="A142" s="247">
        <v>13</v>
      </c>
      <c r="B142" s="248" t="s">
        <v>371</v>
      </c>
      <c r="C142" s="263" t="s">
        <v>372</v>
      </c>
      <c r="D142" s="249" t="s">
        <v>188</v>
      </c>
      <c r="E142" s="250">
        <v>623.70000000000005</v>
      </c>
      <c r="F142" s="251"/>
      <c r="G142" s="252">
        <f>ROUND(E142*F142,2)</f>
        <v>0</v>
      </c>
      <c r="H142" s="251"/>
      <c r="I142" s="252">
        <f>ROUND(E142*H142,2)</f>
        <v>0</v>
      </c>
      <c r="J142" s="251"/>
      <c r="K142" s="252">
        <f>ROUND(E142*J142,2)</f>
        <v>0</v>
      </c>
      <c r="L142" s="252">
        <v>21</v>
      </c>
      <c r="M142" s="252">
        <f>G142*(1+L142/100)</f>
        <v>0</v>
      </c>
      <c r="N142" s="250">
        <v>1.2999999999999999E-4</v>
      </c>
      <c r="O142" s="250">
        <f>ROUND(E142*N142,2)</f>
        <v>0.08</v>
      </c>
      <c r="P142" s="250">
        <v>0</v>
      </c>
      <c r="Q142" s="250">
        <f>ROUND(E142*P142,2)</f>
        <v>0</v>
      </c>
      <c r="R142" s="252"/>
      <c r="S142" s="252" t="s">
        <v>189</v>
      </c>
      <c r="T142" s="253" t="s">
        <v>190</v>
      </c>
      <c r="U142" s="232">
        <v>7.1389999999999995E-2</v>
      </c>
      <c r="V142" s="232">
        <f>ROUND(E142*U142,2)</f>
        <v>44.53</v>
      </c>
      <c r="W142" s="232"/>
      <c r="X142" s="232" t="s">
        <v>177</v>
      </c>
      <c r="Y142" s="232" t="s">
        <v>178</v>
      </c>
      <c r="Z142" s="212"/>
      <c r="AA142" s="212"/>
      <c r="AB142" s="212"/>
      <c r="AC142" s="212"/>
      <c r="AD142" s="212"/>
      <c r="AE142" s="212"/>
      <c r="AF142" s="212"/>
      <c r="AG142" s="212" t="s">
        <v>179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2" x14ac:dyDescent="0.2">
      <c r="A143" s="229"/>
      <c r="B143" s="230"/>
      <c r="C143" s="264" t="s">
        <v>373</v>
      </c>
      <c r="D143" s="254"/>
      <c r="E143" s="254"/>
      <c r="F143" s="254"/>
      <c r="G143" s="254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181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2" x14ac:dyDescent="0.2">
      <c r="A144" s="229"/>
      <c r="B144" s="230"/>
      <c r="C144" s="265" t="s">
        <v>297</v>
      </c>
      <c r="D144" s="233"/>
      <c r="E144" s="234"/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183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65" t="s">
        <v>364</v>
      </c>
      <c r="D145" s="233"/>
      <c r="E145" s="234"/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183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65" t="s">
        <v>365</v>
      </c>
      <c r="D146" s="233"/>
      <c r="E146" s="234"/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183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65" t="s">
        <v>366</v>
      </c>
      <c r="D147" s="233"/>
      <c r="E147" s="234">
        <v>375.6</v>
      </c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183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29"/>
      <c r="B148" s="230"/>
      <c r="C148" s="266" t="s">
        <v>185</v>
      </c>
      <c r="D148" s="235"/>
      <c r="E148" s="236">
        <v>375.6</v>
      </c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183</v>
      </c>
      <c r="AH148" s="212">
        <v>1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65" t="s">
        <v>367</v>
      </c>
      <c r="D149" s="233"/>
      <c r="E149" s="234"/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183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29"/>
      <c r="B150" s="230"/>
      <c r="C150" s="265" t="s">
        <v>368</v>
      </c>
      <c r="D150" s="233"/>
      <c r="E150" s="234">
        <v>195.6</v>
      </c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183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66" t="s">
        <v>185</v>
      </c>
      <c r="D151" s="235"/>
      <c r="E151" s="236">
        <v>195.6</v>
      </c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183</v>
      </c>
      <c r="AH151" s="212">
        <v>1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65" t="s">
        <v>369</v>
      </c>
      <c r="D152" s="233"/>
      <c r="E152" s="234"/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183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65" t="s">
        <v>370</v>
      </c>
      <c r="D153" s="233"/>
      <c r="E153" s="234">
        <v>52.5</v>
      </c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183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66" t="s">
        <v>185</v>
      </c>
      <c r="D154" s="235"/>
      <c r="E154" s="236">
        <v>52.5</v>
      </c>
      <c r="F154" s="232"/>
      <c r="G154" s="232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183</v>
      </c>
      <c r="AH154" s="212">
        <v>1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x14ac:dyDescent="0.2">
      <c r="A155" s="240" t="s">
        <v>170</v>
      </c>
      <c r="B155" s="241" t="s">
        <v>106</v>
      </c>
      <c r="C155" s="262" t="s">
        <v>107</v>
      </c>
      <c r="D155" s="242"/>
      <c r="E155" s="243"/>
      <c r="F155" s="244"/>
      <c r="G155" s="244">
        <f>SUMIF(AG156:AG387,"&lt;&gt;NOR",G156:G387)</f>
        <v>0</v>
      </c>
      <c r="H155" s="244"/>
      <c r="I155" s="244">
        <f>SUM(I156:I387)</f>
        <v>0</v>
      </c>
      <c r="J155" s="244"/>
      <c r="K155" s="244">
        <f>SUM(K156:K387)</f>
        <v>0</v>
      </c>
      <c r="L155" s="244"/>
      <c r="M155" s="244">
        <f>SUM(M156:M387)</f>
        <v>0</v>
      </c>
      <c r="N155" s="243"/>
      <c r="O155" s="243">
        <f>SUM(O156:O387)</f>
        <v>314.72000000000003</v>
      </c>
      <c r="P155" s="243"/>
      <c r="Q155" s="243">
        <f>SUM(Q156:Q387)</f>
        <v>0</v>
      </c>
      <c r="R155" s="244"/>
      <c r="S155" s="244"/>
      <c r="T155" s="245"/>
      <c r="U155" s="239"/>
      <c r="V155" s="239">
        <f>SUM(V156:V387)</f>
        <v>721.7</v>
      </c>
      <c r="W155" s="239"/>
      <c r="X155" s="239"/>
      <c r="Y155" s="239"/>
      <c r="AG155" t="s">
        <v>171</v>
      </c>
    </row>
    <row r="156" spans="1:60" ht="22.5" outlineLevel="1" x14ac:dyDescent="0.2">
      <c r="A156" s="247">
        <v>14</v>
      </c>
      <c r="B156" s="248" t="s">
        <v>374</v>
      </c>
      <c r="C156" s="263" t="s">
        <v>375</v>
      </c>
      <c r="D156" s="249" t="s">
        <v>195</v>
      </c>
      <c r="E156" s="250">
        <v>15.558</v>
      </c>
      <c r="F156" s="251"/>
      <c r="G156" s="252">
        <f>ROUND(E156*F156,2)</f>
        <v>0</v>
      </c>
      <c r="H156" s="251"/>
      <c r="I156" s="252">
        <f>ROUND(E156*H156,2)</f>
        <v>0</v>
      </c>
      <c r="J156" s="251"/>
      <c r="K156" s="252">
        <f>ROUND(E156*J156,2)</f>
        <v>0</v>
      </c>
      <c r="L156" s="252">
        <v>21</v>
      </c>
      <c r="M156" s="252">
        <f>G156*(1+L156/100)</f>
        <v>0</v>
      </c>
      <c r="N156" s="250">
        <v>2.5249999999999999</v>
      </c>
      <c r="O156" s="250">
        <f>ROUND(E156*N156,2)</f>
        <v>39.28</v>
      </c>
      <c r="P156" s="250">
        <v>0</v>
      </c>
      <c r="Q156" s="250">
        <f>ROUND(E156*P156,2)</f>
        <v>0</v>
      </c>
      <c r="R156" s="252"/>
      <c r="S156" s="252" t="s">
        <v>175</v>
      </c>
      <c r="T156" s="253" t="s">
        <v>176</v>
      </c>
      <c r="U156" s="232">
        <v>0.48</v>
      </c>
      <c r="V156" s="232">
        <f>ROUND(E156*U156,2)</f>
        <v>7.47</v>
      </c>
      <c r="W156" s="232"/>
      <c r="X156" s="232" t="s">
        <v>196</v>
      </c>
      <c r="Y156" s="232" t="s">
        <v>178</v>
      </c>
      <c r="Z156" s="212"/>
      <c r="AA156" s="212"/>
      <c r="AB156" s="212"/>
      <c r="AC156" s="212"/>
      <c r="AD156" s="212"/>
      <c r="AE156" s="212"/>
      <c r="AF156" s="212"/>
      <c r="AG156" s="212" t="s">
        <v>197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2" x14ac:dyDescent="0.2">
      <c r="A157" s="229"/>
      <c r="B157" s="230"/>
      <c r="C157" s="265" t="s">
        <v>376</v>
      </c>
      <c r="D157" s="233"/>
      <c r="E157" s="234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183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65" t="s">
        <v>377</v>
      </c>
      <c r="D158" s="233"/>
      <c r="E158" s="234"/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183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65" t="s">
        <v>378</v>
      </c>
      <c r="D159" s="233"/>
      <c r="E159" s="234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183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65" t="s">
        <v>379</v>
      </c>
      <c r="D160" s="233"/>
      <c r="E160" s="234"/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183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65" t="s">
        <v>380</v>
      </c>
      <c r="D161" s="233"/>
      <c r="E161" s="234">
        <v>3.456</v>
      </c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183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66" t="s">
        <v>185</v>
      </c>
      <c r="D162" s="235"/>
      <c r="E162" s="236">
        <v>3.456</v>
      </c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183</v>
      </c>
      <c r="AH162" s="212">
        <v>1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65" t="s">
        <v>381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183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65" t="s">
        <v>382</v>
      </c>
      <c r="D164" s="233"/>
      <c r="E164" s="234"/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183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65" t="s">
        <v>379</v>
      </c>
      <c r="D165" s="233"/>
      <c r="E165" s="234"/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183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65" t="s">
        <v>383</v>
      </c>
      <c r="D166" s="233"/>
      <c r="E166" s="234">
        <v>2.3039999999999998</v>
      </c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183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66" t="s">
        <v>185</v>
      </c>
      <c r="D167" s="235"/>
      <c r="E167" s="236">
        <v>2.3039999999999998</v>
      </c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183</v>
      </c>
      <c r="AH167" s="212">
        <v>1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65" t="s">
        <v>384</v>
      </c>
      <c r="D168" s="233"/>
      <c r="E168" s="234"/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183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65" t="s">
        <v>378</v>
      </c>
      <c r="D169" s="233"/>
      <c r="E169" s="234"/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183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65" t="s">
        <v>379</v>
      </c>
      <c r="D170" s="233"/>
      <c r="E170" s="234"/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183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65" t="s">
        <v>385</v>
      </c>
      <c r="D171" s="233"/>
      <c r="E171" s="234">
        <v>2.88</v>
      </c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183</v>
      </c>
      <c r="AH171" s="212">
        <v>0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66" t="s">
        <v>185</v>
      </c>
      <c r="D172" s="235"/>
      <c r="E172" s="236">
        <v>2.88</v>
      </c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183</v>
      </c>
      <c r="AH172" s="212">
        <v>1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65" t="s">
        <v>386</v>
      </c>
      <c r="D173" s="233"/>
      <c r="E173" s="234"/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183</v>
      </c>
      <c r="AH173" s="212">
        <v>0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65" t="s">
        <v>387</v>
      </c>
      <c r="D174" s="233"/>
      <c r="E174" s="234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183</v>
      </c>
      <c r="AH174" s="212">
        <v>0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65" t="s">
        <v>388</v>
      </c>
      <c r="D175" s="233"/>
      <c r="E175" s="234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183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65" t="s">
        <v>389</v>
      </c>
      <c r="D176" s="233"/>
      <c r="E176" s="234">
        <v>0.63</v>
      </c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183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66" t="s">
        <v>185</v>
      </c>
      <c r="D177" s="235"/>
      <c r="E177" s="236">
        <v>0.63</v>
      </c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183</v>
      </c>
      <c r="AH177" s="212">
        <v>1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65" t="s">
        <v>390</v>
      </c>
      <c r="D178" s="233"/>
      <c r="E178" s="234"/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183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65" t="s">
        <v>387</v>
      </c>
      <c r="D179" s="233"/>
      <c r="E179" s="234"/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183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65" t="s">
        <v>391</v>
      </c>
      <c r="D180" s="233"/>
      <c r="E180" s="234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183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65" t="s">
        <v>392</v>
      </c>
      <c r="D181" s="233"/>
      <c r="E181" s="234">
        <v>0.64800000000000002</v>
      </c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183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66" t="s">
        <v>185</v>
      </c>
      <c r="D182" s="235"/>
      <c r="E182" s="236">
        <v>0.64800000000000002</v>
      </c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183</v>
      </c>
      <c r="AH182" s="212">
        <v>1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65" t="s">
        <v>393</v>
      </c>
      <c r="D183" s="233"/>
      <c r="E183" s="234"/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183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65" t="s">
        <v>382</v>
      </c>
      <c r="D184" s="233"/>
      <c r="E184" s="234"/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183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65" t="s">
        <v>391</v>
      </c>
      <c r="D185" s="233"/>
      <c r="E185" s="234"/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183</v>
      </c>
      <c r="AH185" s="212">
        <v>0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65" t="s">
        <v>394</v>
      </c>
      <c r="D186" s="233"/>
      <c r="E186" s="234">
        <v>1.08</v>
      </c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183</v>
      </c>
      <c r="AH186" s="212">
        <v>0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29"/>
      <c r="B187" s="230"/>
      <c r="C187" s="266" t="s">
        <v>185</v>
      </c>
      <c r="D187" s="235"/>
      <c r="E187" s="236">
        <v>1.08</v>
      </c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183</v>
      </c>
      <c r="AH187" s="212">
        <v>1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65" t="s">
        <v>395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183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65" t="s">
        <v>396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183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65" t="s">
        <v>397</v>
      </c>
      <c r="D190" s="233"/>
      <c r="E190" s="234"/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183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65" t="s">
        <v>398</v>
      </c>
      <c r="D191" s="233"/>
      <c r="E191" s="234">
        <v>2.04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183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66" t="s">
        <v>185</v>
      </c>
      <c r="D192" s="235"/>
      <c r="E192" s="236">
        <v>2.04</v>
      </c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183</v>
      </c>
      <c r="AH192" s="212">
        <v>1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65" t="s">
        <v>399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183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65" t="s">
        <v>400</v>
      </c>
      <c r="D194" s="233"/>
      <c r="E194" s="234"/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183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65" t="s">
        <v>379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183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65" t="s">
        <v>401</v>
      </c>
      <c r="D196" s="233"/>
      <c r="E196" s="234">
        <v>2.52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183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66" t="s">
        <v>185</v>
      </c>
      <c r="D197" s="235"/>
      <c r="E197" s="236">
        <v>2.52</v>
      </c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183</v>
      </c>
      <c r="AH197" s="212">
        <v>1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1" x14ac:dyDescent="0.2">
      <c r="A198" s="247">
        <v>15</v>
      </c>
      <c r="B198" s="248" t="s">
        <v>402</v>
      </c>
      <c r="C198" s="263" t="s">
        <v>403</v>
      </c>
      <c r="D198" s="249" t="s">
        <v>188</v>
      </c>
      <c r="E198" s="250">
        <v>99.08</v>
      </c>
      <c r="F198" s="251"/>
      <c r="G198" s="252">
        <f>ROUND(E198*F198,2)</f>
        <v>0</v>
      </c>
      <c r="H198" s="251"/>
      <c r="I198" s="252">
        <f>ROUND(E198*H198,2)</f>
        <v>0</v>
      </c>
      <c r="J198" s="251"/>
      <c r="K198" s="252">
        <f>ROUND(E198*J198,2)</f>
        <v>0</v>
      </c>
      <c r="L198" s="252">
        <v>21</v>
      </c>
      <c r="M198" s="252">
        <f>G198*(1+L198/100)</f>
        <v>0</v>
      </c>
      <c r="N198" s="250">
        <v>3.9190000000000003E-2</v>
      </c>
      <c r="O198" s="250">
        <f>ROUND(E198*N198,2)</f>
        <v>3.88</v>
      </c>
      <c r="P198" s="250">
        <v>0</v>
      </c>
      <c r="Q198" s="250">
        <f>ROUND(E198*P198,2)</f>
        <v>0</v>
      </c>
      <c r="R198" s="252"/>
      <c r="S198" s="252" t="s">
        <v>189</v>
      </c>
      <c r="T198" s="253" t="s">
        <v>190</v>
      </c>
      <c r="U198" s="232">
        <v>1.05</v>
      </c>
      <c r="V198" s="232">
        <f>ROUND(E198*U198,2)</f>
        <v>104.03</v>
      </c>
      <c r="W198" s="232"/>
      <c r="X198" s="232" t="s">
        <v>196</v>
      </c>
      <c r="Y198" s="232" t="s">
        <v>178</v>
      </c>
      <c r="Z198" s="212"/>
      <c r="AA198" s="212"/>
      <c r="AB198" s="212"/>
      <c r="AC198" s="212"/>
      <c r="AD198" s="212"/>
      <c r="AE198" s="212"/>
      <c r="AF198" s="212"/>
      <c r="AG198" s="212" t="s">
        <v>197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29"/>
      <c r="B199" s="230"/>
      <c r="C199" s="265" t="s">
        <v>376</v>
      </c>
      <c r="D199" s="233"/>
      <c r="E199" s="234"/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183</v>
      </c>
      <c r="AH199" s="212">
        <v>0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65" t="s">
        <v>377</v>
      </c>
      <c r="D200" s="233"/>
      <c r="E200" s="234"/>
      <c r="F200" s="232"/>
      <c r="G200" s="232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183</v>
      </c>
      <c r="AH200" s="212">
        <v>0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65" t="s">
        <v>378</v>
      </c>
      <c r="D201" s="233"/>
      <c r="E201" s="234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183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65" t="s">
        <v>379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183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65" t="s">
        <v>404</v>
      </c>
      <c r="D203" s="233"/>
      <c r="E203" s="234">
        <v>23.04</v>
      </c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183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66" t="s">
        <v>185</v>
      </c>
      <c r="D204" s="235"/>
      <c r="E204" s="236">
        <v>23.04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183</v>
      </c>
      <c r="AH204" s="212">
        <v>1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29"/>
      <c r="B205" s="230"/>
      <c r="C205" s="265" t="s">
        <v>381</v>
      </c>
      <c r="D205" s="233"/>
      <c r="E205" s="234"/>
      <c r="F205" s="232"/>
      <c r="G205" s="232"/>
      <c r="H205" s="232"/>
      <c r="I205" s="232"/>
      <c r="J205" s="232"/>
      <c r="K205" s="232"/>
      <c r="L205" s="232"/>
      <c r="M205" s="232"/>
      <c r="N205" s="231"/>
      <c r="O205" s="231"/>
      <c r="P205" s="231"/>
      <c r="Q205" s="231"/>
      <c r="R205" s="232"/>
      <c r="S205" s="232"/>
      <c r="T205" s="232"/>
      <c r="U205" s="232"/>
      <c r="V205" s="232"/>
      <c r="W205" s="232"/>
      <c r="X205" s="232"/>
      <c r="Y205" s="232"/>
      <c r="Z205" s="212"/>
      <c r="AA205" s="212"/>
      <c r="AB205" s="212"/>
      <c r="AC205" s="212"/>
      <c r="AD205" s="212"/>
      <c r="AE205" s="212"/>
      <c r="AF205" s="212"/>
      <c r="AG205" s="212" t="s">
        <v>183</v>
      </c>
      <c r="AH205" s="212">
        <v>0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29"/>
      <c r="B206" s="230"/>
      <c r="C206" s="265" t="s">
        <v>382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183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65" t="s">
        <v>379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183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65" t="s">
        <v>405</v>
      </c>
      <c r="D208" s="233"/>
      <c r="E208" s="234">
        <v>15.36</v>
      </c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183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66" t="s">
        <v>185</v>
      </c>
      <c r="D209" s="235"/>
      <c r="E209" s="236">
        <v>15.36</v>
      </c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183</v>
      </c>
      <c r="AH209" s="212">
        <v>1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65" t="s">
        <v>384</v>
      </c>
      <c r="D210" s="233"/>
      <c r="E210" s="234"/>
      <c r="F210" s="232"/>
      <c r="G210" s="232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183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29"/>
      <c r="B211" s="230"/>
      <c r="C211" s="265" t="s">
        <v>378</v>
      </c>
      <c r="D211" s="233"/>
      <c r="E211" s="234"/>
      <c r="F211" s="232"/>
      <c r="G211" s="232"/>
      <c r="H211" s="232"/>
      <c r="I211" s="232"/>
      <c r="J211" s="232"/>
      <c r="K211" s="232"/>
      <c r="L211" s="232"/>
      <c r="M211" s="232"/>
      <c r="N211" s="231"/>
      <c r="O211" s="231"/>
      <c r="P211" s="231"/>
      <c r="Q211" s="231"/>
      <c r="R211" s="232"/>
      <c r="S211" s="232"/>
      <c r="T211" s="232"/>
      <c r="U211" s="232"/>
      <c r="V211" s="232"/>
      <c r="W211" s="232"/>
      <c r="X211" s="232"/>
      <c r="Y211" s="232"/>
      <c r="Z211" s="212"/>
      <c r="AA211" s="212"/>
      <c r="AB211" s="212"/>
      <c r="AC211" s="212"/>
      <c r="AD211" s="212"/>
      <c r="AE211" s="212"/>
      <c r="AF211" s="212"/>
      <c r="AG211" s="212" t="s">
        <v>183</v>
      </c>
      <c r="AH211" s="212">
        <v>0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29"/>
      <c r="B212" s="230"/>
      <c r="C212" s="265" t="s">
        <v>379</v>
      </c>
      <c r="D212" s="233"/>
      <c r="E212" s="234"/>
      <c r="F212" s="232"/>
      <c r="G212" s="232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183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29"/>
      <c r="B213" s="230"/>
      <c r="C213" s="265" t="s">
        <v>406</v>
      </c>
      <c r="D213" s="233"/>
      <c r="E213" s="234">
        <v>19.2</v>
      </c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183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66" t="s">
        <v>185</v>
      </c>
      <c r="D214" s="235"/>
      <c r="E214" s="236">
        <v>19.2</v>
      </c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183</v>
      </c>
      <c r="AH214" s="212">
        <v>1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65" t="s">
        <v>386</v>
      </c>
      <c r="D215" s="233"/>
      <c r="E215" s="234"/>
      <c r="F215" s="232"/>
      <c r="G215" s="232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183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65" t="s">
        <v>387</v>
      </c>
      <c r="D216" s="233"/>
      <c r="E216" s="234"/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183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65" t="s">
        <v>388</v>
      </c>
      <c r="D217" s="233"/>
      <c r="E217" s="234"/>
      <c r="F217" s="232"/>
      <c r="G217" s="232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183</v>
      </c>
      <c r="AH217" s="212">
        <v>0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29"/>
      <c r="B218" s="230"/>
      <c r="C218" s="265" t="s">
        <v>407</v>
      </c>
      <c r="D218" s="233"/>
      <c r="E218" s="234">
        <v>3.48</v>
      </c>
      <c r="F218" s="232"/>
      <c r="G218" s="232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183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66" t="s">
        <v>185</v>
      </c>
      <c r="D219" s="235"/>
      <c r="E219" s="236">
        <v>3.48</v>
      </c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183</v>
      </c>
      <c r="AH219" s="212">
        <v>1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65" t="s">
        <v>390</v>
      </c>
      <c r="D220" s="233"/>
      <c r="E220" s="234"/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183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65" t="s">
        <v>387</v>
      </c>
      <c r="D221" s="233"/>
      <c r="E221" s="234"/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183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65" t="s">
        <v>391</v>
      </c>
      <c r="D222" s="233"/>
      <c r="E222" s="234"/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183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65" t="s">
        <v>408</v>
      </c>
      <c r="D223" s="233"/>
      <c r="E223" s="234">
        <v>3.6</v>
      </c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183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29"/>
      <c r="B224" s="230"/>
      <c r="C224" s="266" t="s">
        <v>185</v>
      </c>
      <c r="D224" s="235"/>
      <c r="E224" s="236">
        <v>3.6</v>
      </c>
      <c r="F224" s="232"/>
      <c r="G224" s="232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183</v>
      </c>
      <c r="AH224" s="212">
        <v>1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3" x14ac:dyDescent="0.2">
      <c r="A225" s="229"/>
      <c r="B225" s="230"/>
      <c r="C225" s="265" t="s">
        <v>393</v>
      </c>
      <c r="D225" s="233"/>
      <c r="E225" s="234"/>
      <c r="F225" s="232"/>
      <c r="G225" s="232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183</v>
      </c>
      <c r="AH225" s="212">
        <v>0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65" t="s">
        <v>382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183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65" t="s">
        <v>391</v>
      </c>
      <c r="D227" s="233"/>
      <c r="E227" s="234"/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183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65" t="s">
        <v>409</v>
      </c>
      <c r="D228" s="233"/>
      <c r="E228" s="234">
        <v>6</v>
      </c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183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29"/>
      <c r="B229" s="230"/>
      <c r="C229" s="266" t="s">
        <v>185</v>
      </c>
      <c r="D229" s="235"/>
      <c r="E229" s="236">
        <v>6</v>
      </c>
      <c r="F229" s="232"/>
      <c r="G229" s="232"/>
      <c r="H229" s="232"/>
      <c r="I229" s="232"/>
      <c r="J229" s="232"/>
      <c r="K229" s="232"/>
      <c r="L229" s="232"/>
      <c r="M229" s="232"/>
      <c r="N229" s="231"/>
      <c r="O229" s="231"/>
      <c r="P229" s="231"/>
      <c r="Q229" s="231"/>
      <c r="R229" s="232"/>
      <c r="S229" s="232"/>
      <c r="T229" s="232"/>
      <c r="U229" s="232"/>
      <c r="V229" s="232"/>
      <c r="W229" s="232"/>
      <c r="X229" s="232"/>
      <c r="Y229" s="232"/>
      <c r="Z229" s="212"/>
      <c r="AA229" s="212"/>
      <c r="AB229" s="212"/>
      <c r="AC229" s="212"/>
      <c r="AD229" s="212"/>
      <c r="AE229" s="212"/>
      <c r="AF229" s="212"/>
      <c r="AG229" s="212" t="s">
        <v>183</v>
      </c>
      <c r="AH229" s="212">
        <v>1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29"/>
      <c r="B230" s="230"/>
      <c r="C230" s="265" t="s">
        <v>395</v>
      </c>
      <c r="D230" s="233"/>
      <c r="E230" s="234"/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183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65" t="s">
        <v>396</v>
      </c>
      <c r="D231" s="233"/>
      <c r="E231" s="234"/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183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65" t="s">
        <v>397</v>
      </c>
      <c r="D232" s="233"/>
      <c r="E232" s="234"/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183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65" t="s">
        <v>410</v>
      </c>
      <c r="D233" s="233"/>
      <c r="E233" s="234">
        <v>11.6</v>
      </c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183</v>
      </c>
      <c r="AH233" s="212">
        <v>0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29"/>
      <c r="B234" s="230"/>
      <c r="C234" s="266" t="s">
        <v>185</v>
      </c>
      <c r="D234" s="235"/>
      <c r="E234" s="236">
        <v>11.6</v>
      </c>
      <c r="F234" s="232"/>
      <c r="G234" s="232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183</v>
      </c>
      <c r="AH234" s="212">
        <v>1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29"/>
      <c r="B235" s="230"/>
      <c r="C235" s="265" t="s">
        <v>399</v>
      </c>
      <c r="D235" s="233"/>
      <c r="E235" s="234"/>
      <c r="F235" s="232"/>
      <c r="G235" s="232"/>
      <c r="H235" s="232"/>
      <c r="I235" s="232"/>
      <c r="J235" s="232"/>
      <c r="K235" s="232"/>
      <c r="L235" s="232"/>
      <c r="M235" s="232"/>
      <c r="N235" s="231"/>
      <c r="O235" s="231"/>
      <c r="P235" s="231"/>
      <c r="Q235" s="231"/>
      <c r="R235" s="232"/>
      <c r="S235" s="232"/>
      <c r="T235" s="232"/>
      <c r="U235" s="232"/>
      <c r="V235" s="232"/>
      <c r="W235" s="232"/>
      <c r="X235" s="232"/>
      <c r="Y235" s="232"/>
      <c r="Z235" s="212"/>
      <c r="AA235" s="212"/>
      <c r="AB235" s="212"/>
      <c r="AC235" s="212"/>
      <c r="AD235" s="212"/>
      <c r="AE235" s="212"/>
      <c r="AF235" s="212"/>
      <c r="AG235" s="212" t="s">
        <v>183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29"/>
      <c r="B236" s="230"/>
      <c r="C236" s="265" t="s">
        <v>400</v>
      </c>
      <c r="D236" s="233"/>
      <c r="E236" s="234"/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183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29"/>
      <c r="B237" s="230"/>
      <c r="C237" s="265" t="s">
        <v>379</v>
      </c>
      <c r="D237" s="233"/>
      <c r="E237" s="234"/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183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65" t="s">
        <v>411</v>
      </c>
      <c r="D238" s="233"/>
      <c r="E238" s="234">
        <v>16.8</v>
      </c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183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3" x14ac:dyDescent="0.2">
      <c r="A239" s="229"/>
      <c r="B239" s="230"/>
      <c r="C239" s="266" t="s">
        <v>185</v>
      </c>
      <c r="D239" s="235"/>
      <c r="E239" s="236">
        <v>16.8</v>
      </c>
      <c r="F239" s="232"/>
      <c r="G239" s="232"/>
      <c r="H239" s="232"/>
      <c r="I239" s="232"/>
      <c r="J239" s="232"/>
      <c r="K239" s="232"/>
      <c r="L239" s="232"/>
      <c r="M239" s="232"/>
      <c r="N239" s="231"/>
      <c r="O239" s="231"/>
      <c r="P239" s="231"/>
      <c r="Q239" s="231"/>
      <c r="R239" s="232"/>
      <c r="S239" s="232"/>
      <c r="T239" s="232"/>
      <c r="U239" s="232"/>
      <c r="V239" s="232"/>
      <c r="W239" s="232"/>
      <c r="X239" s="232"/>
      <c r="Y239" s="232"/>
      <c r="Z239" s="212"/>
      <c r="AA239" s="212"/>
      <c r="AB239" s="212"/>
      <c r="AC239" s="212"/>
      <c r="AD239" s="212"/>
      <c r="AE239" s="212"/>
      <c r="AF239" s="212"/>
      <c r="AG239" s="212" t="s">
        <v>183</v>
      </c>
      <c r="AH239" s="212">
        <v>1</v>
      </c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1" x14ac:dyDescent="0.2">
      <c r="A240" s="247">
        <v>16</v>
      </c>
      <c r="B240" s="248" t="s">
        <v>412</v>
      </c>
      <c r="C240" s="263" t="s">
        <v>413</v>
      </c>
      <c r="D240" s="249" t="s">
        <v>188</v>
      </c>
      <c r="E240" s="250">
        <v>99.08</v>
      </c>
      <c r="F240" s="251"/>
      <c r="G240" s="252">
        <f>ROUND(E240*F240,2)</f>
        <v>0</v>
      </c>
      <c r="H240" s="251"/>
      <c r="I240" s="252">
        <f>ROUND(E240*H240,2)</f>
        <v>0</v>
      </c>
      <c r="J240" s="251"/>
      <c r="K240" s="252">
        <f>ROUND(E240*J240,2)</f>
        <v>0</v>
      </c>
      <c r="L240" s="252">
        <v>21</v>
      </c>
      <c r="M240" s="252">
        <f>G240*(1+L240/100)</f>
        <v>0</v>
      </c>
      <c r="N240" s="250">
        <v>0</v>
      </c>
      <c r="O240" s="250">
        <f>ROUND(E240*N240,2)</f>
        <v>0</v>
      </c>
      <c r="P240" s="250">
        <v>0</v>
      </c>
      <c r="Q240" s="250">
        <f>ROUND(E240*P240,2)</f>
        <v>0</v>
      </c>
      <c r="R240" s="252"/>
      <c r="S240" s="252" t="s">
        <v>189</v>
      </c>
      <c r="T240" s="253" t="s">
        <v>190</v>
      </c>
      <c r="U240" s="232">
        <v>0.32</v>
      </c>
      <c r="V240" s="232">
        <f>ROUND(E240*U240,2)</f>
        <v>31.71</v>
      </c>
      <c r="W240" s="232"/>
      <c r="X240" s="232" t="s">
        <v>196</v>
      </c>
      <c r="Y240" s="232" t="s">
        <v>178</v>
      </c>
      <c r="Z240" s="212"/>
      <c r="AA240" s="212"/>
      <c r="AB240" s="212"/>
      <c r="AC240" s="212"/>
      <c r="AD240" s="212"/>
      <c r="AE240" s="212"/>
      <c r="AF240" s="212"/>
      <c r="AG240" s="212" t="s">
        <v>197</v>
      </c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2" x14ac:dyDescent="0.2">
      <c r="A241" s="229"/>
      <c r="B241" s="230"/>
      <c r="C241" s="264" t="s">
        <v>414</v>
      </c>
      <c r="D241" s="254"/>
      <c r="E241" s="254"/>
      <c r="F241" s="254"/>
      <c r="G241" s="254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181</v>
      </c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2" x14ac:dyDescent="0.2">
      <c r="A242" s="229"/>
      <c r="B242" s="230"/>
      <c r="C242" s="265" t="s">
        <v>376</v>
      </c>
      <c r="D242" s="233"/>
      <c r="E242" s="234"/>
      <c r="F242" s="232"/>
      <c r="G242" s="232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183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3" x14ac:dyDescent="0.2">
      <c r="A243" s="229"/>
      <c r="B243" s="230"/>
      <c r="C243" s="265" t="s">
        <v>377</v>
      </c>
      <c r="D243" s="233"/>
      <c r="E243" s="234"/>
      <c r="F243" s="232"/>
      <c r="G243" s="232"/>
      <c r="H243" s="232"/>
      <c r="I243" s="232"/>
      <c r="J243" s="232"/>
      <c r="K243" s="232"/>
      <c r="L243" s="232"/>
      <c r="M243" s="232"/>
      <c r="N243" s="231"/>
      <c r="O243" s="231"/>
      <c r="P243" s="231"/>
      <c r="Q243" s="231"/>
      <c r="R243" s="232"/>
      <c r="S243" s="232"/>
      <c r="T243" s="232"/>
      <c r="U243" s="232"/>
      <c r="V243" s="232"/>
      <c r="W243" s="232"/>
      <c r="X243" s="232"/>
      <c r="Y243" s="232"/>
      <c r="Z243" s="212"/>
      <c r="AA243" s="212"/>
      <c r="AB243" s="212"/>
      <c r="AC243" s="212"/>
      <c r="AD243" s="212"/>
      <c r="AE243" s="212"/>
      <c r="AF243" s="212"/>
      <c r="AG243" s="212" t="s">
        <v>183</v>
      </c>
      <c r="AH243" s="212">
        <v>0</v>
      </c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29"/>
      <c r="B244" s="230"/>
      <c r="C244" s="265" t="s">
        <v>378</v>
      </c>
      <c r="D244" s="233"/>
      <c r="E244" s="234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183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29"/>
      <c r="B245" s="230"/>
      <c r="C245" s="265" t="s">
        <v>379</v>
      </c>
      <c r="D245" s="233"/>
      <c r="E245" s="234"/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183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65" t="s">
        <v>404</v>
      </c>
      <c r="D246" s="233"/>
      <c r="E246" s="234">
        <v>23.04</v>
      </c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183</v>
      </c>
      <c r="AH246" s="212">
        <v>0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29"/>
      <c r="B247" s="230"/>
      <c r="C247" s="266" t="s">
        <v>185</v>
      </c>
      <c r="D247" s="235"/>
      <c r="E247" s="236">
        <v>23.04</v>
      </c>
      <c r="F247" s="232"/>
      <c r="G247" s="232"/>
      <c r="H247" s="232"/>
      <c r="I247" s="232"/>
      <c r="J247" s="232"/>
      <c r="K247" s="232"/>
      <c r="L247" s="232"/>
      <c r="M247" s="232"/>
      <c r="N247" s="231"/>
      <c r="O247" s="231"/>
      <c r="P247" s="231"/>
      <c r="Q247" s="231"/>
      <c r="R247" s="232"/>
      <c r="S247" s="232"/>
      <c r="T247" s="232"/>
      <c r="U247" s="232"/>
      <c r="V247" s="232"/>
      <c r="W247" s="232"/>
      <c r="X247" s="232"/>
      <c r="Y247" s="232"/>
      <c r="Z247" s="212"/>
      <c r="AA247" s="212"/>
      <c r="AB247" s="212"/>
      <c r="AC247" s="212"/>
      <c r="AD247" s="212"/>
      <c r="AE247" s="212"/>
      <c r="AF247" s="212"/>
      <c r="AG247" s="212" t="s">
        <v>183</v>
      </c>
      <c r="AH247" s="212">
        <v>1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29"/>
      <c r="B248" s="230"/>
      <c r="C248" s="265" t="s">
        <v>381</v>
      </c>
      <c r="D248" s="233"/>
      <c r="E248" s="234"/>
      <c r="F248" s="232"/>
      <c r="G248" s="232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183</v>
      </c>
      <c r="AH248" s="212">
        <v>0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29"/>
      <c r="B249" s="230"/>
      <c r="C249" s="265" t="s">
        <v>382</v>
      </c>
      <c r="D249" s="233"/>
      <c r="E249" s="234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183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65" t="s">
        <v>379</v>
      </c>
      <c r="D250" s="233"/>
      <c r="E250" s="234"/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183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65" t="s">
        <v>405</v>
      </c>
      <c r="D251" s="233"/>
      <c r="E251" s="234">
        <v>15.36</v>
      </c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183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29"/>
      <c r="B252" s="230"/>
      <c r="C252" s="266" t="s">
        <v>185</v>
      </c>
      <c r="D252" s="235"/>
      <c r="E252" s="236">
        <v>15.36</v>
      </c>
      <c r="F252" s="232"/>
      <c r="G252" s="232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183</v>
      </c>
      <c r="AH252" s="212">
        <v>1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29"/>
      <c r="B253" s="230"/>
      <c r="C253" s="265" t="s">
        <v>384</v>
      </c>
      <c r="D253" s="233"/>
      <c r="E253" s="234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183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65" t="s">
        <v>378</v>
      </c>
      <c r="D254" s="233"/>
      <c r="E254" s="234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183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65" t="s">
        <v>379</v>
      </c>
      <c r="D255" s="233"/>
      <c r="E255" s="234"/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183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29"/>
      <c r="B256" s="230"/>
      <c r="C256" s="265" t="s">
        <v>406</v>
      </c>
      <c r="D256" s="233"/>
      <c r="E256" s="234">
        <v>19.2</v>
      </c>
      <c r="F256" s="232"/>
      <c r="G256" s="232"/>
      <c r="H256" s="232"/>
      <c r="I256" s="232"/>
      <c r="J256" s="232"/>
      <c r="K256" s="232"/>
      <c r="L256" s="232"/>
      <c r="M256" s="232"/>
      <c r="N256" s="231"/>
      <c r="O256" s="231"/>
      <c r="P256" s="231"/>
      <c r="Q256" s="231"/>
      <c r="R256" s="232"/>
      <c r="S256" s="232"/>
      <c r="T256" s="232"/>
      <c r="U256" s="232"/>
      <c r="V256" s="232"/>
      <c r="W256" s="232"/>
      <c r="X256" s="232"/>
      <c r="Y256" s="232"/>
      <c r="Z256" s="212"/>
      <c r="AA256" s="212"/>
      <c r="AB256" s="212"/>
      <c r="AC256" s="212"/>
      <c r="AD256" s="212"/>
      <c r="AE256" s="212"/>
      <c r="AF256" s="212"/>
      <c r="AG256" s="212" t="s">
        <v>183</v>
      </c>
      <c r="AH256" s="212">
        <v>0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29"/>
      <c r="B257" s="230"/>
      <c r="C257" s="266" t="s">
        <v>185</v>
      </c>
      <c r="D257" s="235"/>
      <c r="E257" s="236">
        <v>19.2</v>
      </c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183</v>
      </c>
      <c r="AH257" s="212">
        <v>1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65" t="s">
        <v>386</v>
      </c>
      <c r="D258" s="233"/>
      <c r="E258" s="234"/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183</v>
      </c>
      <c r="AH258" s="212">
        <v>0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29"/>
      <c r="B259" s="230"/>
      <c r="C259" s="265" t="s">
        <v>387</v>
      </c>
      <c r="D259" s="233"/>
      <c r="E259" s="234"/>
      <c r="F259" s="232"/>
      <c r="G259" s="232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183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29"/>
      <c r="B260" s="230"/>
      <c r="C260" s="265" t="s">
        <v>388</v>
      </c>
      <c r="D260" s="233"/>
      <c r="E260" s="234"/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183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65" t="s">
        <v>407</v>
      </c>
      <c r="D261" s="233"/>
      <c r="E261" s="234">
        <v>3.48</v>
      </c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183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66" t="s">
        <v>185</v>
      </c>
      <c r="D262" s="235"/>
      <c r="E262" s="236">
        <v>3.48</v>
      </c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183</v>
      </c>
      <c r="AH262" s="212">
        <v>1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3" x14ac:dyDescent="0.2">
      <c r="A263" s="229"/>
      <c r="B263" s="230"/>
      <c r="C263" s="265" t="s">
        <v>390</v>
      </c>
      <c r="D263" s="233"/>
      <c r="E263" s="234"/>
      <c r="F263" s="232"/>
      <c r="G263" s="232"/>
      <c r="H263" s="232"/>
      <c r="I263" s="232"/>
      <c r="J263" s="232"/>
      <c r="K263" s="232"/>
      <c r="L263" s="232"/>
      <c r="M263" s="232"/>
      <c r="N263" s="231"/>
      <c r="O263" s="231"/>
      <c r="P263" s="231"/>
      <c r="Q263" s="231"/>
      <c r="R263" s="232"/>
      <c r="S263" s="232"/>
      <c r="T263" s="232"/>
      <c r="U263" s="232"/>
      <c r="V263" s="232"/>
      <c r="W263" s="232"/>
      <c r="X263" s="232"/>
      <c r="Y263" s="232"/>
      <c r="Z263" s="212"/>
      <c r="AA263" s="212"/>
      <c r="AB263" s="212"/>
      <c r="AC263" s="212"/>
      <c r="AD263" s="212"/>
      <c r="AE263" s="212"/>
      <c r="AF263" s="212"/>
      <c r="AG263" s="212" t="s">
        <v>183</v>
      </c>
      <c r="AH263" s="212">
        <v>0</v>
      </c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3" x14ac:dyDescent="0.2">
      <c r="A264" s="229"/>
      <c r="B264" s="230"/>
      <c r="C264" s="265" t="s">
        <v>387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183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65" t="s">
        <v>391</v>
      </c>
      <c r="D265" s="233"/>
      <c r="E265" s="234"/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183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65" t="s">
        <v>408</v>
      </c>
      <c r="D266" s="233"/>
      <c r="E266" s="234">
        <v>3.6</v>
      </c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183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29"/>
      <c r="B267" s="230"/>
      <c r="C267" s="266" t="s">
        <v>185</v>
      </c>
      <c r="D267" s="235"/>
      <c r="E267" s="236">
        <v>3.6</v>
      </c>
      <c r="F267" s="232"/>
      <c r="G267" s="232"/>
      <c r="H267" s="232"/>
      <c r="I267" s="232"/>
      <c r="J267" s="232"/>
      <c r="K267" s="232"/>
      <c r="L267" s="232"/>
      <c r="M267" s="232"/>
      <c r="N267" s="231"/>
      <c r="O267" s="231"/>
      <c r="P267" s="231"/>
      <c r="Q267" s="231"/>
      <c r="R267" s="232"/>
      <c r="S267" s="232"/>
      <c r="T267" s="232"/>
      <c r="U267" s="232"/>
      <c r="V267" s="232"/>
      <c r="W267" s="232"/>
      <c r="X267" s="232"/>
      <c r="Y267" s="232"/>
      <c r="Z267" s="212"/>
      <c r="AA267" s="212"/>
      <c r="AB267" s="212"/>
      <c r="AC267" s="212"/>
      <c r="AD267" s="212"/>
      <c r="AE267" s="212"/>
      <c r="AF267" s="212"/>
      <c r="AG267" s="212" t="s">
        <v>183</v>
      </c>
      <c r="AH267" s="212">
        <v>1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29"/>
      <c r="B268" s="230"/>
      <c r="C268" s="265" t="s">
        <v>393</v>
      </c>
      <c r="D268" s="233"/>
      <c r="E268" s="234"/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183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65" t="s">
        <v>382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183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65" t="s">
        <v>391</v>
      </c>
      <c r="D270" s="233"/>
      <c r="E270" s="234"/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183</v>
      </c>
      <c r="AH270" s="212">
        <v>0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65" t="s">
        <v>409</v>
      </c>
      <c r="D271" s="233"/>
      <c r="E271" s="234">
        <v>6</v>
      </c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183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66" t="s">
        <v>185</v>
      </c>
      <c r="D272" s="235"/>
      <c r="E272" s="236">
        <v>6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183</v>
      </c>
      <c r="AH272" s="212">
        <v>1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65" t="s">
        <v>395</v>
      </c>
      <c r="D273" s="233"/>
      <c r="E273" s="234"/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183</v>
      </c>
      <c r="AH273" s="212">
        <v>0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65" t="s">
        <v>396</v>
      </c>
      <c r="D274" s="233"/>
      <c r="E274" s="234"/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183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29"/>
      <c r="B275" s="230"/>
      <c r="C275" s="265" t="s">
        <v>397</v>
      </c>
      <c r="D275" s="233"/>
      <c r="E275" s="234"/>
      <c r="F275" s="232"/>
      <c r="G275" s="232"/>
      <c r="H275" s="232"/>
      <c r="I275" s="232"/>
      <c r="J275" s="232"/>
      <c r="K275" s="232"/>
      <c r="L275" s="232"/>
      <c r="M275" s="232"/>
      <c r="N275" s="231"/>
      <c r="O275" s="231"/>
      <c r="P275" s="231"/>
      <c r="Q275" s="231"/>
      <c r="R275" s="232"/>
      <c r="S275" s="232"/>
      <c r="T275" s="232"/>
      <c r="U275" s="232"/>
      <c r="V275" s="232"/>
      <c r="W275" s="232"/>
      <c r="X275" s="232"/>
      <c r="Y275" s="232"/>
      <c r="Z275" s="212"/>
      <c r="AA275" s="212"/>
      <c r="AB275" s="212"/>
      <c r="AC275" s="212"/>
      <c r="AD275" s="212"/>
      <c r="AE275" s="212"/>
      <c r="AF275" s="212"/>
      <c r="AG275" s="212" t="s">
        <v>183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29"/>
      <c r="B276" s="230"/>
      <c r="C276" s="265" t="s">
        <v>410</v>
      </c>
      <c r="D276" s="233"/>
      <c r="E276" s="234">
        <v>11.6</v>
      </c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183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66" t="s">
        <v>185</v>
      </c>
      <c r="D277" s="235"/>
      <c r="E277" s="236">
        <v>11.6</v>
      </c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183</v>
      </c>
      <c r="AH277" s="212">
        <v>1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65" t="s">
        <v>399</v>
      </c>
      <c r="D278" s="233"/>
      <c r="E278" s="234"/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183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3" x14ac:dyDescent="0.2">
      <c r="A279" s="229"/>
      <c r="B279" s="230"/>
      <c r="C279" s="265" t="s">
        <v>400</v>
      </c>
      <c r="D279" s="233"/>
      <c r="E279" s="234"/>
      <c r="F279" s="232"/>
      <c r="G279" s="232"/>
      <c r="H279" s="232"/>
      <c r="I279" s="232"/>
      <c r="J279" s="232"/>
      <c r="K279" s="232"/>
      <c r="L279" s="232"/>
      <c r="M279" s="232"/>
      <c r="N279" s="231"/>
      <c r="O279" s="231"/>
      <c r="P279" s="231"/>
      <c r="Q279" s="231"/>
      <c r="R279" s="232"/>
      <c r="S279" s="232"/>
      <c r="T279" s="232"/>
      <c r="U279" s="232"/>
      <c r="V279" s="232"/>
      <c r="W279" s="232"/>
      <c r="X279" s="232"/>
      <c r="Y279" s="232"/>
      <c r="Z279" s="212"/>
      <c r="AA279" s="212"/>
      <c r="AB279" s="212"/>
      <c r="AC279" s="212"/>
      <c r="AD279" s="212"/>
      <c r="AE279" s="212"/>
      <c r="AF279" s="212"/>
      <c r="AG279" s="212" t="s">
        <v>183</v>
      </c>
      <c r="AH279" s="212">
        <v>0</v>
      </c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3" x14ac:dyDescent="0.2">
      <c r="A280" s="229"/>
      <c r="B280" s="230"/>
      <c r="C280" s="265" t="s">
        <v>379</v>
      </c>
      <c r="D280" s="233"/>
      <c r="E280" s="234"/>
      <c r="F280" s="232"/>
      <c r="G280" s="232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183</v>
      </c>
      <c r="AH280" s="212">
        <v>0</v>
      </c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3" x14ac:dyDescent="0.2">
      <c r="A281" s="229"/>
      <c r="B281" s="230"/>
      <c r="C281" s="265" t="s">
        <v>411</v>
      </c>
      <c r="D281" s="233"/>
      <c r="E281" s="234">
        <v>16.8</v>
      </c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183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66" t="s">
        <v>185</v>
      </c>
      <c r="D282" s="235"/>
      <c r="E282" s="236">
        <v>16.8</v>
      </c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183</v>
      </c>
      <c r="AH282" s="212">
        <v>1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ht="22.5" outlineLevel="1" x14ac:dyDescent="0.2">
      <c r="A283" s="247">
        <v>17</v>
      </c>
      <c r="B283" s="248" t="s">
        <v>415</v>
      </c>
      <c r="C283" s="263" t="s">
        <v>416</v>
      </c>
      <c r="D283" s="249" t="s">
        <v>195</v>
      </c>
      <c r="E283" s="250">
        <v>100.30719999999999</v>
      </c>
      <c r="F283" s="251"/>
      <c r="G283" s="252">
        <f>ROUND(E283*F283,2)</f>
        <v>0</v>
      </c>
      <c r="H283" s="251"/>
      <c r="I283" s="252">
        <f>ROUND(E283*H283,2)</f>
        <v>0</v>
      </c>
      <c r="J283" s="251"/>
      <c r="K283" s="252">
        <f>ROUND(E283*J283,2)</f>
        <v>0</v>
      </c>
      <c r="L283" s="252">
        <v>21</v>
      </c>
      <c r="M283" s="252">
        <f>G283*(1+L283/100)</f>
        <v>0</v>
      </c>
      <c r="N283" s="250">
        <v>2.5249999999999999</v>
      </c>
      <c r="O283" s="250">
        <f>ROUND(E283*N283,2)</f>
        <v>253.28</v>
      </c>
      <c r="P283" s="250">
        <v>0</v>
      </c>
      <c r="Q283" s="250">
        <f>ROUND(E283*P283,2)</f>
        <v>0</v>
      </c>
      <c r="R283" s="252"/>
      <c r="S283" s="252" t="s">
        <v>175</v>
      </c>
      <c r="T283" s="253" t="s">
        <v>176</v>
      </c>
      <c r="U283" s="232">
        <v>0.48</v>
      </c>
      <c r="V283" s="232">
        <f>ROUND(E283*U283,2)</f>
        <v>48.15</v>
      </c>
      <c r="W283" s="232"/>
      <c r="X283" s="232" t="s">
        <v>196</v>
      </c>
      <c r="Y283" s="232" t="s">
        <v>178</v>
      </c>
      <c r="Z283" s="212"/>
      <c r="AA283" s="212"/>
      <c r="AB283" s="212"/>
      <c r="AC283" s="212"/>
      <c r="AD283" s="212"/>
      <c r="AE283" s="212"/>
      <c r="AF283" s="212"/>
      <c r="AG283" s="212" t="s">
        <v>197</v>
      </c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2" x14ac:dyDescent="0.2">
      <c r="A284" s="229"/>
      <c r="B284" s="230"/>
      <c r="C284" s="265" t="s">
        <v>417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183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65" t="s">
        <v>418</v>
      </c>
      <c r="D285" s="233"/>
      <c r="E285" s="234">
        <v>9.2560000000000002</v>
      </c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183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65" t="s">
        <v>419</v>
      </c>
      <c r="D286" s="233"/>
      <c r="E286" s="234">
        <v>1.14114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183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3" x14ac:dyDescent="0.2">
      <c r="A287" s="229"/>
      <c r="B287" s="230"/>
      <c r="C287" s="265" t="s">
        <v>420</v>
      </c>
      <c r="D287" s="233"/>
      <c r="E287" s="234">
        <v>0.50049999999999994</v>
      </c>
      <c r="F287" s="232"/>
      <c r="G287" s="232"/>
      <c r="H287" s="232"/>
      <c r="I287" s="232"/>
      <c r="J287" s="232"/>
      <c r="K287" s="232"/>
      <c r="L287" s="232"/>
      <c r="M287" s="232"/>
      <c r="N287" s="231"/>
      <c r="O287" s="231"/>
      <c r="P287" s="231"/>
      <c r="Q287" s="231"/>
      <c r="R287" s="232"/>
      <c r="S287" s="232"/>
      <c r="T287" s="232"/>
      <c r="U287" s="232"/>
      <c r="V287" s="232"/>
      <c r="W287" s="232"/>
      <c r="X287" s="232"/>
      <c r="Y287" s="232"/>
      <c r="Z287" s="212"/>
      <c r="AA287" s="212"/>
      <c r="AB287" s="212"/>
      <c r="AC287" s="212"/>
      <c r="AD287" s="212"/>
      <c r="AE287" s="212"/>
      <c r="AF287" s="212"/>
      <c r="AG287" s="212" t="s">
        <v>183</v>
      </c>
      <c r="AH287" s="212">
        <v>0</v>
      </c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3" x14ac:dyDescent="0.2">
      <c r="A288" s="229"/>
      <c r="B288" s="230"/>
      <c r="C288" s="265" t="s">
        <v>421</v>
      </c>
      <c r="D288" s="233"/>
      <c r="E288" s="234">
        <v>2.8860000000000001</v>
      </c>
      <c r="F288" s="232"/>
      <c r="G288" s="232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183</v>
      </c>
      <c r="AH288" s="212">
        <v>0</v>
      </c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29"/>
      <c r="B289" s="230"/>
      <c r="C289" s="265" t="s">
        <v>422</v>
      </c>
      <c r="D289" s="233"/>
      <c r="E289" s="234">
        <v>1.625</v>
      </c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183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65" t="s">
        <v>423</v>
      </c>
      <c r="D290" s="233"/>
      <c r="E290" s="234">
        <v>1.625</v>
      </c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183</v>
      </c>
      <c r="AH290" s="212">
        <v>0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65" t="s">
        <v>424</v>
      </c>
      <c r="D291" s="233"/>
      <c r="E291" s="234">
        <v>14.5665</v>
      </c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183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66" t="s">
        <v>185</v>
      </c>
      <c r="D292" s="235"/>
      <c r="E292" s="236">
        <v>31.60014</v>
      </c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183</v>
      </c>
      <c r="AH292" s="212">
        <v>1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65" t="s">
        <v>376</v>
      </c>
      <c r="D293" s="233"/>
      <c r="E293" s="234"/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183</v>
      </c>
      <c r="AH293" s="212">
        <v>0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65" t="s">
        <v>425</v>
      </c>
      <c r="D294" s="233"/>
      <c r="E294" s="234">
        <v>10.15606</v>
      </c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183</v>
      </c>
      <c r="AH294" s="212">
        <v>0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65" t="s">
        <v>426</v>
      </c>
      <c r="D295" s="233"/>
      <c r="E295" s="234">
        <v>9.5809999999999995</v>
      </c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183</v>
      </c>
      <c r="AH295" s="212">
        <v>0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29"/>
      <c r="B296" s="230"/>
      <c r="C296" s="266" t="s">
        <v>185</v>
      </c>
      <c r="D296" s="235"/>
      <c r="E296" s="236">
        <v>19.73706</v>
      </c>
      <c r="F296" s="232"/>
      <c r="G296" s="232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183</v>
      </c>
      <c r="AH296" s="212">
        <v>1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29"/>
      <c r="B297" s="230"/>
      <c r="C297" s="265" t="s">
        <v>427</v>
      </c>
      <c r="D297" s="233"/>
      <c r="E297" s="234"/>
      <c r="F297" s="232"/>
      <c r="G297" s="232"/>
      <c r="H297" s="232"/>
      <c r="I297" s="232"/>
      <c r="J297" s="232"/>
      <c r="K297" s="232"/>
      <c r="L297" s="232"/>
      <c r="M297" s="232"/>
      <c r="N297" s="231"/>
      <c r="O297" s="231"/>
      <c r="P297" s="231"/>
      <c r="Q297" s="231"/>
      <c r="R297" s="232"/>
      <c r="S297" s="232"/>
      <c r="T297" s="232"/>
      <c r="U297" s="232"/>
      <c r="V297" s="232"/>
      <c r="W297" s="232"/>
      <c r="X297" s="232"/>
      <c r="Y297" s="232"/>
      <c r="Z297" s="212"/>
      <c r="AA297" s="212"/>
      <c r="AB297" s="212"/>
      <c r="AC297" s="212"/>
      <c r="AD297" s="212"/>
      <c r="AE297" s="212"/>
      <c r="AF297" s="212"/>
      <c r="AG297" s="212" t="s">
        <v>183</v>
      </c>
      <c r="AH297" s="212">
        <v>0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29"/>
      <c r="B298" s="230"/>
      <c r="C298" s="265" t="s">
        <v>428</v>
      </c>
      <c r="D298" s="233"/>
      <c r="E298" s="234">
        <v>20.871500000000001</v>
      </c>
      <c r="F298" s="232"/>
      <c r="G298" s="232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183</v>
      </c>
      <c r="AH298" s="212">
        <v>0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29"/>
      <c r="B299" s="230"/>
      <c r="C299" s="265" t="s">
        <v>429</v>
      </c>
      <c r="D299" s="233"/>
      <c r="E299" s="234">
        <v>0.65</v>
      </c>
      <c r="F299" s="232"/>
      <c r="G299" s="232"/>
      <c r="H299" s="232"/>
      <c r="I299" s="232"/>
      <c r="J299" s="232"/>
      <c r="K299" s="232"/>
      <c r="L299" s="232"/>
      <c r="M299" s="232"/>
      <c r="N299" s="231"/>
      <c r="O299" s="231"/>
      <c r="P299" s="231"/>
      <c r="Q299" s="231"/>
      <c r="R299" s="232"/>
      <c r="S299" s="232"/>
      <c r="T299" s="232"/>
      <c r="U299" s="232"/>
      <c r="V299" s="232"/>
      <c r="W299" s="232"/>
      <c r="X299" s="232"/>
      <c r="Y299" s="232"/>
      <c r="Z299" s="212"/>
      <c r="AA299" s="212"/>
      <c r="AB299" s="212"/>
      <c r="AC299" s="212"/>
      <c r="AD299" s="212"/>
      <c r="AE299" s="212"/>
      <c r="AF299" s="212"/>
      <c r="AG299" s="212" t="s">
        <v>183</v>
      </c>
      <c r="AH299" s="212">
        <v>0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3" x14ac:dyDescent="0.2">
      <c r="A300" s="229"/>
      <c r="B300" s="230"/>
      <c r="C300" s="265" t="s">
        <v>430</v>
      </c>
      <c r="D300" s="233"/>
      <c r="E300" s="234">
        <v>5.0244999999999997</v>
      </c>
      <c r="F300" s="232"/>
      <c r="G300" s="232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183</v>
      </c>
      <c r="AH300" s="212">
        <v>0</v>
      </c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3" x14ac:dyDescent="0.2">
      <c r="A301" s="229"/>
      <c r="B301" s="230"/>
      <c r="C301" s="265" t="s">
        <v>431</v>
      </c>
      <c r="D301" s="233"/>
      <c r="E301" s="234">
        <v>2.4239999999999999</v>
      </c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183</v>
      </c>
      <c r="AH301" s="212">
        <v>0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66" t="s">
        <v>185</v>
      </c>
      <c r="D302" s="235"/>
      <c r="E302" s="236">
        <v>28.97</v>
      </c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183</v>
      </c>
      <c r="AH302" s="212">
        <v>1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29"/>
      <c r="B303" s="230"/>
      <c r="C303" s="265" t="s">
        <v>376</v>
      </c>
      <c r="D303" s="233"/>
      <c r="E303" s="234"/>
      <c r="F303" s="232"/>
      <c r="G303" s="232"/>
      <c r="H303" s="232"/>
      <c r="I303" s="232"/>
      <c r="J303" s="232"/>
      <c r="K303" s="232"/>
      <c r="L303" s="232"/>
      <c r="M303" s="232"/>
      <c r="N303" s="231"/>
      <c r="O303" s="231"/>
      <c r="P303" s="231"/>
      <c r="Q303" s="231"/>
      <c r="R303" s="232"/>
      <c r="S303" s="232"/>
      <c r="T303" s="232"/>
      <c r="U303" s="232"/>
      <c r="V303" s="232"/>
      <c r="W303" s="232"/>
      <c r="X303" s="232"/>
      <c r="Y303" s="232"/>
      <c r="Z303" s="212"/>
      <c r="AA303" s="212"/>
      <c r="AB303" s="212"/>
      <c r="AC303" s="212"/>
      <c r="AD303" s="212"/>
      <c r="AE303" s="212"/>
      <c r="AF303" s="212"/>
      <c r="AG303" s="212" t="s">
        <v>183</v>
      </c>
      <c r="AH303" s="212">
        <v>0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29"/>
      <c r="B304" s="230"/>
      <c r="C304" s="265" t="s">
        <v>432</v>
      </c>
      <c r="D304" s="233"/>
      <c r="E304" s="234"/>
      <c r="F304" s="232"/>
      <c r="G304" s="232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183</v>
      </c>
      <c r="AH304" s="212">
        <v>0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29"/>
      <c r="B305" s="230"/>
      <c r="C305" s="265" t="s">
        <v>433</v>
      </c>
      <c r="D305" s="233"/>
      <c r="E305" s="234">
        <v>3.52</v>
      </c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183</v>
      </c>
      <c r="AH305" s="212">
        <v>0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65" t="s">
        <v>434</v>
      </c>
      <c r="D306" s="233"/>
      <c r="E306" s="234">
        <v>12.32</v>
      </c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183</v>
      </c>
      <c r="AH306" s="212">
        <v>0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29"/>
      <c r="B307" s="230"/>
      <c r="C307" s="265" t="s">
        <v>435</v>
      </c>
      <c r="D307" s="233"/>
      <c r="E307" s="234">
        <v>1.38</v>
      </c>
      <c r="F307" s="232"/>
      <c r="G307" s="232"/>
      <c r="H307" s="232"/>
      <c r="I307" s="232"/>
      <c r="J307" s="232"/>
      <c r="K307" s="232"/>
      <c r="L307" s="232"/>
      <c r="M307" s="232"/>
      <c r="N307" s="231"/>
      <c r="O307" s="231"/>
      <c r="P307" s="231"/>
      <c r="Q307" s="231"/>
      <c r="R307" s="232"/>
      <c r="S307" s="232"/>
      <c r="T307" s="232"/>
      <c r="U307" s="232"/>
      <c r="V307" s="232"/>
      <c r="W307" s="232"/>
      <c r="X307" s="232"/>
      <c r="Y307" s="232"/>
      <c r="Z307" s="212"/>
      <c r="AA307" s="212"/>
      <c r="AB307" s="212"/>
      <c r="AC307" s="212"/>
      <c r="AD307" s="212"/>
      <c r="AE307" s="212"/>
      <c r="AF307" s="212"/>
      <c r="AG307" s="212" t="s">
        <v>183</v>
      </c>
      <c r="AH307" s="212">
        <v>0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29"/>
      <c r="B308" s="230"/>
      <c r="C308" s="265" t="s">
        <v>436</v>
      </c>
      <c r="D308" s="233"/>
      <c r="E308" s="234">
        <v>1.3879999999999999</v>
      </c>
      <c r="F308" s="232"/>
      <c r="G308" s="232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183</v>
      </c>
      <c r="AH308" s="212">
        <v>0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29"/>
      <c r="B309" s="230"/>
      <c r="C309" s="265" t="s">
        <v>437</v>
      </c>
      <c r="D309" s="233"/>
      <c r="E309" s="234">
        <v>1.3919999999999999</v>
      </c>
      <c r="F309" s="232"/>
      <c r="G309" s="232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183</v>
      </c>
      <c r="AH309" s="212">
        <v>0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29"/>
      <c r="B310" s="230"/>
      <c r="C310" s="266" t="s">
        <v>185</v>
      </c>
      <c r="D310" s="235"/>
      <c r="E310" s="236">
        <v>20</v>
      </c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183</v>
      </c>
      <c r="AH310" s="212">
        <v>1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1" x14ac:dyDescent="0.2">
      <c r="A311" s="247">
        <v>18</v>
      </c>
      <c r="B311" s="248" t="s">
        <v>438</v>
      </c>
      <c r="C311" s="263" t="s">
        <v>439</v>
      </c>
      <c r="D311" s="249" t="s">
        <v>188</v>
      </c>
      <c r="E311" s="250">
        <v>307.72059999999999</v>
      </c>
      <c r="F311" s="251"/>
      <c r="G311" s="252">
        <f>ROUND(E311*F311,2)</f>
        <v>0</v>
      </c>
      <c r="H311" s="251"/>
      <c r="I311" s="252">
        <f>ROUND(E311*H311,2)</f>
        <v>0</v>
      </c>
      <c r="J311" s="251"/>
      <c r="K311" s="252">
        <f>ROUND(E311*J311,2)</f>
        <v>0</v>
      </c>
      <c r="L311" s="252">
        <v>21</v>
      </c>
      <c r="M311" s="252">
        <f>G311*(1+L311/100)</f>
        <v>0</v>
      </c>
      <c r="N311" s="250">
        <v>3.9149999999999997E-2</v>
      </c>
      <c r="O311" s="250">
        <f>ROUND(E311*N311,2)</f>
        <v>12.05</v>
      </c>
      <c r="P311" s="250">
        <v>0</v>
      </c>
      <c r="Q311" s="250">
        <f>ROUND(E311*P311,2)</f>
        <v>0</v>
      </c>
      <c r="R311" s="252"/>
      <c r="S311" s="252" t="s">
        <v>189</v>
      </c>
      <c r="T311" s="253" t="s">
        <v>190</v>
      </c>
      <c r="U311" s="232">
        <v>1.05</v>
      </c>
      <c r="V311" s="232">
        <f>ROUND(E311*U311,2)</f>
        <v>323.11</v>
      </c>
      <c r="W311" s="232"/>
      <c r="X311" s="232" t="s">
        <v>196</v>
      </c>
      <c r="Y311" s="232" t="s">
        <v>178</v>
      </c>
      <c r="Z311" s="212"/>
      <c r="AA311" s="212"/>
      <c r="AB311" s="212"/>
      <c r="AC311" s="212"/>
      <c r="AD311" s="212"/>
      <c r="AE311" s="212"/>
      <c r="AF311" s="212"/>
      <c r="AG311" s="212" t="s">
        <v>197</v>
      </c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2" x14ac:dyDescent="0.2">
      <c r="A312" s="229"/>
      <c r="B312" s="230"/>
      <c r="C312" s="265" t="s">
        <v>417</v>
      </c>
      <c r="D312" s="233"/>
      <c r="E312" s="234"/>
      <c r="F312" s="232"/>
      <c r="G312" s="232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183</v>
      </c>
      <c r="AH312" s="212">
        <v>0</v>
      </c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29"/>
      <c r="B313" s="230"/>
      <c r="C313" s="265" t="s">
        <v>440</v>
      </c>
      <c r="D313" s="233"/>
      <c r="E313" s="234">
        <v>28.48</v>
      </c>
      <c r="F313" s="232"/>
      <c r="G313" s="232"/>
      <c r="H313" s="232"/>
      <c r="I313" s="232"/>
      <c r="J313" s="232"/>
      <c r="K313" s="232"/>
      <c r="L313" s="232"/>
      <c r="M313" s="232"/>
      <c r="N313" s="231"/>
      <c r="O313" s="231"/>
      <c r="P313" s="231"/>
      <c r="Q313" s="231"/>
      <c r="R313" s="232"/>
      <c r="S313" s="232"/>
      <c r="T313" s="232"/>
      <c r="U313" s="232"/>
      <c r="V313" s="232"/>
      <c r="W313" s="232"/>
      <c r="X313" s="232"/>
      <c r="Y313" s="232"/>
      <c r="Z313" s="212"/>
      <c r="AA313" s="212"/>
      <c r="AB313" s="212"/>
      <c r="AC313" s="212"/>
      <c r="AD313" s="212"/>
      <c r="AE313" s="212"/>
      <c r="AF313" s="212"/>
      <c r="AG313" s="212" t="s">
        <v>183</v>
      </c>
      <c r="AH313" s="212">
        <v>0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29"/>
      <c r="B314" s="230"/>
      <c r="C314" s="265" t="s">
        <v>441</v>
      </c>
      <c r="D314" s="233"/>
      <c r="E314" s="234">
        <v>3.5112000000000001</v>
      </c>
      <c r="F314" s="232"/>
      <c r="G314" s="232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183</v>
      </c>
      <c r="AH314" s="212">
        <v>0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29"/>
      <c r="B315" s="230"/>
      <c r="C315" s="265" t="s">
        <v>442</v>
      </c>
      <c r="D315" s="233"/>
      <c r="E315" s="234">
        <v>1.54</v>
      </c>
      <c r="F315" s="232"/>
      <c r="G315" s="232"/>
      <c r="H315" s="232"/>
      <c r="I315" s="232"/>
      <c r="J315" s="232"/>
      <c r="K315" s="232"/>
      <c r="L315" s="232"/>
      <c r="M315" s="232"/>
      <c r="N315" s="231"/>
      <c r="O315" s="231"/>
      <c r="P315" s="231"/>
      <c r="Q315" s="231"/>
      <c r="R315" s="232"/>
      <c r="S315" s="232"/>
      <c r="T315" s="232"/>
      <c r="U315" s="232"/>
      <c r="V315" s="232"/>
      <c r="W315" s="232"/>
      <c r="X315" s="232"/>
      <c r="Y315" s="232"/>
      <c r="Z315" s="212"/>
      <c r="AA315" s="212"/>
      <c r="AB315" s="212"/>
      <c r="AC315" s="212"/>
      <c r="AD315" s="212"/>
      <c r="AE315" s="212"/>
      <c r="AF315" s="212"/>
      <c r="AG315" s="212" t="s">
        <v>183</v>
      </c>
      <c r="AH315" s="212">
        <v>0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3" x14ac:dyDescent="0.2">
      <c r="A316" s="229"/>
      <c r="B316" s="230"/>
      <c r="C316" s="265" t="s">
        <v>443</v>
      </c>
      <c r="D316" s="233"/>
      <c r="E316" s="234">
        <v>8.8800000000000008</v>
      </c>
      <c r="F316" s="232"/>
      <c r="G316" s="232"/>
      <c r="H316" s="232"/>
      <c r="I316" s="232"/>
      <c r="J316" s="232"/>
      <c r="K316" s="232"/>
      <c r="L316" s="232"/>
      <c r="M316" s="232"/>
      <c r="N316" s="231"/>
      <c r="O316" s="231"/>
      <c r="P316" s="231"/>
      <c r="Q316" s="231"/>
      <c r="R316" s="232"/>
      <c r="S316" s="232"/>
      <c r="T316" s="232"/>
      <c r="U316" s="232"/>
      <c r="V316" s="232"/>
      <c r="W316" s="232"/>
      <c r="X316" s="232"/>
      <c r="Y316" s="232"/>
      <c r="Z316" s="212"/>
      <c r="AA316" s="212"/>
      <c r="AB316" s="212"/>
      <c r="AC316" s="212"/>
      <c r="AD316" s="212"/>
      <c r="AE316" s="212"/>
      <c r="AF316" s="212"/>
      <c r="AG316" s="212" t="s">
        <v>183</v>
      </c>
      <c r="AH316" s="212">
        <v>0</v>
      </c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3" x14ac:dyDescent="0.2">
      <c r="A317" s="229"/>
      <c r="B317" s="230"/>
      <c r="C317" s="265" t="s">
        <v>444</v>
      </c>
      <c r="D317" s="233"/>
      <c r="E317" s="234">
        <v>5</v>
      </c>
      <c r="F317" s="232"/>
      <c r="G317" s="232"/>
      <c r="H317" s="232"/>
      <c r="I317" s="232"/>
      <c r="J317" s="232"/>
      <c r="K317" s="232"/>
      <c r="L317" s="232"/>
      <c r="M317" s="232"/>
      <c r="N317" s="231"/>
      <c r="O317" s="231"/>
      <c r="P317" s="231"/>
      <c r="Q317" s="231"/>
      <c r="R317" s="232"/>
      <c r="S317" s="232"/>
      <c r="T317" s="232"/>
      <c r="U317" s="232"/>
      <c r="V317" s="232"/>
      <c r="W317" s="232"/>
      <c r="X317" s="232"/>
      <c r="Y317" s="232"/>
      <c r="Z317" s="212"/>
      <c r="AA317" s="212"/>
      <c r="AB317" s="212"/>
      <c r="AC317" s="212"/>
      <c r="AD317" s="212"/>
      <c r="AE317" s="212"/>
      <c r="AF317" s="212"/>
      <c r="AG317" s="212" t="s">
        <v>183</v>
      </c>
      <c r="AH317" s="212">
        <v>0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29"/>
      <c r="B318" s="230"/>
      <c r="C318" s="265" t="s">
        <v>445</v>
      </c>
      <c r="D318" s="233"/>
      <c r="E318" s="234">
        <v>5</v>
      </c>
      <c r="F318" s="232"/>
      <c r="G318" s="232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183</v>
      </c>
      <c r="AH318" s="212">
        <v>0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29"/>
      <c r="B319" s="230"/>
      <c r="C319" s="265" t="s">
        <v>446</v>
      </c>
      <c r="D319" s="233"/>
      <c r="E319" s="234">
        <v>44.82</v>
      </c>
      <c r="F319" s="232"/>
      <c r="G319" s="232"/>
      <c r="H319" s="232"/>
      <c r="I319" s="232"/>
      <c r="J319" s="232"/>
      <c r="K319" s="232"/>
      <c r="L319" s="232"/>
      <c r="M319" s="232"/>
      <c r="N319" s="231"/>
      <c r="O319" s="231"/>
      <c r="P319" s="231"/>
      <c r="Q319" s="231"/>
      <c r="R319" s="232"/>
      <c r="S319" s="232"/>
      <c r="T319" s="232"/>
      <c r="U319" s="232"/>
      <c r="V319" s="232"/>
      <c r="W319" s="232"/>
      <c r="X319" s="232"/>
      <c r="Y319" s="232"/>
      <c r="Z319" s="212"/>
      <c r="AA319" s="212"/>
      <c r="AB319" s="212"/>
      <c r="AC319" s="212"/>
      <c r="AD319" s="212"/>
      <c r="AE319" s="212"/>
      <c r="AF319" s="212"/>
      <c r="AG319" s="212" t="s">
        <v>183</v>
      </c>
      <c r="AH319" s="212">
        <v>0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29"/>
      <c r="B320" s="230"/>
      <c r="C320" s="266" t="s">
        <v>185</v>
      </c>
      <c r="D320" s="235"/>
      <c r="E320" s="236">
        <v>97.231200000000001</v>
      </c>
      <c r="F320" s="232"/>
      <c r="G320" s="232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183</v>
      </c>
      <c r="AH320" s="212">
        <v>1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29"/>
      <c r="B321" s="230"/>
      <c r="C321" s="265" t="s">
        <v>376</v>
      </c>
      <c r="D321" s="233"/>
      <c r="E321" s="234"/>
      <c r="F321" s="232"/>
      <c r="G321" s="232"/>
      <c r="H321" s="232"/>
      <c r="I321" s="232"/>
      <c r="J321" s="232"/>
      <c r="K321" s="232"/>
      <c r="L321" s="232"/>
      <c r="M321" s="232"/>
      <c r="N321" s="231"/>
      <c r="O321" s="231"/>
      <c r="P321" s="231"/>
      <c r="Q321" s="231"/>
      <c r="R321" s="232"/>
      <c r="S321" s="232"/>
      <c r="T321" s="232"/>
      <c r="U321" s="232"/>
      <c r="V321" s="232"/>
      <c r="W321" s="232"/>
      <c r="X321" s="232"/>
      <c r="Y321" s="232"/>
      <c r="Z321" s="212"/>
      <c r="AA321" s="212"/>
      <c r="AB321" s="212"/>
      <c r="AC321" s="212"/>
      <c r="AD321" s="212"/>
      <c r="AE321" s="212"/>
      <c r="AF321" s="212"/>
      <c r="AG321" s="212" t="s">
        <v>183</v>
      </c>
      <c r="AH321" s="212">
        <v>0</v>
      </c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29"/>
      <c r="B322" s="230"/>
      <c r="C322" s="265" t="s">
        <v>447</v>
      </c>
      <c r="D322" s="233"/>
      <c r="E322" s="234">
        <v>31.249400000000001</v>
      </c>
      <c r="F322" s="232"/>
      <c r="G322" s="232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183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29"/>
      <c r="B323" s="230"/>
      <c r="C323" s="265" t="s">
        <v>448</v>
      </c>
      <c r="D323" s="233"/>
      <c r="E323" s="234">
        <v>29.48</v>
      </c>
      <c r="F323" s="232"/>
      <c r="G323" s="232"/>
      <c r="H323" s="232"/>
      <c r="I323" s="232"/>
      <c r="J323" s="232"/>
      <c r="K323" s="232"/>
      <c r="L323" s="232"/>
      <c r="M323" s="232"/>
      <c r="N323" s="231"/>
      <c r="O323" s="231"/>
      <c r="P323" s="231"/>
      <c r="Q323" s="231"/>
      <c r="R323" s="232"/>
      <c r="S323" s="232"/>
      <c r="T323" s="232"/>
      <c r="U323" s="232"/>
      <c r="V323" s="232"/>
      <c r="W323" s="232"/>
      <c r="X323" s="232"/>
      <c r="Y323" s="232"/>
      <c r="Z323" s="212"/>
      <c r="AA323" s="212"/>
      <c r="AB323" s="212"/>
      <c r="AC323" s="212"/>
      <c r="AD323" s="212"/>
      <c r="AE323" s="212"/>
      <c r="AF323" s="212"/>
      <c r="AG323" s="212" t="s">
        <v>183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29"/>
      <c r="B324" s="230"/>
      <c r="C324" s="266" t="s">
        <v>185</v>
      </c>
      <c r="D324" s="235"/>
      <c r="E324" s="236">
        <v>60.729399999999998</v>
      </c>
      <c r="F324" s="232"/>
      <c r="G324" s="232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183</v>
      </c>
      <c r="AH324" s="212">
        <v>1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3" x14ac:dyDescent="0.2">
      <c r="A325" s="229"/>
      <c r="B325" s="230"/>
      <c r="C325" s="265" t="s">
        <v>427</v>
      </c>
      <c r="D325" s="233"/>
      <c r="E325" s="234"/>
      <c r="F325" s="232"/>
      <c r="G325" s="232"/>
      <c r="H325" s="232"/>
      <c r="I325" s="232"/>
      <c r="J325" s="232"/>
      <c r="K325" s="232"/>
      <c r="L325" s="232"/>
      <c r="M325" s="232"/>
      <c r="N325" s="231"/>
      <c r="O325" s="231"/>
      <c r="P325" s="231"/>
      <c r="Q325" s="231"/>
      <c r="R325" s="232"/>
      <c r="S325" s="232"/>
      <c r="T325" s="232"/>
      <c r="U325" s="232"/>
      <c r="V325" s="232"/>
      <c r="W325" s="232"/>
      <c r="X325" s="232"/>
      <c r="Y325" s="232"/>
      <c r="Z325" s="212"/>
      <c r="AA325" s="212"/>
      <c r="AB325" s="212"/>
      <c r="AC325" s="212"/>
      <c r="AD325" s="212"/>
      <c r="AE325" s="212"/>
      <c r="AF325" s="212"/>
      <c r="AG325" s="212" t="s">
        <v>183</v>
      </c>
      <c r="AH325" s="212">
        <v>0</v>
      </c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3" x14ac:dyDescent="0.2">
      <c r="A326" s="229"/>
      <c r="B326" s="230"/>
      <c r="C326" s="265" t="s">
        <v>449</v>
      </c>
      <c r="D326" s="233"/>
      <c r="E326" s="234">
        <v>64.22</v>
      </c>
      <c r="F326" s="232"/>
      <c r="G326" s="232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183</v>
      </c>
      <c r="AH326" s="212">
        <v>0</v>
      </c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3" x14ac:dyDescent="0.2">
      <c r="A327" s="229"/>
      <c r="B327" s="230"/>
      <c r="C327" s="265" t="s">
        <v>450</v>
      </c>
      <c r="D327" s="233"/>
      <c r="E327" s="234">
        <v>2</v>
      </c>
      <c r="F327" s="232"/>
      <c r="G327" s="232"/>
      <c r="H327" s="232"/>
      <c r="I327" s="232"/>
      <c r="J327" s="232"/>
      <c r="K327" s="232"/>
      <c r="L327" s="232"/>
      <c r="M327" s="232"/>
      <c r="N327" s="231"/>
      <c r="O327" s="231"/>
      <c r="P327" s="231"/>
      <c r="Q327" s="231"/>
      <c r="R327" s="232"/>
      <c r="S327" s="232"/>
      <c r="T327" s="232"/>
      <c r="U327" s="232"/>
      <c r="V327" s="232"/>
      <c r="W327" s="232"/>
      <c r="X327" s="232"/>
      <c r="Y327" s="232"/>
      <c r="Z327" s="212"/>
      <c r="AA327" s="212"/>
      <c r="AB327" s="212"/>
      <c r="AC327" s="212"/>
      <c r="AD327" s="212"/>
      <c r="AE327" s="212"/>
      <c r="AF327" s="212"/>
      <c r="AG327" s="212" t="s">
        <v>183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29"/>
      <c r="B328" s="230"/>
      <c r="C328" s="265" t="s">
        <v>451</v>
      </c>
      <c r="D328" s="233"/>
      <c r="E328" s="234">
        <v>15.46</v>
      </c>
      <c r="F328" s="232"/>
      <c r="G328" s="232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183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29"/>
      <c r="B329" s="230"/>
      <c r="C329" s="265" t="s">
        <v>452</v>
      </c>
      <c r="D329" s="233"/>
      <c r="E329" s="234">
        <v>8.08</v>
      </c>
      <c r="F329" s="232"/>
      <c r="G329" s="232"/>
      <c r="H329" s="232"/>
      <c r="I329" s="232"/>
      <c r="J329" s="232"/>
      <c r="K329" s="232"/>
      <c r="L329" s="232"/>
      <c r="M329" s="232"/>
      <c r="N329" s="231"/>
      <c r="O329" s="231"/>
      <c r="P329" s="231"/>
      <c r="Q329" s="231"/>
      <c r="R329" s="232"/>
      <c r="S329" s="232"/>
      <c r="T329" s="232"/>
      <c r="U329" s="232"/>
      <c r="V329" s="232"/>
      <c r="W329" s="232"/>
      <c r="X329" s="232"/>
      <c r="Y329" s="232"/>
      <c r="Z329" s="212"/>
      <c r="AA329" s="212"/>
      <c r="AB329" s="212"/>
      <c r="AC329" s="212"/>
      <c r="AD329" s="212"/>
      <c r="AE329" s="212"/>
      <c r="AF329" s="212"/>
      <c r="AG329" s="212" t="s">
        <v>183</v>
      </c>
      <c r="AH329" s="212">
        <v>0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29"/>
      <c r="B330" s="230"/>
      <c r="C330" s="266" t="s">
        <v>185</v>
      </c>
      <c r="D330" s="235"/>
      <c r="E330" s="236">
        <v>89.76</v>
      </c>
      <c r="F330" s="232"/>
      <c r="G330" s="232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183</v>
      </c>
      <c r="AH330" s="212">
        <v>1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29"/>
      <c r="B331" s="230"/>
      <c r="C331" s="265" t="s">
        <v>376</v>
      </c>
      <c r="D331" s="233"/>
      <c r="E331" s="234"/>
      <c r="F331" s="232"/>
      <c r="G331" s="232"/>
      <c r="H331" s="232"/>
      <c r="I331" s="232"/>
      <c r="J331" s="232"/>
      <c r="K331" s="232"/>
      <c r="L331" s="232"/>
      <c r="M331" s="232"/>
      <c r="N331" s="231"/>
      <c r="O331" s="231"/>
      <c r="P331" s="231"/>
      <c r="Q331" s="231"/>
      <c r="R331" s="232"/>
      <c r="S331" s="232"/>
      <c r="T331" s="232"/>
      <c r="U331" s="232"/>
      <c r="V331" s="232"/>
      <c r="W331" s="232"/>
      <c r="X331" s="232"/>
      <c r="Y331" s="232"/>
      <c r="Z331" s="212"/>
      <c r="AA331" s="212"/>
      <c r="AB331" s="212"/>
      <c r="AC331" s="212"/>
      <c r="AD331" s="212"/>
      <c r="AE331" s="212"/>
      <c r="AF331" s="212"/>
      <c r="AG331" s="212" t="s">
        <v>183</v>
      </c>
      <c r="AH331" s="212">
        <v>0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29"/>
      <c r="B332" s="230"/>
      <c r="C332" s="265" t="s">
        <v>432</v>
      </c>
      <c r="D332" s="233"/>
      <c r="E332" s="234"/>
      <c r="F332" s="232"/>
      <c r="G332" s="232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183</v>
      </c>
      <c r="AH332" s="212">
        <v>0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29"/>
      <c r="B333" s="230"/>
      <c r="C333" s="265" t="s">
        <v>453</v>
      </c>
      <c r="D333" s="233"/>
      <c r="E333" s="234">
        <v>17.600000000000001</v>
      </c>
      <c r="F333" s="232"/>
      <c r="G333" s="232"/>
      <c r="H333" s="232"/>
      <c r="I333" s="232"/>
      <c r="J333" s="232"/>
      <c r="K333" s="232"/>
      <c r="L333" s="232"/>
      <c r="M333" s="232"/>
      <c r="N333" s="231"/>
      <c r="O333" s="231"/>
      <c r="P333" s="231"/>
      <c r="Q333" s="231"/>
      <c r="R333" s="232"/>
      <c r="S333" s="232"/>
      <c r="T333" s="232"/>
      <c r="U333" s="232"/>
      <c r="V333" s="232"/>
      <c r="W333" s="232"/>
      <c r="X333" s="232"/>
      <c r="Y333" s="232"/>
      <c r="Z333" s="212"/>
      <c r="AA333" s="212"/>
      <c r="AB333" s="212"/>
      <c r="AC333" s="212"/>
      <c r="AD333" s="212"/>
      <c r="AE333" s="212"/>
      <c r="AF333" s="212"/>
      <c r="AG333" s="212" t="s">
        <v>183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29"/>
      <c r="B334" s="230"/>
      <c r="C334" s="265" t="s">
        <v>454</v>
      </c>
      <c r="D334" s="233"/>
      <c r="E334" s="234">
        <v>3.2</v>
      </c>
      <c r="F334" s="232"/>
      <c r="G334" s="232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183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29"/>
      <c r="B335" s="230"/>
      <c r="C335" s="265" t="s">
        <v>453</v>
      </c>
      <c r="D335" s="233"/>
      <c r="E335" s="234">
        <v>17.600000000000001</v>
      </c>
      <c r="F335" s="232"/>
      <c r="G335" s="232"/>
      <c r="H335" s="232"/>
      <c r="I335" s="232"/>
      <c r="J335" s="232"/>
      <c r="K335" s="232"/>
      <c r="L335" s="232"/>
      <c r="M335" s="232"/>
      <c r="N335" s="231"/>
      <c r="O335" s="231"/>
      <c r="P335" s="231"/>
      <c r="Q335" s="231"/>
      <c r="R335" s="232"/>
      <c r="S335" s="232"/>
      <c r="T335" s="232"/>
      <c r="U335" s="232"/>
      <c r="V335" s="232"/>
      <c r="W335" s="232"/>
      <c r="X335" s="232"/>
      <c r="Y335" s="232"/>
      <c r="Z335" s="212"/>
      <c r="AA335" s="212"/>
      <c r="AB335" s="212"/>
      <c r="AC335" s="212"/>
      <c r="AD335" s="212"/>
      <c r="AE335" s="212"/>
      <c r="AF335" s="212"/>
      <c r="AG335" s="212" t="s">
        <v>183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29"/>
      <c r="B336" s="230"/>
      <c r="C336" s="265" t="s">
        <v>455</v>
      </c>
      <c r="D336" s="233"/>
      <c r="E336" s="234">
        <v>11.2</v>
      </c>
      <c r="F336" s="232"/>
      <c r="G336" s="232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183</v>
      </c>
      <c r="AH336" s="212">
        <v>0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3" x14ac:dyDescent="0.2">
      <c r="A337" s="229"/>
      <c r="B337" s="230"/>
      <c r="C337" s="265" t="s">
        <v>456</v>
      </c>
      <c r="D337" s="233"/>
      <c r="E337" s="234">
        <v>3.45</v>
      </c>
      <c r="F337" s="232"/>
      <c r="G337" s="232"/>
      <c r="H337" s="232"/>
      <c r="I337" s="232"/>
      <c r="J337" s="232"/>
      <c r="K337" s="232"/>
      <c r="L337" s="232"/>
      <c r="M337" s="232"/>
      <c r="N337" s="231"/>
      <c r="O337" s="231"/>
      <c r="P337" s="231"/>
      <c r="Q337" s="231"/>
      <c r="R337" s="232"/>
      <c r="S337" s="232"/>
      <c r="T337" s="232"/>
      <c r="U337" s="232"/>
      <c r="V337" s="232"/>
      <c r="W337" s="232"/>
      <c r="X337" s="232"/>
      <c r="Y337" s="232"/>
      <c r="Z337" s="212"/>
      <c r="AA337" s="212"/>
      <c r="AB337" s="212"/>
      <c r="AC337" s="212"/>
      <c r="AD337" s="212"/>
      <c r="AE337" s="212"/>
      <c r="AF337" s="212"/>
      <c r="AG337" s="212" t="s">
        <v>183</v>
      </c>
      <c r="AH337" s="212">
        <v>0</v>
      </c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3" x14ac:dyDescent="0.2">
      <c r="A338" s="229"/>
      <c r="B338" s="230"/>
      <c r="C338" s="265" t="s">
        <v>457</v>
      </c>
      <c r="D338" s="233"/>
      <c r="E338" s="234">
        <v>3.47</v>
      </c>
      <c r="F338" s="232"/>
      <c r="G338" s="232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183</v>
      </c>
      <c r="AH338" s="212">
        <v>0</v>
      </c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3" x14ac:dyDescent="0.2">
      <c r="A339" s="229"/>
      <c r="B339" s="230"/>
      <c r="C339" s="265" t="s">
        <v>458</v>
      </c>
      <c r="D339" s="233"/>
      <c r="E339" s="234">
        <v>3.48</v>
      </c>
      <c r="F339" s="232"/>
      <c r="G339" s="232"/>
      <c r="H339" s="232"/>
      <c r="I339" s="232"/>
      <c r="J339" s="232"/>
      <c r="K339" s="232"/>
      <c r="L339" s="232"/>
      <c r="M339" s="232"/>
      <c r="N339" s="231"/>
      <c r="O339" s="231"/>
      <c r="P339" s="231"/>
      <c r="Q339" s="231"/>
      <c r="R339" s="232"/>
      <c r="S339" s="232"/>
      <c r="T339" s="232"/>
      <c r="U339" s="232"/>
      <c r="V339" s="232"/>
      <c r="W339" s="232"/>
      <c r="X339" s="232"/>
      <c r="Y339" s="232"/>
      <c r="Z339" s="212"/>
      <c r="AA339" s="212"/>
      <c r="AB339" s="212"/>
      <c r="AC339" s="212"/>
      <c r="AD339" s="212"/>
      <c r="AE339" s="212"/>
      <c r="AF339" s="212"/>
      <c r="AG339" s="212" t="s">
        <v>183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29"/>
      <c r="B340" s="230"/>
      <c r="C340" s="266" t="s">
        <v>185</v>
      </c>
      <c r="D340" s="235"/>
      <c r="E340" s="236">
        <v>60</v>
      </c>
      <c r="F340" s="232"/>
      <c r="G340" s="232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183</v>
      </c>
      <c r="AH340" s="212">
        <v>1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1" x14ac:dyDescent="0.2">
      <c r="A341" s="247">
        <v>19</v>
      </c>
      <c r="B341" s="248" t="s">
        <v>459</v>
      </c>
      <c r="C341" s="263" t="s">
        <v>460</v>
      </c>
      <c r="D341" s="249" t="s">
        <v>188</v>
      </c>
      <c r="E341" s="250">
        <v>307.72059999999999</v>
      </c>
      <c r="F341" s="251"/>
      <c r="G341" s="252">
        <f>ROUND(E341*F341,2)</f>
        <v>0</v>
      </c>
      <c r="H341" s="251"/>
      <c r="I341" s="252">
        <f>ROUND(E341*H341,2)</f>
        <v>0</v>
      </c>
      <c r="J341" s="251"/>
      <c r="K341" s="252">
        <f>ROUND(E341*J341,2)</f>
        <v>0</v>
      </c>
      <c r="L341" s="252">
        <v>21</v>
      </c>
      <c r="M341" s="252">
        <f>G341*(1+L341/100)</f>
        <v>0</v>
      </c>
      <c r="N341" s="250">
        <v>0</v>
      </c>
      <c r="O341" s="250">
        <f>ROUND(E341*N341,2)</f>
        <v>0</v>
      </c>
      <c r="P341" s="250">
        <v>0</v>
      </c>
      <c r="Q341" s="250">
        <f>ROUND(E341*P341,2)</f>
        <v>0</v>
      </c>
      <c r="R341" s="252"/>
      <c r="S341" s="252" t="s">
        <v>189</v>
      </c>
      <c r="T341" s="253" t="s">
        <v>190</v>
      </c>
      <c r="U341" s="232">
        <v>0.32</v>
      </c>
      <c r="V341" s="232">
        <f>ROUND(E341*U341,2)</f>
        <v>98.47</v>
      </c>
      <c r="W341" s="232"/>
      <c r="X341" s="232" t="s">
        <v>196</v>
      </c>
      <c r="Y341" s="232" t="s">
        <v>178</v>
      </c>
      <c r="Z341" s="212"/>
      <c r="AA341" s="212"/>
      <c r="AB341" s="212"/>
      <c r="AC341" s="212"/>
      <c r="AD341" s="212"/>
      <c r="AE341" s="212"/>
      <c r="AF341" s="212"/>
      <c r="AG341" s="212" t="s">
        <v>197</v>
      </c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2" x14ac:dyDescent="0.2">
      <c r="A342" s="229"/>
      <c r="B342" s="230"/>
      <c r="C342" s="264" t="s">
        <v>461</v>
      </c>
      <c r="D342" s="254"/>
      <c r="E342" s="254"/>
      <c r="F342" s="254"/>
      <c r="G342" s="254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181</v>
      </c>
      <c r="AH342" s="212"/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2" x14ac:dyDescent="0.2">
      <c r="A343" s="229"/>
      <c r="B343" s="230"/>
      <c r="C343" s="265" t="s">
        <v>417</v>
      </c>
      <c r="D343" s="233"/>
      <c r="E343" s="234"/>
      <c r="F343" s="232"/>
      <c r="G343" s="232"/>
      <c r="H343" s="232"/>
      <c r="I343" s="232"/>
      <c r="J343" s="232"/>
      <c r="K343" s="232"/>
      <c r="L343" s="232"/>
      <c r="M343" s="232"/>
      <c r="N343" s="231"/>
      <c r="O343" s="231"/>
      <c r="P343" s="231"/>
      <c r="Q343" s="231"/>
      <c r="R343" s="232"/>
      <c r="S343" s="232"/>
      <c r="T343" s="232"/>
      <c r="U343" s="232"/>
      <c r="V343" s="232"/>
      <c r="W343" s="232"/>
      <c r="X343" s="232"/>
      <c r="Y343" s="232"/>
      <c r="Z343" s="212"/>
      <c r="AA343" s="212"/>
      <c r="AB343" s="212"/>
      <c r="AC343" s="212"/>
      <c r="AD343" s="212"/>
      <c r="AE343" s="212"/>
      <c r="AF343" s="212"/>
      <c r="AG343" s="212" t="s">
        <v>183</v>
      </c>
      <c r="AH343" s="212">
        <v>0</v>
      </c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3" x14ac:dyDescent="0.2">
      <c r="A344" s="229"/>
      <c r="B344" s="230"/>
      <c r="C344" s="265" t="s">
        <v>440</v>
      </c>
      <c r="D344" s="233"/>
      <c r="E344" s="234">
        <v>28.48</v>
      </c>
      <c r="F344" s="232"/>
      <c r="G344" s="232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183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29"/>
      <c r="B345" s="230"/>
      <c r="C345" s="265" t="s">
        <v>441</v>
      </c>
      <c r="D345" s="233"/>
      <c r="E345" s="234">
        <v>3.5112000000000001</v>
      </c>
      <c r="F345" s="232"/>
      <c r="G345" s="232"/>
      <c r="H345" s="232"/>
      <c r="I345" s="232"/>
      <c r="J345" s="232"/>
      <c r="K345" s="232"/>
      <c r="L345" s="232"/>
      <c r="M345" s="232"/>
      <c r="N345" s="231"/>
      <c r="O345" s="231"/>
      <c r="P345" s="231"/>
      <c r="Q345" s="231"/>
      <c r="R345" s="232"/>
      <c r="S345" s="232"/>
      <c r="T345" s="232"/>
      <c r="U345" s="232"/>
      <c r="V345" s="232"/>
      <c r="W345" s="232"/>
      <c r="X345" s="232"/>
      <c r="Y345" s="232"/>
      <c r="Z345" s="212"/>
      <c r="AA345" s="212"/>
      <c r="AB345" s="212"/>
      <c r="AC345" s="212"/>
      <c r="AD345" s="212"/>
      <c r="AE345" s="212"/>
      <c r="AF345" s="212"/>
      <c r="AG345" s="212" t="s">
        <v>183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29"/>
      <c r="B346" s="230"/>
      <c r="C346" s="265" t="s">
        <v>442</v>
      </c>
      <c r="D346" s="233"/>
      <c r="E346" s="234">
        <v>1.54</v>
      </c>
      <c r="F346" s="232"/>
      <c r="G346" s="232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183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29"/>
      <c r="B347" s="230"/>
      <c r="C347" s="265" t="s">
        <v>443</v>
      </c>
      <c r="D347" s="233"/>
      <c r="E347" s="234">
        <v>8.8800000000000008</v>
      </c>
      <c r="F347" s="232"/>
      <c r="G347" s="232"/>
      <c r="H347" s="232"/>
      <c r="I347" s="232"/>
      <c r="J347" s="232"/>
      <c r="K347" s="232"/>
      <c r="L347" s="232"/>
      <c r="M347" s="232"/>
      <c r="N347" s="231"/>
      <c r="O347" s="231"/>
      <c r="P347" s="231"/>
      <c r="Q347" s="231"/>
      <c r="R347" s="232"/>
      <c r="S347" s="232"/>
      <c r="T347" s="232"/>
      <c r="U347" s="232"/>
      <c r="V347" s="232"/>
      <c r="W347" s="232"/>
      <c r="X347" s="232"/>
      <c r="Y347" s="232"/>
      <c r="Z347" s="212"/>
      <c r="AA347" s="212"/>
      <c r="AB347" s="212"/>
      <c r="AC347" s="212"/>
      <c r="AD347" s="212"/>
      <c r="AE347" s="212"/>
      <c r="AF347" s="212"/>
      <c r="AG347" s="212" t="s">
        <v>183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29"/>
      <c r="B348" s="230"/>
      <c r="C348" s="265" t="s">
        <v>444</v>
      </c>
      <c r="D348" s="233"/>
      <c r="E348" s="234">
        <v>5</v>
      </c>
      <c r="F348" s="232"/>
      <c r="G348" s="232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183</v>
      </c>
      <c r="AH348" s="212">
        <v>0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29"/>
      <c r="B349" s="230"/>
      <c r="C349" s="265" t="s">
        <v>445</v>
      </c>
      <c r="D349" s="233"/>
      <c r="E349" s="234">
        <v>5</v>
      </c>
      <c r="F349" s="232"/>
      <c r="G349" s="232"/>
      <c r="H349" s="232"/>
      <c r="I349" s="232"/>
      <c r="J349" s="232"/>
      <c r="K349" s="232"/>
      <c r="L349" s="232"/>
      <c r="M349" s="232"/>
      <c r="N349" s="231"/>
      <c r="O349" s="231"/>
      <c r="P349" s="231"/>
      <c r="Q349" s="231"/>
      <c r="R349" s="232"/>
      <c r="S349" s="232"/>
      <c r="T349" s="232"/>
      <c r="U349" s="232"/>
      <c r="V349" s="232"/>
      <c r="W349" s="232"/>
      <c r="X349" s="232"/>
      <c r="Y349" s="232"/>
      <c r="Z349" s="212"/>
      <c r="AA349" s="212"/>
      <c r="AB349" s="212"/>
      <c r="AC349" s="212"/>
      <c r="AD349" s="212"/>
      <c r="AE349" s="212"/>
      <c r="AF349" s="212"/>
      <c r="AG349" s="212" t="s">
        <v>183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29"/>
      <c r="B350" s="230"/>
      <c r="C350" s="265" t="s">
        <v>446</v>
      </c>
      <c r="D350" s="233"/>
      <c r="E350" s="234">
        <v>44.82</v>
      </c>
      <c r="F350" s="232"/>
      <c r="G350" s="232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183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29"/>
      <c r="B351" s="230"/>
      <c r="C351" s="266" t="s">
        <v>185</v>
      </c>
      <c r="D351" s="235"/>
      <c r="E351" s="236">
        <v>97.231200000000001</v>
      </c>
      <c r="F351" s="232"/>
      <c r="G351" s="232"/>
      <c r="H351" s="232"/>
      <c r="I351" s="232"/>
      <c r="J351" s="232"/>
      <c r="K351" s="232"/>
      <c r="L351" s="232"/>
      <c r="M351" s="232"/>
      <c r="N351" s="231"/>
      <c r="O351" s="231"/>
      <c r="P351" s="231"/>
      <c r="Q351" s="231"/>
      <c r="R351" s="232"/>
      <c r="S351" s="232"/>
      <c r="T351" s="232"/>
      <c r="U351" s="232"/>
      <c r="V351" s="232"/>
      <c r="W351" s="232"/>
      <c r="X351" s="232"/>
      <c r="Y351" s="232"/>
      <c r="Z351" s="212"/>
      <c r="AA351" s="212"/>
      <c r="AB351" s="212"/>
      <c r="AC351" s="212"/>
      <c r="AD351" s="212"/>
      <c r="AE351" s="212"/>
      <c r="AF351" s="212"/>
      <c r="AG351" s="212" t="s">
        <v>183</v>
      </c>
      <c r="AH351" s="212">
        <v>1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29"/>
      <c r="B352" s="230"/>
      <c r="C352" s="265" t="s">
        <v>376</v>
      </c>
      <c r="D352" s="233"/>
      <c r="E352" s="234"/>
      <c r="F352" s="232"/>
      <c r="G352" s="232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183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29"/>
      <c r="B353" s="230"/>
      <c r="C353" s="265" t="s">
        <v>447</v>
      </c>
      <c r="D353" s="233"/>
      <c r="E353" s="234">
        <v>31.249400000000001</v>
      </c>
      <c r="F353" s="232"/>
      <c r="G353" s="232"/>
      <c r="H353" s="232"/>
      <c r="I353" s="232"/>
      <c r="J353" s="232"/>
      <c r="K353" s="232"/>
      <c r="L353" s="232"/>
      <c r="M353" s="232"/>
      <c r="N353" s="231"/>
      <c r="O353" s="231"/>
      <c r="P353" s="231"/>
      <c r="Q353" s="231"/>
      <c r="R353" s="232"/>
      <c r="S353" s="232"/>
      <c r="T353" s="232"/>
      <c r="U353" s="232"/>
      <c r="V353" s="232"/>
      <c r="W353" s="232"/>
      <c r="X353" s="232"/>
      <c r="Y353" s="232"/>
      <c r="Z353" s="212"/>
      <c r="AA353" s="212"/>
      <c r="AB353" s="212"/>
      <c r="AC353" s="212"/>
      <c r="AD353" s="212"/>
      <c r="AE353" s="212"/>
      <c r="AF353" s="212"/>
      <c r="AG353" s="212" t="s">
        <v>183</v>
      </c>
      <c r="AH353" s="212">
        <v>0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29"/>
      <c r="B354" s="230"/>
      <c r="C354" s="265" t="s">
        <v>448</v>
      </c>
      <c r="D354" s="233"/>
      <c r="E354" s="234">
        <v>29.48</v>
      </c>
      <c r="F354" s="232"/>
      <c r="G354" s="232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183</v>
      </c>
      <c r="AH354" s="212">
        <v>0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29"/>
      <c r="B355" s="230"/>
      <c r="C355" s="266" t="s">
        <v>185</v>
      </c>
      <c r="D355" s="235"/>
      <c r="E355" s="236">
        <v>60.729399999999998</v>
      </c>
      <c r="F355" s="232"/>
      <c r="G355" s="232"/>
      <c r="H355" s="232"/>
      <c r="I355" s="232"/>
      <c r="J355" s="232"/>
      <c r="K355" s="232"/>
      <c r="L355" s="232"/>
      <c r="M355" s="232"/>
      <c r="N355" s="231"/>
      <c r="O355" s="231"/>
      <c r="P355" s="231"/>
      <c r="Q355" s="231"/>
      <c r="R355" s="232"/>
      <c r="S355" s="232"/>
      <c r="T355" s="232"/>
      <c r="U355" s="232"/>
      <c r="V355" s="232"/>
      <c r="W355" s="232"/>
      <c r="X355" s="232"/>
      <c r="Y355" s="232"/>
      <c r="Z355" s="212"/>
      <c r="AA355" s="212"/>
      <c r="AB355" s="212"/>
      <c r="AC355" s="212"/>
      <c r="AD355" s="212"/>
      <c r="AE355" s="212"/>
      <c r="AF355" s="212"/>
      <c r="AG355" s="212" t="s">
        <v>183</v>
      </c>
      <c r="AH355" s="212">
        <v>1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29"/>
      <c r="B356" s="230"/>
      <c r="C356" s="265" t="s">
        <v>427</v>
      </c>
      <c r="D356" s="233"/>
      <c r="E356" s="234"/>
      <c r="F356" s="232"/>
      <c r="G356" s="232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183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3" x14ac:dyDescent="0.2">
      <c r="A357" s="229"/>
      <c r="B357" s="230"/>
      <c r="C357" s="265" t="s">
        <v>449</v>
      </c>
      <c r="D357" s="233"/>
      <c r="E357" s="234">
        <v>64.22</v>
      </c>
      <c r="F357" s="232"/>
      <c r="G357" s="232"/>
      <c r="H357" s="232"/>
      <c r="I357" s="232"/>
      <c r="J357" s="232"/>
      <c r="K357" s="232"/>
      <c r="L357" s="232"/>
      <c r="M357" s="232"/>
      <c r="N357" s="231"/>
      <c r="O357" s="231"/>
      <c r="P357" s="231"/>
      <c r="Q357" s="231"/>
      <c r="R357" s="232"/>
      <c r="S357" s="232"/>
      <c r="T357" s="232"/>
      <c r="U357" s="232"/>
      <c r="V357" s="232"/>
      <c r="W357" s="232"/>
      <c r="X357" s="232"/>
      <c r="Y357" s="232"/>
      <c r="Z357" s="212"/>
      <c r="AA357" s="212"/>
      <c r="AB357" s="212"/>
      <c r="AC357" s="212"/>
      <c r="AD357" s="212"/>
      <c r="AE357" s="212"/>
      <c r="AF357" s="212"/>
      <c r="AG357" s="212" t="s">
        <v>183</v>
      </c>
      <c r="AH357" s="212">
        <v>0</v>
      </c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3" x14ac:dyDescent="0.2">
      <c r="A358" s="229"/>
      <c r="B358" s="230"/>
      <c r="C358" s="265" t="s">
        <v>450</v>
      </c>
      <c r="D358" s="233"/>
      <c r="E358" s="234">
        <v>2</v>
      </c>
      <c r="F358" s="232"/>
      <c r="G358" s="232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183</v>
      </c>
      <c r="AH358" s="212">
        <v>0</v>
      </c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3" x14ac:dyDescent="0.2">
      <c r="A359" s="229"/>
      <c r="B359" s="230"/>
      <c r="C359" s="265" t="s">
        <v>451</v>
      </c>
      <c r="D359" s="233"/>
      <c r="E359" s="234">
        <v>15.46</v>
      </c>
      <c r="F359" s="232"/>
      <c r="G359" s="232"/>
      <c r="H359" s="232"/>
      <c r="I359" s="232"/>
      <c r="J359" s="232"/>
      <c r="K359" s="232"/>
      <c r="L359" s="232"/>
      <c r="M359" s="232"/>
      <c r="N359" s="231"/>
      <c r="O359" s="231"/>
      <c r="P359" s="231"/>
      <c r="Q359" s="231"/>
      <c r="R359" s="232"/>
      <c r="S359" s="232"/>
      <c r="T359" s="232"/>
      <c r="U359" s="232"/>
      <c r="V359" s="232"/>
      <c r="W359" s="232"/>
      <c r="X359" s="232"/>
      <c r="Y359" s="232"/>
      <c r="Z359" s="212"/>
      <c r="AA359" s="212"/>
      <c r="AB359" s="212"/>
      <c r="AC359" s="212"/>
      <c r="AD359" s="212"/>
      <c r="AE359" s="212"/>
      <c r="AF359" s="212"/>
      <c r="AG359" s="212" t="s">
        <v>183</v>
      </c>
      <c r="AH359" s="212">
        <v>0</v>
      </c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3" x14ac:dyDescent="0.2">
      <c r="A360" s="229"/>
      <c r="B360" s="230"/>
      <c r="C360" s="265" t="s">
        <v>452</v>
      </c>
      <c r="D360" s="233"/>
      <c r="E360" s="234">
        <v>8.08</v>
      </c>
      <c r="F360" s="232"/>
      <c r="G360" s="232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183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29"/>
      <c r="B361" s="230"/>
      <c r="C361" s="266" t="s">
        <v>185</v>
      </c>
      <c r="D361" s="235"/>
      <c r="E361" s="236">
        <v>89.76</v>
      </c>
      <c r="F361" s="232"/>
      <c r="G361" s="232"/>
      <c r="H361" s="232"/>
      <c r="I361" s="232"/>
      <c r="J361" s="232"/>
      <c r="K361" s="232"/>
      <c r="L361" s="232"/>
      <c r="M361" s="232"/>
      <c r="N361" s="231"/>
      <c r="O361" s="231"/>
      <c r="P361" s="231"/>
      <c r="Q361" s="231"/>
      <c r="R361" s="232"/>
      <c r="S361" s="232"/>
      <c r="T361" s="232"/>
      <c r="U361" s="232"/>
      <c r="V361" s="232"/>
      <c r="W361" s="232"/>
      <c r="X361" s="232"/>
      <c r="Y361" s="232"/>
      <c r="Z361" s="212"/>
      <c r="AA361" s="212"/>
      <c r="AB361" s="212"/>
      <c r="AC361" s="212"/>
      <c r="AD361" s="212"/>
      <c r="AE361" s="212"/>
      <c r="AF361" s="212"/>
      <c r="AG361" s="212" t="s">
        <v>183</v>
      </c>
      <c r="AH361" s="212">
        <v>1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29"/>
      <c r="B362" s="230"/>
      <c r="C362" s="265" t="s">
        <v>376</v>
      </c>
      <c r="D362" s="233"/>
      <c r="E362" s="234"/>
      <c r="F362" s="232"/>
      <c r="G362" s="232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183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29"/>
      <c r="B363" s="230"/>
      <c r="C363" s="265" t="s">
        <v>432</v>
      </c>
      <c r="D363" s="233"/>
      <c r="E363" s="234"/>
      <c r="F363" s="232"/>
      <c r="G363" s="232"/>
      <c r="H363" s="232"/>
      <c r="I363" s="232"/>
      <c r="J363" s="232"/>
      <c r="K363" s="232"/>
      <c r="L363" s="232"/>
      <c r="M363" s="232"/>
      <c r="N363" s="231"/>
      <c r="O363" s="231"/>
      <c r="P363" s="231"/>
      <c r="Q363" s="231"/>
      <c r="R363" s="232"/>
      <c r="S363" s="232"/>
      <c r="T363" s="232"/>
      <c r="U363" s="232"/>
      <c r="V363" s="232"/>
      <c r="W363" s="232"/>
      <c r="X363" s="232"/>
      <c r="Y363" s="232"/>
      <c r="Z363" s="212"/>
      <c r="AA363" s="212"/>
      <c r="AB363" s="212"/>
      <c r="AC363" s="212"/>
      <c r="AD363" s="212"/>
      <c r="AE363" s="212"/>
      <c r="AF363" s="212"/>
      <c r="AG363" s="212" t="s">
        <v>183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29"/>
      <c r="B364" s="230"/>
      <c r="C364" s="265" t="s">
        <v>453</v>
      </c>
      <c r="D364" s="233"/>
      <c r="E364" s="234">
        <v>17.600000000000001</v>
      </c>
      <c r="F364" s="232"/>
      <c r="G364" s="232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183</v>
      </c>
      <c r="AH364" s="212">
        <v>0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3" x14ac:dyDescent="0.2">
      <c r="A365" s="229"/>
      <c r="B365" s="230"/>
      <c r="C365" s="265" t="s">
        <v>454</v>
      </c>
      <c r="D365" s="233"/>
      <c r="E365" s="234">
        <v>3.2</v>
      </c>
      <c r="F365" s="232"/>
      <c r="G365" s="232"/>
      <c r="H365" s="232"/>
      <c r="I365" s="232"/>
      <c r="J365" s="232"/>
      <c r="K365" s="232"/>
      <c r="L365" s="232"/>
      <c r="M365" s="232"/>
      <c r="N365" s="231"/>
      <c r="O365" s="231"/>
      <c r="P365" s="231"/>
      <c r="Q365" s="231"/>
      <c r="R365" s="232"/>
      <c r="S365" s="232"/>
      <c r="T365" s="232"/>
      <c r="U365" s="232"/>
      <c r="V365" s="232"/>
      <c r="W365" s="232"/>
      <c r="X365" s="232"/>
      <c r="Y365" s="232"/>
      <c r="Z365" s="212"/>
      <c r="AA365" s="212"/>
      <c r="AB365" s="212"/>
      <c r="AC365" s="212"/>
      <c r="AD365" s="212"/>
      <c r="AE365" s="212"/>
      <c r="AF365" s="212"/>
      <c r="AG365" s="212" t="s">
        <v>183</v>
      </c>
      <c r="AH365" s="212">
        <v>0</v>
      </c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3" x14ac:dyDescent="0.2">
      <c r="A366" s="229"/>
      <c r="B366" s="230"/>
      <c r="C366" s="265" t="s">
        <v>453</v>
      </c>
      <c r="D366" s="233"/>
      <c r="E366" s="234">
        <v>17.600000000000001</v>
      </c>
      <c r="F366" s="232"/>
      <c r="G366" s="232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183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29"/>
      <c r="B367" s="230"/>
      <c r="C367" s="265" t="s">
        <v>455</v>
      </c>
      <c r="D367" s="233"/>
      <c r="E367" s="234">
        <v>11.2</v>
      </c>
      <c r="F367" s="232"/>
      <c r="G367" s="232"/>
      <c r="H367" s="232"/>
      <c r="I367" s="232"/>
      <c r="J367" s="232"/>
      <c r="K367" s="232"/>
      <c r="L367" s="232"/>
      <c r="M367" s="232"/>
      <c r="N367" s="231"/>
      <c r="O367" s="231"/>
      <c r="P367" s="231"/>
      <c r="Q367" s="231"/>
      <c r="R367" s="232"/>
      <c r="S367" s="232"/>
      <c r="T367" s="232"/>
      <c r="U367" s="232"/>
      <c r="V367" s="232"/>
      <c r="W367" s="232"/>
      <c r="X367" s="232"/>
      <c r="Y367" s="232"/>
      <c r="Z367" s="212"/>
      <c r="AA367" s="212"/>
      <c r="AB367" s="212"/>
      <c r="AC367" s="212"/>
      <c r="AD367" s="212"/>
      <c r="AE367" s="212"/>
      <c r="AF367" s="212"/>
      <c r="AG367" s="212" t="s">
        <v>183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29"/>
      <c r="B368" s="230"/>
      <c r="C368" s="265" t="s">
        <v>456</v>
      </c>
      <c r="D368" s="233"/>
      <c r="E368" s="234">
        <v>3.45</v>
      </c>
      <c r="F368" s="232"/>
      <c r="G368" s="232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183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29"/>
      <c r="B369" s="230"/>
      <c r="C369" s="265" t="s">
        <v>457</v>
      </c>
      <c r="D369" s="233"/>
      <c r="E369" s="234">
        <v>3.47</v>
      </c>
      <c r="F369" s="232"/>
      <c r="G369" s="232"/>
      <c r="H369" s="232"/>
      <c r="I369" s="232"/>
      <c r="J369" s="232"/>
      <c r="K369" s="232"/>
      <c r="L369" s="232"/>
      <c r="M369" s="232"/>
      <c r="N369" s="231"/>
      <c r="O369" s="231"/>
      <c r="P369" s="231"/>
      <c r="Q369" s="231"/>
      <c r="R369" s="232"/>
      <c r="S369" s="232"/>
      <c r="T369" s="232"/>
      <c r="U369" s="232"/>
      <c r="V369" s="232"/>
      <c r="W369" s="232"/>
      <c r="X369" s="232"/>
      <c r="Y369" s="232"/>
      <c r="Z369" s="212"/>
      <c r="AA369" s="212"/>
      <c r="AB369" s="212"/>
      <c r="AC369" s="212"/>
      <c r="AD369" s="212"/>
      <c r="AE369" s="212"/>
      <c r="AF369" s="212"/>
      <c r="AG369" s="212" t="s">
        <v>183</v>
      </c>
      <c r="AH369" s="212">
        <v>0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3" x14ac:dyDescent="0.2">
      <c r="A370" s="229"/>
      <c r="B370" s="230"/>
      <c r="C370" s="265" t="s">
        <v>458</v>
      </c>
      <c r="D370" s="233"/>
      <c r="E370" s="234">
        <v>3.48</v>
      </c>
      <c r="F370" s="232"/>
      <c r="G370" s="232"/>
      <c r="H370" s="232"/>
      <c r="I370" s="232"/>
      <c r="J370" s="232"/>
      <c r="K370" s="232"/>
      <c r="L370" s="232"/>
      <c r="M370" s="232"/>
      <c r="N370" s="231"/>
      <c r="O370" s="231"/>
      <c r="P370" s="231"/>
      <c r="Q370" s="231"/>
      <c r="R370" s="232"/>
      <c r="S370" s="232"/>
      <c r="T370" s="232"/>
      <c r="U370" s="232"/>
      <c r="V370" s="232"/>
      <c r="W370" s="232"/>
      <c r="X370" s="232"/>
      <c r="Y370" s="232"/>
      <c r="Z370" s="212"/>
      <c r="AA370" s="212"/>
      <c r="AB370" s="212"/>
      <c r="AC370" s="212"/>
      <c r="AD370" s="212"/>
      <c r="AE370" s="212"/>
      <c r="AF370" s="212"/>
      <c r="AG370" s="212" t="s">
        <v>183</v>
      </c>
      <c r="AH370" s="212">
        <v>0</v>
      </c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3" x14ac:dyDescent="0.2">
      <c r="A371" s="229"/>
      <c r="B371" s="230"/>
      <c r="C371" s="266" t="s">
        <v>185</v>
      </c>
      <c r="D371" s="235"/>
      <c r="E371" s="236">
        <v>60</v>
      </c>
      <c r="F371" s="232"/>
      <c r="G371" s="232"/>
      <c r="H371" s="232"/>
      <c r="I371" s="232"/>
      <c r="J371" s="232"/>
      <c r="K371" s="232"/>
      <c r="L371" s="232"/>
      <c r="M371" s="232"/>
      <c r="N371" s="231"/>
      <c r="O371" s="231"/>
      <c r="P371" s="231"/>
      <c r="Q371" s="231"/>
      <c r="R371" s="232"/>
      <c r="S371" s="232"/>
      <c r="T371" s="232"/>
      <c r="U371" s="232"/>
      <c r="V371" s="232"/>
      <c r="W371" s="232"/>
      <c r="X371" s="232"/>
      <c r="Y371" s="232"/>
      <c r="Z371" s="212"/>
      <c r="AA371" s="212"/>
      <c r="AB371" s="212"/>
      <c r="AC371" s="212"/>
      <c r="AD371" s="212"/>
      <c r="AE371" s="212"/>
      <c r="AF371" s="212"/>
      <c r="AG371" s="212" t="s">
        <v>183</v>
      </c>
      <c r="AH371" s="212">
        <v>1</v>
      </c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ht="22.5" outlineLevel="1" x14ac:dyDescent="0.2">
      <c r="A372" s="247">
        <v>20</v>
      </c>
      <c r="B372" s="248" t="s">
        <v>462</v>
      </c>
      <c r="C372" s="263" t="s">
        <v>463</v>
      </c>
      <c r="D372" s="249" t="s">
        <v>248</v>
      </c>
      <c r="E372" s="250">
        <v>2.2008999999999999</v>
      </c>
      <c r="F372" s="251"/>
      <c r="G372" s="252">
        <f>ROUND(E372*F372,2)</f>
        <v>0</v>
      </c>
      <c r="H372" s="251"/>
      <c r="I372" s="252">
        <f>ROUND(E372*H372,2)</f>
        <v>0</v>
      </c>
      <c r="J372" s="251"/>
      <c r="K372" s="252">
        <f>ROUND(E372*J372,2)</f>
        <v>0</v>
      </c>
      <c r="L372" s="252">
        <v>21</v>
      </c>
      <c r="M372" s="252">
        <f>G372*(1+L372/100)</f>
        <v>0</v>
      </c>
      <c r="N372" s="250">
        <v>1.0249299999999999</v>
      </c>
      <c r="O372" s="250">
        <f>ROUND(E372*N372,2)</f>
        <v>2.2599999999999998</v>
      </c>
      <c r="P372" s="250">
        <v>0</v>
      </c>
      <c r="Q372" s="250">
        <f>ROUND(E372*P372,2)</f>
        <v>0</v>
      </c>
      <c r="R372" s="252"/>
      <c r="S372" s="252" t="s">
        <v>189</v>
      </c>
      <c r="T372" s="253" t="s">
        <v>190</v>
      </c>
      <c r="U372" s="232">
        <v>23.530999999999999</v>
      </c>
      <c r="V372" s="232">
        <f>ROUND(E372*U372,2)</f>
        <v>51.79</v>
      </c>
      <c r="W372" s="232"/>
      <c r="X372" s="232" t="s">
        <v>196</v>
      </c>
      <c r="Y372" s="232" t="s">
        <v>178</v>
      </c>
      <c r="Z372" s="212"/>
      <c r="AA372" s="212"/>
      <c r="AB372" s="212"/>
      <c r="AC372" s="212"/>
      <c r="AD372" s="212"/>
      <c r="AE372" s="212"/>
      <c r="AF372" s="212"/>
      <c r="AG372" s="212" t="s">
        <v>197</v>
      </c>
      <c r="AH372" s="212"/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2" x14ac:dyDescent="0.2">
      <c r="A373" s="229"/>
      <c r="B373" s="230"/>
      <c r="C373" s="265" t="s">
        <v>417</v>
      </c>
      <c r="D373" s="233"/>
      <c r="E373" s="234"/>
      <c r="F373" s="232"/>
      <c r="G373" s="232"/>
      <c r="H373" s="232"/>
      <c r="I373" s="232"/>
      <c r="J373" s="232"/>
      <c r="K373" s="232"/>
      <c r="L373" s="232"/>
      <c r="M373" s="232"/>
      <c r="N373" s="231"/>
      <c r="O373" s="231"/>
      <c r="P373" s="231"/>
      <c r="Q373" s="231"/>
      <c r="R373" s="232"/>
      <c r="S373" s="232"/>
      <c r="T373" s="232"/>
      <c r="U373" s="232"/>
      <c r="V373" s="232"/>
      <c r="W373" s="232"/>
      <c r="X373" s="232"/>
      <c r="Y373" s="232"/>
      <c r="Z373" s="212"/>
      <c r="AA373" s="212"/>
      <c r="AB373" s="212"/>
      <c r="AC373" s="212"/>
      <c r="AD373" s="212"/>
      <c r="AE373" s="212"/>
      <c r="AF373" s="212"/>
      <c r="AG373" s="212" t="s">
        <v>183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29"/>
      <c r="B374" s="230"/>
      <c r="C374" s="265" t="s">
        <v>376</v>
      </c>
      <c r="D374" s="233"/>
      <c r="E374" s="234"/>
      <c r="F374" s="232"/>
      <c r="G374" s="232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183</v>
      </c>
      <c r="AH374" s="212">
        <v>0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3" x14ac:dyDescent="0.2">
      <c r="A375" s="229"/>
      <c r="B375" s="230"/>
      <c r="C375" s="265" t="s">
        <v>427</v>
      </c>
      <c r="D375" s="233"/>
      <c r="E375" s="234"/>
      <c r="F375" s="232"/>
      <c r="G375" s="232"/>
      <c r="H375" s="232"/>
      <c r="I375" s="232"/>
      <c r="J375" s="232"/>
      <c r="K375" s="232"/>
      <c r="L375" s="232"/>
      <c r="M375" s="232"/>
      <c r="N375" s="231"/>
      <c r="O375" s="231"/>
      <c r="P375" s="231"/>
      <c r="Q375" s="231"/>
      <c r="R375" s="232"/>
      <c r="S375" s="232"/>
      <c r="T375" s="232"/>
      <c r="U375" s="232"/>
      <c r="V375" s="232"/>
      <c r="W375" s="232"/>
      <c r="X375" s="232"/>
      <c r="Y375" s="232"/>
      <c r="Z375" s="212"/>
      <c r="AA375" s="212"/>
      <c r="AB375" s="212"/>
      <c r="AC375" s="212"/>
      <c r="AD375" s="212"/>
      <c r="AE375" s="212"/>
      <c r="AF375" s="212"/>
      <c r="AG375" s="212" t="s">
        <v>183</v>
      </c>
      <c r="AH375" s="212">
        <v>0</v>
      </c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3" x14ac:dyDescent="0.2">
      <c r="A376" s="229"/>
      <c r="B376" s="230"/>
      <c r="C376" s="265" t="s">
        <v>464</v>
      </c>
      <c r="D376" s="233"/>
      <c r="E376" s="234"/>
      <c r="F376" s="232"/>
      <c r="G376" s="232"/>
      <c r="H376" s="232"/>
      <c r="I376" s="232"/>
      <c r="J376" s="232"/>
      <c r="K376" s="232"/>
      <c r="L376" s="232"/>
      <c r="M376" s="232"/>
      <c r="N376" s="231"/>
      <c r="O376" s="231"/>
      <c r="P376" s="231"/>
      <c r="Q376" s="231"/>
      <c r="R376" s="232"/>
      <c r="S376" s="232"/>
      <c r="T376" s="232"/>
      <c r="U376" s="232"/>
      <c r="V376" s="232"/>
      <c r="W376" s="232"/>
      <c r="X376" s="232"/>
      <c r="Y376" s="232"/>
      <c r="Z376" s="212"/>
      <c r="AA376" s="212"/>
      <c r="AB376" s="212"/>
      <c r="AC376" s="212"/>
      <c r="AD376" s="212"/>
      <c r="AE376" s="212"/>
      <c r="AF376" s="212"/>
      <c r="AG376" s="212" t="s">
        <v>183</v>
      </c>
      <c r="AH376" s="212">
        <v>0</v>
      </c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3" x14ac:dyDescent="0.2">
      <c r="A377" s="229"/>
      <c r="B377" s="230"/>
      <c r="C377" s="265" t="s">
        <v>465</v>
      </c>
      <c r="D377" s="233"/>
      <c r="E377" s="234">
        <v>1.8340799999999999</v>
      </c>
      <c r="F377" s="232"/>
      <c r="G377" s="232"/>
      <c r="H377" s="232"/>
      <c r="I377" s="232"/>
      <c r="J377" s="232"/>
      <c r="K377" s="232"/>
      <c r="L377" s="232"/>
      <c r="M377" s="232"/>
      <c r="N377" s="231"/>
      <c r="O377" s="231"/>
      <c r="P377" s="231"/>
      <c r="Q377" s="231"/>
      <c r="R377" s="232"/>
      <c r="S377" s="232"/>
      <c r="T377" s="232"/>
      <c r="U377" s="232"/>
      <c r="V377" s="232"/>
      <c r="W377" s="232"/>
      <c r="X377" s="232"/>
      <c r="Y377" s="232"/>
      <c r="Z377" s="212"/>
      <c r="AA377" s="212"/>
      <c r="AB377" s="212"/>
      <c r="AC377" s="212"/>
      <c r="AD377" s="212"/>
      <c r="AE377" s="212"/>
      <c r="AF377" s="212"/>
      <c r="AG377" s="212" t="s">
        <v>183</v>
      </c>
      <c r="AH377" s="212">
        <v>0</v>
      </c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3" x14ac:dyDescent="0.2">
      <c r="A378" s="229"/>
      <c r="B378" s="230"/>
      <c r="C378" s="266" t="s">
        <v>185</v>
      </c>
      <c r="D378" s="235"/>
      <c r="E378" s="236">
        <v>1.8340799999999999</v>
      </c>
      <c r="F378" s="232"/>
      <c r="G378" s="232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183</v>
      </c>
      <c r="AH378" s="212">
        <v>1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29"/>
      <c r="B379" s="230"/>
      <c r="C379" s="267" t="s">
        <v>466</v>
      </c>
      <c r="D379" s="237"/>
      <c r="E379" s="238">
        <v>0.36681999999999998</v>
      </c>
      <c r="F379" s="232"/>
      <c r="G379" s="232"/>
      <c r="H379" s="232"/>
      <c r="I379" s="232"/>
      <c r="J379" s="232"/>
      <c r="K379" s="232"/>
      <c r="L379" s="232"/>
      <c r="M379" s="232"/>
      <c r="N379" s="231"/>
      <c r="O379" s="231"/>
      <c r="P379" s="231"/>
      <c r="Q379" s="231"/>
      <c r="R379" s="232"/>
      <c r="S379" s="232"/>
      <c r="T379" s="232"/>
      <c r="U379" s="232"/>
      <c r="V379" s="232"/>
      <c r="W379" s="232"/>
      <c r="X379" s="232"/>
      <c r="Y379" s="232"/>
      <c r="Z379" s="212"/>
      <c r="AA379" s="212"/>
      <c r="AB379" s="212"/>
      <c r="AC379" s="212"/>
      <c r="AD379" s="212"/>
      <c r="AE379" s="212"/>
      <c r="AF379" s="212"/>
      <c r="AG379" s="212" t="s">
        <v>183</v>
      </c>
      <c r="AH379" s="212">
        <v>4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ht="22.5" outlineLevel="1" x14ac:dyDescent="0.2">
      <c r="A380" s="247">
        <v>21</v>
      </c>
      <c r="B380" s="248" t="s">
        <v>467</v>
      </c>
      <c r="C380" s="263" t="s">
        <v>468</v>
      </c>
      <c r="D380" s="249" t="s">
        <v>248</v>
      </c>
      <c r="E380" s="250">
        <v>3.7402600000000001</v>
      </c>
      <c r="F380" s="251"/>
      <c r="G380" s="252">
        <f>ROUND(E380*F380,2)</f>
        <v>0</v>
      </c>
      <c r="H380" s="251"/>
      <c r="I380" s="252">
        <f>ROUND(E380*H380,2)</f>
        <v>0</v>
      </c>
      <c r="J380" s="251"/>
      <c r="K380" s="252">
        <f>ROUND(E380*J380,2)</f>
        <v>0</v>
      </c>
      <c r="L380" s="252">
        <v>21</v>
      </c>
      <c r="M380" s="252">
        <f>G380*(1+L380/100)</f>
        <v>0</v>
      </c>
      <c r="N380" s="250">
        <v>1.06064</v>
      </c>
      <c r="O380" s="250">
        <f>ROUND(E380*N380,2)</f>
        <v>3.97</v>
      </c>
      <c r="P380" s="250">
        <v>0</v>
      </c>
      <c r="Q380" s="250">
        <f>ROUND(E380*P380,2)</f>
        <v>0</v>
      </c>
      <c r="R380" s="252"/>
      <c r="S380" s="252" t="s">
        <v>189</v>
      </c>
      <c r="T380" s="253" t="s">
        <v>190</v>
      </c>
      <c r="U380" s="232">
        <v>15.231</v>
      </c>
      <c r="V380" s="232">
        <f>ROUND(E380*U380,2)</f>
        <v>56.97</v>
      </c>
      <c r="W380" s="232"/>
      <c r="X380" s="232" t="s">
        <v>196</v>
      </c>
      <c r="Y380" s="232" t="s">
        <v>178</v>
      </c>
      <c r="Z380" s="212"/>
      <c r="AA380" s="212"/>
      <c r="AB380" s="212"/>
      <c r="AC380" s="212"/>
      <c r="AD380" s="212"/>
      <c r="AE380" s="212"/>
      <c r="AF380" s="212"/>
      <c r="AG380" s="212" t="s">
        <v>197</v>
      </c>
      <c r="AH380" s="212"/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2" x14ac:dyDescent="0.2">
      <c r="A381" s="229"/>
      <c r="B381" s="230"/>
      <c r="C381" s="265" t="s">
        <v>417</v>
      </c>
      <c r="D381" s="233"/>
      <c r="E381" s="234"/>
      <c r="F381" s="232"/>
      <c r="G381" s="232"/>
      <c r="H381" s="232"/>
      <c r="I381" s="232"/>
      <c r="J381" s="232"/>
      <c r="K381" s="232"/>
      <c r="L381" s="232"/>
      <c r="M381" s="232"/>
      <c r="N381" s="231"/>
      <c r="O381" s="231"/>
      <c r="P381" s="231"/>
      <c r="Q381" s="231"/>
      <c r="R381" s="232"/>
      <c r="S381" s="232"/>
      <c r="T381" s="232"/>
      <c r="U381" s="232"/>
      <c r="V381" s="232"/>
      <c r="W381" s="232"/>
      <c r="X381" s="232"/>
      <c r="Y381" s="232"/>
      <c r="Z381" s="212"/>
      <c r="AA381" s="212"/>
      <c r="AB381" s="212"/>
      <c r="AC381" s="212"/>
      <c r="AD381" s="212"/>
      <c r="AE381" s="212"/>
      <c r="AF381" s="212"/>
      <c r="AG381" s="212" t="s">
        <v>183</v>
      </c>
      <c r="AH381" s="212">
        <v>0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3" x14ac:dyDescent="0.2">
      <c r="A382" s="229"/>
      <c r="B382" s="230"/>
      <c r="C382" s="265" t="s">
        <v>376</v>
      </c>
      <c r="D382" s="233"/>
      <c r="E382" s="234"/>
      <c r="F382" s="232"/>
      <c r="G382" s="232"/>
      <c r="H382" s="232"/>
      <c r="I382" s="232"/>
      <c r="J382" s="232"/>
      <c r="K382" s="232"/>
      <c r="L382" s="232"/>
      <c r="M382" s="232"/>
      <c r="N382" s="231"/>
      <c r="O382" s="231"/>
      <c r="P382" s="231"/>
      <c r="Q382" s="231"/>
      <c r="R382" s="232"/>
      <c r="S382" s="232"/>
      <c r="T382" s="232"/>
      <c r="U382" s="232"/>
      <c r="V382" s="232"/>
      <c r="W382" s="232"/>
      <c r="X382" s="232"/>
      <c r="Y382" s="232"/>
      <c r="Z382" s="212"/>
      <c r="AA382" s="212"/>
      <c r="AB382" s="212"/>
      <c r="AC382" s="212"/>
      <c r="AD382" s="212"/>
      <c r="AE382" s="212"/>
      <c r="AF382" s="212"/>
      <c r="AG382" s="212" t="s">
        <v>183</v>
      </c>
      <c r="AH382" s="212">
        <v>0</v>
      </c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3" x14ac:dyDescent="0.2">
      <c r="A383" s="229"/>
      <c r="B383" s="230"/>
      <c r="C383" s="265" t="s">
        <v>427</v>
      </c>
      <c r="D383" s="233"/>
      <c r="E383" s="234"/>
      <c r="F383" s="232"/>
      <c r="G383" s="232"/>
      <c r="H383" s="232"/>
      <c r="I383" s="232"/>
      <c r="J383" s="232"/>
      <c r="K383" s="232"/>
      <c r="L383" s="232"/>
      <c r="M383" s="232"/>
      <c r="N383" s="231"/>
      <c r="O383" s="231"/>
      <c r="P383" s="231"/>
      <c r="Q383" s="231"/>
      <c r="R383" s="232"/>
      <c r="S383" s="232"/>
      <c r="T383" s="232"/>
      <c r="U383" s="232"/>
      <c r="V383" s="232"/>
      <c r="W383" s="232"/>
      <c r="X383" s="232"/>
      <c r="Y383" s="232"/>
      <c r="Z383" s="212"/>
      <c r="AA383" s="212"/>
      <c r="AB383" s="212"/>
      <c r="AC383" s="212"/>
      <c r="AD383" s="212"/>
      <c r="AE383" s="212"/>
      <c r="AF383" s="212"/>
      <c r="AG383" s="212" t="s">
        <v>183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29"/>
      <c r="B384" s="230"/>
      <c r="C384" s="265" t="s">
        <v>464</v>
      </c>
      <c r="D384" s="233"/>
      <c r="E384" s="234"/>
      <c r="F384" s="232"/>
      <c r="G384" s="232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183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29"/>
      <c r="B385" s="230"/>
      <c r="C385" s="265" t="s">
        <v>469</v>
      </c>
      <c r="D385" s="233"/>
      <c r="E385" s="234">
        <v>3.1168800000000001</v>
      </c>
      <c r="F385" s="232"/>
      <c r="G385" s="232"/>
      <c r="H385" s="232"/>
      <c r="I385" s="232"/>
      <c r="J385" s="232"/>
      <c r="K385" s="232"/>
      <c r="L385" s="232"/>
      <c r="M385" s="232"/>
      <c r="N385" s="231"/>
      <c r="O385" s="231"/>
      <c r="P385" s="231"/>
      <c r="Q385" s="231"/>
      <c r="R385" s="232"/>
      <c r="S385" s="232"/>
      <c r="T385" s="232"/>
      <c r="U385" s="232"/>
      <c r="V385" s="232"/>
      <c r="W385" s="232"/>
      <c r="X385" s="232"/>
      <c r="Y385" s="232"/>
      <c r="Z385" s="212"/>
      <c r="AA385" s="212"/>
      <c r="AB385" s="212"/>
      <c r="AC385" s="212"/>
      <c r="AD385" s="212"/>
      <c r="AE385" s="212"/>
      <c r="AF385" s="212"/>
      <c r="AG385" s="212" t="s">
        <v>183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29"/>
      <c r="B386" s="230"/>
      <c r="C386" s="266" t="s">
        <v>185</v>
      </c>
      <c r="D386" s="235"/>
      <c r="E386" s="236">
        <v>3.1168800000000001</v>
      </c>
      <c r="F386" s="232"/>
      <c r="G386" s="232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183</v>
      </c>
      <c r="AH386" s="212">
        <v>1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3" x14ac:dyDescent="0.2">
      <c r="A387" s="229"/>
      <c r="B387" s="230"/>
      <c r="C387" s="267" t="s">
        <v>466</v>
      </c>
      <c r="D387" s="237"/>
      <c r="E387" s="238">
        <v>0.62338000000000005</v>
      </c>
      <c r="F387" s="232"/>
      <c r="G387" s="232"/>
      <c r="H387" s="232"/>
      <c r="I387" s="232"/>
      <c r="J387" s="232"/>
      <c r="K387" s="232"/>
      <c r="L387" s="232"/>
      <c r="M387" s="232"/>
      <c r="N387" s="231"/>
      <c r="O387" s="231"/>
      <c r="P387" s="231"/>
      <c r="Q387" s="231"/>
      <c r="R387" s="232"/>
      <c r="S387" s="232"/>
      <c r="T387" s="232"/>
      <c r="U387" s="232"/>
      <c r="V387" s="232"/>
      <c r="W387" s="232"/>
      <c r="X387" s="232"/>
      <c r="Y387" s="232"/>
      <c r="Z387" s="212"/>
      <c r="AA387" s="212"/>
      <c r="AB387" s="212"/>
      <c r="AC387" s="212"/>
      <c r="AD387" s="212"/>
      <c r="AE387" s="212"/>
      <c r="AF387" s="212"/>
      <c r="AG387" s="212" t="s">
        <v>183</v>
      </c>
      <c r="AH387" s="212">
        <v>4</v>
      </c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x14ac:dyDescent="0.2">
      <c r="A388" s="240" t="s">
        <v>170</v>
      </c>
      <c r="B388" s="241" t="s">
        <v>108</v>
      </c>
      <c r="C388" s="262" t="s">
        <v>109</v>
      </c>
      <c r="D388" s="242"/>
      <c r="E388" s="243"/>
      <c r="F388" s="244"/>
      <c r="G388" s="244">
        <f>SUMIF(AG389:AG434,"&lt;&gt;NOR",G389:G434)</f>
        <v>0</v>
      </c>
      <c r="H388" s="244"/>
      <c r="I388" s="244">
        <f>SUM(I389:I434)</f>
        <v>0</v>
      </c>
      <c r="J388" s="244"/>
      <c r="K388" s="244">
        <f>SUM(K389:K434)</f>
        <v>0</v>
      </c>
      <c r="L388" s="244"/>
      <c r="M388" s="244">
        <f>SUM(M389:M434)</f>
        <v>0</v>
      </c>
      <c r="N388" s="243"/>
      <c r="O388" s="243">
        <f>SUM(O389:O434)</f>
        <v>327.16999999999996</v>
      </c>
      <c r="P388" s="243"/>
      <c r="Q388" s="243">
        <f>SUM(Q389:Q434)</f>
        <v>0</v>
      </c>
      <c r="R388" s="244"/>
      <c r="S388" s="244"/>
      <c r="T388" s="245"/>
      <c r="U388" s="239"/>
      <c r="V388" s="239">
        <f>SUM(V389:V434)</f>
        <v>1227.31</v>
      </c>
      <c r="W388" s="239"/>
      <c r="X388" s="239"/>
      <c r="Y388" s="239"/>
      <c r="AG388" t="s">
        <v>171</v>
      </c>
    </row>
    <row r="389" spans="1:60" ht="22.5" outlineLevel="1" x14ac:dyDescent="0.2">
      <c r="A389" s="247">
        <v>22</v>
      </c>
      <c r="B389" s="248" t="s">
        <v>470</v>
      </c>
      <c r="C389" s="263" t="s">
        <v>471</v>
      </c>
      <c r="D389" s="249" t="s">
        <v>188</v>
      </c>
      <c r="E389" s="250">
        <v>136.63249999999999</v>
      </c>
      <c r="F389" s="251"/>
      <c r="G389" s="252">
        <f>ROUND(E389*F389,2)</f>
        <v>0</v>
      </c>
      <c r="H389" s="251"/>
      <c r="I389" s="252">
        <f>ROUND(E389*H389,2)</f>
        <v>0</v>
      </c>
      <c r="J389" s="251"/>
      <c r="K389" s="252">
        <f>ROUND(E389*J389,2)</f>
        <v>0</v>
      </c>
      <c r="L389" s="252">
        <v>21</v>
      </c>
      <c r="M389" s="252">
        <f>G389*(1+L389/100)</f>
        <v>0</v>
      </c>
      <c r="N389" s="250">
        <v>0.75709000000000004</v>
      </c>
      <c r="O389" s="250">
        <f>ROUND(E389*N389,2)</f>
        <v>103.44</v>
      </c>
      <c r="P389" s="250">
        <v>0</v>
      </c>
      <c r="Q389" s="250">
        <f>ROUND(E389*P389,2)</f>
        <v>0</v>
      </c>
      <c r="R389" s="252"/>
      <c r="S389" s="252" t="s">
        <v>189</v>
      </c>
      <c r="T389" s="253" t="s">
        <v>190</v>
      </c>
      <c r="U389" s="232">
        <v>0.93400000000000005</v>
      </c>
      <c r="V389" s="232">
        <f>ROUND(E389*U389,2)</f>
        <v>127.61</v>
      </c>
      <c r="W389" s="232"/>
      <c r="X389" s="232" t="s">
        <v>196</v>
      </c>
      <c r="Y389" s="232" t="s">
        <v>178</v>
      </c>
      <c r="Z389" s="212"/>
      <c r="AA389" s="212"/>
      <c r="AB389" s="212"/>
      <c r="AC389" s="212"/>
      <c r="AD389" s="212"/>
      <c r="AE389" s="212"/>
      <c r="AF389" s="212"/>
      <c r="AG389" s="212" t="s">
        <v>197</v>
      </c>
      <c r="AH389" s="212"/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2" x14ac:dyDescent="0.2">
      <c r="A390" s="229"/>
      <c r="B390" s="230"/>
      <c r="C390" s="265" t="s">
        <v>346</v>
      </c>
      <c r="D390" s="233"/>
      <c r="E390" s="234"/>
      <c r="F390" s="232"/>
      <c r="G390" s="232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183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3" x14ac:dyDescent="0.2">
      <c r="A391" s="229"/>
      <c r="B391" s="230"/>
      <c r="C391" s="265" t="s">
        <v>472</v>
      </c>
      <c r="D391" s="233"/>
      <c r="E391" s="234"/>
      <c r="F391" s="232"/>
      <c r="G391" s="232"/>
      <c r="H391" s="232"/>
      <c r="I391" s="232"/>
      <c r="J391" s="232"/>
      <c r="K391" s="232"/>
      <c r="L391" s="232"/>
      <c r="M391" s="232"/>
      <c r="N391" s="231"/>
      <c r="O391" s="231"/>
      <c r="P391" s="231"/>
      <c r="Q391" s="231"/>
      <c r="R391" s="232"/>
      <c r="S391" s="232"/>
      <c r="T391" s="232"/>
      <c r="U391" s="232"/>
      <c r="V391" s="232"/>
      <c r="W391" s="232"/>
      <c r="X391" s="232"/>
      <c r="Y391" s="232"/>
      <c r="Z391" s="212"/>
      <c r="AA391" s="212"/>
      <c r="AB391" s="212"/>
      <c r="AC391" s="212"/>
      <c r="AD391" s="212"/>
      <c r="AE391" s="212"/>
      <c r="AF391" s="212"/>
      <c r="AG391" s="212" t="s">
        <v>183</v>
      </c>
      <c r="AH391" s="212">
        <v>0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3" x14ac:dyDescent="0.2">
      <c r="A392" s="229"/>
      <c r="B392" s="230"/>
      <c r="C392" s="265" t="s">
        <v>473</v>
      </c>
      <c r="D392" s="233"/>
      <c r="E392" s="234"/>
      <c r="F392" s="232"/>
      <c r="G392" s="232"/>
      <c r="H392" s="232"/>
      <c r="I392" s="232"/>
      <c r="J392" s="232"/>
      <c r="K392" s="232"/>
      <c r="L392" s="232"/>
      <c r="M392" s="232"/>
      <c r="N392" s="231"/>
      <c r="O392" s="231"/>
      <c r="P392" s="231"/>
      <c r="Q392" s="231"/>
      <c r="R392" s="232"/>
      <c r="S392" s="232"/>
      <c r="T392" s="232"/>
      <c r="U392" s="232"/>
      <c r="V392" s="232"/>
      <c r="W392" s="232"/>
      <c r="X392" s="232"/>
      <c r="Y392" s="232"/>
      <c r="Z392" s="212"/>
      <c r="AA392" s="212"/>
      <c r="AB392" s="212"/>
      <c r="AC392" s="212"/>
      <c r="AD392" s="212"/>
      <c r="AE392" s="212"/>
      <c r="AF392" s="212"/>
      <c r="AG392" s="212" t="s">
        <v>183</v>
      </c>
      <c r="AH392" s="212">
        <v>0</v>
      </c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3" x14ac:dyDescent="0.2">
      <c r="A393" s="229"/>
      <c r="B393" s="230"/>
      <c r="C393" s="265" t="s">
        <v>474</v>
      </c>
      <c r="D393" s="233"/>
      <c r="E393" s="234"/>
      <c r="F393" s="232"/>
      <c r="G393" s="232"/>
      <c r="H393" s="232"/>
      <c r="I393" s="232"/>
      <c r="J393" s="232"/>
      <c r="K393" s="232"/>
      <c r="L393" s="232"/>
      <c r="M393" s="232"/>
      <c r="N393" s="231"/>
      <c r="O393" s="231"/>
      <c r="P393" s="231"/>
      <c r="Q393" s="231"/>
      <c r="R393" s="232"/>
      <c r="S393" s="232"/>
      <c r="T393" s="232"/>
      <c r="U393" s="232"/>
      <c r="V393" s="232"/>
      <c r="W393" s="232"/>
      <c r="X393" s="232"/>
      <c r="Y393" s="232"/>
      <c r="Z393" s="212"/>
      <c r="AA393" s="212"/>
      <c r="AB393" s="212"/>
      <c r="AC393" s="212"/>
      <c r="AD393" s="212"/>
      <c r="AE393" s="212"/>
      <c r="AF393" s="212"/>
      <c r="AG393" s="212" t="s">
        <v>183</v>
      </c>
      <c r="AH393" s="212">
        <v>0</v>
      </c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29"/>
      <c r="B394" s="230"/>
      <c r="C394" s="265" t="s">
        <v>475</v>
      </c>
      <c r="D394" s="233"/>
      <c r="E394" s="234"/>
      <c r="F394" s="232"/>
      <c r="G394" s="232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183</v>
      </c>
      <c r="AH394" s="212">
        <v>0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29"/>
      <c r="B395" s="230"/>
      <c r="C395" s="265" t="s">
        <v>476</v>
      </c>
      <c r="D395" s="233"/>
      <c r="E395" s="234">
        <v>87.832499999999996</v>
      </c>
      <c r="F395" s="232"/>
      <c r="G395" s="232"/>
      <c r="H395" s="232"/>
      <c r="I395" s="232"/>
      <c r="J395" s="232"/>
      <c r="K395" s="232"/>
      <c r="L395" s="232"/>
      <c r="M395" s="232"/>
      <c r="N395" s="231"/>
      <c r="O395" s="231"/>
      <c r="P395" s="231"/>
      <c r="Q395" s="231"/>
      <c r="R395" s="232"/>
      <c r="S395" s="232"/>
      <c r="T395" s="232"/>
      <c r="U395" s="232"/>
      <c r="V395" s="232"/>
      <c r="W395" s="232"/>
      <c r="X395" s="232"/>
      <c r="Y395" s="232"/>
      <c r="Z395" s="212"/>
      <c r="AA395" s="212"/>
      <c r="AB395" s="212"/>
      <c r="AC395" s="212"/>
      <c r="AD395" s="212"/>
      <c r="AE395" s="212"/>
      <c r="AF395" s="212"/>
      <c r="AG395" s="212" t="s">
        <v>183</v>
      </c>
      <c r="AH395" s="212">
        <v>0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29"/>
      <c r="B396" s="230"/>
      <c r="C396" s="266" t="s">
        <v>185</v>
      </c>
      <c r="D396" s="235"/>
      <c r="E396" s="236">
        <v>87.832499999999996</v>
      </c>
      <c r="F396" s="232"/>
      <c r="G396" s="232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183</v>
      </c>
      <c r="AH396" s="212">
        <v>1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3" x14ac:dyDescent="0.2">
      <c r="A397" s="229"/>
      <c r="B397" s="230"/>
      <c r="C397" s="265" t="s">
        <v>477</v>
      </c>
      <c r="D397" s="233"/>
      <c r="E397" s="234"/>
      <c r="F397" s="232"/>
      <c r="G397" s="232"/>
      <c r="H397" s="232"/>
      <c r="I397" s="232"/>
      <c r="J397" s="232"/>
      <c r="K397" s="232"/>
      <c r="L397" s="232"/>
      <c r="M397" s="232"/>
      <c r="N397" s="231"/>
      <c r="O397" s="231"/>
      <c r="P397" s="231"/>
      <c r="Q397" s="231"/>
      <c r="R397" s="232"/>
      <c r="S397" s="232"/>
      <c r="T397" s="232"/>
      <c r="U397" s="232"/>
      <c r="V397" s="232"/>
      <c r="W397" s="232"/>
      <c r="X397" s="232"/>
      <c r="Y397" s="232"/>
      <c r="Z397" s="212"/>
      <c r="AA397" s="212"/>
      <c r="AB397" s="212"/>
      <c r="AC397" s="212"/>
      <c r="AD397" s="212"/>
      <c r="AE397" s="212"/>
      <c r="AF397" s="212"/>
      <c r="AG397" s="212" t="s">
        <v>183</v>
      </c>
      <c r="AH397" s="212">
        <v>0</v>
      </c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3" x14ac:dyDescent="0.2">
      <c r="A398" s="229"/>
      <c r="B398" s="230"/>
      <c r="C398" s="265" t="s">
        <v>478</v>
      </c>
      <c r="D398" s="233"/>
      <c r="E398" s="234">
        <v>43.2</v>
      </c>
      <c r="F398" s="232"/>
      <c r="G398" s="232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183</v>
      </c>
      <c r="AH398" s="212">
        <v>0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29"/>
      <c r="B399" s="230"/>
      <c r="C399" s="266" t="s">
        <v>185</v>
      </c>
      <c r="D399" s="235"/>
      <c r="E399" s="236">
        <v>43.2</v>
      </c>
      <c r="F399" s="232"/>
      <c r="G399" s="232"/>
      <c r="H399" s="232"/>
      <c r="I399" s="232"/>
      <c r="J399" s="232"/>
      <c r="K399" s="232"/>
      <c r="L399" s="232"/>
      <c r="M399" s="232"/>
      <c r="N399" s="231"/>
      <c r="O399" s="231"/>
      <c r="P399" s="231"/>
      <c r="Q399" s="231"/>
      <c r="R399" s="232"/>
      <c r="S399" s="232"/>
      <c r="T399" s="232"/>
      <c r="U399" s="232"/>
      <c r="V399" s="232"/>
      <c r="W399" s="232"/>
      <c r="X399" s="232"/>
      <c r="Y399" s="232"/>
      <c r="Z399" s="212"/>
      <c r="AA399" s="212"/>
      <c r="AB399" s="212"/>
      <c r="AC399" s="212"/>
      <c r="AD399" s="212"/>
      <c r="AE399" s="212"/>
      <c r="AF399" s="212"/>
      <c r="AG399" s="212" t="s">
        <v>183</v>
      </c>
      <c r="AH399" s="212">
        <v>1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29"/>
      <c r="B400" s="230"/>
      <c r="C400" s="265" t="s">
        <v>479</v>
      </c>
      <c r="D400" s="233"/>
      <c r="E400" s="234"/>
      <c r="F400" s="232"/>
      <c r="G400" s="232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183</v>
      </c>
      <c r="AH400" s="212">
        <v>0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29"/>
      <c r="B401" s="230"/>
      <c r="C401" s="265" t="s">
        <v>480</v>
      </c>
      <c r="D401" s="233"/>
      <c r="E401" s="234">
        <v>5.6</v>
      </c>
      <c r="F401" s="232"/>
      <c r="G401" s="232"/>
      <c r="H401" s="232"/>
      <c r="I401" s="232"/>
      <c r="J401" s="232"/>
      <c r="K401" s="232"/>
      <c r="L401" s="232"/>
      <c r="M401" s="232"/>
      <c r="N401" s="231"/>
      <c r="O401" s="231"/>
      <c r="P401" s="231"/>
      <c r="Q401" s="231"/>
      <c r="R401" s="232"/>
      <c r="S401" s="232"/>
      <c r="T401" s="232"/>
      <c r="U401" s="232"/>
      <c r="V401" s="232"/>
      <c r="W401" s="232"/>
      <c r="X401" s="232"/>
      <c r="Y401" s="232"/>
      <c r="Z401" s="212"/>
      <c r="AA401" s="212"/>
      <c r="AB401" s="212"/>
      <c r="AC401" s="212"/>
      <c r="AD401" s="212"/>
      <c r="AE401" s="212"/>
      <c r="AF401" s="212"/>
      <c r="AG401" s="212" t="s">
        <v>183</v>
      </c>
      <c r="AH401" s="212">
        <v>0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3" x14ac:dyDescent="0.2">
      <c r="A402" s="229"/>
      <c r="B402" s="230"/>
      <c r="C402" s="266" t="s">
        <v>185</v>
      </c>
      <c r="D402" s="235"/>
      <c r="E402" s="236">
        <v>5.6</v>
      </c>
      <c r="F402" s="232"/>
      <c r="G402" s="232"/>
      <c r="H402" s="232"/>
      <c r="I402" s="232"/>
      <c r="J402" s="232"/>
      <c r="K402" s="232"/>
      <c r="L402" s="232"/>
      <c r="M402" s="232"/>
      <c r="N402" s="231"/>
      <c r="O402" s="231"/>
      <c r="P402" s="231"/>
      <c r="Q402" s="231"/>
      <c r="R402" s="232"/>
      <c r="S402" s="232"/>
      <c r="T402" s="232"/>
      <c r="U402" s="232"/>
      <c r="V402" s="232"/>
      <c r="W402" s="232"/>
      <c r="X402" s="232"/>
      <c r="Y402" s="232"/>
      <c r="Z402" s="212"/>
      <c r="AA402" s="212"/>
      <c r="AB402" s="212"/>
      <c r="AC402" s="212"/>
      <c r="AD402" s="212"/>
      <c r="AE402" s="212"/>
      <c r="AF402" s="212"/>
      <c r="AG402" s="212" t="s">
        <v>183</v>
      </c>
      <c r="AH402" s="212">
        <v>1</v>
      </c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ht="22.5" outlineLevel="1" x14ac:dyDescent="0.2">
      <c r="A403" s="247">
        <v>23</v>
      </c>
      <c r="B403" s="248" t="s">
        <v>481</v>
      </c>
      <c r="C403" s="263" t="s">
        <v>482</v>
      </c>
      <c r="D403" s="249" t="s">
        <v>188</v>
      </c>
      <c r="E403" s="250">
        <v>136.63249999999999</v>
      </c>
      <c r="F403" s="251"/>
      <c r="G403" s="252">
        <f>ROUND(E403*F403,2)</f>
        <v>0</v>
      </c>
      <c r="H403" s="251"/>
      <c r="I403" s="252">
        <f>ROUND(E403*H403,2)</f>
        <v>0</v>
      </c>
      <c r="J403" s="251"/>
      <c r="K403" s="252">
        <f>ROUND(E403*J403,2)</f>
        <v>0</v>
      </c>
      <c r="L403" s="252">
        <v>21</v>
      </c>
      <c r="M403" s="252">
        <f>G403*(1+L403/100)</f>
        <v>0</v>
      </c>
      <c r="N403" s="250">
        <v>1.073E-2</v>
      </c>
      <c r="O403" s="250">
        <f>ROUND(E403*N403,2)</f>
        <v>1.47</v>
      </c>
      <c r="P403" s="250">
        <v>0</v>
      </c>
      <c r="Q403" s="250">
        <f>ROUND(E403*P403,2)</f>
        <v>0</v>
      </c>
      <c r="R403" s="252"/>
      <c r="S403" s="252" t="s">
        <v>189</v>
      </c>
      <c r="T403" s="253" t="s">
        <v>190</v>
      </c>
      <c r="U403" s="232">
        <v>0.35099999999999998</v>
      </c>
      <c r="V403" s="232">
        <f>ROUND(E403*U403,2)</f>
        <v>47.96</v>
      </c>
      <c r="W403" s="232"/>
      <c r="X403" s="232" t="s">
        <v>196</v>
      </c>
      <c r="Y403" s="232" t="s">
        <v>178</v>
      </c>
      <c r="Z403" s="212"/>
      <c r="AA403" s="212"/>
      <c r="AB403" s="212"/>
      <c r="AC403" s="212"/>
      <c r="AD403" s="212"/>
      <c r="AE403" s="212"/>
      <c r="AF403" s="212"/>
      <c r="AG403" s="212" t="s">
        <v>197</v>
      </c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2" x14ac:dyDescent="0.2">
      <c r="A404" s="229"/>
      <c r="B404" s="230"/>
      <c r="C404" s="265" t="s">
        <v>483</v>
      </c>
      <c r="D404" s="233"/>
      <c r="E404" s="234">
        <v>136.63249999999999</v>
      </c>
      <c r="F404" s="232"/>
      <c r="G404" s="232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183</v>
      </c>
      <c r="AH404" s="212">
        <v>5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ht="22.5" outlineLevel="1" x14ac:dyDescent="0.2">
      <c r="A405" s="247">
        <v>24</v>
      </c>
      <c r="B405" s="248" t="s">
        <v>484</v>
      </c>
      <c r="C405" s="263" t="s">
        <v>485</v>
      </c>
      <c r="D405" s="249" t="s">
        <v>188</v>
      </c>
      <c r="E405" s="250">
        <v>99.22</v>
      </c>
      <c r="F405" s="251"/>
      <c r="G405" s="252">
        <f>ROUND(E405*F405,2)</f>
        <v>0</v>
      </c>
      <c r="H405" s="251"/>
      <c r="I405" s="252">
        <f>ROUND(E405*H405,2)</f>
        <v>0</v>
      </c>
      <c r="J405" s="251"/>
      <c r="K405" s="252">
        <f>ROUND(E405*J405,2)</f>
        <v>0</v>
      </c>
      <c r="L405" s="252">
        <v>21</v>
      </c>
      <c r="M405" s="252">
        <f>G405*(1+L405/100)</f>
        <v>0</v>
      </c>
      <c r="N405" s="250">
        <v>1.17404</v>
      </c>
      <c r="O405" s="250">
        <f>ROUND(E405*N405,2)</f>
        <v>116.49</v>
      </c>
      <c r="P405" s="250">
        <v>0</v>
      </c>
      <c r="Q405" s="250">
        <f>ROUND(E405*P405,2)</f>
        <v>0</v>
      </c>
      <c r="R405" s="252"/>
      <c r="S405" s="252" t="s">
        <v>189</v>
      </c>
      <c r="T405" s="253" t="s">
        <v>190</v>
      </c>
      <c r="U405" s="232">
        <v>7.12</v>
      </c>
      <c r="V405" s="232">
        <f>ROUND(E405*U405,2)</f>
        <v>706.45</v>
      </c>
      <c r="W405" s="232"/>
      <c r="X405" s="232" t="s">
        <v>196</v>
      </c>
      <c r="Y405" s="232" t="s">
        <v>178</v>
      </c>
      <c r="Z405" s="212"/>
      <c r="AA405" s="212"/>
      <c r="AB405" s="212"/>
      <c r="AC405" s="212"/>
      <c r="AD405" s="212"/>
      <c r="AE405" s="212"/>
      <c r="AF405" s="212"/>
      <c r="AG405" s="212" t="s">
        <v>197</v>
      </c>
      <c r="AH405" s="212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2" x14ac:dyDescent="0.2">
      <c r="A406" s="229"/>
      <c r="B406" s="230"/>
      <c r="C406" s="265" t="s">
        <v>346</v>
      </c>
      <c r="D406" s="233"/>
      <c r="E406" s="234"/>
      <c r="F406" s="232"/>
      <c r="G406" s="232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183</v>
      </c>
      <c r="AH406" s="212">
        <v>0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29"/>
      <c r="B407" s="230"/>
      <c r="C407" s="265" t="s">
        <v>472</v>
      </c>
      <c r="D407" s="233"/>
      <c r="E407" s="234"/>
      <c r="F407" s="232"/>
      <c r="G407" s="232"/>
      <c r="H407" s="232"/>
      <c r="I407" s="232"/>
      <c r="J407" s="232"/>
      <c r="K407" s="232"/>
      <c r="L407" s="232"/>
      <c r="M407" s="232"/>
      <c r="N407" s="231"/>
      <c r="O407" s="231"/>
      <c r="P407" s="231"/>
      <c r="Q407" s="231"/>
      <c r="R407" s="232"/>
      <c r="S407" s="232"/>
      <c r="T407" s="232"/>
      <c r="U407" s="232"/>
      <c r="V407" s="232"/>
      <c r="W407" s="232"/>
      <c r="X407" s="232"/>
      <c r="Y407" s="232"/>
      <c r="Z407" s="212"/>
      <c r="AA407" s="212"/>
      <c r="AB407" s="212"/>
      <c r="AC407" s="212"/>
      <c r="AD407" s="212"/>
      <c r="AE407" s="212"/>
      <c r="AF407" s="212"/>
      <c r="AG407" s="212" t="s">
        <v>183</v>
      </c>
      <c r="AH407" s="212">
        <v>0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3" x14ac:dyDescent="0.2">
      <c r="A408" s="229"/>
      <c r="B408" s="230"/>
      <c r="C408" s="265" t="s">
        <v>486</v>
      </c>
      <c r="D408" s="233"/>
      <c r="E408" s="234"/>
      <c r="F408" s="232"/>
      <c r="G408" s="232"/>
      <c r="H408" s="232"/>
      <c r="I408" s="232"/>
      <c r="J408" s="232"/>
      <c r="K408" s="232"/>
      <c r="L408" s="232"/>
      <c r="M408" s="232"/>
      <c r="N408" s="231"/>
      <c r="O408" s="231"/>
      <c r="P408" s="231"/>
      <c r="Q408" s="231"/>
      <c r="R408" s="232"/>
      <c r="S408" s="232"/>
      <c r="T408" s="232"/>
      <c r="U408" s="232"/>
      <c r="V408" s="232"/>
      <c r="W408" s="232"/>
      <c r="X408" s="232"/>
      <c r="Y408" s="232"/>
      <c r="Z408" s="212"/>
      <c r="AA408" s="212"/>
      <c r="AB408" s="212"/>
      <c r="AC408" s="212"/>
      <c r="AD408" s="212"/>
      <c r="AE408" s="212"/>
      <c r="AF408" s="212"/>
      <c r="AG408" s="212" t="s">
        <v>183</v>
      </c>
      <c r="AH408" s="212">
        <v>0</v>
      </c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3" x14ac:dyDescent="0.2">
      <c r="A409" s="229"/>
      <c r="B409" s="230"/>
      <c r="C409" s="265" t="s">
        <v>487</v>
      </c>
      <c r="D409" s="233"/>
      <c r="E409" s="234">
        <v>29.75</v>
      </c>
      <c r="F409" s="232"/>
      <c r="G409" s="232"/>
      <c r="H409" s="232"/>
      <c r="I409" s="232"/>
      <c r="J409" s="232"/>
      <c r="K409" s="232"/>
      <c r="L409" s="232"/>
      <c r="M409" s="232"/>
      <c r="N409" s="231"/>
      <c r="O409" s="231"/>
      <c r="P409" s="231"/>
      <c r="Q409" s="231"/>
      <c r="R409" s="232"/>
      <c r="S409" s="232"/>
      <c r="T409" s="232"/>
      <c r="U409" s="232"/>
      <c r="V409" s="232"/>
      <c r="W409" s="232"/>
      <c r="X409" s="232"/>
      <c r="Y409" s="232"/>
      <c r="Z409" s="212"/>
      <c r="AA409" s="212"/>
      <c r="AB409" s="212"/>
      <c r="AC409" s="212"/>
      <c r="AD409" s="212"/>
      <c r="AE409" s="212"/>
      <c r="AF409" s="212"/>
      <c r="AG409" s="212" t="s">
        <v>183</v>
      </c>
      <c r="AH409" s="212">
        <v>0</v>
      </c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3" x14ac:dyDescent="0.2">
      <c r="A410" s="229"/>
      <c r="B410" s="230"/>
      <c r="C410" s="266" t="s">
        <v>185</v>
      </c>
      <c r="D410" s="235"/>
      <c r="E410" s="236">
        <v>29.75</v>
      </c>
      <c r="F410" s="232"/>
      <c r="G410" s="232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183</v>
      </c>
      <c r="AH410" s="212">
        <v>1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29"/>
      <c r="B411" s="230"/>
      <c r="C411" s="265" t="s">
        <v>346</v>
      </c>
      <c r="D411" s="233"/>
      <c r="E411" s="234"/>
      <c r="F411" s="232"/>
      <c r="G411" s="232"/>
      <c r="H411" s="232"/>
      <c r="I411" s="232"/>
      <c r="J411" s="232"/>
      <c r="K411" s="232"/>
      <c r="L411" s="232"/>
      <c r="M411" s="232"/>
      <c r="N411" s="231"/>
      <c r="O411" s="231"/>
      <c r="P411" s="231"/>
      <c r="Q411" s="231"/>
      <c r="R411" s="232"/>
      <c r="S411" s="232"/>
      <c r="T411" s="232"/>
      <c r="U411" s="232"/>
      <c r="V411" s="232"/>
      <c r="W411" s="232"/>
      <c r="X411" s="232"/>
      <c r="Y411" s="232"/>
      <c r="Z411" s="212"/>
      <c r="AA411" s="212"/>
      <c r="AB411" s="212"/>
      <c r="AC411" s="212"/>
      <c r="AD411" s="212"/>
      <c r="AE411" s="212"/>
      <c r="AF411" s="212"/>
      <c r="AG411" s="212" t="s">
        <v>183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29"/>
      <c r="B412" s="230"/>
      <c r="C412" s="265" t="s">
        <v>488</v>
      </c>
      <c r="D412" s="233"/>
      <c r="E412" s="234"/>
      <c r="F412" s="232"/>
      <c r="G412" s="232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183</v>
      </c>
      <c r="AH412" s="212">
        <v>0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outlineLevel="3" x14ac:dyDescent="0.2">
      <c r="A413" s="229"/>
      <c r="B413" s="230"/>
      <c r="C413" s="265" t="s">
        <v>489</v>
      </c>
      <c r="D413" s="233"/>
      <c r="E413" s="234">
        <v>29.97</v>
      </c>
      <c r="F413" s="232"/>
      <c r="G413" s="232"/>
      <c r="H413" s="232"/>
      <c r="I413" s="232"/>
      <c r="J413" s="232"/>
      <c r="K413" s="232"/>
      <c r="L413" s="232"/>
      <c r="M413" s="232"/>
      <c r="N413" s="231"/>
      <c r="O413" s="231"/>
      <c r="P413" s="231"/>
      <c r="Q413" s="231"/>
      <c r="R413" s="232"/>
      <c r="S413" s="232"/>
      <c r="T413" s="232"/>
      <c r="U413" s="232"/>
      <c r="V413" s="232"/>
      <c r="W413" s="232"/>
      <c r="X413" s="232"/>
      <c r="Y413" s="232"/>
      <c r="Z413" s="212"/>
      <c r="AA413" s="212"/>
      <c r="AB413" s="212"/>
      <c r="AC413" s="212"/>
      <c r="AD413" s="212"/>
      <c r="AE413" s="212"/>
      <c r="AF413" s="212"/>
      <c r="AG413" s="212" t="s">
        <v>183</v>
      </c>
      <c r="AH413" s="212">
        <v>0</v>
      </c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3" x14ac:dyDescent="0.2">
      <c r="A414" s="229"/>
      <c r="B414" s="230"/>
      <c r="C414" s="266" t="s">
        <v>185</v>
      </c>
      <c r="D414" s="235"/>
      <c r="E414" s="236">
        <v>29.97</v>
      </c>
      <c r="F414" s="232"/>
      <c r="G414" s="232"/>
      <c r="H414" s="232"/>
      <c r="I414" s="232"/>
      <c r="J414" s="232"/>
      <c r="K414" s="232"/>
      <c r="L414" s="232"/>
      <c r="M414" s="232"/>
      <c r="N414" s="231"/>
      <c r="O414" s="231"/>
      <c r="P414" s="231"/>
      <c r="Q414" s="231"/>
      <c r="R414" s="232"/>
      <c r="S414" s="232"/>
      <c r="T414" s="232"/>
      <c r="U414" s="232"/>
      <c r="V414" s="232"/>
      <c r="W414" s="232"/>
      <c r="X414" s="232"/>
      <c r="Y414" s="232"/>
      <c r="Z414" s="212"/>
      <c r="AA414" s="212"/>
      <c r="AB414" s="212"/>
      <c r="AC414" s="212"/>
      <c r="AD414" s="212"/>
      <c r="AE414" s="212"/>
      <c r="AF414" s="212"/>
      <c r="AG414" s="212" t="s">
        <v>183</v>
      </c>
      <c r="AH414" s="212">
        <v>1</v>
      </c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3" x14ac:dyDescent="0.2">
      <c r="A415" s="229"/>
      <c r="B415" s="230"/>
      <c r="C415" s="265" t="s">
        <v>346</v>
      </c>
      <c r="D415" s="233"/>
      <c r="E415" s="234"/>
      <c r="F415" s="232"/>
      <c r="G415" s="232"/>
      <c r="H415" s="232"/>
      <c r="I415" s="232"/>
      <c r="J415" s="232"/>
      <c r="K415" s="232"/>
      <c r="L415" s="232"/>
      <c r="M415" s="232"/>
      <c r="N415" s="231"/>
      <c r="O415" s="231"/>
      <c r="P415" s="231"/>
      <c r="Q415" s="231"/>
      <c r="R415" s="232"/>
      <c r="S415" s="232"/>
      <c r="T415" s="232"/>
      <c r="U415" s="232"/>
      <c r="V415" s="232"/>
      <c r="W415" s="232"/>
      <c r="X415" s="232"/>
      <c r="Y415" s="232"/>
      <c r="Z415" s="212"/>
      <c r="AA415" s="212"/>
      <c r="AB415" s="212"/>
      <c r="AC415" s="212"/>
      <c r="AD415" s="212"/>
      <c r="AE415" s="212"/>
      <c r="AF415" s="212"/>
      <c r="AG415" s="212" t="s">
        <v>183</v>
      </c>
      <c r="AH415" s="212">
        <v>0</v>
      </c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3" x14ac:dyDescent="0.2">
      <c r="A416" s="229"/>
      <c r="B416" s="230"/>
      <c r="C416" s="265" t="s">
        <v>490</v>
      </c>
      <c r="D416" s="233"/>
      <c r="E416" s="234"/>
      <c r="F416" s="232"/>
      <c r="G416" s="232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183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29"/>
      <c r="B417" s="230"/>
      <c r="C417" s="265" t="s">
        <v>491</v>
      </c>
      <c r="D417" s="233"/>
      <c r="E417" s="234"/>
      <c r="F417" s="232"/>
      <c r="G417" s="232"/>
      <c r="H417" s="232"/>
      <c r="I417" s="232"/>
      <c r="J417" s="232"/>
      <c r="K417" s="232"/>
      <c r="L417" s="232"/>
      <c r="M417" s="232"/>
      <c r="N417" s="231"/>
      <c r="O417" s="231"/>
      <c r="P417" s="231"/>
      <c r="Q417" s="231"/>
      <c r="R417" s="232"/>
      <c r="S417" s="232"/>
      <c r="T417" s="232"/>
      <c r="U417" s="232"/>
      <c r="V417" s="232"/>
      <c r="W417" s="232"/>
      <c r="X417" s="232"/>
      <c r="Y417" s="232"/>
      <c r="Z417" s="212"/>
      <c r="AA417" s="212"/>
      <c r="AB417" s="212"/>
      <c r="AC417" s="212"/>
      <c r="AD417" s="212"/>
      <c r="AE417" s="212"/>
      <c r="AF417" s="212"/>
      <c r="AG417" s="212" t="s">
        <v>183</v>
      </c>
      <c r="AH417" s="212">
        <v>0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3" x14ac:dyDescent="0.2">
      <c r="A418" s="229"/>
      <c r="B418" s="230"/>
      <c r="C418" s="265" t="s">
        <v>492</v>
      </c>
      <c r="D418" s="233"/>
      <c r="E418" s="234">
        <v>39.5</v>
      </c>
      <c r="F418" s="232"/>
      <c r="G418" s="232"/>
      <c r="H418" s="232"/>
      <c r="I418" s="232"/>
      <c r="J418" s="232"/>
      <c r="K418" s="232"/>
      <c r="L418" s="232"/>
      <c r="M418" s="232"/>
      <c r="N418" s="231"/>
      <c r="O418" s="231"/>
      <c r="P418" s="231"/>
      <c r="Q418" s="231"/>
      <c r="R418" s="232"/>
      <c r="S418" s="232"/>
      <c r="T418" s="232"/>
      <c r="U418" s="232"/>
      <c r="V418" s="232"/>
      <c r="W418" s="232"/>
      <c r="X418" s="232"/>
      <c r="Y418" s="232"/>
      <c r="Z418" s="212"/>
      <c r="AA418" s="212"/>
      <c r="AB418" s="212"/>
      <c r="AC418" s="212"/>
      <c r="AD418" s="212"/>
      <c r="AE418" s="212"/>
      <c r="AF418" s="212"/>
      <c r="AG418" s="212" t="s">
        <v>183</v>
      </c>
      <c r="AH418" s="212">
        <v>0</v>
      </c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3" x14ac:dyDescent="0.2">
      <c r="A419" s="229"/>
      <c r="B419" s="230"/>
      <c r="C419" s="266" t="s">
        <v>185</v>
      </c>
      <c r="D419" s="235"/>
      <c r="E419" s="236">
        <v>39.5</v>
      </c>
      <c r="F419" s="232"/>
      <c r="G419" s="232"/>
      <c r="H419" s="232"/>
      <c r="I419" s="232"/>
      <c r="J419" s="232"/>
      <c r="K419" s="232"/>
      <c r="L419" s="232"/>
      <c r="M419" s="232"/>
      <c r="N419" s="231"/>
      <c r="O419" s="231"/>
      <c r="P419" s="231"/>
      <c r="Q419" s="231"/>
      <c r="R419" s="232"/>
      <c r="S419" s="232"/>
      <c r="T419" s="232"/>
      <c r="U419" s="232"/>
      <c r="V419" s="232"/>
      <c r="W419" s="232"/>
      <c r="X419" s="232"/>
      <c r="Y419" s="232"/>
      <c r="Z419" s="212"/>
      <c r="AA419" s="212"/>
      <c r="AB419" s="212"/>
      <c r="AC419" s="212"/>
      <c r="AD419" s="212"/>
      <c r="AE419" s="212"/>
      <c r="AF419" s="212"/>
      <c r="AG419" s="212" t="s">
        <v>183</v>
      </c>
      <c r="AH419" s="212">
        <v>1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ht="22.5" outlineLevel="1" x14ac:dyDescent="0.2">
      <c r="A420" s="247">
        <v>25</v>
      </c>
      <c r="B420" s="248" t="s">
        <v>493</v>
      </c>
      <c r="C420" s="263" t="s">
        <v>494</v>
      </c>
      <c r="D420" s="249" t="s">
        <v>188</v>
      </c>
      <c r="E420" s="250">
        <v>148.83000000000001</v>
      </c>
      <c r="F420" s="251"/>
      <c r="G420" s="252">
        <f>ROUND(E420*F420,2)</f>
        <v>0</v>
      </c>
      <c r="H420" s="251"/>
      <c r="I420" s="252">
        <f>ROUND(E420*H420,2)</f>
        <v>0</v>
      </c>
      <c r="J420" s="251"/>
      <c r="K420" s="252">
        <f>ROUND(E420*J420,2)</f>
        <v>0</v>
      </c>
      <c r="L420" s="252">
        <v>21</v>
      </c>
      <c r="M420" s="252">
        <f>G420*(1+L420/100)</f>
        <v>0</v>
      </c>
      <c r="N420" s="250">
        <v>0.71067999999999998</v>
      </c>
      <c r="O420" s="250">
        <f>ROUND(E420*N420,2)</f>
        <v>105.77</v>
      </c>
      <c r="P420" s="250">
        <v>0</v>
      </c>
      <c r="Q420" s="250">
        <f>ROUND(E420*P420,2)</f>
        <v>0</v>
      </c>
      <c r="R420" s="252"/>
      <c r="S420" s="252" t="s">
        <v>189</v>
      </c>
      <c r="T420" s="253" t="s">
        <v>190</v>
      </c>
      <c r="U420" s="232">
        <v>2.3199999999999998</v>
      </c>
      <c r="V420" s="232">
        <f>ROUND(E420*U420,2)</f>
        <v>345.29</v>
      </c>
      <c r="W420" s="232"/>
      <c r="X420" s="232" t="s">
        <v>196</v>
      </c>
      <c r="Y420" s="232" t="s">
        <v>178</v>
      </c>
      <c r="Z420" s="212"/>
      <c r="AA420" s="212"/>
      <c r="AB420" s="212"/>
      <c r="AC420" s="212"/>
      <c r="AD420" s="212"/>
      <c r="AE420" s="212"/>
      <c r="AF420" s="212"/>
      <c r="AG420" s="212" t="s">
        <v>197</v>
      </c>
      <c r="AH420" s="212"/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2" x14ac:dyDescent="0.2">
      <c r="A421" s="229"/>
      <c r="B421" s="230"/>
      <c r="C421" s="265" t="s">
        <v>346</v>
      </c>
      <c r="D421" s="233"/>
      <c r="E421" s="234"/>
      <c r="F421" s="232"/>
      <c r="G421" s="232"/>
      <c r="H421" s="232"/>
      <c r="I421" s="232"/>
      <c r="J421" s="232"/>
      <c r="K421" s="232"/>
      <c r="L421" s="232"/>
      <c r="M421" s="232"/>
      <c r="N421" s="231"/>
      <c r="O421" s="231"/>
      <c r="P421" s="231"/>
      <c r="Q421" s="231"/>
      <c r="R421" s="232"/>
      <c r="S421" s="232"/>
      <c r="T421" s="232"/>
      <c r="U421" s="232"/>
      <c r="V421" s="232"/>
      <c r="W421" s="232"/>
      <c r="X421" s="232"/>
      <c r="Y421" s="232"/>
      <c r="Z421" s="212"/>
      <c r="AA421" s="212"/>
      <c r="AB421" s="212"/>
      <c r="AC421" s="212"/>
      <c r="AD421" s="212"/>
      <c r="AE421" s="212"/>
      <c r="AF421" s="212"/>
      <c r="AG421" s="212" t="s">
        <v>183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29"/>
      <c r="B422" s="230"/>
      <c r="C422" s="265" t="s">
        <v>472</v>
      </c>
      <c r="D422" s="233"/>
      <c r="E422" s="234"/>
      <c r="F422" s="232"/>
      <c r="G422" s="232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183</v>
      </c>
      <c r="AH422" s="212">
        <v>0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3" x14ac:dyDescent="0.2">
      <c r="A423" s="229"/>
      <c r="B423" s="230"/>
      <c r="C423" s="265" t="s">
        <v>486</v>
      </c>
      <c r="D423" s="233"/>
      <c r="E423" s="234"/>
      <c r="F423" s="232"/>
      <c r="G423" s="232"/>
      <c r="H423" s="232"/>
      <c r="I423" s="232"/>
      <c r="J423" s="232"/>
      <c r="K423" s="232"/>
      <c r="L423" s="232"/>
      <c r="M423" s="232"/>
      <c r="N423" s="231"/>
      <c r="O423" s="231"/>
      <c r="P423" s="231"/>
      <c r="Q423" s="231"/>
      <c r="R423" s="232"/>
      <c r="S423" s="232"/>
      <c r="T423" s="232"/>
      <c r="U423" s="232"/>
      <c r="V423" s="232"/>
      <c r="W423" s="232"/>
      <c r="X423" s="232"/>
      <c r="Y423" s="232"/>
      <c r="Z423" s="212"/>
      <c r="AA423" s="212"/>
      <c r="AB423" s="212"/>
      <c r="AC423" s="212"/>
      <c r="AD423" s="212"/>
      <c r="AE423" s="212"/>
      <c r="AF423" s="212"/>
      <c r="AG423" s="212" t="s">
        <v>183</v>
      </c>
      <c r="AH423" s="212">
        <v>0</v>
      </c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3" x14ac:dyDescent="0.2">
      <c r="A424" s="229"/>
      <c r="B424" s="230"/>
      <c r="C424" s="265" t="s">
        <v>495</v>
      </c>
      <c r="D424" s="233"/>
      <c r="E424" s="234">
        <v>44.625</v>
      </c>
      <c r="F424" s="232"/>
      <c r="G424" s="232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183</v>
      </c>
      <c r="AH424" s="212">
        <v>0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3" x14ac:dyDescent="0.2">
      <c r="A425" s="229"/>
      <c r="B425" s="230"/>
      <c r="C425" s="266" t="s">
        <v>185</v>
      </c>
      <c r="D425" s="235"/>
      <c r="E425" s="236">
        <v>44.625</v>
      </c>
      <c r="F425" s="232"/>
      <c r="G425" s="232"/>
      <c r="H425" s="232"/>
      <c r="I425" s="232"/>
      <c r="J425" s="232"/>
      <c r="K425" s="232"/>
      <c r="L425" s="232"/>
      <c r="M425" s="232"/>
      <c r="N425" s="231"/>
      <c r="O425" s="231"/>
      <c r="P425" s="231"/>
      <c r="Q425" s="231"/>
      <c r="R425" s="232"/>
      <c r="S425" s="232"/>
      <c r="T425" s="232"/>
      <c r="U425" s="232"/>
      <c r="V425" s="232"/>
      <c r="W425" s="232"/>
      <c r="X425" s="232"/>
      <c r="Y425" s="232"/>
      <c r="Z425" s="212"/>
      <c r="AA425" s="212"/>
      <c r="AB425" s="212"/>
      <c r="AC425" s="212"/>
      <c r="AD425" s="212"/>
      <c r="AE425" s="212"/>
      <c r="AF425" s="212"/>
      <c r="AG425" s="212" t="s">
        <v>183</v>
      </c>
      <c r="AH425" s="212">
        <v>1</v>
      </c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3" x14ac:dyDescent="0.2">
      <c r="A426" s="229"/>
      <c r="B426" s="230"/>
      <c r="C426" s="265" t="s">
        <v>346</v>
      </c>
      <c r="D426" s="233"/>
      <c r="E426" s="234"/>
      <c r="F426" s="232"/>
      <c r="G426" s="232"/>
      <c r="H426" s="232"/>
      <c r="I426" s="232"/>
      <c r="J426" s="232"/>
      <c r="K426" s="232"/>
      <c r="L426" s="232"/>
      <c r="M426" s="232"/>
      <c r="N426" s="231"/>
      <c r="O426" s="231"/>
      <c r="P426" s="231"/>
      <c r="Q426" s="231"/>
      <c r="R426" s="232"/>
      <c r="S426" s="232"/>
      <c r="T426" s="232"/>
      <c r="U426" s="232"/>
      <c r="V426" s="232"/>
      <c r="W426" s="232"/>
      <c r="X426" s="232"/>
      <c r="Y426" s="232"/>
      <c r="Z426" s="212"/>
      <c r="AA426" s="212"/>
      <c r="AB426" s="212"/>
      <c r="AC426" s="212"/>
      <c r="AD426" s="212"/>
      <c r="AE426" s="212"/>
      <c r="AF426" s="212"/>
      <c r="AG426" s="212" t="s">
        <v>183</v>
      </c>
      <c r="AH426" s="212">
        <v>0</v>
      </c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3" x14ac:dyDescent="0.2">
      <c r="A427" s="229"/>
      <c r="B427" s="230"/>
      <c r="C427" s="265" t="s">
        <v>488</v>
      </c>
      <c r="D427" s="233"/>
      <c r="E427" s="234"/>
      <c r="F427" s="232"/>
      <c r="G427" s="232"/>
      <c r="H427" s="232"/>
      <c r="I427" s="232"/>
      <c r="J427" s="232"/>
      <c r="K427" s="232"/>
      <c r="L427" s="232"/>
      <c r="M427" s="232"/>
      <c r="N427" s="231"/>
      <c r="O427" s="231"/>
      <c r="P427" s="231"/>
      <c r="Q427" s="231"/>
      <c r="R427" s="232"/>
      <c r="S427" s="232"/>
      <c r="T427" s="232"/>
      <c r="U427" s="232"/>
      <c r="V427" s="232"/>
      <c r="W427" s="232"/>
      <c r="X427" s="232"/>
      <c r="Y427" s="232"/>
      <c r="Z427" s="212"/>
      <c r="AA427" s="212"/>
      <c r="AB427" s="212"/>
      <c r="AC427" s="212"/>
      <c r="AD427" s="212"/>
      <c r="AE427" s="212"/>
      <c r="AF427" s="212"/>
      <c r="AG427" s="212" t="s">
        <v>183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29"/>
      <c r="B428" s="230"/>
      <c r="C428" s="265" t="s">
        <v>496</v>
      </c>
      <c r="D428" s="233"/>
      <c r="E428" s="234">
        <v>44.954999999999998</v>
      </c>
      <c r="F428" s="232"/>
      <c r="G428" s="232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183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29"/>
      <c r="B429" s="230"/>
      <c r="C429" s="266" t="s">
        <v>185</v>
      </c>
      <c r="D429" s="235"/>
      <c r="E429" s="236">
        <v>44.954999999999998</v>
      </c>
      <c r="F429" s="232"/>
      <c r="G429" s="232"/>
      <c r="H429" s="232"/>
      <c r="I429" s="232"/>
      <c r="J429" s="232"/>
      <c r="K429" s="232"/>
      <c r="L429" s="232"/>
      <c r="M429" s="232"/>
      <c r="N429" s="231"/>
      <c r="O429" s="231"/>
      <c r="P429" s="231"/>
      <c r="Q429" s="231"/>
      <c r="R429" s="232"/>
      <c r="S429" s="232"/>
      <c r="T429" s="232"/>
      <c r="U429" s="232"/>
      <c r="V429" s="232"/>
      <c r="W429" s="232"/>
      <c r="X429" s="232"/>
      <c r="Y429" s="232"/>
      <c r="Z429" s="212"/>
      <c r="AA429" s="212"/>
      <c r="AB429" s="212"/>
      <c r="AC429" s="212"/>
      <c r="AD429" s="212"/>
      <c r="AE429" s="212"/>
      <c r="AF429" s="212"/>
      <c r="AG429" s="212" t="s">
        <v>183</v>
      </c>
      <c r="AH429" s="212">
        <v>1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29"/>
      <c r="B430" s="230"/>
      <c r="C430" s="265" t="s">
        <v>346</v>
      </c>
      <c r="D430" s="233"/>
      <c r="E430" s="234"/>
      <c r="F430" s="232"/>
      <c r="G430" s="232"/>
      <c r="H430" s="232"/>
      <c r="I430" s="232"/>
      <c r="J430" s="232"/>
      <c r="K430" s="232"/>
      <c r="L430" s="232"/>
      <c r="M430" s="232"/>
      <c r="N430" s="231"/>
      <c r="O430" s="231"/>
      <c r="P430" s="231"/>
      <c r="Q430" s="231"/>
      <c r="R430" s="232"/>
      <c r="S430" s="232"/>
      <c r="T430" s="232"/>
      <c r="U430" s="232"/>
      <c r="V430" s="232"/>
      <c r="W430" s="232"/>
      <c r="X430" s="232"/>
      <c r="Y430" s="232"/>
      <c r="Z430" s="212"/>
      <c r="AA430" s="212"/>
      <c r="AB430" s="212"/>
      <c r="AC430" s="212"/>
      <c r="AD430" s="212"/>
      <c r="AE430" s="212"/>
      <c r="AF430" s="212"/>
      <c r="AG430" s="212" t="s">
        <v>183</v>
      </c>
      <c r="AH430" s="212">
        <v>0</v>
      </c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3" x14ac:dyDescent="0.2">
      <c r="A431" s="229"/>
      <c r="B431" s="230"/>
      <c r="C431" s="265" t="s">
        <v>490</v>
      </c>
      <c r="D431" s="233"/>
      <c r="E431" s="234"/>
      <c r="F431" s="232"/>
      <c r="G431" s="232"/>
      <c r="H431" s="232"/>
      <c r="I431" s="232"/>
      <c r="J431" s="232"/>
      <c r="K431" s="232"/>
      <c r="L431" s="232"/>
      <c r="M431" s="232"/>
      <c r="N431" s="231"/>
      <c r="O431" s="231"/>
      <c r="P431" s="231"/>
      <c r="Q431" s="231"/>
      <c r="R431" s="232"/>
      <c r="S431" s="232"/>
      <c r="T431" s="232"/>
      <c r="U431" s="232"/>
      <c r="V431" s="232"/>
      <c r="W431" s="232"/>
      <c r="X431" s="232"/>
      <c r="Y431" s="232"/>
      <c r="Z431" s="212"/>
      <c r="AA431" s="212"/>
      <c r="AB431" s="212"/>
      <c r="AC431" s="212"/>
      <c r="AD431" s="212"/>
      <c r="AE431" s="212"/>
      <c r="AF431" s="212"/>
      <c r="AG431" s="212" t="s">
        <v>183</v>
      </c>
      <c r="AH431" s="212">
        <v>0</v>
      </c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3" x14ac:dyDescent="0.2">
      <c r="A432" s="229"/>
      <c r="B432" s="230"/>
      <c r="C432" s="265" t="s">
        <v>491</v>
      </c>
      <c r="D432" s="233"/>
      <c r="E432" s="234"/>
      <c r="F432" s="232"/>
      <c r="G432" s="232"/>
      <c r="H432" s="232"/>
      <c r="I432" s="232"/>
      <c r="J432" s="232"/>
      <c r="K432" s="232"/>
      <c r="L432" s="232"/>
      <c r="M432" s="232"/>
      <c r="N432" s="231"/>
      <c r="O432" s="231"/>
      <c r="P432" s="231"/>
      <c r="Q432" s="231"/>
      <c r="R432" s="232"/>
      <c r="S432" s="232"/>
      <c r="T432" s="232"/>
      <c r="U432" s="232"/>
      <c r="V432" s="232"/>
      <c r="W432" s="232"/>
      <c r="X432" s="232"/>
      <c r="Y432" s="232"/>
      <c r="Z432" s="212"/>
      <c r="AA432" s="212"/>
      <c r="AB432" s="212"/>
      <c r="AC432" s="212"/>
      <c r="AD432" s="212"/>
      <c r="AE432" s="212"/>
      <c r="AF432" s="212"/>
      <c r="AG432" s="212" t="s">
        <v>183</v>
      </c>
      <c r="AH432" s="212">
        <v>0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29"/>
      <c r="B433" s="230"/>
      <c r="C433" s="265" t="s">
        <v>497</v>
      </c>
      <c r="D433" s="233"/>
      <c r="E433" s="234">
        <v>59.25</v>
      </c>
      <c r="F433" s="232"/>
      <c r="G433" s="232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183</v>
      </c>
      <c r="AH433" s="212">
        <v>0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29"/>
      <c r="B434" s="230"/>
      <c r="C434" s="266" t="s">
        <v>185</v>
      </c>
      <c r="D434" s="235"/>
      <c r="E434" s="236">
        <v>59.25</v>
      </c>
      <c r="F434" s="232"/>
      <c r="G434" s="232"/>
      <c r="H434" s="232"/>
      <c r="I434" s="232"/>
      <c r="J434" s="232"/>
      <c r="K434" s="232"/>
      <c r="L434" s="232"/>
      <c r="M434" s="232"/>
      <c r="N434" s="231"/>
      <c r="O434" s="231"/>
      <c r="P434" s="231"/>
      <c r="Q434" s="231"/>
      <c r="R434" s="232"/>
      <c r="S434" s="232"/>
      <c r="T434" s="232"/>
      <c r="U434" s="232"/>
      <c r="V434" s="232"/>
      <c r="W434" s="232"/>
      <c r="X434" s="232"/>
      <c r="Y434" s="232"/>
      <c r="Z434" s="212"/>
      <c r="AA434" s="212"/>
      <c r="AB434" s="212"/>
      <c r="AC434" s="212"/>
      <c r="AD434" s="212"/>
      <c r="AE434" s="212"/>
      <c r="AF434" s="212"/>
      <c r="AG434" s="212" t="s">
        <v>183</v>
      </c>
      <c r="AH434" s="212">
        <v>1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x14ac:dyDescent="0.2">
      <c r="A435" s="240" t="s">
        <v>170</v>
      </c>
      <c r="B435" s="241" t="s">
        <v>112</v>
      </c>
      <c r="C435" s="262" t="s">
        <v>113</v>
      </c>
      <c r="D435" s="242"/>
      <c r="E435" s="243"/>
      <c r="F435" s="244"/>
      <c r="G435" s="244">
        <f>SUMIF(AG436:AG464,"&lt;&gt;NOR",G436:G464)</f>
        <v>0</v>
      </c>
      <c r="H435" s="244"/>
      <c r="I435" s="244">
        <f>SUM(I436:I464)</f>
        <v>0</v>
      </c>
      <c r="J435" s="244"/>
      <c r="K435" s="244">
        <f>SUM(K436:K464)</f>
        <v>0</v>
      </c>
      <c r="L435" s="244"/>
      <c r="M435" s="244">
        <f>SUM(M436:M464)</f>
        <v>0</v>
      </c>
      <c r="N435" s="243"/>
      <c r="O435" s="243">
        <f>SUM(O436:O464)</f>
        <v>14.530000000000001</v>
      </c>
      <c r="P435" s="243"/>
      <c r="Q435" s="243">
        <f>SUM(Q436:Q464)</f>
        <v>0</v>
      </c>
      <c r="R435" s="244"/>
      <c r="S435" s="244"/>
      <c r="T435" s="245"/>
      <c r="U435" s="239"/>
      <c r="V435" s="239">
        <f>SUM(V436:V464)</f>
        <v>56.19</v>
      </c>
      <c r="W435" s="239"/>
      <c r="X435" s="239"/>
      <c r="Y435" s="239"/>
      <c r="AG435" t="s">
        <v>171</v>
      </c>
    </row>
    <row r="436" spans="1:60" ht="22.5" outlineLevel="1" x14ac:dyDescent="0.2">
      <c r="A436" s="247">
        <v>26</v>
      </c>
      <c r="B436" s="248" t="s">
        <v>498</v>
      </c>
      <c r="C436" s="263" t="s">
        <v>499</v>
      </c>
      <c r="D436" s="249" t="s">
        <v>195</v>
      </c>
      <c r="E436" s="250">
        <v>5.5119999999999996</v>
      </c>
      <c r="F436" s="251"/>
      <c r="G436" s="252">
        <f>ROUND(E436*F436,2)</f>
        <v>0</v>
      </c>
      <c r="H436" s="251"/>
      <c r="I436" s="252">
        <f>ROUND(E436*H436,2)</f>
        <v>0</v>
      </c>
      <c r="J436" s="251"/>
      <c r="K436" s="252">
        <f>ROUND(E436*J436,2)</f>
        <v>0</v>
      </c>
      <c r="L436" s="252">
        <v>21</v>
      </c>
      <c r="M436" s="252">
        <f>G436*(1+L436/100)</f>
        <v>0</v>
      </c>
      <c r="N436" s="250">
        <v>2.52508</v>
      </c>
      <c r="O436" s="250">
        <f>ROUND(E436*N436,2)</f>
        <v>13.92</v>
      </c>
      <c r="P436" s="250">
        <v>0</v>
      </c>
      <c r="Q436" s="250">
        <f>ROUND(E436*P436,2)</f>
        <v>0</v>
      </c>
      <c r="R436" s="252"/>
      <c r="S436" s="252" t="s">
        <v>189</v>
      </c>
      <c r="T436" s="253" t="s">
        <v>190</v>
      </c>
      <c r="U436" s="232">
        <v>3.7694999999999999</v>
      </c>
      <c r="V436" s="232">
        <f>ROUND(E436*U436,2)</f>
        <v>20.78</v>
      </c>
      <c r="W436" s="232"/>
      <c r="X436" s="232" t="s">
        <v>196</v>
      </c>
      <c r="Y436" s="232" t="s">
        <v>178</v>
      </c>
      <c r="Z436" s="212"/>
      <c r="AA436" s="212"/>
      <c r="AB436" s="212"/>
      <c r="AC436" s="212"/>
      <c r="AD436" s="212"/>
      <c r="AE436" s="212"/>
      <c r="AF436" s="212"/>
      <c r="AG436" s="212" t="s">
        <v>197</v>
      </c>
      <c r="AH436" s="212"/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2" x14ac:dyDescent="0.2">
      <c r="A437" s="229"/>
      <c r="B437" s="230"/>
      <c r="C437" s="265" t="s">
        <v>500</v>
      </c>
      <c r="D437" s="233"/>
      <c r="E437" s="234"/>
      <c r="F437" s="232"/>
      <c r="G437" s="232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183</v>
      </c>
      <c r="AH437" s="212">
        <v>0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29"/>
      <c r="B438" s="230"/>
      <c r="C438" s="265" t="s">
        <v>501</v>
      </c>
      <c r="D438" s="233"/>
      <c r="E438" s="234"/>
      <c r="F438" s="232"/>
      <c r="G438" s="232"/>
      <c r="H438" s="232"/>
      <c r="I438" s="232"/>
      <c r="J438" s="232"/>
      <c r="K438" s="232"/>
      <c r="L438" s="232"/>
      <c r="M438" s="232"/>
      <c r="N438" s="231"/>
      <c r="O438" s="231"/>
      <c r="P438" s="231"/>
      <c r="Q438" s="231"/>
      <c r="R438" s="232"/>
      <c r="S438" s="232"/>
      <c r="T438" s="232"/>
      <c r="U438" s="232"/>
      <c r="V438" s="232"/>
      <c r="W438" s="232"/>
      <c r="X438" s="232"/>
      <c r="Y438" s="232"/>
      <c r="Z438" s="212"/>
      <c r="AA438" s="212"/>
      <c r="AB438" s="212"/>
      <c r="AC438" s="212"/>
      <c r="AD438" s="212"/>
      <c r="AE438" s="212"/>
      <c r="AF438" s="212"/>
      <c r="AG438" s="212" t="s">
        <v>183</v>
      </c>
      <c r="AH438" s="212">
        <v>0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29"/>
      <c r="B439" s="230"/>
      <c r="C439" s="265" t="s">
        <v>502</v>
      </c>
      <c r="D439" s="233"/>
      <c r="E439" s="234">
        <v>5.5119999999999996</v>
      </c>
      <c r="F439" s="232"/>
      <c r="G439" s="232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183</v>
      </c>
      <c r="AH439" s="212">
        <v>0</v>
      </c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29"/>
      <c r="B440" s="230"/>
      <c r="C440" s="266" t="s">
        <v>185</v>
      </c>
      <c r="D440" s="235"/>
      <c r="E440" s="236">
        <v>5.5119999999999996</v>
      </c>
      <c r="F440" s="232"/>
      <c r="G440" s="232"/>
      <c r="H440" s="232"/>
      <c r="I440" s="232"/>
      <c r="J440" s="232"/>
      <c r="K440" s="232"/>
      <c r="L440" s="232"/>
      <c r="M440" s="232"/>
      <c r="N440" s="231"/>
      <c r="O440" s="231"/>
      <c r="P440" s="231"/>
      <c r="Q440" s="231"/>
      <c r="R440" s="232"/>
      <c r="S440" s="232"/>
      <c r="T440" s="232"/>
      <c r="U440" s="232"/>
      <c r="V440" s="232"/>
      <c r="W440" s="232"/>
      <c r="X440" s="232"/>
      <c r="Y440" s="232"/>
      <c r="Z440" s="212"/>
      <c r="AA440" s="212"/>
      <c r="AB440" s="212"/>
      <c r="AC440" s="212"/>
      <c r="AD440" s="212"/>
      <c r="AE440" s="212"/>
      <c r="AF440" s="212"/>
      <c r="AG440" s="212" t="s">
        <v>183</v>
      </c>
      <c r="AH440" s="212">
        <v>1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1" x14ac:dyDescent="0.2">
      <c r="A441" s="247">
        <v>27</v>
      </c>
      <c r="B441" s="248" t="s">
        <v>503</v>
      </c>
      <c r="C441" s="263" t="s">
        <v>504</v>
      </c>
      <c r="D441" s="249" t="s">
        <v>188</v>
      </c>
      <c r="E441" s="250">
        <v>3.9855999999999998</v>
      </c>
      <c r="F441" s="251"/>
      <c r="G441" s="252">
        <f>ROUND(E441*F441,2)</f>
        <v>0</v>
      </c>
      <c r="H441" s="251"/>
      <c r="I441" s="252">
        <f>ROUND(E441*H441,2)</f>
        <v>0</v>
      </c>
      <c r="J441" s="251"/>
      <c r="K441" s="252">
        <f>ROUND(E441*J441,2)</f>
        <v>0</v>
      </c>
      <c r="L441" s="252">
        <v>21</v>
      </c>
      <c r="M441" s="252">
        <f>G441*(1+L441/100)</f>
        <v>0</v>
      </c>
      <c r="N441" s="250">
        <v>1.6559999999999998E-2</v>
      </c>
      <c r="O441" s="250">
        <f>ROUND(E441*N441,2)</f>
        <v>7.0000000000000007E-2</v>
      </c>
      <c r="P441" s="250">
        <v>0</v>
      </c>
      <c r="Q441" s="250">
        <f>ROUND(E441*P441,2)</f>
        <v>0</v>
      </c>
      <c r="R441" s="252"/>
      <c r="S441" s="252" t="s">
        <v>189</v>
      </c>
      <c r="T441" s="253" t="s">
        <v>190</v>
      </c>
      <c r="U441" s="232">
        <v>1.5396000000000001</v>
      </c>
      <c r="V441" s="232">
        <f>ROUND(E441*U441,2)</f>
        <v>6.14</v>
      </c>
      <c r="W441" s="232"/>
      <c r="X441" s="232" t="s">
        <v>196</v>
      </c>
      <c r="Y441" s="232" t="s">
        <v>178</v>
      </c>
      <c r="Z441" s="212"/>
      <c r="AA441" s="212"/>
      <c r="AB441" s="212"/>
      <c r="AC441" s="212"/>
      <c r="AD441" s="212"/>
      <c r="AE441" s="212"/>
      <c r="AF441" s="212"/>
      <c r="AG441" s="212" t="s">
        <v>197</v>
      </c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2" x14ac:dyDescent="0.2">
      <c r="A442" s="229"/>
      <c r="B442" s="230"/>
      <c r="C442" s="265" t="s">
        <v>500</v>
      </c>
      <c r="D442" s="233"/>
      <c r="E442" s="234"/>
      <c r="F442" s="232"/>
      <c r="G442" s="232"/>
      <c r="H442" s="232"/>
      <c r="I442" s="232"/>
      <c r="J442" s="232"/>
      <c r="K442" s="232"/>
      <c r="L442" s="232"/>
      <c r="M442" s="232"/>
      <c r="N442" s="231"/>
      <c r="O442" s="231"/>
      <c r="P442" s="231"/>
      <c r="Q442" s="231"/>
      <c r="R442" s="232"/>
      <c r="S442" s="232"/>
      <c r="T442" s="232"/>
      <c r="U442" s="232"/>
      <c r="V442" s="232"/>
      <c r="W442" s="232"/>
      <c r="X442" s="232"/>
      <c r="Y442" s="232"/>
      <c r="Z442" s="212"/>
      <c r="AA442" s="212"/>
      <c r="AB442" s="212"/>
      <c r="AC442" s="212"/>
      <c r="AD442" s="212"/>
      <c r="AE442" s="212"/>
      <c r="AF442" s="212"/>
      <c r="AG442" s="212" t="s">
        <v>183</v>
      </c>
      <c r="AH442" s="212">
        <v>0</v>
      </c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3" x14ac:dyDescent="0.2">
      <c r="A443" s="229"/>
      <c r="B443" s="230"/>
      <c r="C443" s="265" t="s">
        <v>501</v>
      </c>
      <c r="D443" s="233"/>
      <c r="E443" s="234"/>
      <c r="F443" s="232"/>
      <c r="G443" s="232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183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29"/>
      <c r="B444" s="230"/>
      <c r="C444" s="265" t="s">
        <v>505</v>
      </c>
      <c r="D444" s="233"/>
      <c r="E444" s="234">
        <v>0.87980000000000003</v>
      </c>
      <c r="F444" s="232"/>
      <c r="G444" s="232"/>
      <c r="H444" s="232"/>
      <c r="I444" s="232"/>
      <c r="J444" s="232"/>
      <c r="K444" s="232"/>
      <c r="L444" s="232"/>
      <c r="M444" s="232"/>
      <c r="N444" s="231"/>
      <c r="O444" s="231"/>
      <c r="P444" s="231"/>
      <c r="Q444" s="231"/>
      <c r="R444" s="232"/>
      <c r="S444" s="232"/>
      <c r="T444" s="232"/>
      <c r="U444" s="232"/>
      <c r="V444" s="232"/>
      <c r="W444" s="232"/>
      <c r="X444" s="232"/>
      <c r="Y444" s="232"/>
      <c r="Z444" s="212"/>
      <c r="AA444" s="212"/>
      <c r="AB444" s="212"/>
      <c r="AC444" s="212"/>
      <c r="AD444" s="212"/>
      <c r="AE444" s="212"/>
      <c r="AF444" s="212"/>
      <c r="AG444" s="212" t="s">
        <v>183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29"/>
      <c r="B445" s="230"/>
      <c r="C445" s="265" t="s">
        <v>505</v>
      </c>
      <c r="D445" s="233"/>
      <c r="E445" s="234">
        <v>0.87980000000000003</v>
      </c>
      <c r="F445" s="232"/>
      <c r="G445" s="232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183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29"/>
      <c r="B446" s="230"/>
      <c r="C446" s="265" t="s">
        <v>506</v>
      </c>
      <c r="D446" s="233"/>
      <c r="E446" s="234">
        <v>2.226</v>
      </c>
      <c r="F446" s="232"/>
      <c r="G446" s="232"/>
      <c r="H446" s="232"/>
      <c r="I446" s="232"/>
      <c r="J446" s="232"/>
      <c r="K446" s="232"/>
      <c r="L446" s="232"/>
      <c r="M446" s="232"/>
      <c r="N446" s="231"/>
      <c r="O446" s="231"/>
      <c r="P446" s="231"/>
      <c r="Q446" s="231"/>
      <c r="R446" s="232"/>
      <c r="S446" s="232"/>
      <c r="T446" s="232"/>
      <c r="U446" s="232"/>
      <c r="V446" s="232"/>
      <c r="W446" s="232"/>
      <c r="X446" s="232"/>
      <c r="Y446" s="232"/>
      <c r="Z446" s="212"/>
      <c r="AA446" s="212"/>
      <c r="AB446" s="212"/>
      <c r="AC446" s="212"/>
      <c r="AD446" s="212"/>
      <c r="AE446" s="212"/>
      <c r="AF446" s="212"/>
      <c r="AG446" s="212" t="s">
        <v>183</v>
      </c>
      <c r="AH446" s="212">
        <v>0</v>
      </c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29"/>
      <c r="B447" s="230"/>
      <c r="C447" s="266" t="s">
        <v>185</v>
      </c>
      <c r="D447" s="235"/>
      <c r="E447" s="236">
        <v>3.9855999999999998</v>
      </c>
      <c r="F447" s="232"/>
      <c r="G447" s="232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183</v>
      </c>
      <c r="AH447" s="212">
        <v>1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1" x14ac:dyDescent="0.2">
      <c r="A448" s="247">
        <v>28</v>
      </c>
      <c r="B448" s="248" t="s">
        <v>507</v>
      </c>
      <c r="C448" s="263" t="s">
        <v>508</v>
      </c>
      <c r="D448" s="249" t="s">
        <v>188</v>
      </c>
      <c r="E448" s="250">
        <v>3.9855999999999998</v>
      </c>
      <c r="F448" s="251"/>
      <c r="G448" s="252">
        <f>ROUND(E448*F448,2)</f>
        <v>0</v>
      </c>
      <c r="H448" s="251"/>
      <c r="I448" s="252">
        <f>ROUND(E448*H448,2)</f>
        <v>0</v>
      </c>
      <c r="J448" s="251"/>
      <c r="K448" s="252">
        <f>ROUND(E448*J448,2)</f>
        <v>0</v>
      </c>
      <c r="L448" s="252">
        <v>21</v>
      </c>
      <c r="M448" s="252">
        <f>G448*(1+L448/100)</f>
        <v>0</v>
      </c>
      <c r="N448" s="250">
        <v>0</v>
      </c>
      <c r="O448" s="250">
        <f>ROUND(E448*N448,2)</f>
        <v>0</v>
      </c>
      <c r="P448" s="250">
        <v>0</v>
      </c>
      <c r="Q448" s="250">
        <f>ROUND(E448*P448,2)</f>
        <v>0</v>
      </c>
      <c r="R448" s="252"/>
      <c r="S448" s="252" t="s">
        <v>189</v>
      </c>
      <c r="T448" s="253" t="s">
        <v>190</v>
      </c>
      <c r="U448" s="232">
        <v>0.26</v>
      </c>
      <c r="V448" s="232">
        <f>ROUND(E448*U448,2)</f>
        <v>1.04</v>
      </c>
      <c r="W448" s="232"/>
      <c r="X448" s="232" t="s">
        <v>196</v>
      </c>
      <c r="Y448" s="232" t="s">
        <v>178</v>
      </c>
      <c r="Z448" s="212"/>
      <c r="AA448" s="212"/>
      <c r="AB448" s="212"/>
      <c r="AC448" s="212"/>
      <c r="AD448" s="212"/>
      <c r="AE448" s="212"/>
      <c r="AF448" s="212"/>
      <c r="AG448" s="212" t="s">
        <v>197</v>
      </c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2" x14ac:dyDescent="0.2">
      <c r="A449" s="229"/>
      <c r="B449" s="230"/>
      <c r="C449" s="265" t="s">
        <v>500</v>
      </c>
      <c r="D449" s="233"/>
      <c r="E449" s="234"/>
      <c r="F449" s="232"/>
      <c r="G449" s="232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183</v>
      </c>
      <c r="AH449" s="212">
        <v>0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3" x14ac:dyDescent="0.2">
      <c r="A450" s="229"/>
      <c r="B450" s="230"/>
      <c r="C450" s="265" t="s">
        <v>501</v>
      </c>
      <c r="D450" s="233"/>
      <c r="E450" s="234"/>
      <c r="F450" s="232"/>
      <c r="G450" s="232"/>
      <c r="H450" s="232"/>
      <c r="I450" s="232"/>
      <c r="J450" s="232"/>
      <c r="K450" s="232"/>
      <c r="L450" s="232"/>
      <c r="M450" s="232"/>
      <c r="N450" s="231"/>
      <c r="O450" s="231"/>
      <c r="P450" s="231"/>
      <c r="Q450" s="231"/>
      <c r="R450" s="232"/>
      <c r="S450" s="232"/>
      <c r="T450" s="232"/>
      <c r="U450" s="232"/>
      <c r="V450" s="232"/>
      <c r="W450" s="232"/>
      <c r="X450" s="232"/>
      <c r="Y450" s="232"/>
      <c r="Z450" s="212"/>
      <c r="AA450" s="212"/>
      <c r="AB450" s="212"/>
      <c r="AC450" s="212"/>
      <c r="AD450" s="212"/>
      <c r="AE450" s="212"/>
      <c r="AF450" s="212"/>
      <c r="AG450" s="212" t="s">
        <v>183</v>
      </c>
      <c r="AH450" s="212">
        <v>0</v>
      </c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3" x14ac:dyDescent="0.2">
      <c r="A451" s="229"/>
      <c r="B451" s="230"/>
      <c r="C451" s="265" t="s">
        <v>505</v>
      </c>
      <c r="D451" s="233"/>
      <c r="E451" s="234">
        <v>0.87980000000000003</v>
      </c>
      <c r="F451" s="232"/>
      <c r="G451" s="232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183</v>
      </c>
      <c r="AH451" s="212">
        <v>0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29"/>
      <c r="B452" s="230"/>
      <c r="C452" s="265" t="s">
        <v>505</v>
      </c>
      <c r="D452" s="233"/>
      <c r="E452" s="234">
        <v>0.87980000000000003</v>
      </c>
      <c r="F452" s="232"/>
      <c r="G452" s="232"/>
      <c r="H452" s="232"/>
      <c r="I452" s="232"/>
      <c r="J452" s="232"/>
      <c r="K452" s="232"/>
      <c r="L452" s="232"/>
      <c r="M452" s="232"/>
      <c r="N452" s="231"/>
      <c r="O452" s="231"/>
      <c r="P452" s="231"/>
      <c r="Q452" s="231"/>
      <c r="R452" s="232"/>
      <c r="S452" s="232"/>
      <c r="T452" s="232"/>
      <c r="U452" s="232"/>
      <c r="V452" s="232"/>
      <c r="W452" s="232"/>
      <c r="X452" s="232"/>
      <c r="Y452" s="232"/>
      <c r="Z452" s="212"/>
      <c r="AA452" s="212"/>
      <c r="AB452" s="212"/>
      <c r="AC452" s="212"/>
      <c r="AD452" s="212"/>
      <c r="AE452" s="212"/>
      <c r="AF452" s="212"/>
      <c r="AG452" s="212" t="s">
        <v>183</v>
      </c>
      <c r="AH452" s="212">
        <v>0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29"/>
      <c r="B453" s="230"/>
      <c r="C453" s="265" t="s">
        <v>506</v>
      </c>
      <c r="D453" s="233"/>
      <c r="E453" s="234">
        <v>2.226</v>
      </c>
      <c r="F453" s="232"/>
      <c r="G453" s="232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183</v>
      </c>
      <c r="AH453" s="212">
        <v>0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29"/>
      <c r="B454" s="230"/>
      <c r="C454" s="266" t="s">
        <v>185</v>
      </c>
      <c r="D454" s="235"/>
      <c r="E454" s="236">
        <v>3.9855999999999998</v>
      </c>
      <c r="F454" s="232"/>
      <c r="G454" s="232"/>
      <c r="H454" s="232"/>
      <c r="I454" s="232"/>
      <c r="J454" s="232"/>
      <c r="K454" s="232"/>
      <c r="L454" s="232"/>
      <c r="M454" s="232"/>
      <c r="N454" s="231"/>
      <c r="O454" s="231"/>
      <c r="P454" s="231"/>
      <c r="Q454" s="231"/>
      <c r="R454" s="232"/>
      <c r="S454" s="232"/>
      <c r="T454" s="232"/>
      <c r="U454" s="232"/>
      <c r="V454" s="232"/>
      <c r="W454" s="232"/>
      <c r="X454" s="232"/>
      <c r="Y454" s="232"/>
      <c r="Z454" s="212"/>
      <c r="AA454" s="212"/>
      <c r="AB454" s="212"/>
      <c r="AC454" s="212"/>
      <c r="AD454" s="212"/>
      <c r="AE454" s="212"/>
      <c r="AF454" s="212"/>
      <c r="AG454" s="212" t="s">
        <v>183</v>
      </c>
      <c r="AH454" s="212">
        <v>1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ht="22.5" outlineLevel="1" x14ac:dyDescent="0.2">
      <c r="A455" s="247">
        <v>29</v>
      </c>
      <c r="B455" s="248" t="s">
        <v>509</v>
      </c>
      <c r="C455" s="263" t="s">
        <v>510</v>
      </c>
      <c r="D455" s="249" t="s">
        <v>248</v>
      </c>
      <c r="E455" s="250">
        <v>0.5212</v>
      </c>
      <c r="F455" s="251"/>
      <c r="G455" s="252">
        <f>ROUND(E455*F455,2)</f>
        <v>0</v>
      </c>
      <c r="H455" s="251"/>
      <c r="I455" s="252">
        <f>ROUND(E455*H455,2)</f>
        <v>0</v>
      </c>
      <c r="J455" s="251"/>
      <c r="K455" s="252">
        <f>ROUND(E455*J455,2)</f>
        <v>0</v>
      </c>
      <c r="L455" s="252">
        <v>21</v>
      </c>
      <c r="M455" s="252">
        <f>G455*(1+L455/100)</f>
        <v>0</v>
      </c>
      <c r="N455" s="250">
        <v>1.0323199999999999</v>
      </c>
      <c r="O455" s="250">
        <f>ROUND(E455*N455,2)</f>
        <v>0.54</v>
      </c>
      <c r="P455" s="250">
        <v>0</v>
      </c>
      <c r="Q455" s="250">
        <f>ROUND(E455*P455,2)</f>
        <v>0</v>
      </c>
      <c r="R455" s="252"/>
      <c r="S455" s="252" t="s">
        <v>189</v>
      </c>
      <c r="T455" s="253" t="s">
        <v>190</v>
      </c>
      <c r="U455" s="232">
        <v>54.167999999999999</v>
      </c>
      <c r="V455" s="232">
        <f>ROUND(E455*U455,2)</f>
        <v>28.23</v>
      </c>
      <c r="W455" s="232"/>
      <c r="X455" s="232" t="s">
        <v>196</v>
      </c>
      <c r="Y455" s="232" t="s">
        <v>178</v>
      </c>
      <c r="Z455" s="212"/>
      <c r="AA455" s="212"/>
      <c r="AB455" s="212"/>
      <c r="AC455" s="212"/>
      <c r="AD455" s="212"/>
      <c r="AE455" s="212"/>
      <c r="AF455" s="212"/>
      <c r="AG455" s="212" t="s">
        <v>197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2" x14ac:dyDescent="0.2">
      <c r="A456" s="229"/>
      <c r="B456" s="230"/>
      <c r="C456" s="283" t="s">
        <v>511</v>
      </c>
      <c r="D456" s="276"/>
      <c r="E456" s="277"/>
      <c r="F456" s="232"/>
      <c r="G456" s="232"/>
      <c r="H456" s="232"/>
      <c r="I456" s="232"/>
      <c r="J456" s="232"/>
      <c r="K456" s="232"/>
      <c r="L456" s="232"/>
      <c r="M456" s="232"/>
      <c r="N456" s="231"/>
      <c r="O456" s="231"/>
      <c r="P456" s="231"/>
      <c r="Q456" s="231"/>
      <c r="R456" s="232"/>
      <c r="S456" s="232"/>
      <c r="T456" s="232"/>
      <c r="U456" s="232"/>
      <c r="V456" s="232"/>
      <c r="W456" s="232"/>
      <c r="X456" s="232"/>
      <c r="Y456" s="232"/>
      <c r="Z456" s="212"/>
      <c r="AA456" s="212"/>
      <c r="AB456" s="212"/>
      <c r="AC456" s="212"/>
      <c r="AD456" s="212"/>
      <c r="AE456" s="212"/>
      <c r="AF456" s="212"/>
      <c r="AG456" s="212" t="s">
        <v>183</v>
      </c>
      <c r="AH456" s="212"/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29"/>
      <c r="B457" s="230"/>
      <c r="C457" s="284" t="s">
        <v>512</v>
      </c>
      <c r="D457" s="276"/>
      <c r="E457" s="277"/>
      <c r="F457" s="232"/>
      <c r="G457" s="232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183</v>
      </c>
      <c r="AH457" s="212">
        <v>2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3" x14ac:dyDescent="0.2">
      <c r="A458" s="229"/>
      <c r="B458" s="230"/>
      <c r="C458" s="284" t="s">
        <v>513</v>
      </c>
      <c r="D458" s="276"/>
      <c r="E458" s="277"/>
      <c r="F458" s="232"/>
      <c r="G458" s="232"/>
      <c r="H458" s="232"/>
      <c r="I458" s="232"/>
      <c r="J458" s="232"/>
      <c r="K458" s="232"/>
      <c r="L458" s="232"/>
      <c r="M458" s="232"/>
      <c r="N458" s="231"/>
      <c r="O458" s="231"/>
      <c r="P458" s="231"/>
      <c r="Q458" s="231"/>
      <c r="R458" s="232"/>
      <c r="S458" s="232"/>
      <c r="T458" s="232"/>
      <c r="U458" s="232"/>
      <c r="V458" s="232"/>
      <c r="W458" s="232"/>
      <c r="X458" s="232"/>
      <c r="Y458" s="232"/>
      <c r="Z458" s="212"/>
      <c r="AA458" s="212"/>
      <c r="AB458" s="212"/>
      <c r="AC458" s="212"/>
      <c r="AD458" s="212"/>
      <c r="AE458" s="212"/>
      <c r="AF458" s="212"/>
      <c r="AG458" s="212" t="s">
        <v>183</v>
      </c>
      <c r="AH458" s="212">
        <v>2</v>
      </c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3" x14ac:dyDescent="0.2">
      <c r="A459" s="229"/>
      <c r="B459" s="230"/>
      <c r="C459" s="284" t="s">
        <v>514</v>
      </c>
      <c r="D459" s="276"/>
      <c r="E459" s="277">
        <v>5.5119999999999996</v>
      </c>
      <c r="F459" s="232"/>
      <c r="G459" s="232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183</v>
      </c>
      <c r="AH459" s="212">
        <v>2</v>
      </c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3" x14ac:dyDescent="0.2">
      <c r="A460" s="229"/>
      <c r="B460" s="230"/>
      <c r="C460" s="285" t="s">
        <v>515</v>
      </c>
      <c r="D460" s="278"/>
      <c r="E460" s="279">
        <v>5.5119999999999996</v>
      </c>
      <c r="F460" s="232"/>
      <c r="G460" s="232"/>
      <c r="H460" s="232"/>
      <c r="I460" s="232"/>
      <c r="J460" s="232"/>
      <c r="K460" s="232"/>
      <c r="L460" s="232"/>
      <c r="M460" s="232"/>
      <c r="N460" s="231"/>
      <c r="O460" s="231"/>
      <c r="P460" s="231"/>
      <c r="Q460" s="231"/>
      <c r="R460" s="232"/>
      <c r="S460" s="232"/>
      <c r="T460" s="232"/>
      <c r="U460" s="232"/>
      <c r="V460" s="232"/>
      <c r="W460" s="232"/>
      <c r="X460" s="232"/>
      <c r="Y460" s="232"/>
      <c r="Z460" s="212"/>
      <c r="AA460" s="212"/>
      <c r="AB460" s="212"/>
      <c r="AC460" s="212"/>
      <c r="AD460" s="212"/>
      <c r="AE460" s="212"/>
      <c r="AF460" s="212"/>
      <c r="AG460" s="212" t="s">
        <v>183</v>
      </c>
      <c r="AH460" s="212">
        <v>3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3" x14ac:dyDescent="0.2">
      <c r="A461" s="229"/>
      <c r="B461" s="230"/>
      <c r="C461" s="283" t="s">
        <v>516</v>
      </c>
      <c r="D461" s="276"/>
      <c r="E461" s="277"/>
      <c r="F461" s="232"/>
      <c r="G461" s="232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183</v>
      </c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29"/>
      <c r="B462" s="230"/>
      <c r="C462" s="265" t="s">
        <v>517</v>
      </c>
      <c r="D462" s="233"/>
      <c r="E462" s="234"/>
      <c r="F462" s="232"/>
      <c r="G462" s="232"/>
      <c r="H462" s="232"/>
      <c r="I462" s="232"/>
      <c r="J462" s="232"/>
      <c r="K462" s="232"/>
      <c r="L462" s="232"/>
      <c r="M462" s="232"/>
      <c r="N462" s="231"/>
      <c r="O462" s="231"/>
      <c r="P462" s="231"/>
      <c r="Q462" s="231"/>
      <c r="R462" s="232"/>
      <c r="S462" s="232"/>
      <c r="T462" s="232"/>
      <c r="U462" s="232"/>
      <c r="V462" s="232"/>
      <c r="W462" s="232"/>
      <c r="X462" s="232"/>
      <c r="Y462" s="232"/>
      <c r="Z462" s="212"/>
      <c r="AA462" s="212"/>
      <c r="AB462" s="212"/>
      <c r="AC462" s="212"/>
      <c r="AD462" s="212"/>
      <c r="AE462" s="212"/>
      <c r="AF462" s="212"/>
      <c r="AG462" s="212" t="s">
        <v>183</v>
      </c>
      <c r="AH462" s="212">
        <v>0</v>
      </c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29"/>
      <c r="B463" s="230"/>
      <c r="C463" s="265" t="s">
        <v>518</v>
      </c>
      <c r="D463" s="233"/>
      <c r="E463" s="234">
        <v>0.5212</v>
      </c>
      <c r="F463" s="232"/>
      <c r="G463" s="232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183</v>
      </c>
      <c r="AH463" s="212">
        <v>0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3" x14ac:dyDescent="0.2">
      <c r="A464" s="229"/>
      <c r="B464" s="230"/>
      <c r="C464" s="266" t="s">
        <v>185</v>
      </c>
      <c r="D464" s="235"/>
      <c r="E464" s="236">
        <v>0.5212</v>
      </c>
      <c r="F464" s="232"/>
      <c r="G464" s="232"/>
      <c r="H464" s="232"/>
      <c r="I464" s="232"/>
      <c r="J464" s="232"/>
      <c r="K464" s="232"/>
      <c r="L464" s="232"/>
      <c r="M464" s="232"/>
      <c r="N464" s="231"/>
      <c r="O464" s="231"/>
      <c r="P464" s="231"/>
      <c r="Q464" s="231"/>
      <c r="R464" s="232"/>
      <c r="S464" s="232"/>
      <c r="T464" s="232"/>
      <c r="U464" s="232"/>
      <c r="V464" s="232"/>
      <c r="W464" s="232"/>
      <c r="X464" s="232"/>
      <c r="Y464" s="232"/>
      <c r="Z464" s="212"/>
      <c r="AA464" s="212"/>
      <c r="AB464" s="212"/>
      <c r="AC464" s="212"/>
      <c r="AD464" s="212"/>
      <c r="AE464" s="212"/>
      <c r="AF464" s="212"/>
      <c r="AG464" s="212" t="s">
        <v>183</v>
      </c>
      <c r="AH464" s="212">
        <v>1</v>
      </c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x14ac:dyDescent="0.2">
      <c r="A465" s="240" t="s">
        <v>170</v>
      </c>
      <c r="B465" s="241" t="s">
        <v>114</v>
      </c>
      <c r="C465" s="262" t="s">
        <v>115</v>
      </c>
      <c r="D465" s="242"/>
      <c r="E465" s="243"/>
      <c r="F465" s="244"/>
      <c r="G465" s="244">
        <f>SUMIF(AG466:AG518,"&lt;&gt;NOR",G466:G518)</f>
        <v>0</v>
      </c>
      <c r="H465" s="244"/>
      <c r="I465" s="244">
        <f>SUM(I466:I518)</f>
        <v>0</v>
      </c>
      <c r="J465" s="244"/>
      <c r="K465" s="244">
        <f>SUM(K466:K518)</f>
        <v>0</v>
      </c>
      <c r="L465" s="244"/>
      <c r="M465" s="244">
        <f>SUM(M466:M518)</f>
        <v>0</v>
      </c>
      <c r="N465" s="243"/>
      <c r="O465" s="243">
        <f>SUM(O466:O518)</f>
        <v>78.81</v>
      </c>
      <c r="P465" s="243"/>
      <c r="Q465" s="243">
        <f>SUM(Q466:Q518)</f>
        <v>0</v>
      </c>
      <c r="R465" s="244"/>
      <c r="S465" s="244"/>
      <c r="T465" s="245"/>
      <c r="U465" s="239"/>
      <c r="V465" s="239">
        <f>SUM(V466:V518)</f>
        <v>61.100000000000009</v>
      </c>
      <c r="W465" s="239"/>
      <c r="X465" s="239"/>
      <c r="Y465" s="239"/>
      <c r="AG465" t="s">
        <v>171</v>
      </c>
    </row>
    <row r="466" spans="1:60" ht="22.5" outlineLevel="1" x14ac:dyDescent="0.2">
      <c r="A466" s="247">
        <v>30</v>
      </c>
      <c r="B466" s="248" t="s">
        <v>519</v>
      </c>
      <c r="C466" s="263" t="s">
        <v>520</v>
      </c>
      <c r="D466" s="249" t="s">
        <v>188</v>
      </c>
      <c r="E466" s="250">
        <v>57.65</v>
      </c>
      <c r="F466" s="251"/>
      <c r="G466" s="252">
        <f>ROUND(E466*F466,2)</f>
        <v>0</v>
      </c>
      <c r="H466" s="251"/>
      <c r="I466" s="252">
        <f>ROUND(E466*H466,2)</f>
        <v>0</v>
      </c>
      <c r="J466" s="251"/>
      <c r="K466" s="252">
        <f>ROUND(E466*J466,2)</f>
        <v>0</v>
      </c>
      <c r="L466" s="252">
        <v>21</v>
      </c>
      <c r="M466" s="252">
        <f>G466*(1+L466/100)</f>
        <v>0</v>
      </c>
      <c r="N466" s="250">
        <v>7.3899999999999993E-2</v>
      </c>
      <c r="O466" s="250">
        <f>ROUND(E466*N466,2)</f>
        <v>4.26</v>
      </c>
      <c r="P466" s="250">
        <v>0</v>
      </c>
      <c r="Q466" s="250">
        <f>ROUND(E466*P466,2)</f>
        <v>0</v>
      </c>
      <c r="R466" s="252"/>
      <c r="S466" s="252" t="s">
        <v>175</v>
      </c>
      <c r="T466" s="253" t="s">
        <v>176</v>
      </c>
      <c r="U466" s="232">
        <v>0.45200000000000001</v>
      </c>
      <c r="V466" s="232">
        <f>ROUND(E466*U466,2)</f>
        <v>26.06</v>
      </c>
      <c r="W466" s="232"/>
      <c r="X466" s="232" t="s">
        <v>196</v>
      </c>
      <c r="Y466" s="232" t="s">
        <v>178</v>
      </c>
      <c r="Z466" s="212"/>
      <c r="AA466" s="212"/>
      <c r="AB466" s="212"/>
      <c r="AC466" s="212"/>
      <c r="AD466" s="212"/>
      <c r="AE466" s="212"/>
      <c r="AF466" s="212"/>
      <c r="AG466" s="212" t="s">
        <v>197</v>
      </c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2" x14ac:dyDescent="0.2">
      <c r="A467" s="229"/>
      <c r="B467" s="230"/>
      <c r="C467" s="264" t="s">
        <v>521</v>
      </c>
      <c r="D467" s="254"/>
      <c r="E467" s="254"/>
      <c r="F467" s="254"/>
      <c r="G467" s="254"/>
      <c r="H467" s="232"/>
      <c r="I467" s="232"/>
      <c r="J467" s="232"/>
      <c r="K467" s="232"/>
      <c r="L467" s="232"/>
      <c r="M467" s="232"/>
      <c r="N467" s="231"/>
      <c r="O467" s="231"/>
      <c r="P467" s="231"/>
      <c r="Q467" s="231"/>
      <c r="R467" s="232"/>
      <c r="S467" s="232"/>
      <c r="T467" s="232"/>
      <c r="U467" s="232"/>
      <c r="V467" s="232"/>
      <c r="W467" s="232"/>
      <c r="X467" s="232"/>
      <c r="Y467" s="232"/>
      <c r="Z467" s="212"/>
      <c r="AA467" s="212"/>
      <c r="AB467" s="212"/>
      <c r="AC467" s="212"/>
      <c r="AD467" s="212"/>
      <c r="AE467" s="212"/>
      <c r="AF467" s="212"/>
      <c r="AG467" s="212" t="s">
        <v>181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2" x14ac:dyDescent="0.2">
      <c r="A468" s="229"/>
      <c r="B468" s="230"/>
      <c r="C468" s="265" t="s">
        <v>522</v>
      </c>
      <c r="D468" s="233"/>
      <c r="E468" s="234"/>
      <c r="F468" s="232"/>
      <c r="G468" s="232"/>
      <c r="H468" s="232"/>
      <c r="I468" s="232"/>
      <c r="J468" s="232"/>
      <c r="K468" s="232"/>
      <c r="L468" s="232"/>
      <c r="M468" s="232"/>
      <c r="N468" s="231"/>
      <c r="O468" s="231"/>
      <c r="P468" s="231"/>
      <c r="Q468" s="231"/>
      <c r="R468" s="232"/>
      <c r="S468" s="232"/>
      <c r="T468" s="232"/>
      <c r="U468" s="232"/>
      <c r="V468" s="232"/>
      <c r="W468" s="232"/>
      <c r="X468" s="232"/>
      <c r="Y468" s="232"/>
      <c r="Z468" s="212"/>
      <c r="AA468" s="212"/>
      <c r="AB468" s="212"/>
      <c r="AC468" s="212"/>
      <c r="AD468" s="212"/>
      <c r="AE468" s="212"/>
      <c r="AF468" s="212"/>
      <c r="AG468" s="212" t="s">
        <v>183</v>
      </c>
      <c r="AH468" s="212">
        <v>0</v>
      </c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29"/>
      <c r="B469" s="230"/>
      <c r="C469" s="265" t="s">
        <v>523</v>
      </c>
      <c r="D469" s="233"/>
      <c r="E469" s="234"/>
      <c r="F469" s="232"/>
      <c r="G469" s="232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183</v>
      </c>
      <c r="AH469" s="212">
        <v>0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29"/>
      <c r="B470" s="230"/>
      <c r="C470" s="265" t="s">
        <v>524</v>
      </c>
      <c r="D470" s="233"/>
      <c r="E470" s="234"/>
      <c r="F470" s="232"/>
      <c r="G470" s="232"/>
      <c r="H470" s="232"/>
      <c r="I470" s="232"/>
      <c r="J470" s="232"/>
      <c r="K470" s="232"/>
      <c r="L470" s="232"/>
      <c r="M470" s="232"/>
      <c r="N470" s="231"/>
      <c r="O470" s="231"/>
      <c r="P470" s="231"/>
      <c r="Q470" s="231"/>
      <c r="R470" s="232"/>
      <c r="S470" s="232"/>
      <c r="T470" s="232"/>
      <c r="U470" s="232"/>
      <c r="V470" s="232"/>
      <c r="W470" s="232"/>
      <c r="X470" s="232"/>
      <c r="Y470" s="232"/>
      <c r="Z470" s="212"/>
      <c r="AA470" s="212"/>
      <c r="AB470" s="212"/>
      <c r="AC470" s="212"/>
      <c r="AD470" s="212"/>
      <c r="AE470" s="212"/>
      <c r="AF470" s="212"/>
      <c r="AG470" s="212" t="s">
        <v>183</v>
      </c>
      <c r="AH470" s="212">
        <v>0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29"/>
      <c r="B471" s="230"/>
      <c r="C471" s="265" t="s">
        <v>525</v>
      </c>
      <c r="D471" s="233"/>
      <c r="E471" s="234">
        <v>57.65</v>
      </c>
      <c r="F471" s="232"/>
      <c r="G471" s="232"/>
      <c r="H471" s="232"/>
      <c r="I471" s="232"/>
      <c r="J471" s="232"/>
      <c r="K471" s="232"/>
      <c r="L471" s="232"/>
      <c r="M471" s="232"/>
      <c r="N471" s="231"/>
      <c r="O471" s="231"/>
      <c r="P471" s="231"/>
      <c r="Q471" s="231"/>
      <c r="R471" s="232"/>
      <c r="S471" s="232"/>
      <c r="T471" s="232"/>
      <c r="U471" s="232"/>
      <c r="V471" s="232"/>
      <c r="W471" s="232"/>
      <c r="X471" s="232"/>
      <c r="Y471" s="232"/>
      <c r="Z471" s="212"/>
      <c r="AA471" s="212"/>
      <c r="AB471" s="212"/>
      <c r="AC471" s="212"/>
      <c r="AD471" s="212"/>
      <c r="AE471" s="212"/>
      <c r="AF471" s="212"/>
      <c r="AG471" s="212" t="s">
        <v>183</v>
      </c>
      <c r="AH471" s="212">
        <v>0</v>
      </c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29"/>
      <c r="B472" s="230"/>
      <c r="C472" s="266" t="s">
        <v>185</v>
      </c>
      <c r="D472" s="235"/>
      <c r="E472" s="236">
        <v>57.65</v>
      </c>
      <c r="F472" s="232"/>
      <c r="G472" s="232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183</v>
      </c>
      <c r="AH472" s="212">
        <v>1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1" x14ac:dyDescent="0.2">
      <c r="A473" s="247">
        <v>31</v>
      </c>
      <c r="B473" s="248" t="s">
        <v>526</v>
      </c>
      <c r="C473" s="263" t="s">
        <v>527</v>
      </c>
      <c r="D473" s="249" t="s">
        <v>188</v>
      </c>
      <c r="E473" s="250">
        <v>63.414999999999999</v>
      </c>
      <c r="F473" s="251"/>
      <c r="G473" s="252">
        <f>ROUND(E473*F473,2)</f>
        <v>0</v>
      </c>
      <c r="H473" s="251"/>
      <c r="I473" s="252">
        <f>ROUND(E473*H473,2)</f>
        <v>0</v>
      </c>
      <c r="J473" s="251"/>
      <c r="K473" s="252">
        <f>ROUND(E473*J473,2)</f>
        <v>0</v>
      </c>
      <c r="L473" s="252">
        <v>21</v>
      </c>
      <c r="M473" s="252">
        <f>G473*(1+L473/100)</f>
        <v>0</v>
      </c>
      <c r="N473" s="250">
        <v>0.11</v>
      </c>
      <c r="O473" s="250">
        <f>ROUND(E473*N473,2)</f>
        <v>6.98</v>
      </c>
      <c r="P473" s="250">
        <v>0</v>
      </c>
      <c r="Q473" s="250">
        <f>ROUND(E473*P473,2)</f>
        <v>0</v>
      </c>
      <c r="R473" s="252"/>
      <c r="S473" s="252" t="s">
        <v>175</v>
      </c>
      <c r="T473" s="253" t="s">
        <v>176</v>
      </c>
      <c r="U473" s="232">
        <v>0</v>
      </c>
      <c r="V473" s="232">
        <f>ROUND(E473*U473,2)</f>
        <v>0</v>
      </c>
      <c r="W473" s="232"/>
      <c r="X473" s="232" t="s">
        <v>357</v>
      </c>
      <c r="Y473" s="232" t="s">
        <v>178</v>
      </c>
      <c r="Z473" s="212"/>
      <c r="AA473" s="212"/>
      <c r="AB473" s="212"/>
      <c r="AC473" s="212"/>
      <c r="AD473" s="212"/>
      <c r="AE473" s="212"/>
      <c r="AF473" s="212"/>
      <c r="AG473" s="212" t="s">
        <v>528</v>
      </c>
      <c r="AH473" s="212"/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2" x14ac:dyDescent="0.2">
      <c r="A474" s="229"/>
      <c r="B474" s="230"/>
      <c r="C474" s="265" t="s">
        <v>522</v>
      </c>
      <c r="D474" s="233"/>
      <c r="E474" s="234"/>
      <c r="F474" s="232"/>
      <c r="G474" s="232"/>
      <c r="H474" s="232"/>
      <c r="I474" s="232"/>
      <c r="J474" s="232"/>
      <c r="K474" s="232"/>
      <c r="L474" s="232"/>
      <c r="M474" s="232"/>
      <c r="N474" s="231"/>
      <c r="O474" s="231"/>
      <c r="P474" s="231"/>
      <c r="Q474" s="231"/>
      <c r="R474" s="232"/>
      <c r="S474" s="232"/>
      <c r="T474" s="232"/>
      <c r="U474" s="232"/>
      <c r="V474" s="232"/>
      <c r="W474" s="232"/>
      <c r="X474" s="232"/>
      <c r="Y474" s="232"/>
      <c r="Z474" s="212"/>
      <c r="AA474" s="212"/>
      <c r="AB474" s="212"/>
      <c r="AC474" s="212"/>
      <c r="AD474" s="212"/>
      <c r="AE474" s="212"/>
      <c r="AF474" s="212"/>
      <c r="AG474" s="212" t="s">
        <v>183</v>
      </c>
      <c r="AH474" s="212">
        <v>0</v>
      </c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3" x14ac:dyDescent="0.2">
      <c r="A475" s="229"/>
      <c r="B475" s="230"/>
      <c r="C475" s="265" t="s">
        <v>523</v>
      </c>
      <c r="D475" s="233"/>
      <c r="E475" s="234"/>
      <c r="F475" s="232"/>
      <c r="G475" s="232"/>
      <c r="H475" s="232"/>
      <c r="I475" s="232"/>
      <c r="J475" s="232"/>
      <c r="K475" s="232"/>
      <c r="L475" s="232"/>
      <c r="M475" s="232"/>
      <c r="N475" s="231"/>
      <c r="O475" s="231"/>
      <c r="P475" s="231"/>
      <c r="Q475" s="231"/>
      <c r="R475" s="232"/>
      <c r="S475" s="232"/>
      <c r="T475" s="232"/>
      <c r="U475" s="232"/>
      <c r="V475" s="232"/>
      <c r="W475" s="232"/>
      <c r="X475" s="232"/>
      <c r="Y475" s="232"/>
      <c r="Z475" s="212"/>
      <c r="AA475" s="212"/>
      <c r="AB475" s="212"/>
      <c r="AC475" s="212"/>
      <c r="AD475" s="212"/>
      <c r="AE475" s="212"/>
      <c r="AF475" s="212"/>
      <c r="AG475" s="212" t="s">
        <v>183</v>
      </c>
      <c r="AH475" s="212">
        <v>0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29"/>
      <c r="B476" s="230"/>
      <c r="C476" s="265" t="s">
        <v>524</v>
      </c>
      <c r="D476" s="233"/>
      <c r="E476" s="234"/>
      <c r="F476" s="232"/>
      <c r="G476" s="232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183</v>
      </c>
      <c r="AH476" s="212">
        <v>0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3" x14ac:dyDescent="0.2">
      <c r="A477" s="229"/>
      <c r="B477" s="230"/>
      <c r="C477" s="265" t="s">
        <v>525</v>
      </c>
      <c r="D477" s="233"/>
      <c r="E477" s="234">
        <v>57.65</v>
      </c>
      <c r="F477" s="232"/>
      <c r="G477" s="232"/>
      <c r="H477" s="232"/>
      <c r="I477" s="232"/>
      <c r="J477" s="232"/>
      <c r="K477" s="232"/>
      <c r="L477" s="232"/>
      <c r="M477" s="232"/>
      <c r="N477" s="231"/>
      <c r="O477" s="231"/>
      <c r="P477" s="231"/>
      <c r="Q477" s="231"/>
      <c r="R477" s="232"/>
      <c r="S477" s="232"/>
      <c r="T477" s="232"/>
      <c r="U477" s="232"/>
      <c r="V477" s="232"/>
      <c r="W477" s="232"/>
      <c r="X477" s="232"/>
      <c r="Y477" s="232"/>
      <c r="Z477" s="212"/>
      <c r="AA477" s="212"/>
      <c r="AB477" s="212"/>
      <c r="AC477" s="212"/>
      <c r="AD477" s="212"/>
      <c r="AE477" s="212"/>
      <c r="AF477" s="212"/>
      <c r="AG477" s="212" t="s">
        <v>183</v>
      </c>
      <c r="AH477" s="212">
        <v>0</v>
      </c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29"/>
      <c r="B478" s="230"/>
      <c r="C478" s="266" t="s">
        <v>185</v>
      </c>
      <c r="D478" s="235"/>
      <c r="E478" s="236">
        <v>57.65</v>
      </c>
      <c r="F478" s="232"/>
      <c r="G478" s="232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183</v>
      </c>
      <c r="AH478" s="212">
        <v>1</v>
      </c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29"/>
      <c r="B479" s="230"/>
      <c r="C479" s="267" t="s">
        <v>529</v>
      </c>
      <c r="D479" s="237"/>
      <c r="E479" s="238">
        <v>5.7649999999999997</v>
      </c>
      <c r="F479" s="232"/>
      <c r="G479" s="232"/>
      <c r="H479" s="232"/>
      <c r="I479" s="232"/>
      <c r="J479" s="232"/>
      <c r="K479" s="232"/>
      <c r="L479" s="232"/>
      <c r="M479" s="232"/>
      <c r="N479" s="231"/>
      <c r="O479" s="231"/>
      <c r="P479" s="231"/>
      <c r="Q479" s="231"/>
      <c r="R479" s="232"/>
      <c r="S479" s="232"/>
      <c r="T479" s="232"/>
      <c r="U479" s="232"/>
      <c r="V479" s="232"/>
      <c r="W479" s="232"/>
      <c r="X479" s="232"/>
      <c r="Y479" s="232"/>
      <c r="Z479" s="212"/>
      <c r="AA479" s="212"/>
      <c r="AB479" s="212"/>
      <c r="AC479" s="212"/>
      <c r="AD479" s="212"/>
      <c r="AE479" s="212"/>
      <c r="AF479" s="212"/>
      <c r="AG479" s="212" t="s">
        <v>183</v>
      </c>
      <c r="AH479" s="212">
        <v>4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ht="22.5" outlineLevel="1" x14ac:dyDescent="0.2">
      <c r="A480" s="247">
        <v>32</v>
      </c>
      <c r="B480" s="248" t="s">
        <v>226</v>
      </c>
      <c r="C480" s="263" t="s">
        <v>227</v>
      </c>
      <c r="D480" s="249" t="s">
        <v>188</v>
      </c>
      <c r="E480" s="250">
        <v>57.65</v>
      </c>
      <c r="F480" s="251"/>
      <c r="G480" s="252">
        <f>ROUND(E480*F480,2)</f>
        <v>0</v>
      </c>
      <c r="H480" s="251"/>
      <c r="I480" s="252">
        <f>ROUND(E480*H480,2)</f>
        <v>0</v>
      </c>
      <c r="J480" s="251"/>
      <c r="K480" s="252">
        <f>ROUND(E480*J480,2)</f>
        <v>0</v>
      </c>
      <c r="L480" s="252">
        <v>21</v>
      </c>
      <c r="M480" s="252">
        <f>G480*(1+L480/100)</f>
        <v>0</v>
      </c>
      <c r="N480" s="250">
        <v>0.34499999999999997</v>
      </c>
      <c r="O480" s="250">
        <f>ROUND(E480*N480,2)</f>
        <v>19.89</v>
      </c>
      <c r="P480" s="250">
        <v>0</v>
      </c>
      <c r="Q480" s="250">
        <f>ROUND(E480*P480,2)</f>
        <v>0</v>
      </c>
      <c r="R480" s="252"/>
      <c r="S480" s="252" t="s">
        <v>189</v>
      </c>
      <c r="T480" s="253" t="s">
        <v>190</v>
      </c>
      <c r="U480" s="232">
        <v>2.5999999999999999E-2</v>
      </c>
      <c r="V480" s="232">
        <f>ROUND(E480*U480,2)</f>
        <v>1.5</v>
      </c>
      <c r="W480" s="232"/>
      <c r="X480" s="232" t="s">
        <v>196</v>
      </c>
      <c r="Y480" s="232" t="s">
        <v>178</v>
      </c>
      <c r="Z480" s="212"/>
      <c r="AA480" s="212"/>
      <c r="AB480" s="212"/>
      <c r="AC480" s="212"/>
      <c r="AD480" s="212"/>
      <c r="AE480" s="212"/>
      <c r="AF480" s="212"/>
      <c r="AG480" s="212" t="s">
        <v>197</v>
      </c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2" x14ac:dyDescent="0.2">
      <c r="A481" s="229"/>
      <c r="B481" s="230"/>
      <c r="C481" s="265" t="s">
        <v>522</v>
      </c>
      <c r="D481" s="233"/>
      <c r="E481" s="234"/>
      <c r="F481" s="232"/>
      <c r="G481" s="232"/>
      <c r="H481" s="232"/>
      <c r="I481" s="232"/>
      <c r="J481" s="232"/>
      <c r="K481" s="232"/>
      <c r="L481" s="232"/>
      <c r="M481" s="232"/>
      <c r="N481" s="231"/>
      <c r="O481" s="231"/>
      <c r="P481" s="231"/>
      <c r="Q481" s="231"/>
      <c r="R481" s="232"/>
      <c r="S481" s="232"/>
      <c r="T481" s="232"/>
      <c r="U481" s="232"/>
      <c r="V481" s="232"/>
      <c r="W481" s="232"/>
      <c r="X481" s="232"/>
      <c r="Y481" s="232"/>
      <c r="Z481" s="212"/>
      <c r="AA481" s="212"/>
      <c r="AB481" s="212"/>
      <c r="AC481" s="212"/>
      <c r="AD481" s="212"/>
      <c r="AE481" s="212"/>
      <c r="AF481" s="212"/>
      <c r="AG481" s="212" t="s">
        <v>183</v>
      </c>
      <c r="AH481" s="212">
        <v>0</v>
      </c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3" x14ac:dyDescent="0.2">
      <c r="A482" s="229"/>
      <c r="B482" s="230"/>
      <c r="C482" s="265" t="s">
        <v>530</v>
      </c>
      <c r="D482" s="233"/>
      <c r="E482" s="234"/>
      <c r="F482" s="232"/>
      <c r="G482" s="232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183</v>
      </c>
      <c r="AH482" s="212">
        <v>0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29"/>
      <c r="B483" s="230"/>
      <c r="C483" s="265" t="s">
        <v>525</v>
      </c>
      <c r="D483" s="233"/>
      <c r="E483" s="234">
        <v>57.65</v>
      </c>
      <c r="F483" s="232"/>
      <c r="G483" s="232"/>
      <c r="H483" s="232"/>
      <c r="I483" s="232"/>
      <c r="J483" s="232"/>
      <c r="K483" s="232"/>
      <c r="L483" s="232"/>
      <c r="M483" s="232"/>
      <c r="N483" s="231"/>
      <c r="O483" s="231"/>
      <c r="P483" s="231"/>
      <c r="Q483" s="231"/>
      <c r="R483" s="232"/>
      <c r="S483" s="232"/>
      <c r="T483" s="232"/>
      <c r="U483" s="232"/>
      <c r="V483" s="232"/>
      <c r="W483" s="232"/>
      <c r="X483" s="232"/>
      <c r="Y483" s="232"/>
      <c r="Z483" s="212"/>
      <c r="AA483" s="212"/>
      <c r="AB483" s="212"/>
      <c r="AC483" s="212"/>
      <c r="AD483" s="212"/>
      <c r="AE483" s="212"/>
      <c r="AF483" s="212"/>
      <c r="AG483" s="212" t="s">
        <v>183</v>
      </c>
      <c r="AH483" s="212">
        <v>0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3" x14ac:dyDescent="0.2">
      <c r="A484" s="229"/>
      <c r="B484" s="230"/>
      <c r="C484" s="266" t="s">
        <v>185</v>
      </c>
      <c r="D484" s="235"/>
      <c r="E484" s="236">
        <v>57.65</v>
      </c>
      <c r="F484" s="232"/>
      <c r="G484" s="232"/>
      <c r="H484" s="232"/>
      <c r="I484" s="232"/>
      <c r="J484" s="232"/>
      <c r="K484" s="232"/>
      <c r="L484" s="232"/>
      <c r="M484" s="232"/>
      <c r="N484" s="231"/>
      <c r="O484" s="231"/>
      <c r="P484" s="231"/>
      <c r="Q484" s="231"/>
      <c r="R484" s="232"/>
      <c r="S484" s="232"/>
      <c r="T484" s="232"/>
      <c r="U484" s="232"/>
      <c r="V484" s="232"/>
      <c r="W484" s="232"/>
      <c r="X484" s="232"/>
      <c r="Y484" s="232"/>
      <c r="Z484" s="212"/>
      <c r="AA484" s="212"/>
      <c r="AB484" s="212"/>
      <c r="AC484" s="212"/>
      <c r="AD484" s="212"/>
      <c r="AE484" s="212"/>
      <c r="AF484" s="212"/>
      <c r="AG484" s="212" t="s">
        <v>183</v>
      </c>
      <c r="AH484" s="212">
        <v>1</v>
      </c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1" x14ac:dyDescent="0.2">
      <c r="A485" s="247">
        <v>33</v>
      </c>
      <c r="B485" s="248" t="s">
        <v>531</v>
      </c>
      <c r="C485" s="263" t="s">
        <v>532</v>
      </c>
      <c r="D485" s="249" t="s">
        <v>533</v>
      </c>
      <c r="E485" s="250">
        <v>61.25</v>
      </c>
      <c r="F485" s="251"/>
      <c r="G485" s="252">
        <f>ROUND(E485*F485,2)</f>
        <v>0</v>
      </c>
      <c r="H485" s="251"/>
      <c r="I485" s="252">
        <f>ROUND(E485*H485,2)</f>
        <v>0</v>
      </c>
      <c r="J485" s="251"/>
      <c r="K485" s="252">
        <f>ROUND(E485*J485,2)</f>
        <v>0</v>
      </c>
      <c r="L485" s="252">
        <v>21</v>
      </c>
      <c r="M485" s="252">
        <f>G485*(1+L485/100)</f>
        <v>0</v>
      </c>
      <c r="N485" s="250">
        <v>3.3E-4</v>
      </c>
      <c r="O485" s="250">
        <f>ROUND(E485*N485,2)</f>
        <v>0.02</v>
      </c>
      <c r="P485" s="250">
        <v>0</v>
      </c>
      <c r="Q485" s="250">
        <f>ROUND(E485*P485,2)</f>
        <v>0</v>
      </c>
      <c r="R485" s="252"/>
      <c r="S485" s="252" t="s">
        <v>189</v>
      </c>
      <c r="T485" s="253" t="s">
        <v>190</v>
      </c>
      <c r="U485" s="232">
        <v>0.41</v>
      </c>
      <c r="V485" s="232">
        <f>ROUND(E485*U485,2)</f>
        <v>25.11</v>
      </c>
      <c r="W485" s="232"/>
      <c r="X485" s="232" t="s">
        <v>196</v>
      </c>
      <c r="Y485" s="232" t="s">
        <v>178</v>
      </c>
      <c r="Z485" s="212"/>
      <c r="AA485" s="212"/>
      <c r="AB485" s="212"/>
      <c r="AC485" s="212"/>
      <c r="AD485" s="212"/>
      <c r="AE485" s="212"/>
      <c r="AF485" s="212"/>
      <c r="AG485" s="212" t="s">
        <v>197</v>
      </c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2" x14ac:dyDescent="0.2">
      <c r="A486" s="229"/>
      <c r="B486" s="230"/>
      <c r="C486" s="265" t="s">
        <v>522</v>
      </c>
      <c r="D486" s="233"/>
      <c r="E486" s="234"/>
      <c r="F486" s="232"/>
      <c r="G486" s="232"/>
      <c r="H486" s="232"/>
      <c r="I486" s="232"/>
      <c r="J486" s="232"/>
      <c r="K486" s="232"/>
      <c r="L486" s="232"/>
      <c r="M486" s="232"/>
      <c r="N486" s="231"/>
      <c r="O486" s="231"/>
      <c r="P486" s="231"/>
      <c r="Q486" s="231"/>
      <c r="R486" s="232"/>
      <c r="S486" s="232"/>
      <c r="T486" s="232"/>
      <c r="U486" s="232"/>
      <c r="V486" s="232"/>
      <c r="W486" s="232"/>
      <c r="X486" s="232"/>
      <c r="Y486" s="232"/>
      <c r="Z486" s="212"/>
      <c r="AA486" s="212"/>
      <c r="AB486" s="212"/>
      <c r="AC486" s="212"/>
      <c r="AD486" s="212"/>
      <c r="AE486" s="212"/>
      <c r="AF486" s="212"/>
      <c r="AG486" s="212" t="s">
        <v>183</v>
      </c>
      <c r="AH486" s="212">
        <v>0</v>
      </c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3" x14ac:dyDescent="0.2">
      <c r="A487" s="229"/>
      <c r="B487" s="230"/>
      <c r="C487" s="265" t="s">
        <v>523</v>
      </c>
      <c r="D487" s="233"/>
      <c r="E487" s="234"/>
      <c r="F487" s="232"/>
      <c r="G487" s="232"/>
      <c r="H487" s="232"/>
      <c r="I487" s="232"/>
      <c r="J487" s="232"/>
      <c r="K487" s="232"/>
      <c r="L487" s="232"/>
      <c r="M487" s="232"/>
      <c r="N487" s="231"/>
      <c r="O487" s="231"/>
      <c r="P487" s="231"/>
      <c r="Q487" s="231"/>
      <c r="R487" s="232"/>
      <c r="S487" s="232"/>
      <c r="T487" s="232"/>
      <c r="U487" s="232"/>
      <c r="V487" s="232"/>
      <c r="W487" s="232"/>
      <c r="X487" s="232"/>
      <c r="Y487" s="232"/>
      <c r="Z487" s="212"/>
      <c r="AA487" s="212"/>
      <c r="AB487" s="212"/>
      <c r="AC487" s="212"/>
      <c r="AD487" s="212"/>
      <c r="AE487" s="212"/>
      <c r="AF487" s="212"/>
      <c r="AG487" s="212" t="s">
        <v>183</v>
      </c>
      <c r="AH487" s="212">
        <v>0</v>
      </c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3" x14ac:dyDescent="0.2">
      <c r="A488" s="229"/>
      <c r="B488" s="230"/>
      <c r="C488" s="265" t="s">
        <v>534</v>
      </c>
      <c r="D488" s="233"/>
      <c r="E488" s="234">
        <v>9.9</v>
      </c>
      <c r="F488" s="232"/>
      <c r="G488" s="232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183</v>
      </c>
      <c r="AH488" s="212">
        <v>0</v>
      </c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3" x14ac:dyDescent="0.2">
      <c r="A489" s="229"/>
      <c r="B489" s="230"/>
      <c r="C489" s="265" t="s">
        <v>535</v>
      </c>
      <c r="D489" s="233"/>
      <c r="E489" s="234">
        <v>10.199999999999999</v>
      </c>
      <c r="F489" s="232"/>
      <c r="G489" s="232"/>
      <c r="H489" s="232"/>
      <c r="I489" s="232"/>
      <c r="J489" s="232"/>
      <c r="K489" s="232"/>
      <c r="L489" s="232"/>
      <c r="M489" s="232"/>
      <c r="N489" s="231"/>
      <c r="O489" s="231"/>
      <c r="P489" s="231"/>
      <c r="Q489" s="231"/>
      <c r="R489" s="232"/>
      <c r="S489" s="232"/>
      <c r="T489" s="232"/>
      <c r="U489" s="232"/>
      <c r="V489" s="232"/>
      <c r="W489" s="232"/>
      <c r="X489" s="232"/>
      <c r="Y489" s="232"/>
      <c r="Z489" s="212"/>
      <c r="AA489" s="212"/>
      <c r="AB489" s="212"/>
      <c r="AC489" s="212"/>
      <c r="AD489" s="212"/>
      <c r="AE489" s="212"/>
      <c r="AF489" s="212"/>
      <c r="AG489" s="212" t="s">
        <v>183</v>
      </c>
      <c r="AH489" s="212">
        <v>0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3" x14ac:dyDescent="0.2">
      <c r="A490" s="229"/>
      <c r="B490" s="230"/>
      <c r="C490" s="265" t="s">
        <v>536</v>
      </c>
      <c r="D490" s="233"/>
      <c r="E490" s="234">
        <v>18.649999999999999</v>
      </c>
      <c r="F490" s="232"/>
      <c r="G490" s="232"/>
      <c r="H490" s="232"/>
      <c r="I490" s="232"/>
      <c r="J490" s="232"/>
      <c r="K490" s="232"/>
      <c r="L490" s="232"/>
      <c r="M490" s="232"/>
      <c r="N490" s="231"/>
      <c r="O490" s="231"/>
      <c r="P490" s="231"/>
      <c r="Q490" s="231"/>
      <c r="R490" s="232"/>
      <c r="S490" s="232"/>
      <c r="T490" s="232"/>
      <c r="U490" s="232"/>
      <c r="V490" s="232"/>
      <c r="W490" s="232"/>
      <c r="X490" s="232"/>
      <c r="Y490" s="232"/>
      <c r="Z490" s="212"/>
      <c r="AA490" s="212"/>
      <c r="AB490" s="212"/>
      <c r="AC490" s="212"/>
      <c r="AD490" s="212"/>
      <c r="AE490" s="212"/>
      <c r="AF490" s="212"/>
      <c r="AG490" s="212" t="s">
        <v>183</v>
      </c>
      <c r="AH490" s="212">
        <v>0</v>
      </c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3" x14ac:dyDescent="0.2">
      <c r="A491" s="229"/>
      <c r="B491" s="230"/>
      <c r="C491" s="265" t="s">
        <v>537</v>
      </c>
      <c r="D491" s="233"/>
      <c r="E491" s="234">
        <v>22.5</v>
      </c>
      <c r="F491" s="232"/>
      <c r="G491" s="232"/>
      <c r="H491" s="232"/>
      <c r="I491" s="232"/>
      <c r="J491" s="232"/>
      <c r="K491" s="232"/>
      <c r="L491" s="232"/>
      <c r="M491" s="232"/>
      <c r="N491" s="231"/>
      <c r="O491" s="231"/>
      <c r="P491" s="231"/>
      <c r="Q491" s="231"/>
      <c r="R491" s="232"/>
      <c r="S491" s="232"/>
      <c r="T491" s="232"/>
      <c r="U491" s="232"/>
      <c r="V491" s="232"/>
      <c r="W491" s="232"/>
      <c r="X491" s="232"/>
      <c r="Y491" s="232"/>
      <c r="Z491" s="212"/>
      <c r="AA491" s="212"/>
      <c r="AB491" s="212"/>
      <c r="AC491" s="212"/>
      <c r="AD491" s="212"/>
      <c r="AE491" s="212"/>
      <c r="AF491" s="212"/>
      <c r="AG491" s="212" t="s">
        <v>183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3" x14ac:dyDescent="0.2">
      <c r="A492" s="229"/>
      <c r="B492" s="230"/>
      <c r="C492" s="266" t="s">
        <v>185</v>
      </c>
      <c r="D492" s="235"/>
      <c r="E492" s="236">
        <v>61.25</v>
      </c>
      <c r="F492" s="232"/>
      <c r="G492" s="232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183</v>
      </c>
      <c r="AH492" s="212">
        <v>1</v>
      </c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ht="22.5" outlineLevel="1" x14ac:dyDescent="0.2">
      <c r="A493" s="247">
        <v>34</v>
      </c>
      <c r="B493" s="248" t="s">
        <v>538</v>
      </c>
      <c r="C493" s="263" t="s">
        <v>539</v>
      </c>
      <c r="D493" s="249" t="s">
        <v>188</v>
      </c>
      <c r="E493" s="250">
        <v>72.63</v>
      </c>
      <c r="F493" s="251"/>
      <c r="G493" s="252">
        <f>ROUND(E493*F493,2)</f>
        <v>0</v>
      </c>
      <c r="H493" s="251"/>
      <c r="I493" s="252">
        <f>ROUND(E493*H493,2)</f>
        <v>0</v>
      </c>
      <c r="J493" s="251"/>
      <c r="K493" s="252">
        <f>ROUND(E493*J493,2)</f>
        <v>0</v>
      </c>
      <c r="L493" s="252">
        <v>21</v>
      </c>
      <c r="M493" s="252">
        <f>G493*(1+L493/100)</f>
        <v>0</v>
      </c>
      <c r="N493" s="250">
        <v>8.0960000000000004E-2</v>
      </c>
      <c r="O493" s="250">
        <f>ROUND(E493*N493,2)</f>
        <v>5.88</v>
      </c>
      <c r="P493" s="250">
        <v>0</v>
      </c>
      <c r="Q493" s="250">
        <f>ROUND(E493*P493,2)</f>
        <v>0</v>
      </c>
      <c r="R493" s="252"/>
      <c r="S493" s="252" t="s">
        <v>189</v>
      </c>
      <c r="T493" s="253" t="s">
        <v>190</v>
      </c>
      <c r="U493" s="232">
        <v>2.3E-2</v>
      </c>
      <c r="V493" s="232">
        <f>ROUND(E493*U493,2)</f>
        <v>1.67</v>
      </c>
      <c r="W493" s="232"/>
      <c r="X493" s="232" t="s">
        <v>196</v>
      </c>
      <c r="Y493" s="232" t="s">
        <v>178</v>
      </c>
      <c r="Z493" s="212"/>
      <c r="AA493" s="212"/>
      <c r="AB493" s="212"/>
      <c r="AC493" s="212"/>
      <c r="AD493" s="212"/>
      <c r="AE493" s="212"/>
      <c r="AF493" s="212"/>
      <c r="AG493" s="212" t="s">
        <v>197</v>
      </c>
      <c r="AH493" s="212"/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2" x14ac:dyDescent="0.2">
      <c r="A494" s="229"/>
      <c r="B494" s="230"/>
      <c r="C494" s="265" t="s">
        <v>540</v>
      </c>
      <c r="D494" s="233"/>
      <c r="E494" s="234"/>
      <c r="F494" s="232"/>
      <c r="G494" s="232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183</v>
      </c>
      <c r="AH494" s="212">
        <v>0</v>
      </c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29"/>
      <c r="B495" s="230"/>
      <c r="C495" s="265" t="s">
        <v>541</v>
      </c>
      <c r="D495" s="233"/>
      <c r="E495" s="234"/>
      <c r="F495" s="232"/>
      <c r="G495" s="232"/>
      <c r="H495" s="232"/>
      <c r="I495" s="232"/>
      <c r="J495" s="232"/>
      <c r="K495" s="232"/>
      <c r="L495" s="232"/>
      <c r="M495" s="232"/>
      <c r="N495" s="231"/>
      <c r="O495" s="231"/>
      <c r="P495" s="231"/>
      <c r="Q495" s="231"/>
      <c r="R495" s="232"/>
      <c r="S495" s="232"/>
      <c r="T495" s="232"/>
      <c r="U495" s="232"/>
      <c r="V495" s="232"/>
      <c r="W495" s="232"/>
      <c r="X495" s="232"/>
      <c r="Y495" s="232"/>
      <c r="Z495" s="212"/>
      <c r="AA495" s="212"/>
      <c r="AB495" s="212"/>
      <c r="AC495" s="212"/>
      <c r="AD495" s="212"/>
      <c r="AE495" s="212"/>
      <c r="AF495" s="212"/>
      <c r="AG495" s="212" t="s">
        <v>183</v>
      </c>
      <c r="AH495" s="212">
        <v>0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3" x14ac:dyDescent="0.2">
      <c r="A496" s="229"/>
      <c r="B496" s="230"/>
      <c r="C496" s="265" t="s">
        <v>542</v>
      </c>
      <c r="D496" s="233"/>
      <c r="E496" s="234">
        <v>72.63</v>
      </c>
      <c r="F496" s="232"/>
      <c r="G496" s="232"/>
      <c r="H496" s="232"/>
      <c r="I496" s="232"/>
      <c r="J496" s="232"/>
      <c r="K496" s="232"/>
      <c r="L496" s="232"/>
      <c r="M496" s="232"/>
      <c r="N496" s="231"/>
      <c r="O496" s="231"/>
      <c r="P496" s="231"/>
      <c r="Q496" s="231"/>
      <c r="R496" s="232"/>
      <c r="S496" s="232"/>
      <c r="T496" s="232"/>
      <c r="U496" s="232"/>
      <c r="V496" s="232"/>
      <c r="W496" s="232"/>
      <c r="X496" s="232"/>
      <c r="Y496" s="232"/>
      <c r="Z496" s="212"/>
      <c r="AA496" s="212"/>
      <c r="AB496" s="212"/>
      <c r="AC496" s="212"/>
      <c r="AD496" s="212"/>
      <c r="AE496" s="212"/>
      <c r="AF496" s="212"/>
      <c r="AG496" s="212" t="s">
        <v>183</v>
      </c>
      <c r="AH496" s="212">
        <v>0</v>
      </c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3" x14ac:dyDescent="0.2">
      <c r="A497" s="229"/>
      <c r="B497" s="230"/>
      <c r="C497" s="266" t="s">
        <v>185</v>
      </c>
      <c r="D497" s="235"/>
      <c r="E497" s="236">
        <v>72.63</v>
      </c>
      <c r="F497" s="232"/>
      <c r="G497" s="232"/>
      <c r="H497" s="232"/>
      <c r="I497" s="232"/>
      <c r="J497" s="232"/>
      <c r="K497" s="232"/>
      <c r="L497" s="232"/>
      <c r="M497" s="232"/>
      <c r="N497" s="231"/>
      <c r="O497" s="231"/>
      <c r="P497" s="231"/>
      <c r="Q497" s="231"/>
      <c r="R497" s="232"/>
      <c r="S497" s="232"/>
      <c r="T497" s="232"/>
      <c r="U497" s="232"/>
      <c r="V497" s="232"/>
      <c r="W497" s="232"/>
      <c r="X497" s="232"/>
      <c r="Y497" s="232"/>
      <c r="Z497" s="212"/>
      <c r="AA497" s="212"/>
      <c r="AB497" s="212"/>
      <c r="AC497" s="212"/>
      <c r="AD497" s="212"/>
      <c r="AE497" s="212"/>
      <c r="AF497" s="212"/>
      <c r="AG497" s="212" t="s">
        <v>183</v>
      </c>
      <c r="AH497" s="212">
        <v>1</v>
      </c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1" x14ac:dyDescent="0.2">
      <c r="A498" s="247">
        <v>35</v>
      </c>
      <c r="B498" s="248" t="s">
        <v>543</v>
      </c>
      <c r="C498" s="263" t="s">
        <v>544</v>
      </c>
      <c r="D498" s="249" t="s">
        <v>188</v>
      </c>
      <c r="E498" s="250">
        <v>72.63</v>
      </c>
      <c r="F498" s="251"/>
      <c r="G498" s="252">
        <f>ROUND(E498*F498,2)</f>
        <v>0</v>
      </c>
      <c r="H498" s="251"/>
      <c r="I498" s="252">
        <f>ROUND(E498*H498,2)</f>
        <v>0</v>
      </c>
      <c r="J498" s="251"/>
      <c r="K498" s="252">
        <f>ROUND(E498*J498,2)</f>
        <v>0</v>
      </c>
      <c r="L498" s="252">
        <v>21</v>
      </c>
      <c r="M498" s="252">
        <f>G498*(1+L498/100)</f>
        <v>0</v>
      </c>
      <c r="N498" s="250">
        <v>0.23</v>
      </c>
      <c r="O498" s="250">
        <f>ROUND(E498*N498,2)</f>
        <v>16.7</v>
      </c>
      <c r="P498" s="250">
        <v>0</v>
      </c>
      <c r="Q498" s="250">
        <f>ROUND(E498*P498,2)</f>
        <v>0</v>
      </c>
      <c r="R498" s="252"/>
      <c r="S498" s="252" t="s">
        <v>189</v>
      </c>
      <c r="T498" s="253" t="s">
        <v>190</v>
      </c>
      <c r="U498" s="232">
        <v>2.3E-2</v>
      </c>
      <c r="V498" s="232">
        <f>ROUND(E498*U498,2)</f>
        <v>1.67</v>
      </c>
      <c r="W498" s="232"/>
      <c r="X498" s="232" t="s">
        <v>196</v>
      </c>
      <c r="Y498" s="232" t="s">
        <v>178</v>
      </c>
      <c r="Z498" s="212"/>
      <c r="AA498" s="212"/>
      <c r="AB498" s="212"/>
      <c r="AC498" s="212"/>
      <c r="AD498" s="212"/>
      <c r="AE498" s="212"/>
      <c r="AF498" s="212"/>
      <c r="AG498" s="212" t="s">
        <v>197</v>
      </c>
      <c r="AH498" s="212"/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2" x14ac:dyDescent="0.2">
      <c r="A499" s="229"/>
      <c r="B499" s="230"/>
      <c r="C499" s="265" t="s">
        <v>540</v>
      </c>
      <c r="D499" s="233"/>
      <c r="E499" s="234"/>
      <c r="F499" s="232"/>
      <c r="G499" s="232"/>
      <c r="H499" s="232"/>
      <c r="I499" s="232"/>
      <c r="J499" s="232"/>
      <c r="K499" s="232"/>
      <c r="L499" s="232"/>
      <c r="M499" s="232"/>
      <c r="N499" s="231"/>
      <c r="O499" s="231"/>
      <c r="P499" s="231"/>
      <c r="Q499" s="231"/>
      <c r="R499" s="232"/>
      <c r="S499" s="232"/>
      <c r="T499" s="232"/>
      <c r="U499" s="232"/>
      <c r="V499" s="232"/>
      <c r="W499" s="232"/>
      <c r="X499" s="232"/>
      <c r="Y499" s="232"/>
      <c r="Z499" s="212"/>
      <c r="AA499" s="212"/>
      <c r="AB499" s="212"/>
      <c r="AC499" s="212"/>
      <c r="AD499" s="212"/>
      <c r="AE499" s="212"/>
      <c r="AF499" s="212"/>
      <c r="AG499" s="212" t="s">
        <v>183</v>
      </c>
      <c r="AH499" s="212">
        <v>0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3" x14ac:dyDescent="0.2">
      <c r="A500" s="229"/>
      <c r="B500" s="230"/>
      <c r="C500" s="265" t="s">
        <v>545</v>
      </c>
      <c r="D500" s="233"/>
      <c r="E500" s="234"/>
      <c r="F500" s="232"/>
      <c r="G500" s="232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183</v>
      </c>
      <c r="AH500" s="212">
        <v>0</v>
      </c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3" x14ac:dyDescent="0.2">
      <c r="A501" s="229"/>
      <c r="B501" s="230"/>
      <c r="C501" s="265" t="s">
        <v>542</v>
      </c>
      <c r="D501" s="233"/>
      <c r="E501" s="234">
        <v>72.63</v>
      </c>
      <c r="F501" s="232"/>
      <c r="G501" s="232"/>
      <c r="H501" s="232"/>
      <c r="I501" s="232"/>
      <c r="J501" s="232"/>
      <c r="K501" s="232"/>
      <c r="L501" s="232"/>
      <c r="M501" s="232"/>
      <c r="N501" s="231"/>
      <c r="O501" s="231"/>
      <c r="P501" s="231"/>
      <c r="Q501" s="231"/>
      <c r="R501" s="232"/>
      <c r="S501" s="232"/>
      <c r="T501" s="232"/>
      <c r="U501" s="232"/>
      <c r="V501" s="232"/>
      <c r="W501" s="232"/>
      <c r="X501" s="232"/>
      <c r="Y501" s="232"/>
      <c r="Z501" s="212"/>
      <c r="AA501" s="212"/>
      <c r="AB501" s="212"/>
      <c r="AC501" s="212"/>
      <c r="AD501" s="212"/>
      <c r="AE501" s="212"/>
      <c r="AF501" s="212"/>
      <c r="AG501" s="212" t="s">
        <v>183</v>
      </c>
      <c r="AH501" s="212">
        <v>0</v>
      </c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3" x14ac:dyDescent="0.2">
      <c r="A502" s="229"/>
      <c r="B502" s="230"/>
      <c r="C502" s="266" t="s">
        <v>185</v>
      </c>
      <c r="D502" s="235"/>
      <c r="E502" s="236">
        <v>72.63</v>
      </c>
      <c r="F502" s="232"/>
      <c r="G502" s="232"/>
      <c r="H502" s="232"/>
      <c r="I502" s="232"/>
      <c r="J502" s="232"/>
      <c r="K502" s="232"/>
      <c r="L502" s="232"/>
      <c r="M502" s="232"/>
      <c r="N502" s="231"/>
      <c r="O502" s="231"/>
      <c r="P502" s="231"/>
      <c r="Q502" s="231"/>
      <c r="R502" s="232"/>
      <c r="S502" s="232"/>
      <c r="T502" s="232"/>
      <c r="U502" s="232"/>
      <c r="V502" s="232"/>
      <c r="W502" s="232"/>
      <c r="X502" s="232"/>
      <c r="Y502" s="232"/>
      <c r="Z502" s="212"/>
      <c r="AA502" s="212"/>
      <c r="AB502" s="212"/>
      <c r="AC502" s="212"/>
      <c r="AD502" s="212"/>
      <c r="AE502" s="212"/>
      <c r="AF502" s="212"/>
      <c r="AG502" s="212" t="s">
        <v>183</v>
      </c>
      <c r="AH502" s="212">
        <v>1</v>
      </c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1" x14ac:dyDescent="0.2">
      <c r="A503" s="247">
        <v>36</v>
      </c>
      <c r="B503" s="248" t="s">
        <v>546</v>
      </c>
      <c r="C503" s="263" t="s">
        <v>547</v>
      </c>
      <c r="D503" s="249" t="s">
        <v>188</v>
      </c>
      <c r="E503" s="250">
        <v>72.63</v>
      </c>
      <c r="F503" s="251"/>
      <c r="G503" s="252">
        <f>ROUND(E503*F503,2)</f>
        <v>0</v>
      </c>
      <c r="H503" s="251"/>
      <c r="I503" s="252">
        <f>ROUND(E503*H503,2)</f>
        <v>0</v>
      </c>
      <c r="J503" s="251"/>
      <c r="K503" s="252">
        <f>ROUND(E503*J503,2)</f>
        <v>0</v>
      </c>
      <c r="L503" s="252">
        <v>21</v>
      </c>
      <c r="M503" s="252">
        <f>G503*(1+L503/100)</f>
        <v>0</v>
      </c>
      <c r="N503" s="250">
        <v>0.34499999999999997</v>
      </c>
      <c r="O503" s="250">
        <f>ROUND(E503*N503,2)</f>
        <v>25.06</v>
      </c>
      <c r="P503" s="250">
        <v>0</v>
      </c>
      <c r="Q503" s="250">
        <f>ROUND(E503*P503,2)</f>
        <v>0</v>
      </c>
      <c r="R503" s="252"/>
      <c r="S503" s="252" t="s">
        <v>189</v>
      </c>
      <c r="T503" s="253" t="s">
        <v>190</v>
      </c>
      <c r="U503" s="232">
        <v>2.5999999999999999E-2</v>
      </c>
      <c r="V503" s="232">
        <f>ROUND(E503*U503,2)</f>
        <v>1.89</v>
      </c>
      <c r="W503" s="232"/>
      <c r="X503" s="232" t="s">
        <v>196</v>
      </c>
      <c r="Y503" s="232" t="s">
        <v>178</v>
      </c>
      <c r="Z503" s="212"/>
      <c r="AA503" s="212"/>
      <c r="AB503" s="212"/>
      <c r="AC503" s="212"/>
      <c r="AD503" s="212"/>
      <c r="AE503" s="212"/>
      <c r="AF503" s="212"/>
      <c r="AG503" s="212" t="s">
        <v>197</v>
      </c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2" x14ac:dyDescent="0.2">
      <c r="A504" s="229"/>
      <c r="B504" s="230"/>
      <c r="C504" s="265" t="s">
        <v>540</v>
      </c>
      <c r="D504" s="233"/>
      <c r="E504" s="234"/>
      <c r="F504" s="232"/>
      <c r="G504" s="232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183</v>
      </c>
      <c r="AH504" s="212">
        <v>0</v>
      </c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3" x14ac:dyDescent="0.2">
      <c r="A505" s="229"/>
      <c r="B505" s="230"/>
      <c r="C505" s="265" t="s">
        <v>548</v>
      </c>
      <c r="D505" s="233"/>
      <c r="E505" s="234"/>
      <c r="F505" s="232"/>
      <c r="G505" s="232"/>
      <c r="H505" s="232"/>
      <c r="I505" s="232"/>
      <c r="J505" s="232"/>
      <c r="K505" s="232"/>
      <c r="L505" s="232"/>
      <c r="M505" s="232"/>
      <c r="N505" s="231"/>
      <c r="O505" s="231"/>
      <c r="P505" s="231"/>
      <c r="Q505" s="231"/>
      <c r="R505" s="232"/>
      <c r="S505" s="232"/>
      <c r="T505" s="232"/>
      <c r="U505" s="232"/>
      <c r="V505" s="232"/>
      <c r="W505" s="232"/>
      <c r="X505" s="232"/>
      <c r="Y505" s="232"/>
      <c r="Z505" s="212"/>
      <c r="AA505" s="212"/>
      <c r="AB505" s="212"/>
      <c r="AC505" s="212"/>
      <c r="AD505" s="212"/>
      <c r="AE505" s="212"/>
      <c r="AF505" s="212"/>
      <c r="AG505" s="212" t="s">
        <v>183</v>
      </c>
      <c r="AH505" s="212">
        <v>0</v>
      </c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outlineLevel="3" x14ac:dyDescent="0.2">
      <c r="A506" s="229"/>
      <c r="B506" s="230"/>
      <c r="C506" s="265" t="s">
        <v>542</v>
      </c>
      <c r="D506" s="233"/>
      <c r="E506" s="234">
        <v>72.63</v>
      </c>
      <c r="F506" s="232"/>
      <c r="G506" s="232"/>
      <c r="H506" s="232"/>
      <c r="I506" s="232"/>
      <c r="J506" s="232"/>
      <c r="K506" s="232"/>
      <c r="L506" s="232"/>
      <c r="M506" s="232"/>
      <c r="N506" s="231"/>
      <c r="O506" s="231"/>
      <c r="P506" s="231"/>
      <c r="Q506" s="231"/>
      <c r="R506" s="232"/>
      <c r="S506" s="232"/>
      <c r="T506" s="232"/>
      <c r="U506" s="232"/>
      <c r="V506" s="232"/>
      <c r="W506" s="232"/>
      <c r="X506" s="232"/>
      <c r="Y506" s="232"/>
      <c r="Z506" s="212"/>
      <c r="AA506" s="212"/>
      <c r="AB506" s="212"/>
      <c r="AC506" s="212"/>
      <c r="AD506" s="212"/>
      <c r="AE506" s="212"/>
      <c r="AF506" s="212"/>
      <c r="AG506" s="212" t="s">
        <v>183</v>
      </c>
      <c r="AH506" s="212">
        <v>0</v>
      </c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3" x14ac:dyDescent="0.2">
      <c r="A507" s="229"/>
      <c r="B507" s="230"/>
      <c r="C507" s="266" t="s">
        <v>185</v>
      </c>
      <c r="D507" s="235"/>
      <c r="E507" s="236">
        <v>72.63</v>
      </c>
      <c r="F507" s="232"/>
      <c r="G507" s="232"/>
      <c r="H507" s="232"/>
      <c r="I507" s="232"/>
      <c r="J507" s="232"/>
      <c r="K507" s="232"/>
      <c r="L507" s="232"/>
      <c r="M507" s="232"/>
      <c r="N507" s="231"/>
      <c r="O507" s="231"/>
      <c r="P507" s="231"/>
      <c r="Q507" s="231"/>
      <c r="R507" s="232"/>
      <c r="S507" s="232"/>
      <c r="T507" s="232"/>
      <c r="U507" s="232"/>
      <c r="V507" s="232"/>
      <c r="W507" s="232"/>
      <c r="X507" s="232"/>
      <c r="Y507" s="232"/>
      <c r="Z507" s="212"/>
      <c r="AA507" s="212"/>
      <c r="AB507" s="212"/>
      <c r="AC507" s="212"/>
      <c r="AD507" s="212"/>
      <c r="AE507" s="212"/>
      <c r="AF507" s="212"/>
      <c r="AG507" s="212" t="s">
        <v>183</v>
      </c>
      <c r="AH507" s="212">
        <v>1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1" x14ac:dyDescent="0.2">
      <c r="A508" s="247">
        <v>37</v>
      </c>
      <c r="B508" s="248" t="s">
        <v>549</v>
      </c>
      <c r="C508" s="263" t="s">
        <v>550</v>
      </c>
      <c r="D508" s="249" t="s">
        <v>188</v>
      </c>
      <c r="E508" s="250">
        <v>72.63</v>
      </c>
      <c r="F508" s="251"/>
      <c r="G508" s="252">
        <f>ROUND(E508*F508,2)</f>
        <v>0</v>
      </c>
      <c r="H508" s="251"/>
      <c r="I508" s="252">
        <f>ROUND(E508*H508,2)</f>
        <v>0</v>
      </c>
      <c r="J508" s="251"/>
      <c r="K508" s="252">
        <f>ROUND(E508*J508,2)</f>
        <v>0</v>
      </c>
      <c r="L508" s="252">
        <v>21</v>
      </c>
      <c r="M508" s="252">
        <f>G508*(1+L508/100)</f>
        <v>0</v>
      </c>
      <c r="N508" s="250">
        <v>3.0000000000000001E-5</v>
      </c>
      <c r="O508" s="250">
        <f>ROUND(E508*N508,2)</f>
        <v>0</v>
      </c>
      <c r="P508" s="250">
        <v>0</v>
      </c>
      <c r="Q508" s="250">
        <f>ROUND(E508*P508,2)</f>
        <v>0</v>
      </c>
      <c r="R508" s="252"/>
      <c r="S508" s="252" t="s">
        <v>189</v>
      </c>
      <c r="T508" s="253" t="s">
        <v>190</v>
      </c>
      <c r="U508" s="232">
        <v>4.3999999999999997E-2</v>
      </c>
      <c r="V508" s="232">
        <f>ROUND(E508*U508,2)</f>
        <v>3.2</v>
      </c>
      <c r="W508" s="232"/>
      <c r="X508" s="232" t="s">
        <v>196</v>
      </c>
      <c r="Y508" s="232" t="s">
        <v>178</v>
      </c>
      <c r="Z508" s="212"/>
      <c r="AA508" s="212"/>
      <c r="AB508" s="212"/>
      <c r="AC508" s="212"/>
      <c r="AD508" s="212"/>
      <c r="AE508" s="212"/>
      <c r="AF508" s="212"/>
      <c r="AG508" s="212" t="s">
        <v>197</v>
      </c>
      <c r="AH508" s="212"/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2" x14ac:dyDescent="0.2">
      <c r="A509" s="229"/>
      <c r="B509" s="230"/>
      <c r="C509" s="265" t="s">
        <v>540</v>
      </c>
      <c r="D509" s="233"/>
      <c r="E509" s="234"/>
      <c r="F509" s="232"/>
      <c r="G509" s="232"/>
      <c r="H509" s="232"/>
      <c r="I509" s="232"/>
      <c r="J509" s="232"/>
      <c r="K509" s="232"/>
      <c r="L509" s="232"/>
      <c r="M509" s="232"/>
      <c r="N509" s="231"/>
      <c r="O509" s="231"/>
      <c r="P509" s="231"/>
      <c r="Q509" s="231"/>
      <c r="R509" s="232"/>
      <c r="S509" s="232"/>
      <c r="T509" s="232"/>
      <c r="U509" s="232"/>
      <c r="V509" s="232"/>
      <c r="W509" s="232"/>
      <c r="X509" s="232"/>
      <c r="Y509" s="232"/>
      <c r="Z509" s="212"/>
      <c r="AA509" s="212"/>
      <c r="AB509" s="212"/>
      <c r="AC509" s="212"/>
      <c r="AD509" s="212"/>
      <c r="AE509" s="212"/>
      <c r="AF509" s="212"/>
      <c r="AG509" s="212" t="s">
        <v>183</v>
      </c>
      <c r="AH509" s="212">
        <v>0</v>
      </c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3" x14ac:dyDescent="0.2">
      <c r="A510" s="229"/>
      <c r="B510" s="230"/>
      <c r="C510" s="265" t="s">
        <v>551</v>
      </c>
      <c r="D510" s="233"/>
      <c r="E510" s="234"/>
      <c r="F510" s="232"/>
      <c r="G510" s="232"/>
      <c r="H510" s="232"/>
      <c r="I510" s="232"/>
      <c r="J510" s="232"/>
      <c r="K510" s="232"/>
      <c r="L510" s="232"/>
      <c r="M510" s="232"/>
      <c r="N510" s="231"/>
      <c r="O510" s="231"/>
      <c r="P510" s="231"/>
      <c r="Q510" s="231"/>
      <c r="R510" s="232"/>
      <c r="S510" s="232"/>
      <c r="T510" s="232"/>
      <c r="U510" s="232"/>
      <c r="V510" s="232"/>
      <c r="W510" s="232"/>
      <c r="X510" s="232"/>
      <c r="Y510" s="232"/>
      <c r="Z510" s="212"/>
      <c r="AA510" s="212"/>
      <c r="AB510" s="212"/>
      <c r="AC510" s="212"/>
      <c r="AD510" s="212"/>
      <c r="AE510" s="212"/>
      <c r="AF510" s="212"/>
      <c r="AG510" s="212" t="s">
        <v>183</v>
      </c>
      <c r="AH510" s="212">
        <v>0</v>
      </c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3" x14ac:dyDescent="0.2">
      <c r="A511" s="229"/>
      <c r="B511" s="230"/>
      <c r="C511" s="265" t="s">
        <v>542</v>
      </c>
      <c r="D511" s="233"/>
      <c r="E511" s="234">
        <v>72.63</v>
      </c>
      <c r="F511" s="232"/>
      <c r="G511" s="232"/>
      <c r="H511" s="232"/>
      <c r="I511" s="232"/>
      <c r="J511" s="232"/>
      <c r="K511" s="232"/>
      <c r="L511" s="232"/>
      <c r="M511" s="232"/>
      <c r="N511" s="231"/>
      <c r="O511" s="231"/>
      <c r="P511" s="231"/>
      <c r="Q511" s="231"/>
      <c r="R511" s="232"/>
      <c r="S511" s="232"/>
      <c r="T511" s="232"/>
      <c r="U511" s="232"/>
      <c r="V511" s="232"/>
      <c r="W511" s="232"/>
      <c r="X511" s="232"/>
      <c r="Y511" s="232"/>
      <c r="Z511" s="212"/>
      <c r="AA511" s="212"/>
      <c r="AB511" s="212"/>
      <c r="AC511" s="212"/>
      <c r="AD511" s="212"/>
      <c r="AE511" s="212"/>
      <c r="AF511" s="212"/>
      <c r="AG511" s="212" t="s">
        <v>183</v>
      </c>
      <c r="AH511" s="212">
        <v>0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3" x14ac:dyDescent="0.2">
      <c r="A512" s="229"/>
      <c r="B512" s="230"/>
      <c r="C512" s="266" t="s">
        <v>185</v>
      </c>
      <c r="D512" s="235"/>
      <c r="E512" s="236">
        <v>72.63</v>
      </c>
      <c r="F512" s="232"/>
      <c r="G512" s="232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183</v>
      </c>
      <c r="AH512" s="212">
        <v>1</v>
      </c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1" x14ac:dyDescent="0.2">
      <c r="A513" s="247">
        <v>38</v>
      </c>
      <c r="B513" s="248" t="s">
        <v>552</v>
      </c>
      <c r="C513" s="263" t="s">
        <v>553</v>
      </c>
      <c r="D513" s="249" t="s">
        <v>188</v>
      </c>
      <c r="E513" s="250">
        <v>79.893000000000001</v>
      </c>
      <c r="F513" s="251"/>
      <c r="G513" s="252">
        <f>ROUND(E513*F513,2)</f>
        <v>0</v>
      </c>
      <c r="H513" s="251"/>
      <c r="I513" s="252">
        <f>ROUND(E513*H513,2)</f>
        <v>0</v>
      </c>
      <c r="J513" s="251"/>
      <c r="K513" s="252">
        <f>ROUND(E513*J513,2)</f>
        <v>0</v>
      </c>
      <c r="L513" s="252">
        <v>21</v>
      </c>
      <c r="M513" s="252">
        <f>G513*(1+L513/100)</f>
        <v>0</v>
      </c>
      <c r="N513" s="250">
        <v>2.0000000000000001E-4</v>
      </c>
      <c r="O513" s="250">
        <f>ROUND(E513*N513,2)</f>
        <v>0.02</v>
      </c>
      <c r="P513" s="250">
        <v>0</v>
      </c>
      <c r="Q513" s="250">
        <f>ROUND(E513*P513,2)</f>
        <v>0</v>
      </c>
      <c r="R513" s="252" t="s">
        <v>554</v>
      </c>
      <c r="S513" s="252" t="s">
        <v>189</v>
      </c>
      <c r="T513" s="253" t="s">
        <v>190</v>
      </c>
      <c r="U513" s="232">
        <v>0</v>
      </c>
      <c r="V513" s="232">
        <f>ROUND(E513*U513,2)</f>
        <v>0</v>
      </c>
      <c r="W513" s="232"/>
      <c r="X513" s="232" t="s">
        <v>357</v>
      </c>
      <c r="Y513" s="232" t="s">
        <v>178</v>
      </c>
      <c r="Z513" s="212"/>
      <c r="AA513" s="212"/>
      <c r="AB513" s="212"/>
      <c r="AC513" s="212"/>
      <c r="AD513" s="212"/>
      <c r="AE513" s="212"/>
      <c r="AF513" s="212"/>
      <c r="AG513" s="212" t="s">
        <v>528</v>
      </c>
      <c r="AH513" s="212"/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2" x14ac:dyDescent="0.2">
      <c r="A514" s="229"/>
      <c r="B514" s="230"/>
      <c r="C514" s="265" t="s">
        <v>540</v>
      </c>
      <c r="D514" s="233"/>
      <c r="E514" s="234"/>
      <c r="F514" s="232"/>
      <c r="G514" s="232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183</v>
      </c>
      <c r="AH514" s="212">
        <v>0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29"/>
      <c r="B515" s="230"/>
      <c r="C515" s="265" t="s">
        <v>551</v>
      </c>
      <c r="D515" s="233"/>
      <c r="E515" s="234"/>
      <c r="F515" s="232"/>
      <c r="G515" s="232"/>
      <c r="H515" s="232"/>
      <c r="I515" s="232"/>
      <c r="J515" s="232"/>
      <c r="K515" s="232"/>
      <c r="L515" s="232"/>
      <c r="M515" s="232"/>
      <c r="N515" s="231"/>
      <c r="O515" s="231"/>
      <c r="P515" s="231"/>
      <c r="Q515" s="231"/>
      <c r="R515" s="232"/>
      <c r="S515" s="232"/>
      <c r="T515" s="232"/>
      <c r="U515" s="232"/>
      <c r="V515" s="232"/>
      <c r="W515" s="232"/>
      <c r="X515" s="232"/>
      <c r="Y515" s="232"/>
      <c r="Z515" s="212"/>
      <c r="AA515" s="212"/>
      <c r="AB515" s="212"/>
      <c r="AC515" s="212"/>
      <c r="AD515" s="212"/>
      <c r="AE515" s="212"/>
      <c r="AF515" s="212"/>
      <c r="AG515" s="212" t="s">
        <v>183</v>
      </c>
      <c r="AH515" s="212">
        <v>0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3" x14ac:dyDescent="0.2">
      <c r="A516" s="229"/>
      <c r="B516" s="230"/>
      <c r="C516" s="265" t="s">
        <v>542</v>
      </c>
      <c r="D516" s="233"/>
      <c r="E516" s="234">
        <v>72.63</v>
      </c>
      <c r="F516" s="232"/>
      <c r="G516" s="232"/>
      <c r="H516" s="232"/>
      <c r="I516" s="232"/>
      <c r="J516" s="232"/>
      <c r="K516" s="232"/>
      <c r="L516" s="232"/>
      <c r="M516" s="232"/>
      <c r="N516" s="231"/>
      <c r="O516" s="231"/>
      <c r="P516" s="231"/>
      <c r="Q516" s="231"/>
      <c r="R516" s="232"/>
      <c r="S516" s="232"/>
      <c r="T516" s="232"/>
      <c r="U516" s="232"/>
      <c r="V516" s="232"/>
      <c r="W516" s="232"/>
      <c r="X516" s="232"/>
      <c r="Y516" s="232"/>
      <c r="Z516" s="212"/>
      <c r="AA516" s="212"/>
      <c r="AB516" s="212"/>
      <c r="AC516" s="212"/>
      <c r="AD516" s="212"/>
      <c r="AE516" s="212"/>
      <c r="AF516" s="212"/>
      <c r="AG516" s="212" t="s">
        <v>183</v>
      </c>
      <c r="AH516" s="212">
        <v>0</v>
      </c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3" x14ac:dyDescent="0.2">
      <c r="A517" s="229"/>
      <c r="B517" s="230"/>
      <c r="C517" s="266" t="s">
        <v>185</v>
      </c>
      <c r="D517" s="235"/>
      <c r="E517" s="236">
        <v>72.63</v>
      </c>
      <c r="F517" s="232"/>
      <c r="G517" s="232"/>
      <c r="H517" s="232"/>
      <c r="I517" s="232"/>
      <c r="J517" s="232"/>
      <c r="K517" s="232"/>
      <c r="L517" s="232"/>
      <c r="M517" s="232"/>
      <c r="N517" s="231"/>
      <c r="O517" s="231"/>
      <c r="P517" s="231"/>
      <c r="Q517" s="231"/>
      <c r="R517" s="232"/>
      <c r="S517" s="232"/>
      <c r="T517" s="232"/>
      <c r="U517" s="232"/>
      <c r="V517" s="232"/>
      <c r="W517" s="232"/>
      <c r="X517" s="232"/>
      <c r="Y517" s="232"/>
      <c r="Z517" s="212"/>
      <c r="AA517" s="212"/>
      <c r="AB517" s="212"/>
      <c r="AC517" s="212"/>
      <c r="AD517" s="212"/>
      <c r="AE517" s="212"/>
      <c r="AF517" s="212"/>
      <c r="AG517" s="212" t="s">
        <v>183</v>
      </c>
      <c r="AH517" s="212">
        <v>1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29"/>
      <c r="B518" s="230"/>
      <c r="C518" s="267" t="s">
        <v>529</v>
      </c>
      <c r="D518" s="237"/>
      <c r="E518" s="238">
        <v>7.2629999999999999</v>
      </c>
      <c r="F518" s="232"/>
      <c r="G518" s="232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183</v>
      </c>
      <c r="AH518" s="212">
        <v>4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x14ac:dyDescent="0.2">
      <c r="A519" s="240" t="s">
        <v>170</v>
      </c>
      <c r="B519" s="241" t="s">
        <v>118</v>
      </c>
      <c r="C519" s="262" t="s">
        <v>119</v>
      </c>
      <c r="D519" s="242"/>
      <c r="E519" s="243"/>
      <c r="F519" s="244"/>
      <c r="G519" s="244">
        <f>SUMIF(AG520:AG520,"&lt;&gt;NOR",G520:G520)</f>
        <v>0</v>
      </c>
      <c r="H519" s="244"/>
      <c r="I519" s="244">
        <f>SUM(I520:I520)</f>
        <v>0</v>
      </c>
      <c r="J519" s="244"/>
      <c r="K519" s="244">
        <f>SUM(K520:K520)</f>
        <v>0</v>
      </c>
      <c r="L519" s="244"/>
      <c r="M519" s="244">
        <f>SUM(M520:M520)</f>
        <v>0</v>
      </c>
      <c r="N519" s="243"/>
      <c r="O519" s="243">
        <f>SUM(O520:O520)</f>
        <v>0</v>
      </c>
      <c r="P519" s="243"/>
      <c r="Q519" s="243">
        <f>SUM(Q520:Q520)</f>
        <v>0</v>
      </c>
      <c r="R519" s="244"/>
      <c r="S519" s="244"/>
      <c r="T519" s="245"/>
      <c r="U519" s="239"/>
      <c r="V519" s="239">
        <f>SUM(V520:V520)</f>
        <v>626.4</v>
      </c>
      <c r="W519" s="239"/>
      <c r="X519" s="239"/>
      <c r="Y519" s="239"/>
      <c r="AG519" t="s">
        <v>171</v>
      </c>
    </row>
    <row r="520" spans="1:60" outlineLevel="1" x14ac:dyDescent="0.2">
      <c r="A520" s="255">
        <v>39</v>
      </c>
      <c r="B520" s="256" t="s">
        <v>555</v>
      </c>
      <c r="C520" s="268" t="s">
        <v>556</v>
      </c>
      <c r="D520" s="257" t="s">
        <v>248</v>
      </c>
      <c r="E520" s="258">
        <v>735.21037000000001</v>
      </c>
      <c r="F520" s="259"/>
      <c r="G520" s="260">
        <f>ROUND(E520*F520,2)</f>
        <v>0</v>
      </c>
      <c r="H520" s="259"/>
      <c r="I520" s="260">
        <f>ROUND(E520*H520,2)</f>
        <v>0</v>
      </c>
      <c r="J520" s="259"/>
      <c r="K520" s="260">
        <f>ROUND(E520*J520,2)</f>
        <v>0</v>
      </c>
      <c r="L520" s="260">
        <v>21</v>
      </c>
      <c r="M520" s="260">
        <f>G520*(1+L520/100)</f>
        <v>0</v>
      </c>
      <c r="N520" s="258">
        <v>0</v>
      </c>
      <c r="O520" s="258">
        <f>ROUND(E520*N520,2)</f>
        <v>0</v>
      </c>
      <c r="P520" s="258">
        <v>0</v>
      </c>
      <c r="Q520" s="258">
        <f>ROUND(E520*P520,2)</f>
        <v>0</v>
      </c>
      <c r="R520" s="260"/>
      <c r="S520" s="260" t="s">
        <v>189</v>
      </c>
      <c r="T520" s="261" t="s">
        <v>190</v>
      </c>
      <c r="U520" s="232">
        <v>0.85199999999999998</v>
      </c>
      <c r="V520" s="232">
        <f>ROUND(E520*U520,2)</f>
        <v>626.4</v>
      </c>
      <c r="W520" s="232"/>
      <c r="X520" s="232" t="s">
        <v>249</v>
      </c>
      <c r="Y520" s="232" t="s">
        <v>178</v>
      </c>
      <c r="Z520" s="212"/>
      <c r="AA520" s="212"/>
      <c r="AB520" s="212"/>
      <c r="AC520" s="212"/>
      <c r="AD520" s="212"/>
      <c r="AE520" s="212"/>
      <c r="AF520" s="212"/>
      <c r="AG520" s="212" t="s">
        <v>250</v>
      </c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x14ac:dyDescent="0.2">
      <c r="A521" s="240" t="s">
        <v>170</v>
      </c>
      <c r="B521" s="241" t="s">
        <v>130</v>
      </c>
      <c r="C521" s="262" t="s">
        <v>131</v>
      </c>
      <c r="D521" s="242"/>
      <c r="E521" s="243"/>
      <c r="F521" s="244"/>
      <c r="G521" s="244">
        <f>SUMIF(AG522:AG527,"&lt;&gt;NOR",G522:G527)</f>
        <v>0</v>
      </c>
      <c r="H521" s="244"/>
      <c r="I521" s="244">
        <f>SUM(I522:I527)</f>
        <v>0</v>
      </c>
      <c r="J521" s="244"/>
      <c r="K521" s="244">
        <f>SUM(K522:K527)</f>
        <v>0</v>
      </c>
      <c r="L521" s="244"/>
      <c r="M521" s="244">
        <f>SUM(M522:M527)</f>
        <v>0</v>
      </c>
      <c r="N521" s="243"/>
      <c r="O521" s="243">
        <f>SUM(O522:O527)</f>
        <v>0</v>
      </c>
      <c r="P521" s="243"/>
      <c r="Q521" s="243">
        <f>SUM(Q522:Q527)</f>
        <v>0</v>
      </c>
      <c r="R521" s="244"/>
      <c r="S521" s="244"/>
      <c r="T521" s="245"/>
      <c r="U521" s="239"/>
      <c r="V521" s="239">
        <f>SUM(V522:V527)</f>
        <v>2.5299999999999998</v>
      </c>
      <c r="W521" s="239"/>
      <c r="X521" s="239"/>
      <c r="Y521" s="239"/>
      <c r="AG521" t="s">
        <v>171</v>
      </c>
    </row>
    <row r="522" spans="1:60" outlineLevel="1" x14ac:dyDescent="0.2">
      <c r="A522" s="247">
        <v>40</v>
      </c>
      <c r="B522" s="248" t="s">
        <v>557</v>
      </c>
      <c r="C522" s="263" t="s">
        <v>558</v>
      </c>
      <c r="D522" s="249" t="s">
        <v>188</v>
      </c>
      <c r="E522" s="250">
        <v>41.4</v>
      </c>
      <c r="F522" s="251"/>
      <c r="G522" s="252">
        <f>ROUND(E522*F522,2)</f>
        <v>0</v>
      </c>
      <c r="H522" s="251"/>
      <c r="I522" s="252">
        <f>ROUND(E522*H522,2)</f>
        <v>0</v>
      </c>
      <c r="J522" s="251"/>
      <c r="K522" s="252">
        <f>ROUND(E522*J522,2)</f>
        <v>0</v>
      </c>
      <c r="L522" s="252">
        <v>21</v>
      </c>
      <c r="M522" s="252">
        <f>G522*(1+L522/100)</f>
        <v>0</v>
      </c>
      <c r="N522" s="250">
        <v>0</v>
      </c>
      <c r="O522" s="250">
        <f>ROUND(E522*N522,2)</f>
        <v>0</v>
      </c>
      <c r="P522" s="250">
        <v>0</v>
      </c>
      <c r="Q522" s="250">
        <f>ROUND(E522*P522,2)</f>
        <v>0</v>
      </c>
      <c r="R522" s="252"/>
      <c r="S522" s="252" t="s">
        <v>175</v>
      </c>
      <c r="T522" s="253" t="s">
        <v>176</v>
      </c>
      <c r="U522" s="232">
        <v>6.0999999999999999E-2</v>
      </c>
      <c r="V522" s="232">
        <f>ROUND(E522*U522,2)</f>
        <v>2.5299999999999998</v>
      </c>
      <c r="W522" s="232"/>
      <c r="X522" s="232" t="s">
        <v>196</v>
      </c>
      <c r="Y522" s="232" t="s">
        <v>178</v>
      </c>
      <c r="Z522" s="212"/>
      <c r="AA522" s="212"/>
      <c r="AB522" s="212"/>
      <c r="AC522" s="212"/>
      <c r="AD522" s="212"/>
      <c r="AE522" s="212"/>
      <c r="AF522" s="212"/>
      <c r="AG522" s="212" t="s">
        <v>197</v>
      </c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ht="22.5" outlineLevel="2" x14ac:dyDescent="0.2">
      <c r="A523" s="229"/>
      <c r="B523" s="230"/>
      <c r="C523" s="264" t="s">
        <v>559</v>
      </c>
      <c r="D523" s="254"/>
      <c r="E523" s="254"/>
      <c r="F523" s="254"/>
      <c r="G523" s="254"/>
      <c r="H523" s="232"/>
      <c r="I523" s="232"/>
      <c r="J523" s="232"/>
      <c r="K523" s="232"/>
      <c r="L523" s="232"/>
      <c r="M523" s="232"/>
      <c r="N523" s="231"/>
      <c r="O523" s="231"/>
      <c r="P523" s="231"/>
      <c r="Q523" s="231"/>
      <c r="R523" s="232"/>
      <c r="S523" s="232"/>
      <c r="T523" s="232"/>
      <c r="U523" s="232"/>
      <c r="V523" s="232"/>
      <c r="W523" s="232"/>
      <c r="X523" s="232"/>
      <c r="Y523" s="232"/>
      <c r="Z523" s="212"/>
      <c r="AA523" s="212"/>
      <c r="AB523" s="212"/>
      <c r="AC523" s="212"/>
      <c r="AD523" s="212"/>
      <c r="AE523" s="212"/>
      <c r="AF523" s="212"/>
      <c r="AG523" s="212" t="s">
        <v>181</v>
      </c>
      <c r="AH523" s="212"/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80" t="str">
        <f>C523</f>
        <v>včetně kotvících, ukončovacích a spojovacích prvků, nosné podkonstrukce, příslušenství, značení, doplňků a povrchové úpravy</v>
      </c>
      <c r="BB523" s="212"/>
      <c r="BC523" s="212"/>
      <c r="BD523" s="212"/>
      <c r="BE523" s="212"/>
      <c r="BF523" s="212"/>
      <c r="BG523" s="212"/>
      <c r="BH523" s="212"/>
    </row>
    <row r="524" spans="1:60" outlineLevel="2" x14ac:dyDescent="0.2">
      <c r="A524" s="229"/>
      <c r="B524" s="230"/>
      <c r="C524" s="265" t="s">
        <v>560</v>
      </c>
      <c r="D524" s="233"/>
      <c r="E524" s="234"/>
      <c r="F524" s="232"/>
      <c r="G524" s="232"/>
      <c r="H524" s="232"/>
      <c r="I524" s="232"/>
      <c r="J524" s="232"/>
      <c r="K524" s="232"/>
      <c r="L524" s="232"/>
      <c r="M524" s="232"/>
      <c r="N524" s="231"/>
      <c r="O524" s="231"/>
      <c r="P524" s="231"/>
      <c r="Q524" s="231"/>
      <c r="R524" s="232"/>
      <c r="S524" s="232"/>
      <c r="T524" s="232"/>
      <c r="U524" s="232"/>
      <c r="V524" s="232"/>
      <c r="W524" s="232"/>
      <c r="X524" s="232"/>
      <c r="Y524" s="232"/>
      <c r="Z524" s="212"/>
      <c r="AA524" s="212"/>
      <c r="AB524" s="212"/>
      <c r="AC524" s="212"/>
      <c r="AD524" s="212"/>
      <c r="AE524" s="212"/>
      <c r="AF524" s="212"/>
      <c r="AG524" s="212" t="s">
        <v>183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outlineLevel="3" x14ac:dyDescent="0.2">
      <c r="A525" s="229"/>
      <c r="B525" s="230"/>
      <c r="C525" s="265" t="s">
        <v>561</v>
      </c>
      <c r="D525" s="233"/>
      <c r="E525" s="234">
        <v>17.37</v>
      </c>
      <c r="F525" s="232"/>
      <c r="G525" s="232"/>
      <c r="H525" s="232"/>
      <c r="I525" s="232"/>
      <c r="J525" s="232"/>
      <c r="K525" s="232"/>
      <c r="L525" s="232"/>
      <c r="M525" s="232"/>
      <c r="N525" s="231"/>
      <c r="O525" s="231"/>
      <c r="P525" s="231"/>
      <c r="Q525" s="231"/>
      <c r="R525" s="232"/>
      <c r="S525" s="232"/>
      <c r="T525" s="232"/>
      <c r="U525" s="232"/>
      <c r="V525" s="232"/>
      <c r="W525" s="232"/>
      <c r="X525" s="232"/>
      <c r="Y525" s="232"/>
      <c r="Z525" s="212"/>
      <c r="AA525" s="212"/>
      <c r="AB525" s="212"/>
      <c r="AC525" s="212"/>
      <c r="AD525" s="212"/>
      <c r="AE525" s="212"/>
      <c r="AF525" s="212"/>
      <c r="AG525" s="212" t="s">
        <v>183</v>
      </c>
      <c r="AH525" s="212">
        <v>0</v>
      </c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</row>
    <row r="526" spans="1:60" outlineLevel="3" x14ac:dyDescent="0.2">
      <c r="A526" s="229"/>
      <c r="B526" s="230"/>
      <c r="C526" s="265" t="s">
        <v>562</v>
      </c>
      <c r="D526" s="233"/>
      <c r="E526" s="234">
        <v>24.03</v>
      </c>
      <c r="F526" s="232"/>
      <c r="G526" s="232"/>
      <c r="H526" s="232"/>
      <c r="I526" s="232"/>
      <c r="J526" s="232"/>
      <c r="K526" s="232"/>
      <c r="L526" s="232"/>
      <c r="M526" s="232"/>
      <c r="N526" s="231"/>
      <c r="O526" s="231"/>
      <c r="P526" s="231"/>
      <c r="Q526" s="231"/>
      <c r="R526" s="232"/>
      <c r="S526" s="232"/>
      <c r="T526" s="232"/>
      <c r="U526" s="232"/>
      <c r="V526" s="232"/>
      <c r="W526" s="232"/>
      <c r="X526" s="232"/>
      <c r="Y526" s="232"/>
      <c r="Z526" s="212"/>
      <c r="AA526" s="212"/>
      <c r="AB526" s="212"/>
      <c r="AC526" s="212"/>
      <c r="AD526" s="212"/>
      <c r="AE526" s="212"/>
      <c r="AF526" s="212"/>
      <c r="AG526" s="212" t="s">
        <v>183</v>
      </c>
      <c r="AH526" s="212">
        <v>0</v>
      </c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3" x14ac:dyDescent="0.2">
      <c r="A527" s="229"/>
      <c r="B527" s="230"/>
      <c r="C527" s="266" t="s">
        <v>185</v>
      </c>
      <c r="D527" s="235"/>
      <c r="E527" s="236">
        <v>41.4</v>
      </c>
      <c r="F527" s="232"/>
      <c r="G527" s="232"/>
      <c r="H527" s="232"/>
      <c r="I527" s="232"/>
      <c r="J527" s="232"/>
      <c r="K527" s="232"/>
      <c r="L527" s="232"/>
      <c r="M527" s="232"/>
      <c r="N527" s="231"/>
      <c r="O527" s="231"/>
      <c r="P527" s="231"/>
      <c r="Q527" s="231"/>
      <c r="R527" s="232"/>
      <c r="S527" s="232"/>
      <c r="T527" s="232"/>
      <c r="U527" s="232"/>
      <c r="V527" s="232"/>
      <c r="W527" s="232"/>
      <c r="X527" s="232"/>
      <c r="Y527" s="232"/>
      <c r="Z527" s="212"/>
      <c r="AA527" s="212"/>
      <c r="AB527" s="212"/>
      <c r="AC527" s="212"/>
      <c r="AD527" s="212"/>
      <c r="AE527" s="212"/>
      <c r="AF527" s="212"/>
      <c r="AG527" s="212" t="s">
        <v>183</v>
      </c>
      <c r="AH527" s="212">
        <v>1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x14ac:dyDescent="0.2">
      <c r="A528" s="240" t="s">
        <v>170</v>
      </c>
      <c r="B528" s="241" t="s">
        <v>134</v>
      </c>
      <c r="C528" s="262" t="s">
        <v>136</v>
      </c>
      <c r="D528" s="242"/>
      <c r="E528" s="243"/>
      <c r="F528" s="244"/>
      <c r="G528" s="244">
        <f>SUMIF(AG529:AG536,"&lt;&gt;NOR",G529:G536)</f>
        <v>0</v>
      </c>
      <c r="H528" s="244"/>
      <c r="I528" s="244">
        <f>SUM(I529:I536)</f>
        <v>0</v>
      </c>
      <c r="J528" s="244"/>
      <c r="K528" s="244">
        <f>SUM(K529:K536)</f>
        <v>0</v>
      </c>
      <c r="L528" s="244"/>
      <c r="M528" s="244">
        <f>SUM(M529:M536)</f>
        <v>0</v>
      </c>
      <c r="N528" s="243"/>
      <c r="O528" s="243">
        <f>SUM(O529:O536)</f>
        <v>0</v>
      </c>
      <c r="P528" s="243"/>
      <c r="Q528" s="243">
        <f>SUM(Q529:Q536)</f>
        <v>0</v>
      </c>
      <c r="R528" s="244"/>
      <c r="S528" s="244"/>
      <c r="T528" s="245"/>
      <c r="U528" s="239"/>
      <c r="V528" s="239">
        <f>SUM(V529:V536)</f>
        <v>0</v>
      </c>
      <c r="W528" s="239"/>
      <c r="X528" s="239"/>
      <c r="Y528" s="239"/>
      <c r="AG528" t="s">
        <v>171</v>
      </c>
    </row>
    <row r="529" spans="1:60" ht="22.5" outlineLevel="1" x14ac:dyDescent="0.2">
      <c r="A529" s="247">
        <v>41</v>
      </c>
      <c r="B529" s="248" t="s">
        <v>563</v>
      </c>
      <c r="C529" s="263" t="s">
        <v>564</v>
      </c>
      <c r="D529" s="249" t="s">
        <v>565</v>
      </c>
      <c r="E529" s="250">
        <v>1</v>
      </c>
      <c r="F529" s="251"/>
      <c r="G529" s="252">
        <f>ROUND(E529*F529,2)</f>
        <v>0</v>
      </c>
      <c r="H529" s="251"/>
      <c r="I529" s="252">
        <f>ROUND(E529*H529,2)</f>
        <v>0</v>
      </c>
      <c r="J529" s="251"/>
      <c r="K529" s="252">
        <f>ROUND(E529*J529,2)</f>
        <v>0</v>
      </c>
      <c r="L529" s="252">
        <v>21</v>
      </c>
      <c r="M529" s="252">
        <f>G529*(1+L529/100)</f>
        <v>0</v>
      </c>
      <c r="N529" s="250">
        <v>0</v>
      </c>
      <c r="O529" s="250">
        <f>ROUND(E529*N529,2)</f>
        <v>0</v>
      </c>
      <c r="P529" s="250">
        <v>0</v>
      </c>
      <c r="Q529" s="250">
        <f>ROUND(E529*P529,2)</f>
        <v>0</v>
      </c>
      <c r="R529" s="252"/>
      <c r="S529" s="252" t="s">
        <v>175</v>
      </c>
      <c r="T529" s="253" t="s">
        <v>176</v>
      </c>
      <c r="U529" s="232">
        <v>0</v>
      </c>
      <c r="V529" s="232">
        <f>ROUND(E529*U529,2)</f>
        <v>0</v>
      </c>
      <c r="W529" s="232"/>
      <c r="X529" s="232" t="s">
        <v>357</v>
      </c>
      <c r="Y529" s="232" t="s">
        <v>178</v>
      </c>
      <c r="Z529" s="212"/>
      <c r="AA529" s="212"/>
      <c r="AB529" s="212"/>
      <c r="AC529" s="212"/>
      <c r="AD529" s="212"/>
      <c r="AE529" s="212"/>
      <c r="AF529" s="212"/>
      <c r="AG529" s="212" t="s">
        <v>358</v>
      </c>
      <c r="AH529" s="212"/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ht="22.5" outlineLevel="2" x14ac:dyDescent="0.2">
      <c r="A530" s="229"/>
      <c r="B530" s="230"/>
      <c r="C530" s="264" t="s">
        <v>559</v>
      </c>
      <c r="D530" s="254"/>
      <c r="E530" s="254"/>
      <c r="F530" s="254"/>
      <c r="G530" s="254"/>
      <c r="H530" s="232"/>
      <c r="I530" s="232"/>
      <c r="J530" s="232"/>
      <c r="K530" s="232"/>
      <c r="L530" s="232"/>
      <c r="M530" s="232"/>
      <c r="N530" s="231"/>
      <c r="O530" s="231"/>
      <c r="P530" s="231"/>
      <c r="Q530" s="231"/>
      <c r="R530" s="232"/>
      <c r="S530" s="232"/>
      <c r="T530" s="232"/>
      <c r="U530" s="232"/>
      <c r="V530" s="232"/>
      <c r="W530" s="232"/>
      <c r="X530" s="232"/>
      <c r="Y530" s="232"/>
      <c r="Z530" s="212"/>
      <c r="AA530" s="212"/>
      <c r="AB530" s="212"/>
      <c r="AC530" s="212"/>
      <c r="AD530" s="212"/>
      <c r="AE530" s="212"/>
      <c r="AF530" s="212"/>
      <c r="AG530" s="212" t="s">
        <v>181</v>
      </c>
      <c r="AH530" s="212"/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80" t="str">
        <f>C530</f>
        <v>včetně kotvících, ukončovacích a spojovacích prvků, nosné podkonstrukce, příslušenství, značení, doplňků a povrchové úpravy</v>
      </c>
      <c r="BB530" s="212"/>
      <c r="BC530" s="212"/>
      <c r="BD530" s="212"/>
      <c r="BE530" s="212"/>
      <c r="BF530" s="212"/>
      <c r="BG530" s="212"/>
      <c r="BH530" s="212"/>
    </row>
    <row r="531" spans="1:60" ht="22.5" outlineLevel="1" x14ac:dyDescent="0.2">
      <c r="A531" s="247">
        <v>42</v>
      </c>
      <c r="B531" s="248" t="s">
        <v>566</v>
      </c>
      <c r="C531" s="263" t="s">
        <v>567</v>
      </c>
      <c r="D531" s="249" t="s">
        <v>533</v>
      </c>
      <c r="E531" s="250">
        <v>16.2</v>
      </c>
      <c r="F531" s="251"/>
      <c r="G531" s="252">
        <f>ROUND(E531*F531,2)</f>
        <v>0</v>
      </c>
      <c r="H531" s="251"/>
      <c r="I531" s="252">
        <f>ROUND(E531*H531,2)</f>
        <v>0</v>
      </c>
      <c r="J531" s="251"/>
      <c r="K531" s="252">
        <f>ROUND(E531*J531,2)</f>
        <v>0</v>
      </c>
      <c r="L531" s="252">
        <v>21</v>
      </c>
      <c r="M531" s="252">
        <f>G531*(1+L531/100)</f>
        <v>0</v>
      </c>
      <c r="N531" s="250">
        <v>0</v>
      </c>
      <c r="O531" s="250">
        <f>ROUND(E531*N531,2)</f>
        <v>0</v>
      </c>
      <c r="P531" s="250">
        <v>0</v>
      </c>
      <c r="Q531" s="250">
        <f>ROUND(E531*P531,2)</f>
        <v>0</v>
      </c>
      <c r="R531" s="252"/>
      <c r="S531" s="252" t="s">
        <v>175</v>
      </c>
      <c r="T531" s="253" t="s">
        <v>176</v>
      </c>
      <c r="U531" s="232">
        <v>0</v>
      </c>
      <c r="V531" s="232">
        <f>ROUND(E531*U531,2)</f>
        <v>0</v>
      </c>
      <c r="W531" s="232"/>
      <c r="X531" s="232" t="s">
        <v>357</v>
      </c>
      <c r="Y531" s="232" t="s">
        <v>178</v>
      </c>
      <c r="Z531" s="212"/>
      <c r="AA531" s="212"/>
      <c r="AB531" s="212"/>
      <c r="AC531" s="212"/>
      <c r="AD531" s="212"/>
      <c r="AE531" s="212"/>
      <c r="AF531" s="212"/>
      <c r="AG531" s="212" t="s">
        <v>358</v>
      </c>
      <c r="AH531" s="212"/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ht="22.5" outlineLevel="2" x14ac:dyDescent="0.2">
      <c r="A532" s="229"/>
      <c r="B532" s="230"/>
      <c r="C532" s="264" t="s">
        <v>559</v>
      </c>
      <c r="D532" s="254"/>
      <c r="E532" s="254"/>
      <c r="F532" s="254"/>
      <c r="G532" s="254"/>
      <c r="H532" s="232"/>
      <c r="I532" s="232"/>
      <c r="J532" s="232"/>
      <c r="K532" s="232"/>
      <c r="L532" s="232"/>
      <c r="M532" s="232"/>
      <c r="N532" s="231"/>
      <c r="O532" s="231"/>
      <c r="P532" s="231"/>
      <c r="Q532" s="231"/>
      <c r="R532" s="232"/>
      <c r="S532" s="232"/>
      <c r="T532" s="232"/>
      <c r="U532" s="232"/>
      <c r="V532" s="232"/>
      <c r="W532" s="232"/>
      <c r="X532" s="232"/>
      <c r="Y532" s="232"/>
      <c r="Z532" s="212"/>
      <c r="AA532" s="212"/>
      <c r="AB532" s="212"/>
      <c r="AC532" s="212"/>
      <c r="AD532" s="212"/>
      <c r="AE532" s="212"/>
      <c r="AF532" s="212"/>
      <c r="AG532" s="212" t="s">
        <v>181</v>
      </c>
      <c r="AH532" s="212"/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80" t="str">
        <f>C532</f>
        <v>včetně kotvících, ukončovacích a spojovacích prvků, nosné podkonstrukce, příslušenství, značení, doplňků a povrchové úpravy</v>
      </c>
      <c r="BB532" s="212"/>
      <c r="BC532" s="212"/>
      <c r="BD532" s="212"/>
      <c r="BE532" s="212"/>
      <c r="BF532" s="212"/>
      <c r="BG532" s="212"/>
      <c r="BH532" s="212"/>
    </row>
    <row r="533" spans="1:60" ht="22.5" outlineLevel="1" x14ac:dyDescent="0.2">
      <c r="A533" s="247">
        <v>43</v>
      </c>
      <c r="B533" s="248" t="s">
        <v>568</v>
      </c>
      <c r="C533" s="263" t="s">
        <v>569</v>
      </c>
      <c r="D533" s="249" t="s">
        <v>570</v>
      </c>
      <c r="E533" s="250">
        <v>15</v>
      </c>
      <c r="F533" s="251"/>
      <c r="G533" s="252">
        <f>ROUND(E533*F533,2)</f>
        <v>0</v>
      </c>
      <c r="H533" s="251"/>
      <c r="I533" s="252">
        <f>ROUND(E533*H533,2)</f>
        <v>0</v>
      </c>
      <c r="J533" s="251"/>
      <c r="K533" s="252">
        <f>ROUND(E533*J533,2)</f>
        <v>0</v>
      </c>
      <c r="L533" s="252">
        <v>21</v>
      </c>
      <c r="M533" s="252">
        <f>G533*(1+L533/100)</f>
        <v>0</v>
      </c>
      <c r="N533" s="250">
        <v>0</v>
      </c>
      <c r="O533" s="250">
        <f>ROUND(E533*N533,2)</f>
        <v>0</v>
      </c>
      <c r="P533" s="250">
        <v>0</v>
      </c>
      <c r="Q533" s="250">
        <f>ROUND(E533*P533,2)</f>
        <v>0</v>
      </c>
      <c r="R533" s="252"/>
      <c r="S533" s="252" t="s">
        <v>175</v>
      </c>
      <c r="T533" s="253" t="s">
        <v>176</v>
      </c>
      <c r="U533" s="232">
        <v>0</v>
      </c>
      <c r="V533" s="232">
        <f>ROUND(E533*U533,2)</f>
        <v>0</v>
      </c>
      <c r="W533" s="232"/>
      <c r="X533" s="232" t="s">
        <v>357</v>
      </c>
      <c r="Y533" s="232" t="s">
        <v>178</v>
      </c>
      <c r="Z533" s="212"/>
      <c r="AA533" s="212"/>
      <c r="AB533" s="212"/>
      <c r="AC533" s="212"/>
      <c r="AD533" s="212"/>
      <c r="AE533" s="212"/>
      <c r="AF533" s="212"/>
      <c r="AG533" s="212" t="s">
        <v>358</v>
      </c>
      <c r="AH533" s="212"/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12"/>
      <c r="BB533" s="212"/>
      <c r="BC533" s="212"/>
      <c r="BD533" s="212"/>
      <c r="BE533" s="212"/>
      <c r="BF533" s="212"/>
      <c r="BG533" s="212"/>
      <c r="BH533" s="212"/>
    </row>
    <row r="534" spans="1:60" ht="22.5" outlineLevel="2" x14ac:dyDescent="0.2">
      <c r="A534" s="229"/>
      <c r="B534" s="230"/>
      <c r="C534" s="264" t="s">
        <v>559</v>
      </c>
      <c r="D534" s="254"/>
      <c r="E534" s="254"/>
      <c r="F534" s="254"/>
      <c r="G534" s="254"/>
      <c r="H534" s="232"/>
      <c r="I534" s="232"/>
      <c r="J534" s="232"/>
      <c r="K534" s="232"/>
      <c r="L534" s="232"/>
      <c r="M534" s="232"/>
      <c r="N534" s="231"/>
      <c r="O534" s="231"/>
      <c r="P534" s="231"/>
      <c r="Q534" s="231"/>
      <c r="R534" s="232"/>
      <c r="S534" s="232"/>
      <c r="T534" s="232"/>
      <c r="U534" s="232"/>
      <c r="V534" s="232"/>
      <c r="W534" s="232"/>
      <c r="X534" s="232"/>
      <c r="Y534" s="232"/>
      <c r="Z534" s="212"/>
      <c r="AA534" s="212"/>
      <c r="AB534" s="212"/>
      <c r="AC534" s="212"/>
      <c r="AD534" s="212"/>
      <c r="AE534" s="212"/>
      <c r="AF534" s="212"/>
      <c r="AG534" s="212" t="s">
        <v>181</v>
      </c>
      <c r="AH534" s="212"/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80" t="str">
        <f>C534</f>
        <v>včetně kotvících, ukončovacích a spojovacích prvků, nosné podkonstrukce, příslušenství, značení, doplňků a povrchové úpravy</v>
      </c>
      <c r="BB534" s="212"/>
      <c r="BC534" s="212"/>
      <c r="BD534" s="212"/>
      <c r="BE534" s="212"/>
      <c r="BF534" s="212"/>
      <c r="BG534" s="212"/>
      <c r="BH534" s="212"/>
    </row>
    <row r="535" spans="1:60" ht="22.5" outlineLevel="1" x14ac:dyDescent="0.2">
      <c r="A535" s="247">
        <v>44</v>
      </c>
      <c r="B535" s="248" t="s">
        <v>571</v>
      </c>
      <c r="C535" s="263" t="s">
        <v>572</v>
      </c>
      <c r="D535" s="249" t="s">
        <v>570</v>
      </c>
      <c r="E535" s="250">
        <v>13</v>
      </c>
      <c r="F535" s="251"/>
      <c r="G535" s="252">
        <f>ROUND(E535*F535,2)</f>
        <v>0</v>
      </c>
      <c r="H535" s="251"/>
      <c r="I535" s="252">
        <f>ROUND(E535*H535,2)</f>
        <v>0</v>
      </c>
      <c r="J535" s="251"/>
      <c r="K535" s="252">
        <f>ROUND(E535*J535,2)</f>
        <v>0</v>
      </c>
      <c r="L535" s="252">
        <v>21</v>
      </c>
      <c r="M535" s="252">
        <f>G535*(1+L535/100)</f>
        <v>0</v>
      </c>
      <c r="N535" s="250">
        <v>0</v>
      </c>
      <c r="O535" s="250">
        <f>ROUND(E535*N535,2)</f>
        <v>0</v>
      </c>
      <c r="P535" s="250">
        <v>0</v>
      </c>
      <c r="Q535" s="250">
        <f>ROUND(E535*P535,2)</f>
        <v>0</v>
      </c>
      <c r="R535" s="252"/>
      <c r="S535" s="252" t="s">
        <v>175</v>
      </c>
      <c r="T535" s="253" t="s">
        <v>176</v>
      </c>
      <c r="U535" s="232">
        <v>0</v>
      </c>
      <c r="V535" s="232">
        <f>ROUND(E535*U535,2)</f>
        <v>0</v>
      </c>
      <c r="W535" s="232"/>
      <c r="X535" s="232" t="s">
        <v>357</v>
      </c>
      <c r="Y535" s="232" t="s">
        <v>178</v>
      </c>
      <c r="Z535" s="212"/>
      <c r="AA535" s="212"/>
      <c r="AB535" s="212"/>
      <c r="AC535" s="212"/>
      <c r="AD535" s="212"/>
      <c r="AE535" s="212"/>
      <c r="AF535" s="212"/>
      <c r="AG535" s="212" t="s">
        <v>358</v>
      </c>
      <c r="AH535" s="212"/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ht="22.5" outlineLevel="2" x14ac:dyDescent="0.2">
      <c r="A536" s="229"/>
      <c r="B536" s="230"/>
      <c r="C536" s="264" t="s">
        <v>559</v>
      </c>
      <c r="D536" s="254"/>
      <c r="E536" s="254"/>
      <c r="F536" s="254"/>
      <c r="G536" s="254"/>
      <c r="H536" s="232"/>
      <c r="I536" s="232"/>
      <c r="J536" s="232"/>
      <c r="K536" s="232"/>
      <c r="L536" s="232"/>
      <c r="M536" s="232"/>
      <c r="N536" s="231"/>
      <c r="O536" s="231"/>
      <c r="P536" s="231"/>
      <c r="Q536" s="231"/>
      <c r="R536" s="232"/>
      <c r="S536" s="232"/>
      <c r="T536" s="232"/>
      <c r="U536" s="232"/>
      <c r="V536" s="232"/>
      <c r="W536" s="232"/>
      <c r="X536" s="232"/>
      <c r="Y536" s="232"/>
      <c r="Z536" s="212"/>
      <c r="AA536" s="212"/>
      <c r="AB536" s="212"/>
      <c r="AC536" s="212"/>
      <c r="AD536" s="212"/>
      <c r="AE536" s="212"/>
      <c r="AF536" s="212"/>
      <c r="AG536" s="212" t="s">
        <v>181</v>
      </c>
      <c r="AH536" s="212"/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80" t="str">
        <f>C536</f>
        <v>včetně kotvících, ukončovacích a spojovacích prvků, nosné podkonstrukce, příslušenství, značení, doplňků a povrchové úpravy</v>
      </c>
      <c r="BB536" s="212"/>
      <c r="BC536" s="212"/>
      <c r="BD536" s="212"/>
      <c r="BE536" s="212"/>
      <c r="BF536" s="212"/>
      <c r="BG536" s="212"/>
      <c r="BH536" s="212"/>
    </row>
    <row r="537" spans="1:60" x14ac:dyDescent="0.2">
      <c r="A537" s="240" t="s">
        <v>170</v>
      </c>
      <c r="B537" s="241" t="s">
        <v>137</v>
      </c>
      <c r="C537" s="262" t="s">
        <v>138</v>
      </c>
      <c r="D537" s="242"/>
      <c r="E537" s="243"/>
      <c r="F537" s="244"/>
      <c r="G537" s="244">
        <f>SUMIF(AG538:AG541,"&lt;&gt;NOR",G538:G541)</f>
        <v>0</v>
      </c>
      <c r="H537" s="244"/>
      <c r="I537" s="244">
        <f>SUM(I538:I541)</f>
        <v>0</v>
      </c>
      <c r="J537" s="244"/>
      <c r="K537" s="244">
        <f>SUM(K538:K541)</f>
        <v>0</v>
      </c>
      <c r="L537" s="244"/>
      <c r="M537" s="244">
        <f>SUM(M538:M541)</f>
        <v>0</v>
      </c>
      <c r="N537" s="243"/>
      <c r="O537" s="243">
        <f>SUM(O538:O541)</f>
        <v>0</v>
      </c>
      <c r="P537" s="243"/>
      <c r="Q537" s="243">
        <f>SUM(Q538:Q541)</f>
        <v>0</v>
      </c>
      <c r="R537" s="244"/>
      <c r="S537" s="244"/>
      <c r="T537" s="245"/>
      <c r="U537" s="239"/>
      <c r="V537" s="239">
        <f>SUM(V538:V541)</f>
        <v>0</v>
      </c>
      <c r="W537" s="239"/>
      <c r="X537" s="239"/>
      <c r="Y537" s="239"/>
      <c r="AG537" t="s">
        <v>171</v>
      </c>
    </row>
    <row r="538" spans="1:60" ht="22.5" outlineLevel="1" x14ac:dyDescent="0.2">
      <c r="A538" s="247">
        <v>45</v>
      </c>
      <c r="B538" s="248" t="s">
        <v>573</v>
      </c>
      <c r="C538" s="263" t="s">
        <v>574</v>
      </c>
      <c r="D538" s="249" t="s">
        <v>533</v>
      </c>
      <c r="E538" s="250">
        <v>106</v>
      </c>
      <c r="F538" s="251"/>
      <c r="G538" s="252">
        <f>ROUND(E538*F538,2)</f>
        <v>0</v>
      </c>
      <c r="H538" s="251"/>
      <c r="I538" s="252">
        <f>ROUND(E538*H538,2)</f>
        <v>0</v>
      </c>
      <c r="J538" s="251"/>
      <c r="K538" s="252">
        <f>ROUND(E538*J538,2)</f>
        <v>0</v>
      </c>
      <c r="L538" s="252">
        <v>21</v>
      </c>
      <c r="M538" s="252">
        <f>G538*(1+L538/100)</f>
        <v>0</v>
      </c>
      <c r="N538" s="250">
        <v>0</v>
      </c>
      <c r="O538" s="250">
        <f>ROUND(E538*N538,2)</f>
        <v>0</v>
      </c>
      <c r="P538" s="250">
        <v>0</v>
      </c>
      <c r="Q538" s="250">
        <f>ROUND(E538*P538,2)</f>
        <v>0</v>
      </c>
      <c r="R538" s="252"/>
      <c r="S538" s="252" t="s">
        <v>175</v>
      </c>
      <c r="T538" s="253" t="s">
        <v>176</v>
      </c>
      <c r="U538" s="232">
        <v>0</v>
      </c>
      <c r="V538" s="232">
        <f>ROUND(E538*U538,2)</f>
        <v>0</v>
      </c>
      <c r="W538" s="232"/>
      <c r="X538" s="232" t="s">
        <v>196</v>
      </c>
      <c r="Y538" s="232" t="s">
        <v>178</v>
      </c>
      <c r="Z538" s="212"/>
      <c r="AA538" s="212"/>
      <c r="AB538" s="212"/>
      <c r="AC538" s="212"/>
      <c r="AD538" s="212"/>
      <c r="AE538" s="212"/>
      <c r="AF538" s="212"/>
      <c r="AG538" s="212" t="s">
        <v>197</v>
      </c>
      <c r="AH538" s="212"/>
      <c r="AI538" s="212"/>
      <c r="AJ538" s="212"/>
      <c r="AK538" s="212"/>
      <c r="AL538" s="212"/>
      <c r="AM538" s="212"/>
      <c r="AN538" s="212"/>
      <c r="AO538" s="212"/>
      <c r="AP538" s="212"/>
      <c r="AQ538" s="212"/>
      <c r="AR538" s="212"/>
      <c r="AS538" s="212"/>
      <c r="AT538" s="212"/>
      <c r="AU538" s="212"/>
      <c r="AV538" s="212"/>
      <c r="AW538" s="212"/>
      <c r="AX538" s="212"/>
      <c r="AY538" s="212"/>
      <c r="AZ538" s="212"/>
      <c r="BA538" s="212"/>
      <c r="BB538" s="212"/>
      <c r="BC538" s="212"/>
      <c r="BD538" s="212"/>
      <c r="BE538" s="212"/>
      <c r="BF538" s="212"/>
      <c r="BG538" s="212"/>
      <c r="BH538" s="212"/>
    </row>
    <row r="539" spans="1:60" outlineLevel="2" x14ac:dyDescent="0.2">
      <c r="A539" s="229"/>
      <c r="B539" s="230"/>
      <c r="C539" s="264" t="s">
        <v>575</v>
      </c>
      <c r="D539" s="254"/>
      <c r="E539" s="254"/>
      <c r="F539" s="254"/>
      <c r="G539" s="254"/>
      <c r="H539" s="232"/>
      <c r="I539" s="232"/>
      <c r="J539" s="232"/>
      <c r="K539" s="232"/>
      <c r="L539" s="232"/>
      <c r="M539" s="232"/>
      <c r="N539" s="231"/>
      <c r="O539" s="231"/>
      <c r="P539" s="231"/>
      <c r="Q539" s="231"/>
      <c r="R539" s="232"/>
      <c r="S539" s="232"/>
      <c r="T539" s="232"/>
      <c r="U539" s="232"/>
      <c r="V539" s="232"/>
      <c r="W539" s="232"/>
      <c r="X539" s="232"/>
      <c r="Y539" s="232"/>
      <c r="Z539" s="212"/>
      <c r="AA539" s="212"/>
      <c r="AB539" s="212"/>
      <c r="AC539" s="212"/>
      <c r="AD539" s="212"/>
      <c r="AE539" s="212"/>
      <c r="AF539" s="212"/>
      <c r="AG539" s="212" t="s">
        <v>181</v>
      </c>
      <c r="AH539" s="212"/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ht="22.5" outlineLevel="1" x14ac:dyDescent="0.2">
      <c r="A540" s="247">
        <v>46</v>
      </c>
      <c r="B540" s="248" t="s">
        <v>576</v>
      </c>
      <c r="C540" s="263" t="s">
        <v>577</v>
      </c>
      <c r="D540" s="249" t="s">
        <v>533</v>
      </c>
      <c r="E540" s="250">
        <v>10</v>
      </c>
      <c r="F540" s="251"/>
      <c r="G540" s="252">
        <f>ROUND(E540*F540,2)</f>
        <v>0</v>
      </c>
      <c r="H540" s="251"/>
      <c r="I540" s="252">
        <f>ROUND(E540*H540,2)</f>
        <v>0</v>
      </c>
      <c r="J540" s="251"/>
      <c r="K540" s="252">
        <f>ROUND(E540*J540,2)</f>
        <v>0</v>
      </c>
      <c r="L540" s="252">
        <v>21</v>
      </c>
      <c r="M540" s="252">
        <f>G540*(1+L540/100)</f>
        <v>0</v>
      </c>
      <c r="N540" s="250">
        <v>0</v>
      </c>
      <c r="O540" s="250">
        <f>ROUND(E540*N540,2)</f>
        <v>0</v>
      </c>
      <c r="P540" s="250">
        <v>0</v>
      </c>
      <c r="Q540" s="250">
        <f>ROUND(E540*P540,2)</f>
        <v>0</v>
      </c>
      <c r="R540" s="252"/>
      <c r="S540" s="252" t="s">
        <v>175</v>
      </c>
      <c r="T540" s="253" t="s">
        <v>176</v>
      </c>
      <c r="U540" s="232">
        <v>0</v>
      </c>
      <c r="V540" s="232">
        <f>ROUND(E540*U540,2)</f>
        <v>0</v>
      </c>
      <c r="W540" s="232"/>
      <c r="X540" s="232" t="s">
        <v>196</v>
      </c>
      <c r="Y540" s="232" t="s">
        <v>178</v>
      </c>
      <c r="Z540" s="212"/>
      <c r="AA540" s="212"/>
      <c r="AB540" s="212"/>
      <c r="AC540" s="212"/>
      <c r="AD540" s="212"/>
      <c r="AE540" s="212"/>
      <c r="AF540" s="212"/>
      <c r="AG540" s="212" t="s">
        <v>197</v>
      </c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2" x14ac:dyDescent="0.2">
      <c r="A541" s="229"/>
      <c r="B541" s="230"/>
      <c r="C541" s="264" t="s">
        <v>575</v>
      </c>
      <c r="D541" s="254"/>
      <c r="E541" s="254"/>
      <c r="F541" s="254"/>
      <c r="G541" s="254"/>
      <c r="H541" s="232"/>
      <c r="I541" s="232"/>
      <c r="J541" s="232"/>
      <c r="K541" s="232"/>
      <c r="L541" s="232"/>
      <c r="M541" s="232"/>
      <c r="N541" s="231"/>
      <c r="O541" s="231"/>
      <c r="P541" s="231"/>
      <c r="Q541" s="231"/>
      <c r="R541" s="232"/>
      <c r="S541" s="232"/>
      <c r="T541" s="232"/>
      <c r="U541" s="232"/>
      <c r="V541" s="232"/>
      <c r="W541" s="232"/>
      <c r="X541" s="232"/>
      <c r="Y541" s="232"/>
      <c r="Z541" s="212"/>
      <c r="AA541" s="212"/>
      <c r="AB541" s="212"/>
      <c r="AC541" s="212"/>
      <c r="AD541" s="212"/>
      <c r="AE541" s="212"/>
      <c r="AF541" s="212"/>
      <c r="AG541" s="212" t="s">
        <v>181</v>
      </c>
      <c r="AH541" s="212"/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x14ac:dyDescent="0.2">
      <c r="A542" s="3"/>
      <c r="B542" s="4"/>
      <c r="C542" s="269"/>
      <c r="D542" s="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AE542">
        <v>12</v>
      </c>
      <c r="AF542">
        <v>21</v>
      </c>
      <c r="AG542" t="s">
        <v>156</v>
      </c>
    </row>
    <row r="543" spans="1:60" x14ac:dyDescent="0.2">
      <c r="A543" s="215"/>
      <c r="B543" s="216" t="s">
        <v>31</v>
      </c>
      <c r="C543" s="270"/>
      <c r="D543" s="217"/>
      <c r="E543" s="218"/>
      <c r="F543" s="218"/>
      <c r="G543" s="246">
        <f>G8+G109+G155+G388+G435+G465+G519+G521+G528+G537</f>
        <v>0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AE543">
        <f>SUMIF(L7:L541,AE542,G7:G541)</f>
        <v>0</v>
      </c>
      <c r="AF543">
        <f>SUMIF(L7:L541,AF542,G7:G541)</f>
        <v>0</v>
      </c>
      <c r="AG543" t="s">
        <v>271</v>
      </c>
    </row>
    <row r="544" spans="1:60" x14ac:dyDescent="0.2">
      <c r="A544" s="3"/>
      <c r="B544" s="4"/>
      <c r="C544" s="269"/>
      <c r="D544" s="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33" x14ac:dyDescent="0.2">
      <c r="A545" s="3"/>
      <c r="B545" s="4"/>
      <c r="C545" s="269"/>
      <c r="D545" s="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33" x14ac:dyDescent="0.2">
      <c r="A546" s="219" t="s">
        <v>272</v>
      </c>
      <c r="B546" s="219"/>
      <c r="C546" s="271"/>
      <c r="D546" s="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33" x14ac:dyDescent="0.2">
      <c r="A547" s="220"/>
      <c r="B547" s="221"/>
      <c r="C547" s="272"/>
      <c r="D547" s="221"/>
      <c r="E547" s="221"/>
      <c r="F547" s="221"/>
      <c r="G547" s="22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AG547" t="s">
        <v>273</v>
      </c>
    </row>
    <row r="548" spans="1:33" x14ac:dyDescent="0.2">
      <c r="A548" s="223"/>
      <c r="B548" s="224"/>
      <c r="C548" s="273"/>
      <c r="D548" s="224"/>
      <c r="E548" s="224"/>
      <c r="F548" s="224"/>
      <c r="G548" s="225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33" x14ac:dyDescent="0.2">
      <c r="A549" s="223"/>
      <c r="B549" s="224"/>
      <c r="C549" s="273"/>
      <c r="D549" s="224"/>
      <c r="E549" s="224"/>
      <c r="F549" s="224"/>
      <c r="G549" s="225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33" x14ac:dyDescent="0.2">
      <c r="A550" s="223"/>
      <c r="B550" s="224"/>
      <c r="C550" s="273"/>
      <c r="D550" s="224"/>
      <c r="E550" s="224"/>
      <c r="F550" s="224"/>
      <c r="G550" s="225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33" x14ac:dyDescent="0.2">
      <c r="A551" s="226"/>
      <c r="B551" s="227"/>
      <c r="C551" s="274"/>
      <c r="D551" s="227"/>
      <c r="E551" s="227"/>
      <c r="F551" s="227"/>
      <c r="G551" s="228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33" x14ac:dyDescent="0.2">
      <c r="A552" s="3"/>
      <c r="B552" s="4"/>
      <c r="C552" s="269"/>
      <c r="D552" s="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33" x14ac:dyDescent="0.2">
      <c r="C553" s="275"/>
      <c r="D553" s="10"/>
      <c r="AG553" t="s">
        <v>274</v>
      </c>
    </row>
    <row r="554" spans="1:33" x14ac:dyDescent="0.2">
      <c r="D554" s="10"/>
    </row>
    <row r="555" spans="1:33" x14ac:dyDescent="0.2">
      <c r="D555" s="10"/>
    </row>
    <row r="556" spans="1:33" x14ac:dyDescent="0.2">
      <c r="D556" s="10"/>
    </row>
    <row r="557" spans="1:33" x14ac:dyDescent="0.2">
      <c r="D557" s="10"/>
    </row>
    <row r="558" spans="1:33" x14ac:dyDescent="0.2">
      <c r="D558" s="10"/>
    </row>
    <row r="559" spans="1:33" x14ac:dyDescent="0.2">
      <c r="D559" s="10"/>
    </row>
    <row r="560" spans="1:33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/QYYU87RVXbm+8VTcmJKrS0K2xrCcId2H3C6FZ48DkQ6hBfp7lbsWdhvXGd/Kw3YVO2SEaIFEbbjDFG9cQ61Ow==" saltValue="d7hoHS4jgOnFCCO2oRX6bg==" spinCount="100000" sheet="1" formatRows="0"/>
  <mergeCells count="22">
    <mergeCell ref="C530:G530"/>
    <mergeCell ref="C532:G532"/>
    <mergeCell ref="C534:G534"/>
    <mergeCell ref="C536:G536"/>
    <mergeCell ref="C539:G539"/>
    <mergeCell ref="C541:G541"/>
    <mergeCell ref="C130:G130"/>
    <mergeCell ref="C143:G143"/>
    <mergeCell ref="C241:G241"/>
    <mergeCell ref="C342:G342"/>
    <mergeCell ref="C467:G467"/>
    <mergeCell ref="C523:G523"/>
    <mergeCell ref="A1:G1"/>
    <mergeCell ref="C2:G2"/>
    <mergeCell ref="C3:G3"/>
    <mergeCell ref="C4:G4"/>
    <mergeCell ref="A546:C546"/>
    <mergeCell ref="A547:G551"/>
    <mergeCell ref="C70:G70"/>
    <mergeCell ref="C111:G111"/>
    <mergeCell ref="C112:G112"/>
    <mergeCell ref="C118:G1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AFA8-3A74-4ABA-968B-92EA0EA1BDA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64</v>
      </c>
      <c r="C4" s="204" t="s">
        <v>65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ht="25.5" x14ac:dyDescent="0.2">
      <c r="A8" s="240" t="s">
        <v>170</v>
      </c>
      <c r="B8" s="241" t="s">
        <v>110</v>
      </c>
      <c r="C8" s="262" t="s">
        <v>111</v>
      </c>
      <c r="D8" s="242"/>
      <c r="E8" s="243"/>
      <c r="F8" s="244"/>
      <c r="G8" s="244">
        <f>SUMIF(AG9:AG36,"&lt;&gt;NOR",G9:G36)</f>
        <v>0</v>
      </c>
      <c r="H8" s="244"/>
      <c r="I8" s="244">
        <f>SUM(I9:I36)</f>
        <v>0</v>
      </c>
      <c r="J8" s="244"/>
      <c r="K8" s="244">
        <f>SUM(K9:K36)</f>
        <v>0</v>
      </c>
      <c r="L8" s="244"/>
      <c r="M8" s="244">
        <f>SUM(M9:M36)</f>
        <v>0</v>
      </c>
      <c r="N8" s="243"/>
      <c r="O8" s="243">
        <f>SUM(O9:O36)</f>
        <v>0</v>
      </c>
      <c r="P8" s="243"/>
      <c r="Q8" s="243">
        <f>SUM(Q9:Q36)</f>
        <v>0</v>
      </c>
      <c r="R8" s="244"/>
      <c r="S8" s="244"/>
      <c r="T8" s="245"/>
      <c r="U8" s="239"/>
      <c r="V8" s="239">
        <f>SUM(V9:V36)</f>
        <v>0</v>
      </c>
      <c r="W8" s="239"/>
      <c r="X8" s="239"/>
      <c r="Y8" s="239"/>
      <c r="AG8" t="s">
        <v>171</v>
      </c>
    </row>
    <row r="9" spans="1:60" outlineLevel="1" x14ac:dyDescent="0.2">
      <c r="A9" s="247">
        <v>1</v>
      </c>
      <c r="B9" s="248" t="s">
        <v>578</v>
      </c>
      <c r="C9" s="263" t="s">
        <v>579</v>
      </c>
      <c r="D9" s="249" t="s">
        <v>248</v>
      </c>
      <c r="E9" s="250">
        <v>13.046110000000001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4" t="s">
        <v>580</v>
      </c>
      <c r="D10" s="254"/>
      <c r="E10" s="254"/>
      <c r="F10" s="254"/>
      <c r="G10" s="254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80" t="str">
        <f>C10</f>
        <v>kompletní montáž dodaných ocelových konstrukcí, včetně podpůrných konstrukcí, spojovacího materiálu, svařování, povrchové úpravy, pomocných prací a zednických přípomocí</v>
      </c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65" t="s">
        <v>581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582</v>
      </c>
      <c r="D12" s="233"/>
      <c r="E12" s="234">
        <v>2.9922800000000001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65" t="s">
        <v>583</v>
      </c>
      <c r="D13" s="233"/>
      <c r="E13" s="234">
        <v>3.7744900000000001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183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65" t="s">
        <v>584</v>
      </c>
      <c r="D14" s="233"/>
      <c r="E14" s="234">
        <v>0.31239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585</v>
      </c>
      <c r="D15" s="233"/>
      <c r="E15" s="234">
        <v>0.42053000000000001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65" t="s">
        <v>586</v>
      </c>
      <c r="D16" s="233"/>
      <c r="E16" s="234">
        <v>0.52866000000000002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65" t="s">
        <v>587</v>
      </c>
      <c r="D17" s="233"/>
      <c r="E17" s="234">
        <v>0.80501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3" x14ac:dyDescent="0.2">
      <c r="A18" s="229"/>
      <c r="B18" s="230"/>
      <c r="C18" s="265" t="s">
        <v>588</v>
      </c>
      <c r="D18" s="233"/>
      <c r="E18" s="234">
        <v>0.97080999999999995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3" x14ac:dyDescent="0.2">
      <c r="A19" s="229"/>
      <c r="B19" s="230"/>
      <c r="C19" s="265" t="s">
        <v>589</v>
      </c>
      <c r="D19" s="233"/>
      <c r="E19" s="234">
        <v>0.43996000000000002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65" t="s">
        <v>590</v>
      </c>
      <c r="D20" s="233"/>
      <c r="E20" s="234">
        <v>0.11978999999999999</v>
      </c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591</v>
      </c>
      <c r="D21" s="233"/>
      <c r="E21" s="234">
        <v>0.36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65" t="s">
        <v>592</v>
      </c>
      <c r="D22" s="233"/>
      <c r="E22" s="234">
        <v>0.14785999999999999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183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66" t="s">
        <v>185</v>
      </c>
      <c r="D23" s="235"/>
      <c r="E23" s="236">
        <v>10.87176</v>
      </c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1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3" x14ac:dyDescent="0.2">
      <c r="A24" s="229"/>
      <c r="B24" s="230"/>
      <c r="C24" s="267" t="s">
        <v>593</v>
      </c>
      <c r="D24" s="237"/>
      <c r="E24" s="238">
        <v>2.17435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4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47">
        <v>2</v>
      </c>
      <c r="B25" s="248" t="s">
        <v>594</v>
      </c>
      <c r="C25" s="263" t="s">
        <v>595</v>
      </c>
      <c r="D25" s="249" t="s">
        <v>248</v>
      </c>
      <c r="E25" s="250">
        <v>14.350720000000001</v>
      </c>
      <c r="F25" s="251"/>
      <c r="G25" s="252">
        <f>ROUND(E25*F25,2)</f>
        <v>0</v>
      </c>
      <c r="H25" s="251"/>
      <c r="I25" s="252">
        <f>ROUND(E25*H25,2)</f>
        <v>0</v>
      </c>
      <c r="J25" s="251"/>
      <c r="K25" s="252">
        <f>ROUND(E25*J25,2)</f>
        <v>0</v>
      </c>
      <c r="L25" s="252">
        <v>21</v>
      </c>
      <c r="M25" s="252">
        <f>G25*(1+L25/100)</f>
        <v>0</v>
      </c>
      <c r="N25" s="250">
        <v>0</v>
      </c>
      <c r="O25" s="250">
        <f>ROUND(E25*N25,2)</f>
        <v>0</v>
      </c>
      <c r="P25" s="250">
        <v>0</v>
      </c>
      <c r="Q25" s="250">
        <f>ROUND(E25*P25,2)</f>
        <v>0</v>
      </c>
      <c r="R25" s="252"/>
      <c r="S25" s="252" t="s">
        <v>175</v>
      </c>
      <c r="T25" s="253" t="s">
        <v>176</v>
      </c>
      <c r="U25" s="232">
        <v>0</v>
      </c>
      <c r="V25" s="232">
        <f>ROUND(E25*U25,2)</f>
        <v>0</v>
      </c>
      <c r="W25" s="232"/>
      <c r="X25" s="232" t="s">
        <v>357</v>
      </c>
      <c r="Y25" s="232" t="s">
        <v>178</v>
      </c>
      <c r="Z25" s="212"/>
      <c r="AA25" s="212"/>
      <c r="AB25" s="212"/>
      <c r="AC25" s="212"/>
      <c r="AD25" s="212"/>
      <c r="AE25" s="212"/>
      <c r="AF25" s="212"/>
      <c r="AG25" s="212" t="s">
        <v>528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2" x14ac:dyDescent="0.2">
      <c r="A26" s="229"/>
      <c r="B26" s="230"/>
      <c r="C26" s="264" t="s">
        <v>596</v>
      </c>
      <c r="D26" s="254"/>
      <c r="E26" s="254"/>
      <c r="F26" s="254"/>
      <c r="G26" s="254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181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80" t="str">
        <f>C26</f>
        <v>kompletí dodávka ocelových prvků, kotvících, ukončovacích a spojovacích prvků, svařování, doplňků a povrchové úpravy</v>
      </c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65" t="s">
        <v>597</v>
      </c>
      <c r="D27" s="233"/>
      <c r="E27" s="234">
        <v>13.046110000000001</v>
      </c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183</v>
      </c>
      <c r="AH27" s="212">
        <v>5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66" t="s">
        <v>185</v>
      </c>
      <c r="D28" s="235"/>
      <c r="E28" s="236">
        <v>13.046110000000001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1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7" t="s">
        <v>529</v>
      </c>
      <c r="D29" s="237"/>
      <c r="E29" s="238">
        <v>1.30461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4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3</v>
      </c>
      <c r="B30" s="248" t="s">
        <v>598</v>
      </c>
      <c r="C30" s="263" t="s">
        <v>599</v>
      </c>
      <c r="D30" s="249" t="s">
        <v>188</v>
      </c>
      <c r="E30" s="250">
        <v>54.072479999999999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175</v>
      </c>
      <c r="T30" s="253" t="s">
        <v>176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197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2" x14ac:dyDescent="0.2">
      <c r="A31" s="229"/>
      <c r="B31" s="230"/>
      <c r="C31" s="264" t="s">
        <v>600</v>
      </c>
      <c r="D31" s="254"/>
      <c r="E31" s="254"/>
      <c r="F31" s="254"/>
      <c r="G31" s="254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181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80" t="str">
        <f>C31</f>
        <v>Včetně dodávky, kotvení, nosné podkonstukce, doplňků, příslušenství, povrchové úpravy, svařování, spojovacích prostředků a pomocných prací.</v>
      </c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65" t="s">
        <v>601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65" t="s">
        <v>284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5" t="s">
        <v>602</v>
      </c>
      <c r="D34" s="233"/>
      <c r="E34" s="234">
        <v>40.655999999999999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66" t="s">
        <v>185</v>
      </c>
      <c r="D35" s="235"/>
      <c r="E35" s="236">
        <v>40.655999999999999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1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3" x14ac:dyDescent="0.2">
      <c r="A36" s="229"/>
      <c r="B36" s="230"/>
      <c r="C36" s="267" t="s">
        <v>603</v>
      </c>
      <c r="D36" s="237"/>
      <c r="E36" s="238">
        <v>13.41648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4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240" t="s">
        <v>170</v>
      </c>
      <c r="B37" s="241" t="s">
        <v>132</v>
      </c>
      <c r="C37" s="262" t="s">
        <v>133</v>
      </c>
      <c r="D37" s="242"/>
      <c r="E37" s="243"/>
      <c r="F37" s="244"/>
      <c r="G37" s="244">
        <f>SUMIF(AG38:AG41,"&lt;&gt;NOR",G38:G41)</f>
        <v>0</v>
      </c>
      <c r="H37" s="244"/>
      <c r="I37" s="244">
        <f>SUM(I38:I41)</f>
        <v>0</v>
      </c>
      <c r="J37" s="244"/>
      <c r="K37" s="244">
        <f>SUM(K38:K41)</f>
        <v>0</v>
      </c>
      <c r="L37" s="244"/>
      <c r="M37" s="244">
        <f>SUM(M38:M41)</f>
        <v>0</v>
      </c>
      <c r="N37" s="243"/>
      <c r="O37" s="243">
        <f>SUM(O38:O41)</f>
        <v>0</v>
      </c>
      <c r="P37" s="243"/>
      <c r="Q37" s="243">
        <f>SUM(Q38:Q41)</f>
        <v>0</v>
      </c>
      <c r="R37" s="244"/>
      <c r="S37" s="244"/>
      <c r="T37" s="245"/>
      <c r="U37" s="239"/>
      <c r="V37" s="239">
        <f>SUM(V38:V41)</f>
        <v>0</v>
      </c>
      <c r="W37" s="239"/>
      <c r="X37" s="239"/>
      <c r="Y37" s="239"/>
      <c r="AG37" t="s">
        <v>171</v>
      </c>
    </row>
    <row r="38" spans="1:60" ht="22.5" outlineLevel="1" x14ac:dyDescent="0.2">
      <c r="A38" s="247">
        <v>4</v>
      </c>
      <c r="B38" s="248" t="s">
        <v>604</v>
      </c>
      <c r="C38" s="263" t="s">
        <v>605</v>
      </c>
      <c r="D38" s="249" t="s">
        <v>188</v>
      </c>
      <c r="E38" s="250">
        <v>65</v>
      </c>
      <c r="F38" s="251"/>
      <c r="G38" s="252">
        <f>ROUND(E38*F38,2)</f>
        <v>0</v>
      </c>
      <c r="H38" s="251"/>
      <c r="I38" s="252">
        <f>ROUND(E38*H38,2)</f>
        <v>0</v>
      </c>
      <c r="J38" s="251"/>
      <c r="K38" s="252">
        <f>ROUND(E38*J38,2)</f>
        <v>0</v>
      </c>
      <c r="L38" s="252">
        <v>21</v>
      </c>
      <c r="M38" s="252">
        <f>G38*(1+L38/100)</f>
        <v>0</v>
      </c>
      <c r="N38" s="250">
        <v>0</v>
      </c>
      <c r="O38" s="250">
        <f>ROUND(E38*N38,2)</f>
        <v>0</v>
      </c>
      <c r="P38" s="250">
        <v>0</v>
      </c>
      <c r="Q38" s="250">
        <f>ROUND(E38*P38,2)</f>
        <v>0</v>
      </c>
      <c r="R38" s="252"/>
      <c r="S38" s="252" t="s">
        <v>175</v>
      </c>
      <c r="T38" s="253" t="s">
        <v>176</v>
      </c>
      <c r="U38" s="232">
        <v>0</v>
      </c>
      <c r="V38" s="232">
        <f>ROUND(E38*U38,2)</f>
        <v>0</v>
      </c>
      <c r="W38" s="232"/>
      <c r="X38" s="232" t="s">
        <v>196</v>
      </c>
      <c r="Y38" s="232" t="s">
        <v>178</v>
      </c>
      <c r="Z38" s="212"/>
      <c r="AA38" s="212"/>
      <c r="AB38" s="212"/>
      <c r="AC38" s="212"/>
      <c r="AD38" s="212"/>
      <c r="AE38" s="212"/>
      <c r="AF38" s="212"/>
      <c r="AG38" s="212" t="s">
        <v>197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2" x14ac:dyDescent="0.2">
      <c r="A39" s="229"/>
      <c r="B39" s="230"/>
      <c r="C39" s="264" t="s">
        <v>600</v>
      </c>
      <c r="D39" s="254"/>
      <c r="E39" s="254"/>
      <c r="F39" s="254"/>
      <c r="G39" s="254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181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80" t="str">
        <f>C39</f>
        <v>Včetně dodávky, kotvení, nosné podkonstukce, doplňků, příslušenství, povrchové úpravy, svařování, spojovacích prostředků a pomocných prací.</v>
      </c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65" t="s">
        <v>606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183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65" t="s">
        <v>607</v>
      </c>
      <c r="D41" s="233"/>
      <c r="E41" s="234">
        <v>65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x14ac:dyDescent="0.2">
      <c r="A42" s="240" t="s">
        <v>170</v>
      </c>
      <c r="B42" s="241" t="s">
        <v>134</v>
      </c>
      <c r="C42" s="262" t="s">
        <v>136</v>
      </c>
      <c r="D42" s="242"/>
      <c r="E42" s="243"/>
      <c r="F42" s="244"/>
      <c r="G42" s="244">
        <f>SUMIF(AG43:AG74,"&lt;&gt;NOR",G43:G74)</f>
        <v>0</v>
      </c>
      <c r="H42" s="244"/>
      <c r="I42" s="244">
        <f>SUM(I43:I74)</f>
        <v>0</v>
      </c>
      <c r="J42" s="244"/>
      <c r="K42" s="244">
        <f>SUM(K43:K74)</f>
        <v>0</v>
      </c>
      <c r="L42" s="244"/>
      <c r="M42" s="244">
        <f>SUM(M43:M74)</f>
        <v>0</v>
      </c>
      <c r="N42" s="243"/>
      <c r="O42" s="243">
        <f>SUM(O43:O74)</f>
        <v>0</v>
      </c>
      <c r="P42" s="243"/>
      <c r="Q42" s="243">
        <f>SUM(Q43:Q74)</f>
        <v>0</v>
      </c>
      <c r="R42" s="244"/>
      <c r="S42" s="244"/>
      <c r="T42" s="245"/>
      <c r="U42" s="239"/>
      <c r="V42" s="239">
        <f>SUM(V43:V74)</f>
        <v>0</v>
      </c>
      <c r="W42" s="239"/>
      <c r="X42" s="239"/>
      <c r="Y42" s="239"/>
      <c r="AG42" t="s">
        <v>171</v>
      </c>
    </row>
    <row r="43" spans="1:60" ht="22.5" outlineLevel="1" x14ac:dyDescent="0.2">
      <c r="A43" s="247">
        <v>5</v>
      </c>
      <c r="B43" s="248" t="s">
        <v>608</v>
      </c>
      <c r="C43" s="263" t="s">
        <v>609</v>
      </c>
      <c r="D43" s="249" t="s">
        <v>565</v>
      </c>
      <c r="E43" s="250">
        <v>12</v>
      </c>
      <c r="F43" s="251"/>
      <c r="G43" s="252">
        <f>ROUND(E43*F43,2)</f>
        <v>0</v>
      </c>
      <c r="H43" s="251"/>
      <c r="I43" s="252">
        <f>ROUND(E43*H43,2)</f>
        <v>0</v>
      </c>
      <c r="J43" s="251"/>
      <c r="K43" s="252">
        <f>ROUND(E43*J43,2)</f>
        <v>0</v>
      </c>
      <c r="L43" s="252">
        <v>21</v>
      </c>
      <c r="M43" s="252">
        <f>G43*(1+L43/100)</f>
        <v>0</v>
      </c>
      <c r="N43" s="250">
        <v>0</v>
      </c>
      <c r="O43" s="250">
        <f>ROUND(E43*N43,2)</f>
        <v>0</v>
      </c>
      <c r="P43" s="250">
        <v>0</v>
      </c>
      <c r="Q43" s="250">
        <f>ROUND(E43*P43,2)</f>
        <v>0</v>
      </c>
      <c r="R43" s="252"/>
      <c r="S43" s="252" t="s">
        <v>175</v>
      </c>
      <c r="T43" s="253" t="s">
        <v>176</v>
      </c>
      <c r="U43" s="232">
        <v>0</v>
      </c>
      <c r="V43" s="232">
        <f>ROUND(E43*U43,2)</f>
        <v>0</v>
      </c>
      <c r="W43" s="232"/>
      <c r="X43" s="232" t="s">
        <v>196</v>
      </c>
      <c r="Y43" s="232" t="s">
        <v>178</v>
      </c>
      <c r="Z43" s="212"/>
      <c r="AA43" s="212"/>
      <c r="AB43" s="212"/>
      <c r="AC43" s="212"/>
      <c r="AD43" s="212"/>
      <c r="AE43" s="212"/>
      <c r="AF43" s="212"/>
      <c r="AG43" s="212" t="s">
        <v>197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2" x14ac:dyDescent="0.2">
      <c r="A44" s="229"/>
      <c r="B44" s="230"/>
      <c r="C44" s="264" t="s">
        <v>600</v>
      </c>
      <c r="D44" s="254"/>
      <c r="E44" s="254"/>
      <c r="F44" s="254"/>
      <c r="G44" s="254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181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80" t="str">
        <f>C44</f>
        <v>Včetně dodávky, kotvení, nosné podkonstukce, doplňků, příslušenství, povrchové úpravy, svařování, spojovacích prostředků a pomocných prací.</v>
      </c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29"/>
      <c r="B45" s="230"/>
      <c r="C45" s="265" t="s">
        <v>606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183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65" t="s">
        <v>610</v>
      </c>
      <c r="D46" s="233"/>
      <c r="E46" s="234">
        <v>12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183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ht="22.5" outlineLevel="1" x14ac:dyDescent="0.2">
      <c r="A47" s="247">
        <v>6</v>
      </c>
      <c r="B47" s="248" t="s">
        <v>611</v>
      </c>
      <c r="C47" s="263" t="s">
        <v>612</v>
      </c>
      <c r="D47" s="249" t="s">
        <v>565</v>
      </c>
      <c r="E47" s="250">
        <v>2</v>
      </c>
      <c r="F47" s="251"/>
      <c r="G47" s="252">
        <f>ROUND(E47*F47,2)</f>
        <v>0</v>
      </c>
      <c r="H47" s="251"/>
      <c r="I47" s="252">
        <f>ROUND(E47*H47,2)</f>
        <v>0</v>
      </c>
      <c r="J47" s="251"/>
      <c r="K47" s="252">
        <f>ROUND(E47*J47,2)</f>
        <v>0</v>
      </c>
      <c r="L47" s="252">
        <v>21</v>
      </c>
      <c r="M47" s="252">
        <f>G47*(1+L47/100)</f>
        <v>0</v>
      </c>
      <c r="N47" s="250">
        <v>0</v>
      </c>
      <c r="O47" s="250">
        <f>ROUND(E47*N47,2)</f>
        <v>0</v>
      </c>
      <c r="P47" s="250">
        <v>0</v>
      </c>
      <c r="Q47" s="250">
        <f>ROUND(E47*P47,2)</f>
        <v>0</v>
      </c>
      <c r="R47" s="252"/>
      <c r="S47" s="252" t="s">
        <v>175</v>
      </c>
      <c r="T47" s="253" t="s">
        <v>176</v>
      </c>
      <c r="U47" s="232">
        <v>0</v>
      </c>
      <c r="V47" s="232">
        <f>ROUND(E47*U47,2)</f>
        <v>0</v>
      </c>
      <c r="W47" s="232"/>
      <c r="X47" s="232" t="s">
        <v>196</v>
      </c>
      <c r="Y47" s="232" t="s">
        <v>178</v>
      </c>
      <c r="Z47" s="212"/>
      <c r="AA47" s="212"/>
      <c r="AB47" s="212"/>
      <c r="AC47" s="212"/>
      <c r="AD47" s="212"/>
      <c r="AE47" s="212"/>
      <c r="AF47" s="212"/>
      <c r="AG47" s="212" t="s">
        <v>197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2" x14ac:dyDescent="0.2">
      <c r="A48" s="229"/>
      <c r="B48" s="230"/>
      <c r="C48" s="264" t="s">
        <v>600</v>
      </c>
      <c r="D48" s="254"/>
      <c r="E48" s="254"/>
      <c r="F48" s="254"/>
      <c r="G48" s="254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181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80" t="str">
        <f>C48</f>
        <v>Včetně dodávky, kotvení, nosné podkonstukce, doplňků, příslušenství, povrchové úpravy, svařování, spojovacích prostředků a pomocných prací.</v>
      </c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65" t="s">
        <v>606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183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65" t="s">
        <v>106</v>
      </c>
      <c r="D50" s="233"/>
      <c r="E50" s="234">
        <v>2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183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2.5" outlineLevel="1" x14ac:dyDescent="0.2">
      <c r="A51" s="247">
        <v>7</v>
      </c>
      <c r="B51" s="248" t="s">
        <v>613</v>
      </c>
      <c r="C51" s="263" t="s">
        <v>614</v>
      </c>
      <c r="D51" s="249" t="s">
        <v>188</v>
      </c>
      <c r="E51" s="250">
        <v>429</v>
      </c>
      <c r="F51" s="251"/>
      <c r="G51" s="252">
        <f>ROUND(E51*F51,2)</f>
        <v>0</v>
      </c>
      <c r="H51" s="251"/>
      <c r="I51" s="252">
        <f>ROUND(E51*H51,2)</f>
        <v>0</v>
      </c>
      <c r="J51" s="251"/>
      <c r="K51" s="252">
        <f>ROUND(E51*J51,2)</f>
        <v>0</v>
      </c>
      <c r="L51" s="252">
        <v>21</v>
      </c>
      <c r="M51" s="252">
        <f>G51*(1+L51/100)</f>
        <v>0</v>
      </c>
      <c r="N51" s="250">
        <v>0</v>
      </c>
      <c r="O51" s="250">
        <f>ROUND(E51*N51,2)</f>
        <v>0</v>
      </c>
      <c r="P51" s="250">
        <v>0</v>
      </c>
      <c r="Q51" s="250">
        <f>ROUND(E51*P51,2)</f>
        <v>0</v>
      </c>
      <c r="R51" s="252"/>
      <c r="S51" s="252" t="s">
        <v>175</v>
      </c>
      <c r="T51" s="253" t="s">
        <v>176</v>
      </c>
      <c r="U51" s="232">
        <v>0</v>
      </c>
      <c r="V51" s="232">
        <f>ROUND(E51*U51,2)</f>
        <v>0</v>
      </c>
      <c r="W51" s="232"/>
      <c r="X51" s="232" t="s">
        <v>196</v>
      </c>
      <c r="Y51" s="232" t="s">
        <v>178</v>
      </c>
      <c r="Z51" s="212"/>
      <c r="AA51" s="212"/>
      <c r="AB51" s="212"/>
      <c r="AC51" s="212"/>
      <c r="AD51" s="212"/>
      <c r="AE51" s="212"/>
      <c r="AF51" s="212"/>
      <c r="AG51" s="212" t="s">
        <v>197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ht="22.5" outlineLevel="2" x14ac:dyDescent="0.2">
      <c r="A52" s="229"/>
      <c r="B52" s="230"/>
      <c r="C52" s="264" t="s">
        <v>600</v>
      </c>
      <c r="D52" s="254"/>
      <c r="E52" s="254"/>
      <c r="F52" s="254"/>
      <c r="G52" s="254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181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80" t="str">
        <f>C52</f>
        <v>Včetně dodávky, kotvení, nosné podkonstukce, doplňků, příslušenství, povrchové úpravy, svařování, spojovacích prostředků a pomocných prací.</v>
      </c>
      <c r="BB52" s="212"/>
      <c r="BC52" s="212"/>
      <c r="BD52" s="212"/>
      <c r="BE52" s="212"/>
      <c r="BF52" s="212"/>
      <c r="BG52" s="212"/>
      <c r="BH52" s="212"/>
    </row>
    <row r="53" spans="1:60" outlineLevel="2" x14ac:dyDescent="0.2">
      <c r="A53" s="229"/>
      <c r="B53" s="230"/>
      <c r="C53" s="265" t="s">
        <v>606</v>
      </c>
      <c r="D53" s="233"/>
      <c r="E53" s="234"/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183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65" t="s">
        <v>615</v>
      </c>
      <c r="D54" s="233"/>
      <c r="E54" s="234">
        <v>429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183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22.5" outlineLevel="1" x14ac:dyDescent="0.2">
      <c r="A55" s="247">
        <v>8</v>
      </c>
      <c r="B55" s="248" t="s">
        <v>616</v>
      </c>
      <c r="C55" s="263" t="s">
        <v>617</v>
      </c>
      <c r="D55" s="249" t="s">
        <v>188</v>
      </c>
      <c r="E55" s="250">
        <v>24.7</v>
      </c>
      <c r="F55" s="251"/>
      <c r="G55" s="252">
        <f>ROUND(E55*F55,2)</f>
        <v>0</v>
      </c>
      <c r="H55" s="251"/>
      <c r="I55" s="252">
        <f>ROUND(E55*H55,2)</f>
        <v>0</v>
      </c>
      <c r="J55" s="251"/>
      <c r="K55" s="252">
        <f>ROUND(E55*J55,2)</f>
        <v>0</v>
      </c>
      <c r="L55" s="252">
        <v>21</v>
      </c>
      <c r="M55" s="252">
        <f>G55*(1+L55/100)</f>
        <v>0</v>
      </c>
      <c r="N55" s="250">
        <v>0</v>
      </c>
      <c r="O55" s="250">
        <f>ROUND(E55*N55,2)</f>
        <v>0</v>
      </c>
      <c r="P55" s="250">
        <v>0</v>
      </c>
      <c r="Q55" s="250">
        <f>ROUND(E55*P55,2)</f>
        <v>0</v>
      </c>
      <c r="R55" s="252"/>
      <c r="S55" s="252" t="s">
        <v>175</v>
      </c>
      <c r="T55" s="253" t="s">
        <v>176</v>
      </c>
      <c r="U55" s="232">
        <v>0</v>
      </c>
      <c r="V55" s="232">
        <f>ROUND(E55*U55,2)</f>
        <v>0</v>
      </c>
      <c r="W55" s="232"/>
      <c r="X55" s="232" t="s">
        <v>196</v>
      </c>
      <c r="Y55" s="232" t="s">
        <v>178</v>
      </c>
      <c r="Z55" s="212"/>
      <c r="AA55" s="212"/>
      <c r="AB55" s="212"/>
      <c r="AC55" s="212"/>
      <c r="AD55" s="212"/>
      <c r="AE55" s="212"/>
      <c r="AF55" s="212"/>
      <c r="AG55" s="212" t="s">
        <v>197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2" x14ac:dyDescent="0.2">
      <c r="A56" s="229"/>
      <c r="B56" s="230"/>
      <c r="C56" s="264" t="s">
        <v>600</v>
      </c>
      <c r="D56" s="254"/>
      <c r="E56" s="254"/>
      <c r="F56" s="254"/>
      <c r="G56" s="254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181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80" t="str">
        <f>C56</f>
        <v>Včetně dodávky, kotvení, nosné podkonstukce, doplňků, příslušenství, povrchové úpravy, svařování, spojovacích prostředků a pomocných prací.</v>
      </c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65" t="s">
        <v>606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183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65" t="s">
        <v>618</v>
      </c>
      <c r="D58" s="233"/>
      <c r="E58" s="234">
        <v>24.7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183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ht="22.5" outlineLevel="1" x14ac:dyDescent="0.2">
      <c r="A59" s="247">
        <v>9</v>
      </c>
      <c r="B59" s="248" t="s">
        <v>619</v>
      </c>
      <c r="C59" s="263" t="s">
        <v>620</v>
      </c>
      <c r="D59" s="249" t="s">
        <v>188</v>
      </c>
      <c r="E59" s="250">
        <v>11</v>
      </c>
      <c r="F59" s="251"/>
      <c r="G59" s="252">
        <f>ROUND(E59*F59,2)</f>
        <v>0</v>
      </c>
      <c r="H59" s="251"/>
      <c r="I59" s="252">
        <f>ROUND(E59*H59,2)</f>
        <v>0</v>
      </c>
      <c r="J59" s="251"/>
      <c r="K59" s="252">
        <f>ROUND(E59*J59,2)</f>
        <v>0</v>
      </c>
      <c r="L59" s="252">
        <v>21</v>
      </c>
      <c r="M59" s="252">
        <f>G59*(1+L59/100)</f>
        <v>0</v>
      </c>
      <c r="N59" s="250">
        <v>0</v>
      </c>
      <c r="O59" s="250">
        <f>ROUND(E59*N59,2)</f>
        <v>0</v>
      </c>
      <c r="P59" s="250">
        <v>0</v>
      </c>
      <c r="Q59" s="250">
        <f>ROUND(E59*P59,2)</f>
        <v>0</v>
      </c>
      <c r="R59" s="252"/>
      <c r="S59" s="252" t="s">
        <v>175</v>
      </c>
      <c r="T59" s="253" t="s">
        <v>176</v>
      </c>
      <c r="U59" s="232">
        <v>0</v>
      </c>
      <c r="V59" s="232">
        <f>ROUND(E59*U59,2)</f>
        <v>0</v>
      </c>
      <c r="W59" s="232"/>
      <c r="X59" s="232" t="s">
        <v>196</v>
      </c>
      <c r="Y59" s="232" t="s">
        <v>178</v>
      </c>
      <c r="Z59" s="212"/>
      <c r="AA59" s="212"/>
      <c r="AB59" s="212"/>
      <c r="AC59" s="212"/>
      <c r="AD59" s="212"/>
      <c r="AE59" s="212"/>
      <c r="AF59" s="212"/>
      <c r="AG59" s="212" t="s">
        <v>197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2" x14ac:dyDescent="0.2">
      <c r="A60" s="229"/>
      <c r="B60" s="230"/>
      <c r="C60" s="264" t="s">
        <v>600</v>
      </c>
      <c r="D60" s="254"/>
      <c r="E60" s="254"/>
      <c r="F60" s="254"/>
      <c r="G60" s="254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181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80" t="str">
        <f>C60</f>
        <v>Včetně dodávky, kotvení, nosné podkonstukce, doplňků, příslušenství, povrchové úpravy, svařování, spojovacích prostředků a pomocných prací.</v>
      </c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65" t="s">
        <v>606</v>
      </c>
      <c r="D61" s="233"/>
      <c r="E61" s="234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183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65" t="s">
        <v>621</v>
      </c>
      <c r="D62" s="233"/>
      <c r="E62" s="234">
        <v>11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183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ht="22.5" outlineLevel="1" x14ac:dyDescent="0.2">
      <c r="A63" s="247">
        <v>10</v>
      </c>
      <c r="B63" s="248" t="s">
        <v>622</v>
      </c>
      <c r="C63" s="263" t="s">
        <v>623</v>
      </c>
      <c r="D63" s="249" t="s">
        <v>188</v>
      </c>
      <c r="E63" s="250">
        <v>13</v>
      </c>
      <c r="F63" s="251"/>
      <c r="G63" s="252">
        <f>ROUND(E63*F63,2)</f>
        <v>0</v>
      </c>
      <c r="H63" s="251"/>
      <c r="I63" s="252">
        <f>ROUND(E63*H63,2)</f>
        <v>0</v>
      </c>
      <c r="J63" s="251"/>
      <c r="K63" s="252">
        <f>ROUND(E63*J63,2)</f>
        <v>0</v>
      </c>
      <c r="L63" s="252">
        <v>21</v>
      </c>
      <c r="M63" s="252">
        <f>G63*(1+L63/100)</f>
        <v>0</v>
      </c>
      <c r="N63" s="250">
        <v>0</v>
      </c>
      <c r="O63" s="250">
        <f>ROUND(E63*N63,2)</f>
        <v>0</v>
      </c>
      <c r="P63" s="250">
        <v>0</v>
      </c>
      <c r="Q63" s="250">
        <f>ROUND(E63*P63,2)</f>
        <v>0</v>
      </c>
      <c r="R63" s="252"/>
      <c r="S63" s="252" t="s">
        <v>175</v>
      </c>
      <c r="T63" s="253" t="s">
        <v>176</v>
      </c>
      <c r="U63" s="232">
        <v>0</v>
      </c>
      <c r="V63" s="232">
        <f>ROUND(E63*U63,2)</f>
        <v>0</v>
      </c>
      <c r="W63" s="232"/>
      <c r="X63" s="232" t="s">
        <v>196</v>
      </c>
      <c r="Y63" s="232" t="s">
        <v>178</v>
      </c>
      <c r="Z63" s="212"/>
      <c r="AA63" s="212"/>
      <c r="AB63" s="212"/>
      <c r="AC63" s="212"/>
      <c r="AD63" s="212"/>
      <c r="AE63" s="212"/>
      <c r="AF63" s="212"/>
      <c r="AG63" s="212" t="s">
        <v>197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2" x14ac:dyDescent="0.2">
      <c r="A64" s="229"/>
      <c r="B64" s="230"/>
      <c r="C64" s="264" t="s">
        <v>600</v>
      </c>
      <c r="D64" s="254"/>
      <c r="E64" s="254"/>
      <c r="F64" s="254"/>
      <c r="G64" s="254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181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80" t="str">
        <f>C64</f>
        <v>Včetně dodávky, kotvení, nosné podkonstukce, doplňků, příslušenství, povrchové úpravy, svařování, spojovacích prostředků a pomocných prací.</v>
      </c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65" t="s">
        <v>606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183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65" t="s">
        <v>624</v>
      </c>
      <c r="D66" s="233"/>
      <c r="E66" s="234">
        <v>13</v>
      </c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183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47">
        <v>11</v>
      </c>
      <c r="B67" s="248" t="s">
        <v>625</v>
      </c>
      <c r="C67" s="263" t="s">
        <v>626</v>
      </c>
      <c r="D67" s="249" t="s">
        <v>565</v>
      </c>
      <c r="E67" s="250">
        <v>2</v>
      </c>
      <c r="F67" s="251"/>
      <c r="G67" s="252">
        <f>ROUND(E67*F67,2)</f>
        <v>0</v>
      </c>
      <c r="H67" s="251"/>
      <c r="I67" s="252">
        <f>ROUND(E67*H67,2)</f>
        <v>0</v>
      </c>
      <c r="J67" s="251"/>
      <c r="K67" s="252">
        <f>ROUND(E67*J67,2)</f>
        <v>0</v>
      </c>
      <c r="L67" s="252">
        <v>21</v>
      </c>
      <c r="M67" s="252">
        <f>G67*(1+L67/100)</f>
        <v>0</v>
      </c>
      <c r="N67" s="250">
        <v>0</v>
      </c>
      <c r="O67" s="250">
        <f>ROUND(E67*N67,2)</f>
        <v>0</v>
      </c>
      <c r="P67" s="250">
        <v>0</v>
      </c>
      <c r="Q67" s="250">
        <f>ROUND(E67*P67,2)</f>
        <v>0</v>
      </c>
      <c r="R67" s="252"/>
      <c r="S67" s="252" t="s">
        <v>175</v>
      </c>
      <c r="T67" s="253" t="s">
        <v>176</v>
      </c>
      <c r="U67" s="232">
        <v>0</v>
      </c>
      <c r="V67" s="232">
        <f>ROUND(E67*U67,2)</f>
        <v>0</v>
      </c>
      <c r="W67" s="232"/>
      <c r="X67" s="232" t="s">
        <v>196</v>
      </c>
      <c r="Y67" s="232" t="s">
        <v>178</v>
      </c>
      <c r="Z67" s="212"/>
      <c r="AA67" s="212"/>
      <c r="AB67" s="212"/>
      <c r="AC67" s="212"/>
      <c r="AD67" s="212"/>
      <c r="AE67" s="212"/>
      <c r="AF67" s="212"/>
      <c r="AG67" s="212" t="s">
        <v>197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2" x14ac:dyDescent="0.2">
      <c r="A68" s="229"/>
      <c r="B68" s="230"/>
      <c r="C68" s="264" t="s">
        <v>600</v>
      </c>
      <c r="D68" s="254"/>
      <c r="E68" s="254"/>
      <c r="F68" s="254"/>
      <c r="G68" s="254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181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80" t="str">
        <f>C68</f>
        <v>Včetně dodávky, kotvení, nosné podkonstukce, doplňků, příslušenství, povrchové úpravy, svařování, spojovacích prostředků a pomocných prací.</v>
      </c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65" t="s">
        <v>606</v>
      </c>
      <c r="D69" s="233"/>
      <c r="E69" s="234"/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183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65" t="s">
        <v>106</v>
      </c>
      <c r="D70" s="233"/>
      <c r="E70" s="234">
        <v>2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183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1" x14ac:dyDescent="0.2">
      <c r="A71" s="247">
        <v>12</v>
      </c>
      <c r="B71" s="248" t="s">
        <v>627</v>
      </c>
      <c r="C71" s="263" t="s">
        <v>628</v>
      </c>
      <c r="D71" s="249" t="s">
        <v>565</v>
      </c>
      <c r="E71" s="250">
        <v>2</v>
      </c>
      <c r="F71" s="251"/>
      <c r="G71" s="252">
        <f>ROUND(E71*F71,2)</f>
        <v>0</v>
      </c>
      <c r="H71" s="251"/>
      <c r="I71" s="252">
        <f>ROUND(E71*H71,2)</f>
        <v>0</v>
      </c>
      <c r="J71" s="251"/>
      <c r="K71" s="252">
        <f>ROUND(E71*J71,2)</f>
        <v>0</v>
      </c>
      <c r="L71" s="252">
        <v>21</v>
      </c>
      <c r="M71" s="252">
        <f>G71*(1+L71/100)</f>
        <v>0</v>
      </c>
      <c r="N71" s="250">
        <v>0</v>
      </c>
      <c r="O71" s="250">
        <f>ROUND(E71*N71,2)</f>
        <v>0</v>
      </c>
      <c r="P71" s="250">
        <v>0</v>
      </c>
      <c r="Q71" s="250">
        <f>ROUND(E71*P71,2)</f>
        <v>0</v>
      </c>
      <c r="R71" s="252"/>
      <c r="S71" s="252" t="s">
        <v>175</v>
      </c>
      <c r="T71" s="253" t="s">
        <v>176</v>
      </c>
      <c r="U71" s="232">
        <v>0</v>
      </c>
      <c r="V71" s="232">
        <f>ROUND(E71*U71,2)</f>
        <v>0</v>
      </c>
      <c r="W71" s="232"/>
      <c r="X71" s="232" t="s">
        <v>196</v>
      </c>
      <c r="Y71" s="232" t="s">
        <v>178</v>
      </c>
      <c r="Z71" s="212"/>
      <c r="AA71" s="212"/>
      <c r="AB71" s="212"/>
      <c r="AC71" s="212"/>
      <c r="AD71" s="212"/>
      <c r="AE71" s="212"/>
      <c r="AF71" s="212"/>
      <c r="AG71" s="212" t="s">
        <v>197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2" x14ac:dyDescent="0.2">
      <c r="A72" s="229"/>
      <c r="B72" s="230"/>
      <c r="C72" s="264" t="s">
        <v>600</v>
      </c>
      <c r="D72" s="254"/>
      <c r="E72" s="254"/>
      <c r="F72" s="254"/>
      <c r="G72" s="254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181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80" t="str">
        <f>C72</f>
        <v>Včetně dodávky, kotvení, nosné podkonstukce, doplňků, příslušenství, povrchové úpravy, svařování, spojovacích prostředků a pomocných prací.</v>
      </c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65" t="s">
        <v>606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183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65" t="s">
        <v>106</v>
      </c>
      <c r="D74" s="233"/>
      <c r="E74" s="234">
        <v>2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183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x14ac:dyDescent="0.2">
      <c r="A75" s="240" t="s">
        <v>170</v>
      </c>
      <c r="B75" s="241" t="s">
        <v>137</v>
      </c>
      <c r="C75" s="262" t="s">
        <v>138</v>
      </c>
      <c r="D75" s="242"/>
      <c r="E75" s="243"/>
      <c r="F75" s="244"/>
      <c r="G75" s="244">
        <f>SUMIF(AG76:AG79,"&lt;&gt;NOR",G76:G79)</f>
        <v>0</v>
      </c>
      <c r="H75" s="244"/>
      <c r="I75" s="244">
        <f>SUM(I76:I79)</f>
        <v>0</v>
      </c>
      <c r="J75" s="244"/>
      <c r="K75" s="244">
        <f>SUM(K76:K79)</f>
        <v>0</v>
      </c>
      <c r="L75" s="244"/>
      <c r="M75" s="244">
        <f>SUM(M76:M79)</f>
        <v>0</v>
      </c>
      <c r="N75" s="243"/>
      <c r="O75" s="243">
        <f>SUM(O76:O79)</f>
        <v>0</v>
      </c>
      <c r="P75" s="243"/>
      <c r="Q75" s="243">
        <f>SUM(Q76:Q79)</f>
        <v>0</v>
      </c>
      <c r="R75" s="244"/>
      <c r="S75" s="244"/>
      <c r="T75" s="245"/>
      <c r="U75" s="239"/>
      <c r="V75" s="239">
        <f>SUM(V76:V79)</f>
        <v>0</v>
      </c>
      <c r="W75" s="239"/>
      <c r="X75" s="239"/>
      <c r="Y75" s="239"/>
      <c r="AG75" t="s">
        <v>171</v>
      </c>
    </row>
    <row r="76" spans="1:60" ht="22.5" outlineLevel="1" x14ac:dyDescent="0.2">
      <c r="A76" s="247">
        <v>13</v>
      </c>
      <c r="B76" s="248" t="s">
        <v>629</v>
      </c>
      <c r="C76" s="263" t="s">
        <v>630</v>
      </c>
      <c r="D76" s="249" t="s">
        <v>565</v>
      </c>
      <c r="E76" s="250">
        <v>40</v>
      </c>
      <c r="F76" s="251"/>
      <c r="G76" s="252">
        <f>ROUND(E76*F76,2)</f>
        <v>0</v>
      </c>
      <c r="H76" s="251"/>
      <c r="I76" s="252">
        <f>ROUND(E76*H76,2)</f>
        <v>0</v>
      </c>
      <c r="J76" s="251"/>
      <c r="K76" s="252">
        <f>ROUND(E76*J76,2)</f>
        <v>0</v>
      </c>
      <c r="L76" s="252">
        <v>21</v>
      </c>
      <c r="M76" s="252">
        <f>G76*(1+L76/100)</f>
        <v>0</v>
      </c>
      <c r="N76" s="250">
        <v>0</v>
      </c>
      <c r="O76" s="250">
        <f>ROUND(E76*N76,2)</f>
        <v>0</v>
      </c>
      <c r="P76" s="250">
        <v>0</v>
      </c>
      <c r="Q76" s="250">
        <f>ROUND(E76*P76,2)</f>
        <v>0</v>
      </c>
      <c r="R76" s="252"/>
      <c r="S76" s="252" t="s">
        <v>175</v>
      </c>
      <c r="T76" s="253" t="s">
        <v>176</v>
      </c>
      <c r="U76" s="232">
        <v>0</v>
      </c>
      <c r="V76" s="232">
        <f>ROUND(E76*U76,2)</f>
        <v>0</v>
      </c>
      <c r="W76" s="232"/>
      <c r="X76" s="232" t="s">
        <v>196</v>
      </c>
      <c r="Y76" s="232" t="s">
        <v>178</v>
      </c>
      <c r="Z76" s="212"/>
      <c r="AA76" s="212"/>
      <c r="AB76" s="212"/>
      <c r="AC76" s="212"/>
      <c r="AD76" s="212"/>
      <c r="AE76" s="212"/>
      <c r="AF76" s="212"/>
      <c r="AG76" s="212" t="s">
        <v>197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22.5" outlineLevel="2" x14ac:dyDescent="0.2">
      <c r="A77" s="229"/>
      <c r="B77" s="230"/>
      <c r="C77" s="264" t="s">
        <v>631</v>
      </c>
      <c r="D77" s="254"/>
      <c r="E77" s="254"/>
      <c r="F77" s="254"/>
      <c r="G77" s="254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181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80" t="str">
        <f>C77</f>
        <v>Včetně dodávky, kotvení, nosné podkonstukce, doplňků, příslušenství, povrchové úpravy, spojovacích prostředků a pomocných prací.</v>
      </c>
      <c r="BB77" s="212"/>
      <c r="BC77" s="212"/>
      <c r="BD77" s="212"/>
      <c r="BE77" s="212"/>
      <c r="BF77" s="212"/>
      <c r="BG77" s="212"/>
      <c r="BH77" s="212"/>
    </row>
    <row r="78" spans="1:60" outlineLevel="2" x14ac:dyDescent="0.2">
      <c r="A78" s="229"/>
      <c r="B78" s="230"/>
      <c r="C78" s="265" t="s">
        <v>606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183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65" t="s">
        <v>632</v>
      </c>
      <c r="D79" s="233"/>
      <c r="E79" s="234">
        <v>40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183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x14ac:dyDescent="0.2">
      <c r="A80" s="3"/>
      <c r="B80" s="4"/>
      <c r="C80" s="269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AE80">
        <v>12</v>
      </c>
      <c r="AF80">
        <v>21</v>
      </c>
      <c r="AG80" t="s">
        <v>156</v>
      </c>
    </row>
    <row r="81" spans="1:33" x14ac:dyDescent="0.2">
      <c r="A81" s="215"/>
      <c r="B81" s="216" t="s">
        <v>31</v>
      </c>
      <c r="C81" s="270"/>
      <c r="D81" s="217"/>
      <c r="E81" s="218"/>
      <c r="F81" s="218"/>
      <c r="G81" s="246">
        <f>G8+G37+G42+G75</f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AE81">
        <f>SUMIF(L7:L79,AE80,G7:G79)</f>
        <v>0</v>
      </c>
      <c r="AF81">
        <f>SUMIF(L7:L79,AF80,G7:G79)</f>
        <v>0</v>
      </c>
      <c r="AG81" t="s">
        <v>271</v>
      </c>
    </row>
    <row r="82" spans="1:33" x14ac:dyDescent="0.2">
      <c r="A82" s="3"/>
      <c r="B82" s="4"/>
      <c r="C82" s="269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">
      <c r="A83" s="3"/>
      <c r="B83" s="4"/>
      <c r="C83" s="269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219" t="s">
        <v>272</v>
      </c>
      <c r="B84" s="219"/>
      <c r="C84" s="271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">
      <c r="A85" s="220"/>
      <c r="B85" s="221"/>
      <c r="C85" s="272"/>
      <c r="D85" s="221"/>
      <c r="E85" s="221"/>
      <c r="F85" s="221"/>
      <c r="G85" s="22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AG85" t="s">
        <v>273</v>
      </c>
    </row>
    <row r="86" spans="1:33" x14ac:dyDescent="0.2">
      <c r="A86" s="223"/>
      <c r="B86" s="224"/>
      <c r="C86" s="273"/>
      <c r="D86" s="224"/>
      <c r="E86" s="224"/>
      <c r="F86" s="224"/>
      <c r="G86" s="22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">
      <c r="A87" s="223"/>
      <c r="B87" s="224"/>
      <c r="C87" s="273"/>
      <c r="D87" s="224"/>
      <c r="E87" s="224"/>
      <c r="F87" s="224"/>
      <c r="G87" s="22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A88" s="223"/>
      <c r="B88" s="224"/>
      <c r="C88" s="273"/>
      <c r="D88" s="224"/>
      <c r="E88" s="224"/>
      <c r="F88" s="224"/>
      <c r="G88" s="22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">
      <c r="A89" s="226"/>
      <c r="B89" s="227"/>
      <c r="C89" s="274"/>
      <c r="D89" s="227"/>
      <c r="E89" s="227"/>
      <c r="F89" s="227"/>
      <c r="G89" s="228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">
      <c r="A90" s="3"/>
      <c r="B90" s="4"/>
      <c r="C90" s="269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33" x14ac:dyDescent="0.2">
      <c r="C91" s="275"/>
      <c r="D91" s="10"/>
      <c r="AG91" t="s">
        <v>274</v>
      </c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9C3zkKiuMPiVapbVa0BjWd9j2Vl7KcdTo/oPa9Dclx1XUyEDwjxgMR6Kpa9FuFcVXARFH0GI4zQ2L961i3fRw==" saltValue="60WYkmV2j63mGp2l+yEzDw==" spinCount="100000" sheet="1" formatRows="0"/>
  <mergeCells count="19">
    <mergeCell ref="C68:G68"/>
    <mergeCell ref="C72:G72"/>
    <mergeCell ref="C77:G77"/>
    <mergeCell ref="C44:G44"/>
    <mergeCell ref="C48:G48"/>
    <mergeCell ref="C52:G52"/>
    <mergeCell ref="C56:G56"/>
    <mergeCell ref="C60:G60"/>
    <mergeCell ref="C64:G64"/>
    <mergeCell ref="A1:G1"/>
    <mergeCell ref="C2:G2"/>
    <mergeCell ref="C3:G3"/>
    <mergeCell ref="C4:G4"/>
    <mergeCell ref="A84:C84"/>
    <mergeCell ref="A85:G89"/>
    <mergeCell ref="C10:G10"/>
    <mergeCell ref="C26:G26"/>
    <mergeCell ref="C31:G31"/>
    <mergeCell ref="C39:G3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9F6F-6150-4097-AE46-9426FEA1221D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66</v>
      </c>
      <c r="C4" s="204" t="s">
        <v>67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120</v>
      </c>
      <c r="C8" s="262" t="s">
        <v>121</v>
      </c>
      <c r="D8" s="242"/>
      <c r="E8" s="243"/>
      <c r="F8" s="244"/>
      <c r="G8" s="244">
        <f>SUMIF(AG9:AG42,"&lt;&gt;NOR",G9:G42)</f>
        <v>0</v>
      </c>
      <c r="H8" s="244"/>
      <c r="I8" s="244">
        <f>SUM(I9:I42)</f>
        <v>0</v>
      </c>
      <c r="J8" s="244"/>
      <c r="K8" s="244">
        <f>SUM(K9:K42)</f>
        <v>0</v>
      </c>
      <c r="L8" s="244"/>
      <c r="M8" s="244">
        <f>SUM(M9:M42)</f>
        <v>0</v>
      </c>
      <c r="N8" s="243"/>
      <c r="O8" s="243">
        <f>SUM(O9:O42)</f>
        <v>0</v>
      </c>
      <c r="P8" s="243"/>
      <c r="Q8" s="243">
        <f>SUM(Q9:Q42)</f>
        <v>0</v>
      </c>
      <c r="R8" s="244"/>
      <c r="S8" s="244"/>
      <c r="T8" s="245"/>
      <c r="U8" s="239"/>
      <c r="V8" s="239">
        <f>SUM(V9:V42)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2" x14ac:dyDescent="0.2">
      <c r="A14" s="229"/>
      <c r="B14" s="230"/>
      <c r="C14" s="265" t="s">
        <v>641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642</v>
      </c>
      <c r="D15" s="233"/>
      <c r="E15" s="234"/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65" t="s">
        <v>643</v>
      </c>
      <c r="D16" s="233"/>
      <c r="E16" s="234">
        <v>7.0000000000000007E-2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1" x14ac:dyDescent="0.2">
      <c r="A17" s="247">
        <v>3</v>
      </c>
      <c r="B17" s="248" t="s">
        <v>644</v>
      </c>
      <c r="C17" s="263" t="s">
        <v>645</v>
      </c>
      <c r="D17" s="249" t="s">
        <v>195</v>
      </c>
      <c r="E17" s="250">
        <v>5.6</v>
      </c>
      <c r="F17" s="251"/>
      <c r="G17" s="252">
        <f>ROUND(E17*F17,2)</f>
        <v>0</v>
      </c>
      <c r="H17" s="251"/>
      <c r="I17" s="252">
        <f>ROUND(E17*H17,2)</f>
        <v>0</v>
      </c>
      <c r="J17" s="251"/>
      <c r="K17" s="252">
        <f>ROUND(E17*J17,2)</f>
        <v>0</v>
      </c>
      <c r="L17" s="252">
        <v>21</v>
      </c>
      <c r="M17" s="252">
        <f>G17*(1+L17/100)</f>
        <v>0</v>
      </c>
      <c r="N17" s="250">
        <v>0</v>
      </c>
      <c r="O17" s="250">
        <f>ROUND(E17*N17,2)</f>
        <v>0</v>
      </c>
      <c r="P17" s="250">
        <v>0</v>
      </c>
      <c r="Q17" s="250">
        <f>ROUND(E17*P17,2)</f>
        <v>0</v>
      </c>
      <c r="R17" s="252"/>
      <c r="S17" s="252" t="s">
        <v>351</v>
      </c>
      <c r="T17" s="253" t="s">
        <v>352</v>
      </c>
      <c r="U17" s="232">
        <v>0</v>
      </c>
      <c r="V17" s="232">
        <f>ROUND(E17*U17,2)</f>
        <v>0</v>
      </c>
      <c r="W17" s="232"/>
      <c r="X17" s="232" t="s">
        <v>196</v>
      </c>
      <c r="Y17" s="232" t="s">
        <v>178</v>
      </c>
      <c r="Z17" s="212"/>
      <c r="AA17" s="212"/>
      <c r="AB17" s="212"/>
      <c r="AC17" s="212"/>
      <c r="AD17" s="212"/>
      <c r="AE17" s="212"/>
      <c r="AF17" s="212"/>
      <c r="AG17" s="212" t="s">
        <v>322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2" x14ac:dyDescent="0.2">
      <c r="A18" s="229"/>
      <c r="B18" s="230"/>
      <c r="C18" s="265" t="s">
        <v>646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65" t="s">
        <v>647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47">
        <v>4</v>
      </c>
      <c r="B22" s="248" t="s">
        <v>650</v>
      </c>
      <c r="C22" s="263" t="s">
        <v>651</v>
      </c>
      <c r="D22" s="249" t="s">
        <v>195</v>
      </c>
      <c r="E22" s="250">
        <v>5.6</v>
      </c>
      <c r="F22" s="251"/>
      <c r="G22" s="252">
        <f>ROUND(E22*F22,2)</f>
        <v>0</v>
      </c>
      <c r="H22" s="251"/>
      <c r="I22" s="252">
        <f>ROUND(E22*H22,2)</f>
        <v>0</v>
      </c>
      <c r="J22" s="251"/>
      <c r="K22" s="252">
        <f>ROUND(E22*J22,2)</f>
        <v>0</v>
      </c>
      <c r="L22" s="252">
        <v>21</v>
      </c>
      <c r="M22" s="252">
        <f>G22*(1+L22/100)</f>
        <v>0</v>
      </c>
      <c r="N22" s="250">
        <v>0</v>
      </c>
      <c r="O22" s="250">
        <f>ROUND(E22*N22,2)</f>
        <v>0</v>
      </c>
      <c r="P22" s="250">
        <v>0</v>
      </c>
      <c r="Q22" s="250">
        <f>ROUND(E22*P22,2)</f>
        <v>0</v>
      </c>
      <c r="R22" s="252"/>
      <c r="S22" s="252" t="s">
        <v>351</v>
      </c>
      <c r="T22" s="253" t="s">
        <v>352</v>
      </c>
      <c r="U22" s="232">
        <v>0</v>
      </c>
      <c r="V22" s="232">
        <f>ROUND(E22*U22,2)</f>
        <v>0</v>
      </c>
      <c r="W22" s="232"/>
      <c r="X22" s="232" t="s">
        <v>196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322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2" x14ac:dyDescent="0.2">
      <c r="A23" s="229"/>
      <c r="B23" s="230"/>
      <c r="C23" s="265" t="s">
        <v>652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65" t="s">
        <v>648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65" t="s">
        <v>649</v>
      </c>
      <c r="D25" s="233"/>
      <c r="E25" s="234">
        <v>5.6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55">
        <v>5</v>
      </c>
      <c r="B26" s="256" t="s">
        <v>653</v>
      </c>
      <c r="C26" s="268" t="s">
        <v>654</v>
      </c>
      <c r="D26" s="257" t="s">
        <v>195</v>
      </c>
      <c r="E26" s="258">
        <v>5.6</v>
      </c>
      <c r="F26" s="259"/>
      <c r="G26" s="260">
        <f>ROUND(E26*F26,2)</f>
        <v>0</v>
      </c>
      <c r="H26" s="259"/>
      <c r="I26" s="260">
        <f>ROUND(E26*H26,2)</f>
        <v>0</v>
      </c>
      <c r="J26" s="259"/>
      <c r="K26" s="260">
        <f>ROUND(E26*J26,2)</f>
        <v>0</v>
      </c>
      <c r="L26" s="260">
        <v>21</v>
      </c>
      <c r="M26" s="260">
        <f>G26*(1+L26/100)</f>
        <v>0</v>
      </c>
      <c r="N26" s="258">
        <v>0</v>
      </c>
      <c r="O26" s="258">
        <f>ROUND(E26*N26,2)</f>
        <v>0</v>
      </c>
      <c r="P26" s="258">
        <v>0</v>
      </c>
      <c r="Q26" s="258">
        <f>ROUND(E26*P26,2)</f>
        <v>0</v>
      </c>
      <c r="R26" s="260"/>
      <c r="S26" s="260" t="s">
        <v>351</v>
      </c>
      <c r="T26" s="261" t="s">
        <v>352</v>
      </c>
      <c r="U26" s="232">
        <v>0</v>
      </c>
      <c r="V26" s="232">
        <f>ROUND(E26*U26,2)</f>
        <v>0</v>
      </c>
      <c r="W26" s="232"/>
      <c r="X26" s="232" t="s">
        <v>357</v>
      </c>
      <c r="Y26" s="232" t="s">
        <v>178</v>
      </c>
      <c r="Z26" s="212"/>
      <c r="AA26" s="212"/>
      <c r="AB26" s="212"/>
      <c r="AC26" s="212"/>
      <c r="AD26" s="212"/>
      <c r="AE26" s="212"/>
      <c r="AF26" s="212"/>
      <c r="AG26" s="212" t="s">
        <v>358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33.75" outlineLevel="1" x14ac:dyDescent="0.2">
      <c r="A27" s="247">
        <v>6</v>
      </c>
      <c r="B27" s="248" t="s">
        <v>655</v>
      </c>
      <c r="C27" s="263" t="s">
        <v>656</v>
      </c>
      <c r="D27" s="249" t="s">
        <v>174</v>
      </c>
      <c r="E27" s="250">
        <v>7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196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322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2" x14ac:dyDescent="0.2">
      <c r="A28" s="229"/>
      <c r="B28" s="230"/>
      <c r="C28" s="265" t="s">
        <v>657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3" x14ac:dyDescent="0.2">
      <c r="A29" s="229"/>
      <c r="B29" s="230"/>
      <c r="C29" s="265" t="s">
        <v>658</v>
      </c>
      <c r="D29" s="233"/>
      <c r="E29" s="234"/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65" t="s">
        <v>659</v>
      </c>
      <c r="D30" s="233"/>
      <c r="E30" s="234">
        <v>7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183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47">
        <v>7</v>
      </c>
      <c r="B31" s="248" t="s">
        <v>660</v>
      </c>
      <c r="C31" s="263" t="s">
        <v>661</v>
      </c>
      <c r="D31" s="249" t="s">
        <v>188</v>
      </c>
      <c r="E31" s="250">
        <v>3.5</v>
      </c>
      <c r="F31" s="251"/>
      <c r="G31" s="252">
        <f>ROUND(E31*F31,2)</f>
        <v>0</v>
      </c>
      <c r="H31" s="251"/>
      <c r="I31" s="252">
        <f>ROUND(E31*H31,2)</f>
        <v>0</v>
      </c>
      <c r="J31" s="251"/>
      <c r="K31" s="252">
        <f>ROUND(E31*J31,2)</f>
        <v>0</v>
      </c>
      <c r="L31" s="252">
        <v>21</v>
      </c>
      <c r="M31" s="252">
        <f>G31*(1+L31/100)</f>
        <v>0</v>
      </c>
      <c r="N31" s="250">
        <v>0</v>
      </c>
      <c r="O31" s="250">
        <f>ROUND(E31*N31,2)</f>
        <v>0</v>
      </c>
      <c r="P31" s="250">
        <v>0</v>
      </c>
      <c r="Q31" s="250">
        <f>ROUND(E31*P31,2)</f>
        <v>0</v>
      </c>
      <c r="R31" s="252"/>
      <c r="S31" s="252" t="s">
        <v>351</v>
      </c>
      <c r="T31" s="253" t="s">
        <v>352</v>
      </c>
      <c r="U31" s="232">
        <v>0</v>
      </c>
      <c r="V31" s="232">
        <f>ROUND(E31*U31,2)</f>
        <v>0</v>
      </c>
      <c r="W31" s="232"/>
      <c r="X31" s="232" t="s">
        <v>196</v>
      </c>
      <c r="Y31" s="232" t="s">
        <v>178</v>
      </c>
      <c r="Z31" s="212"/>
      <c r="AA31" s="212"/>
      <c r="AB31" s="212"/>
      <c r="AC31" s="212"/>
      <c r="AD31" s="212"/>
      <c r="AE31" s="212"/>
      <c r="AF31" s="212"/>
      <c r="AG31" s="212" t="s">
        <v>322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2" x14ac:dyDescent="0.2">
      <c r="A32" s="229"/>
      <c r="B32" s="230"/>
      <c r="C32" s="265" t="s">
        <v>662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3" x14ac:dyDescent="0.2">
      <c r="A33" s="229"/>
      <c r="B33" s="230"/>
      <c r="C33" s="265" t="s">
        <v>663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5" t="s">
        <v>664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65" t="s">
        <v>665</v>
      </c>
      <c r="D35" s="233"/>
      <c r="E35" s="234">
        <v>3.5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47">
        <v>8</v>
      </c>
      <c r="B36" s="248" t="s">
        <v>666</v>
      </c>
      <c r="C36" s="263" t="s">
        <v>667</v>
      </c>
      <c r="D36" s="249" t="s">
        <v>195</v>
      </c>
      <c r="E36" s="250">
        <v>0.245</v>
      </c>
      <c r="F36" s="251"/>
      <c r="G36" s="252">
        <f>ROUND(E36*F36,2)</f>
        <v>0</v>
      </c>
      <c r="H36" s="251"/>
      <c r="I36" s="252">
        <f>ROUND(E36*H36,2)</f>
        <v>0</v>
      </c>
      <c r="J36" s="251"/>
      <c r="K36" s="252">
        <f>ROUND(E36*J36,2)</f>
        <v>0</v>
      </c>
      <c r="L36" s="252">
        <v>21</v>
      </c>
      <c r="M36" s="252">
        <f>G36*(1+L36/100)</f>
        <v>0</v>
      </c>
      <c r="N36" s="250">
        <v>0</v>
      </c>
      <c r="O36" s="250">
        <f>ROUND(E36*N36,2)</f>
        <v>0</v>
      </c>
      <c r="P36" s="250">
        <v>0</v>
      </c>
      <c r="Q36" s="250">
        <f>ROUND(E36*P36,2)</f>
        <v>0</v>
      </c>
      <c r="R36" s="252"/>
      <c r="S36" s="252" t="s">
        <v>351</v>
      </c>
      <c r="T36" s="253" t="s">
        <v>352</v>
      </c>
      <c r="U36" s="232">
        <v>0</v>
      </c>
      <c r="V36" s="232">
        <f>ROUND(E36*U36,2)</f>
        <v>0</v>
      </c>
      <c r="W36" s="232"/>
      <c r="X36" s="232" t="s">
        <v>357</v>
      </c>
      <c r="Y36" s="232" t="s">
        <v>178</v>
      </c>
      <c r="Z36" s="212"/>
      <c r="AA36" s="212"/>
      <c r="AB36" s="212"/>
      <c r="AC36" s="212"/>
      <c r="AD36" s="212"/>
      <c r="AE36" s="212"/>
      <c r="AF36" s="212"/>
      <c r="AG36" s="212" t="s">
        <v>358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65" t="s">
        <v>668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65" t="s">
        <v>669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183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65" t="s">
        <v>670</v>
      </c>
      <c r="D39" s="233"/>
      <c r="E39" s="234">
        <v>0.24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183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1" x14ac:dyDescent="0.2">
      <c r="A40" s="247">
        <v>9</v>
      </c>
      <c r="B40" s="248" t="s">
        <v>671</v>
      </c>
      <c r="C40" s="263" t="s">
        <v>672</v>
      </c>
      <c r="D40" s="249" t="s">
        <v>248</v>
      </c>
      <c r="E40" s="250">
        <v>4.9000000000000002E-2</v>
      </c>
      <c r="F40" s="251"/>
      <c r="G40" s="252">
        <f>ROUND(E40*F40,2)</f>
        <v>0</v>
      </c>
      <c r="H40" s="251"/>
      <c r="I40" s="252">
        <f>ROUND(E40*H40,2)</f>
        <v>0</v>
      </c>
      <c r="J40" s="251"/>
      <c r="K40" s="252">
        <f>ROUND(E40*J40,2)</f>
        <v>0</v>
      </c>
      <c r="L40" s="252">
        <v>21</v>
      </c>
      <c r="M40" s="252">
        <f>G40*(1+L40/100)</f>
        <v>0</v>
      </c>
      <c r="N40" s="250">
        <v>0</v>
      </c>
      <c r="O40" s="250">
        <f>ROUND(E40*N40,2)</f>
        <v>0</v>
      </c>
      <c r="P40" s="250">
        <v>0</v>
      </c>
      <c r="Q40" s="250">
        <f>ROUND(E40*P40,2)</f>
        <v>0</v>
      </c>
      <c r="R40" s="252"/>
      <c r="S40" s="252" t="s">
        <v>351</v>
      </c>
      <c r="T40" s="253" t="s">
        <v>352</v>
      </c>
      <c r="U40" s="232">
        <v>0</v>
      </c>
      <c r="V40" s="232">
        <f>ROUND(E40*U40,2)</f>
        <v>0</v>
      </c>
      <c r="W40" s="232"/>
      <c r="X40" s="232" t="s">
        <v>196</v>
      </c>
      <c r="Y40" s="232" t="s">
        <v>178</v>
      </c>
      <c r="Z40" s="212"/>
      <c r="AA40" s="212"/>
      <c r="AB40" s="212"/>
      <c r="AC40" s="212"/>
      <c r="AD40" s="212"/>
      <c r="AE40" s="212"/>
      <c r="AF40" s="212"/>
      <c r="AG40" s="212" t="s">
        <v>322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2" x14ac:dyDescent="0.2">
      <c r="A41" s="229"/>
      <c r="B41" s="230"/>
      <c r="C41" s="265" t="s">
        <v>673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65" t="s">
        <v>674</v>
      </c>
      <c r="D42" s="233"/>
      <c r="E42" s="234">
        <v>4.9000000000000002E-2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183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x14ac:dyDescent="0.2">
      <c r="A43" s="3"/>
      <c r="B43" s="4"/>
      <c r="C43" s="269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v>12</v>
      </c>
      <c r="AF43">
        <v>21</v>
      </c>
      <c r="AG43" t="s">
        <v>156</v>
      </c>
    </row>
    <row r="44" spans="1:60" x14ac:dyDescent="0.2">
      <c r="A44" s="215"/>
      <c r="B44" s="216" t="s">
        <v>31</v>
      </c>
      <c r="C44" s="270"/>
      <c r="D44" s="217"/>
      <c r="E44" s="218"/>
      <c r="F44" s="218"/>
      <c r="G44" s="246">
        <f>G8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AE44">
        <f>SUMIF(L7:L42,AE43,G7:G42)</f>
        <v>0</v>
      </c>
      <c r="AF44">
        <f>SUMIF(L7:L42,AF43,G7:G42)</f>
        <v>0</v>
      </c>
      <c r="AG44" t="s">
        <v>271</v>
      </c>
    </row>
    <row r="45" spans="1:60" x14ac:dyDescent="0.2">
      <c r="A45" s="3"/>
      <c r="B45" s="4"/>
      <c r="C45" s="269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3"/>
      <c r="B46" s="4"/>
      <c r="C46" s="269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19" t="s">
        <v>272</v>
      </c>
      <c r="B47" s="219"/>
      <c r="C47" s="271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220"/>
      <c r="B48" s="221"/>
      <c r="C48" s="272"/>
      <c r="D48" s="221"/>
      <c r="E48" s="221"/>
      <c r="F48" s="221"/>
      <c r="G48" s="22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G48" t="s">
        <v>273</v>
      </c>
    </row>
    <row r="49" spans="1:33" x14ac:dyDescent="0.2">
      <c r="A49" s="223"/>
      <c r="B49" s="224"/>
      <c r="C49" s="273"/>
      <c r="D49" s="224"/>
      <c r="E49" s="224"/>
      <c r="F49" s="224"/>
      <c r="G49" s="22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">
      <c r="A50" s="223"/>
      <c r="B50" s="224"/>
      <c r="C50" s="273"/>
      <c r="D50" s="224"/>
      <c r="E50" s="224"/>
      <c r="F50" s="224"/>
      <c r="G50" s="225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">
      <c r="A51" s="223"/>
      <c r="B51" s="224"/>
      <c r="C51" s="273"/>
      <c r="D51" s="224"/>
      <c r="E51" s="224"/>
      <c r="F51" s="224"/>
      <c r="G51" s="225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 x14ac:dyDescent="0.2">
      <c r="A52" s="226"/>
      <c r="B52" s="227"/>
      <c r="C52" s="274"/>
      <c r="D52" s="227"/>
      <c r="E52" s="227"/>
      <c r="F52" s="227"/>
      <c r="G52" s="22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33" x14ac:dyDescent="0.2">
      <c r="A53" s="3"/>
      <c r="B53" s="4"/>
      <c r="C53" s="269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33" x14ac:dyDescent="0.2">
      <c r="C54" s="275"/>
      <c r="D54" s="10"/>
      <c r="AG54" t="s">
        <v>274</v>
      </c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ymDnUBzgQh8RWM+97OBLtQfF3/reSjc2IEI8BGm2SRcEN03+79QnC3OygH3MvtDWvdFOoX54TSOUcIKAtAvDA==" saltValue="IiRTlOiqkvPIFo7e0BT6nQ==" spinCount="100000" sheet="1" formatRows="0"/>
  <mergeCells count="6">
    <mergeCell ref="A1:G1"/>
    <mergeCell ref="C2:G2"/>
    <mergeCell ref="C3:G3"/>
    <mergeCell ref="C4:G4"/>
    <mergeCell ref="A47:C47"/>
    <mergeCell ref="A48:G5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AD75-995F-41B2-95CA-61FC6136C8D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68</v>
      </c>
      <c r="C4" s="204" t="s">
        <v>69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122</v>
      </c>
      <c r="C8" s="262" t="s">
        <v>123</v>
      </c>
      <c r="D8" s="242"/>
      <c r="E8" s="243"/>
      <c r="F8" s="244"/>
      <c r="G8" s="244">
        <f>SUMIF(AG9:AG31,"&lt;&gt;NOR",G9:G31)</f>
        <v>0</v>
      </c>
      <c r="H8" s="244"/>
      <c r="I8" s="244">
        <f>SUM(I9:I31)</f>
        <v>0</v>
      </c>
      <c r="J8" s="244"/>
      <c r="K8" s="244">
        <f>SUM(K9:K31)</f>
        <v>0</v>
      </c>
      <c r="L8" s="244"/>
      <c r="M8" s="244">
        <f>SUM(M9:M31)</f>
        <v>0</v>
      </c>
      <c r="N8" s="243"/>
      <c r="O8" s="243">
        <f>SUM(O9:O31)</f>
        <v>0</v>
      </c>
      <c r="P8" s="243"/>
      <c r="Q8" s="243">
        <f>SUM(Q9:Q31)</f>
        <v>0</v>
      </c>
      <c r="R8" s="244"/>
      <c r="S8" s="244"/>
      <c r="T8" s="245"/>
      <c r="U8" s="239"/>
      <c r="V8" s="239">
        <f>SUM(V9:V31)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47">
        <v>7</v>
      </c>
      <c r="B24" s="248" t="s">
        <v>660</v>
      </c>
      <c r="C24" s="263" t="s">
        <v>661</v>
      </c>
      <c r="D24" s="249" t="s">
        <v>188</v>
      </c>
      <c r="E24" s="250">
        <v>3.5</v>
      </c>
      <c r="F24" s="251"/>
      <c r="G24" s="252">
        <f>ROUND(E24*F24,2)</f>
        <v>0</v>
      </c>
      <c r="H24" s="251"/>
      <c r="I24" s="252">
        <f>ROUND(E24*H24,2)</f>
        <v>0</v>
      </c>
      <c r="J24" s="251"/>
      <c r="K24" s="252">
        <f>ROUND(E24*J24,2)</f>
        <v>0</v>
      </c>
      <c r="L24" s="252">
        <v>21</v>
      </c>
      <c r="M24" s="252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2"/>
      <c r="S24" s="252" t="s">
        <v>351</v>
      </c>
      <c r="T24" s="253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65" t="s">
        <v>664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5" t="s">
        <v>665</v>
      </c>
      <c r="D26" s="233"/>
      <c r="E26" s="234">
        <v>3.5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47">
        <v>8</v>
      </c>
      <c r="B27" s="248" t="s">
        <v>666</v>
      </c>
      <c r="C27" s="263" t="s">
        <v>667</v>
      </c>
      <c r="D27" s="249" t="s">
        <v>195</v>
      </c>
      <c r="E27" s="250">
        <v>0.245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65" t="s">
        <v>669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670</v>
      </c>
      <c r="D29" s="233"/>
      <c r="E29" s="234">
        <v>0.24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9</v>
      </c>
      <c r="B30" s="248" t="s">
        <v>671</v>
      </c>
      <c r="C30" s="263" t="s">
        <v>672</v>
      </c>
      <c r="D30" s="249" t="s">
        <v>248</v>
      </c>
      <c r="E30" s="250">
        <v>4.9000000000000002E-2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351</v>
      </c>
      <c r="T30" s="253" t="s">
        <v>352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322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674</v>
      </c>
      <c r="D31" s="233"/>
      <c r="E31" s="234">
        <v>4.9000000000000002E-2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3"/>
      <c r="B32" s="4"/>
      <c r="C32" s="26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156</v>
      </c>
    </row>
    <row r="33" spans="1:33" x14ac:dyDescent="0.2">
      <c r="A33" s="215"/>
      <c r="B33" s="216" t="s">
        <v>31</v>
      </c>
      <c r="C33" s="270"/>
      <c r="D33" s="217"/>
      <c r="E33" s="218"/>
      <c r="F33" s="218"/>
      <c r="G33" s="246">
        <f>G8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271</v>
      </c>
    </row>
    <row r="34" spans="1:33" x14ac:dyDescent="0.2">
      <c r="A34" s="3"/>
      <c r="B34" s="4"/>
      <c r="C34" s="269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69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19" t="s">
        <v>272</v>
      </c>
      <c r="B36" s="219"/>
      <c r="C36" s="27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0"/>
      <c r="B37" s="221"/>
      <c r="C37" s="272"/>
      <c r="D37" s="221"/>
      <c r="E37" s="221"/>
      <c r="F37" s="221"/>
      <c r="G37" s="22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G37" t="s">
        <v>273</v>
      </c>
    </row>
    <row r="38" spans="1:33" x14ac:dyDescent="0.2">
      <c r="A38" s="223"/>
      <c r="B38" s="224"/>
      <c r="C38" s="273"/>
      <c r="D38" s="224"/>
      <c r="E38" s="224"/>
      <c r="F38" s="224"/>
      <c r="G38" s="22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223"/>
      <c r="B39" s="224"/>
      <c r="C39" s="273"/>
      <c r="D39" s="224"/>
      <c r="E39" s="224"/>
      <c r="F39" s="224"/>
      <c r="G39" s="22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223"/>
      <c r="B40" s="224"/>
      <c r="C40" s="273"/>
      <c r="D40" s="224"/>
      <c r="E40" s="224"/>
      <c r="F40" s="224"/>
      <c r="G40" s="22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A41" s="226"/>
      <c r="B41" s="227"/>
      <c r="C41" s="274"/>
      <c r="D41" s="227"/>
      <c r="E41" s="227"/>
      <c r="F41" s="227"/>
      <c r="G41" s="22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33" x14ac:dyDescent="0.2">
      <c r="A42" s="3"/>
      <c r="B42" s="4"/>
      <c r="C42" s="269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3" x14ac:dyDescent="0.2">
      <c r="C43" s="275"/>
      <c r="D43" s="10"/>
      <c r="AG43" t="s">
        <v>274</v>
      </c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UPShalum1IWNAnYprWuiNoHgUe0rqv5FVil7otXIB5JAhGUIPnWjww5vvnZey1fsPzjcY9O/JVHb0RAQXdHVQ==" saltValue="wcgnCk4Q3HafBNbDJdPxAg==" spinCount="100000" sheet="1" formatRows="0"/>
  <mergeCells count="6">
    <mergeCell ref="A1:G1"/>
    <mergeCell ref="C2:G2"/>
    <mergeCell ref="C3:G3"/>
    <mergeCell ref="C4:G4"/>
    <mergeCell ref="A36:C36"/>
    <mergeCell ref="A37:G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98528-0D20-44DD-A94F-E8560593282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70</v>
      </c>
      <c r="C4" s="204" t="s">
        <v>71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124</v>
      </c>
      <c r="C8" s="262" t="s">
        <v>125</v>
      </c>
      <c r="D8" s="242"/>
      <c r="E8" s="243"/>
      <c r="F8" s="244"/>
      <c r="G8" s="244">
        <f>SUMIF(AG9:AG36,"&lt;&gt;NOR",G9:G36)</f>
        <v>0</v>
      </c>
      <c r="H8" s="244"/>
      <c r="I8" s="244">
        <f>SUM(I9:I36)</f>
        <v>0</v>
      </c>
      <c r="J8" s="244"/>
      <c r="K8" s="244">
        <f>SUM(K9:K36)</f>
        <v>0</v>
      </c>
      <c r="L8" s="244"/>
      <c r="M8" s="244">
        <f>SUM(M9:M36)</f>
        <v>0</v>
      </c>
      <c r="N8" s="243"/>
      <c r="O8" s="243">
        <f>SUM(O9:O36)</f>
        <v>0</v>
      </c>
      <c r="P8" s="243"/>
      <c r="Q8" s="243">
        <f>SUM(Q9:Q36)</f>
        <v>0</v>
      </c>
      <c r="R8" s="244"/>
      <c r="S8" s="244"/>
      <c r="T8" s="245"/>
      <c r="U8" s="239"/>
      <c r="V8" s="239">
        <f>SUM(V9:V36)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5">
        <v>7</v>
      </c>
      <c r="B24" s="256" t="s">
        <v>675</v>
      </c>
      <c r="C24" s="268" t="s">
        <v>676</v>
      </c>
      <c r="D24" s="257" t="s">
        <v>174</v>
      </c>
      <c r="E24" s="258">
        <v>7</v>
      </c>
      <c r="F24" s="259"/>
      <c r="G24" s="260">
        <f>ROUND(E24*F24,2)</f>
        <v>0</v>
      </c>
      <c r="H24" s="259"/>
      <c r="I24" s="260">
        <f>ROUND(E24*H24,2)</f>
        <v>0</v>
      </c>
      <c r="J24" s="259"/>
      <c r="K24" s="260">
        <f>ROUND(E24*J24,2)</f>
        <v>0</v>
      </c>
      <c r="L24" s="260">
        <v>21</v>
      </c>
      <c r="M24" s="260">
        <f>G24*(1+L24/100)</f>
        <v>0</v>
      </c>
      <c r="N24" s="258">
        <v>0</v>
      </c>
      <c r="O24" s="258">
        <f>ROUND(E24*N24,2)</f>
        <v>0</v>
      </c>
      <c r="P24" s="258">
        <v>0</v>
      </c>
      <c r="Q24" s="258">
        <f>ROUND(E24*P24,2)</f>
        <v>0</v>
      </c>
      <c r="R24" s="260"/>
      <c r="S24" s="260" t="s">
        <v>351</v>
      </c>
      <c r="T24" s="261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55">
        <v>8</v>
      </c>
      <c r="B25" s="256" t="s">
        <v>677</v>
      </c>
      <c r="C25" s="268" t="s">
        <v>678</v>
      </c>
      <c r="D25" s="257" t="s">
        <v>174</v>
      </c>
      <c r="E25" s="258">
        <v>21</v>
      </c>
      <c r="F25" s="259"/>
      <c r="G25" s="260">
        <f>ROUND(E25*F25,2)</f>
        <v>0</v>
      </c>
      <c r="H25" s="259"/>
      <c r="I25" s="260">
        <f>ROUND(E25*H25,2)</f>
        <v>0</v>
      </c>
      <c r="J25" s="259"/>
      <c r="K25" s="260">
        <f>ROUND(E25*J25,2)</f>
        <v>0</v>
      </c>
      <c r="L25" s="260">
        <v>21</v>
      </c>
      <c r="M25" s="260">
        <f>G25*(1+L25/100)</f>
        <v>0</v>
      </c>
      <c r="N25" s="258">
        <v>0</v>
      </c>
      <c r="O25" s="258">
        <f>ROUND(E25*N25,2)</f>
        <v>0</v>
      </c>
      <c r="P25" s="258">
        <v>0</v>
      </c>
      <c r="Q25" s="258">
        <f>ROUND(E25*P25,2)</f>
        <v>0</v>
      </c>
      <c r="R25" s="260"/>
      <c r="S25" s="260" t="s">
        <v>175</v>
      </c>
      <c r="T25" s="261" t="s">
        <v>176</v>
      </c>
      <c r="U25" s="232">
        <v>0</v>
      </c>
      <c r="V25" s="232">
        <f>ROUND(E25*U25,2)</f>
        <v>0</v>
      </c>
      <c r="W25" s="232"/>
      <c r="X25" s="232" t="s">
        <v>357</v>
      </c>
      <c r="Y25" s="232" t="s">
        <v>178</v>
      </c>
      <c r="Z25" s="212"/>
      <c r="AA25" s="212"/>
      <c r="AB25" s="212"/>
      <c r="AC25" s="212"/>
      <c r="AD25" s="212"/>
      <c r="AE25" s="212"/>
      <c r="AF25" s="212"/>
      <c r="AG25" s="212" t="s">
        <v>358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55">
        <v>9</v>
      </c>
      <c r="B26" s="256" t="s">
        <v>679</v>
      </c>
      <c r="C26" s="268" t="s">
        <v>680</v>
      </c>
      <c r="D26" s="257" t="s">
        <v>174</v>
      </c>
      <c r="E26" s="258">
        <v>21</v>
      </c>
      <c r="F26" s="259"/>
      <c r="G26" s="260">
        <f>ROUND(E26*F26,2)</f>
        <v>0</v>
      </c>
      <c r="H26" s="259"/>
      <c r="I26" s="260">
        <f>ROUND(E26*H26,2)</f>
        <v>0</v>
      </c>
      <c r="J26" s="259"/>
      <c r="K26" s="260">
        <f>ROUND(E26*J26,2)</f>
        <v>0</v>
      </c>
      <c r="L26" s="260">
        <v>21</v>
      </c>
      <c r="M26" s="260">
        <f>G26*(1+L26/100)</f>
        <v>0</v>
      </c>
      <c r="N26" s="258">
        <v>0</v>
      </c>
      <c r="O26" s="258">
        <f>ROUND(E26*N26,2)</f>
        <v>0</v>
      </c>
      <c r="P26" s="258">
        <v>0</v>
      </c>
      <c r="Q26" s="258">
        <f>ROUND(E26*P26,2)</f>
        <v>0</v>
      </c>
      <c r="R26" s="260"/>
      <c r="S26" s="260" t="s">
        <v>175</v>
      </c>
      <c r="T26" s="261" t="s">
        <v>176</v>
      </c>
      <c r="U26" s="232">
        <v>0</v>
      </c>
      <c r="V26" s="232">
        <f>ROUND(E26*U26,2)</f>
        <v>0</v>
      </c>
      <c r="W26" s="232"/>
      <c r="X26" s="232" t="s">
        <v>196</v>
      </c>
      <c r="Y26" s="232" t="s">
        <v>178</v>
      </c>
      <c r="Z26" s="212"/>
      <c r="AA26" s="212"/>
      <c r="AB26" s="212"/>
      <c r="AC26" s="212"/>
      <c r="AD26" s="212"/>
      <c r="AE26" s="212"/>
      <c r="AF26" s="212"/>
      <c r="AG26" s="212" t="s">
        <v>322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5">
        <v>10</v>
      </c>
      <c r="B27" s="256" t="s">
        <v>681</v>
      </c>
      <c r="C27" s="268" t="s">
        <v>682</v>
      </c>
      <c r="D27" s="257" t="s">
        <v>174</v>
      </c>
      <c r="E27" s="258">
        <v>21</v>
      </c>
      <c r="F27" s="259"/>
      <c r="G27" s="260">
        <f>ROUND(E27*F27,2)</f>
        <v>0</v>
      </c>
      <c r="H27" s="259"/>
      <c r="I27" s="260">
        <f>ROUND(E27*H27,2)</f>
        <v>0</v>
      </c>
      <c r="J27" s="259"/>
      <c r="K27" s="260">
        <f>ROUND(E27*J27,2)</f>
        <v>0</v>
      </c>
      <c r="L27" s="260">
        <v>21</v>
      </c>
      <c r="M27" s="260">
        <f>G27*(1+L27/100)</f>
        <v>0</v>
      </c>
      <c r="N27" s="258">
        <v>0</v>
      </c>
      <c r="O27" s="258">
        <f>ROUND(E27*N27,2)</f>
        <v>0</v>
      </c>
      <c r="P27" s="258">
        <v>0</v>
      </c>
      <c r="Q27" s="258">
        <f>ROUND(E27*P27,2)</f>
        <v>0</v>
      </c>
      <c r="R27" s="260"/>
      <c r="S27" s="260" t="s">
        <v>175</v>
      </c>
      <c r="T27" s="261" t="s">
        <v>176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55">
        <v>11</v>
      </c>
      <c r="B28" s="256" t="s">
        <v>683</v>
      </c>
      <c r="C28" s="268" t="s">
        <v>684</v>
      </c>
      <c r="D28" s="257" t="s">
        <v>174</v>
      </c>
      <c r="E28" s="258">
        <v>7</v>
      </c>
      <c r="F28" s="259"/>
      <c r="G28" s="260">
        <f>ROUND(E28*F28,2)</f>
        <v>0</v>
      </c>
      <c r="H28" s="259"/>
      <c r="I28" s="260">
        <f>ROUND(E28*H28,2)</f>
        <v>0</v>
      </c>
      <c r="J28" s="259"/>
      <c r="K28" s="260">
        <f>ROUND(E28*J28,2)</f>
        <v>0</v>
      </c>
      <c r="L28" s="260">
        <v>21</v>
      </c>
      <c r="M28" s="260">
        <f>G28*(1+L28/100)</f>
        <v>0</v>
      </c>
      <c r="N28" s="258">
        <v>0</v>
      </c>
      <c r="O28" s="258">
        <f>ROUND(E28*N28,2)</f>
        <v>0</v>
      </c>
      <c r="P28" s="258">
        <v>0</v>
      </c>
      <c r="Q28" s="258">
        <f>ROUND(E28*P28,2)</f>
        <v>0</v>
      </c>
      <c r="R28" s="260"/>
      <c r="S28" s="260" t="s">
        <v>351</v>
      </c>
      <c r="T28" s="261" t="s">
        <v>352</v>
      </c>
      <c r="U28" s="232">
        <v>0</v>
      </c>
      <c r="V28" s="232">
        <f>ROUND(E28*U28,2)</f>
        <v>0</v>
      </c>
      <c r="W28" s="232"/>
      <c r="X28" s="232" t="s">
        <v>196</v>
      </c>
      <c r="Y28" s="232" t="s">
        <v>178</v>
      </c>
      <c r="Z28" s="212"/>
      <c r="AA28" s="212"/>
      <c r="AB28" s="212"/>
      <c r="AC28" s="212"/>
      <c r="AD28" s="212"/>
      <c r="AE28" s="212"/>
      <c r="AF28" s="212"/>
      <c r="AG28" s="212" t="s">
        <v>322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47">
        <v>12</v>
      </c>
      <c r="B29" s="248" t="s">
        <v>660</v>
      </c>
      <c r="C29" s="263" t="s">
        <v>661</v>
      </c>
      <c r="D29" s="249" t="s">
        <v>188</v>
      </c>
      <c r="E29" s="250">
        <v>3.5</v>
      </c>
      <c r="F29" s="251"/>
      <c r="G29" s="252">
        <f>ROUND(E29*F29,2)</f>
        <v>0</v>
      </c>
      <c r="H29" s="251"/>
      <c r="I29" s="252">
        <f>ROUND(E29*H29,2)</f>
        <v>0</v>
      </c>
      <c r="J29" s="251"/>
      <c r="K29" s="252">
        <f>ROUND(E29*J29,2)</f>
        <v>0</v>
      </c>
      <c r="L29" s="252">
        <v>21</v>
      </c>
      <c r="M29" s="252">
        <f>G29*(1+L29/100)</f>
        <v>0</v>
      </c>
      <c r="N29" s="250">
        <v>0</v>
      </c>
      <c r="O29" s="250">
        <f>ROUND(E29*N29,2)</f>
        <v>0</v>
      </c>
      <c r="P29" s="250">
        <v>0</v>
      </c>
      <c r="Q29" s="250">
        <f>ROUND(E29*P29,2)</f>
        <v>0</v>
      </c>
      <c r="R29" s="252"/>
      <c r="S29" s="252" t="s">
        <v>351</v>
      </c>
      <c r="T29" s="253" t="s">
        <v>352</v>
      </c>
      <c r="U29" s="232">
        <v>0</v>
      </c>
      <c r="V29" s="232">
        <f>ROUND(E29*U29,2)</f>
        <v>0</v>
      </c>
      <c r="W29" s="232"/>
      <c r="X29" s="232" t="s">
        <v>196</v>
      </c>
      <c r="Y29" s="232" t="s">
        <v>178</v>
      </c>
      <c r="Z29" s="212"/>
      <c r="AA29" s="212"/>
      <c r="AB29" s="212"/>
      <c r="AC29" s="212"/>
      <c r="AD29" s="212"/>
      <c r="AE29" s="212"/>
      <c r="AF29" s="212"/>
      <c r="AG29" s="212" t="s">
        <v>322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65" t="s">
        <v>664</v>
      </c>
      <c r="D30" s="233"/>
      <c r="E30" s="234"/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183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65" t="s">
        <v>665</v>
      </c>
      <c r="D31" s="233"/>
      <c r="E31" s="234">
        <v>3.5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47">
        <v>13</v>
      </c>
      <c r="B32" s="248" t="s">
        <v>666</v>
      </c>
      <c r="C32" s="263" t="s">
        <v>667</v>
      </c>
      <c r="D32" s="249" t="s">
        <v>195</v>
      </c>
      <c r="E32" s="250">
        <v>0.245</v>
      </c>
      <c r="F32" s="251"/>
      <c r="G32" s="252">
        <f>ROUND(E32*F32,2)</f>
        <v>0</v>
      </c>
      <c r="H32" s="251"/>
      <c r="I32" s="252">
        <f>ROUND(E32*H32,2)</f>
        <v>0</v>
      </c>
      <c r="J32" s="251"/>
      <c r="K32" s="252">
        <f>ROUND(E32*J32,2)</f>
        <v>0</v>
      </c>
      <c r="L32" s="252">
        <v>21</v>
      </c>
      <c r="M32" s="252">
        <f>G32*(1+L32/100)</f>
        <v>0</v>
      </c>
      <c r="N32" s="250">
        <v>0</v>
      </c>
      <c r="O32" s="250">
        <f>ROUND(E32*N32,2)</f>
        <v>0</v>
      </c>
      <c r="P32" s="250">
        <v>0</v>
      </c>
      <c r="Q32" s="250">
        <f>ROUND(E32*P32,2)</f>
        <v>0</v>
      </c>
      <c r="R32" s="252"/>
      <c r="S32" s="252" t="s">
        <v>351</v>
      </c>
      <c r="T32" s="253" t="s">
        <v>352</v>
      </c>
      <c r="U32" s="232">
        <v>0</v>
      </c>
      <c r="V32" s="232">
        <f>ROUND(E32*U32,2)</f>
        <v>0</v>
      </c>
      <c r="W32" s="232"/>
      <c r="X32" s="232" t="s">
        <v>357</v>
      </c>
      <c r="Y32" s="232" t="s">
        <v>178</v>
      </c>
      <c r="Z32" s="212"/>
      <c r="AA32" s="212"/>
      <c r="AB32" s="212"/>
      <c r="AC32" s="212"/>
      <c r="AD32" s="212"/>
      <c r="AE32" s="212"/>
      <c r="AF32" s="212"/>
      <c r="AG32" s="212" t="s">
        <v>358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65" t="s">
        <v>669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5" t="s">
        <v>670</v>
      </c>
      <c r="D34" s="233"/>
      <c r="E34" s="234">
        <v>0.24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47">
        <v>14</v>
      </c>
      <c r="B35" s="248" t="s">
        <v>671</v>
      </c>
      <c r="C35" s="263" t="s">
        <v>672</v>
      </c>
      <c r="D35" s="249" t="s">
        <v>248</v>
      </c>
      <c r="E35" s="250">
        <v>0.18</v>
      </c>
      <c r="F35" s="251"/>
      <c r="G35" s="252">
        <f>ROUND(E35*F35,2)</f>
        <v>0</v>
      </c>
      <c r="H35" s="251"/>
      <c r="I35" s="252">
        <f>ROUND(E35*H35,2)</f>
        <v>0</v>
      </c>
      <c r="J35" s="251"/>
      <c r="K35" s="252">
        <f>ROUND(E35*J35,2)</f>
        <v>0</v>
      </c>
      <c r="L35" s="252">
        <v>21</v>
      </c>
      <c r="M35" s="252">
        <f>G35*(1+L35/100)</f>
        <v>0</v>
      </c>
      <c r="N35" s="250">
        <v>0</v>
      </c>
      <c r="O35" s="250">
        <f>ROUND(E35*N35,2)</f>
        <v>0</v>
      </c>
      <c r="P35" s="250">
        <v>0</v>
      </c>
      <c r="Q35" s="250">
        <f>ROUND(E35*P35,2)</f>
        <v>0</v>
      </c>
      <c r="R35" s="252"/>
      <c r="S35" s="252" t="s">
        <v>351</v>
      </c>
      <c r="T35" s="253" t="s">
        <v>352</v>
      </c>
      <c r="U35" s="232">
        <v>0</v>
      </c>
      <c r="V35" s="232">
        <f>ROUND(E35*U35,2)</f>
        <v>0</v>
      </c>
      <c r="W35" s="232"/>
      <c r="X35" s="232" t="s">
        <v>196</v>
      </c>
      <c r="Y35" s="232" t="s">
        <v>178</v>
      </c>
      <c r="Z35" s="212"/>
      <c r="AA35" s="212"/>
      <c r="AB35" s="212"/>
      <c r="AC35" s="212"/>
      <c r="AD35" s="212"/>
      <c r="AE35" s="212"/>
      <c r="AF35" s="212"/>
      <c r="AG35" s="212" t="s">
        <v>322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29"/>
      <c r="B36" s="230"/>
      <c r="C36" s="265" t="s">
        <v>685</v>
      </c>
      <c r="D36" s="233"/>
      <c r="E36" s="234">
        <v>0.18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3"/>
      <c r="B37" s="4"/>
      <c r="C37" s="26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12</v>
      </c>
      <c r="AF37">
        <v>21</v>
      </c>
      <c r="AG37" t="s">
        <v>156</v>
      </c>
    </row>
    <row r="38" spans="1:60" x14ac:dyDescent="0.2">
      <c r="A38" s="215"/>
      <c r="B38" s="216" t="s">
        <v>31</v>
      </c>
      <c r="C38" s="270"/>
      <c r="D38" s="217"/>
      <c r="E38" s="218"/>
      <c r="F38" s="218"/>
      <c r="G38" s="246">
        <f>G8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271</v>
      </c>
    </row>
    <row r="39" spans="1:60" x14ac:dyDescent="0.2">
      <c r="A39" s="3"/>
      <c r="B39" s="4"/>
      <c r="C39" s="269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3"/>
      <c r="B40" s="4"/>
      <c r="C40" s="269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19" t="s">
        <v>272</v>
      </c>
      <c r="B41" s="219"/>
      <c r="C41" s="271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20"/>
      <c r="B42" s="221"/>
      <c r="C42" s="272"/>
      <c r="D42" s="221"/>
      <c r="E42" s="221"/>
      <c r="F42" s="221"/>
      <c r="G42" s="22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G42" t="s">
        <v>273</v>
      </c>
    </row>
    <row r="43" spans="1:60" x14ac:dyDescent="0.2">
      <c r="A43" s="223"/>
      <c r="B43" s="224"/>
      <c r="C43" s="273"/>
      <c r="D43" s="224"/>
      <c r="E43" s="224"/>
      <c r="F43" s="224"/>
      <c r="G43" s="22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23"/>
      <c r="B44" s="224"/>
      <c r="C44" s="273"/>
      <c r="D44" s="224"/>
      <c r="E44" s="224"/>
      <c r="F44" s="224"/>
      <c r="G44" s="22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3"/>
      <c r="B45" s="224"/>
      <c r="C45" s="273"/>
      <c r="D45" s="224"/>
      <c r="E45" s="224"/>
      <c r="F45" s="224"/>
      <c r="G45" s="22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26"/>
      <c r="B46" s="227"/>
      <c r="C46" s="274"/>
      <c r="D46" s="227"/>
      <c r="E46" s="227"/>
      <c r="F46" s="227"/>
      <c r="G46" s="22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3"/>
      <c r="B47" s="4"/>
      <c r="C47" s="269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C48" s="275"/>
      <c r="D48" s="10"/>
      <c r="AG48" t="s">
        <v>274</v>
      </c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lwTkOK1yhAdOcMy90pK1Lcac20LFJ57kMvAbdmtYf5762vrYDrmXwqzXXlHJI8JYHCFvAoPul08BKP7M8eQRA==" saltValue="+nOpFSEbKONpyZ+FFio2sQ==" spinCount="100000" sheet="1" formatRows="0"/>
  <mergeCells count="6">
    <mergeCell ref="A1:G1"/>
    <mergeCell ref="C2:G2"/>
    <mergeCell ref="C3:G3"/>
    <mergeCell ref="C4:G4"/>
    <mergeCell ref="A41:C41"/>
    <mergeCell ref="A42:G4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64</vt:i4>
      </vt:variant>
    </vt:vector>
  </HeadingPairs>
  <TitlesOfParts>
    <vt:vector size="76" baseType="lpstr">
      <vt:lpstr>Pokyny pro vyplnění</vt:lpstr>
      <vt:lpstr>Stavba</vt:lpstr>
      <vt:lpstr>VzorPolozky</vt:lpstr>
      <vt:lpstr>01 1.01 Pol</vt:lpstr>
      <vt:lpstr>01 1.02 Pol</vt:lpstr>
      <vt:lpstr>01 1.03 Pol</vt:lpstr>
      <vt:lpstr>01 1.04 Pol</vt:lpstr>
      <vt:lpstr>01 1.05 Pol</vt:lpstr>
      <vt:lpstr>01 1.06 Pol</vt:lpstr>
      <vt:lpstr>01 1.07 Pol</vt:lpstr>
      <vt:lpstr>01 1.08 Pol</vt:lpstr>
      <vt:lpstr>VON VON Naklady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1.01 Pol'!Názvy_tisku</vt:lpstr>
      <vt:lpstr>'01 1.02 Pol'!Názvy_tisku</vt:lpstr>
      <vt:lpstr>'01 1.03 Pol'!Názvy_tisku</vt:lpstr>
      <vt:lpstr>'01 1.04 Pol'!Názvy_tisku</vt:lpstr>
      <vt:lpstr>'01 1.05 Pol'!Názvy_tisku</vt:lpstr>
      <vt:lpstr>'01 1.06 Pol'!Názvy_tisku</vt:lpstr>
      <vt:lpstr>'01 1.07 Pol'!Názvy_tisku</vt:lpstr>
      <vt:lpstr>'01 1.08 Pol'!Názvy_tisku</vt:lpstr>
      <vt:lpstr>'VON VON Naklady'!Názvy_tisku</vt:lpstr>
      <vt:lpstr>oadresa</vt:lpstr>
      <vt:lpstr>Stavba!Objednatel</vt:lpstr>
      <vt:lpstr>Stavba!Objekt</vt:lpstr>
      <vt:lpstr>'01 1.01 Pol'!Oblast_tisku</vt:lpstr>
      <vt:lpstr>'01 1.02 Pol'!Oblast_tisku</vt:lpstr>
      <vt:lpstr>'01 1.03 Pol'!Oblast_tisku</vt:lpstr>
      <vt:lpstr>'01 1.04 Pol'!Oblast_tisku</vt:lpstr>
      <vt:lpstr>'01 1.05 Pol'!Oblast_tisku</vt:lpstr>
      <vt:lpstr>'01 1.06 Pol'!Oblast_tisku</vt:lpstr>
      <vt:lpstr>'01 1.07 Pol'!Oblast_tisku</vt:lpstr>
      <vt:lpstr>'01 1.08 Pol'!Oblast_tisku</vt:lpstr>
      <vt:lpstr>Stavba!Oblast_tisku</vt:lpstr>
      <vt:lpstr>'VON VON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Mikulík Michal (188625)</dc:creator>
  <cp:lastModifiedBy>Mikulík Michal (188625)</cp:lastModifiedBy>
  <cp:lastPrinted>2019-03-19T12:27:02Z</cp:lastPrinted>
  <dcterms:created xsi:type="dcterms:W3CDTF">2009-04-08T07:15:50Z</dcterms:created>
  <dcterms:modified xsi:type="dcterms:W3CDTF">2026-03-30T14:46:35Z</dcterms:modified>
</cp:coreProperties>
</file>