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R:\Projects\ECZ25146_EPC_-_Bystřice_pod_Hostýnem_(ELENA)\Zprávy\02_Příprava_ZD\Návrh ZD_KBSS (ENVIROS)\Přílohy ZD\"/>
    </mc:Choice>
  </mc:AlternateContent>
  <xr:revisionPtr revIDLastSave="0" documentId="13_ncr:1_{520BD9E2-C457-4362-8A18-F12B61E51AA2}" xr6:coauthVersionLast="47" xr6:coauthVersionMax="47" xr10:uidLastSave="{00000000-0000-0000-0000-000000000000}"/>
  <bookViews>
    <workbookView xWindow="4410" yWindow="3390" windowWidth="21600" windowHeight="12735" tabRatio="686" activeTab="14" xr2:uid="{00000000-000D-0000-FFFF-FFFF00000000}"/>
  </bookViews>
  <sheets>
    <sheet name="Klimatické údaje" sheetId="53" r:id="rId1"/>
    <sheet name="1" sheetId="12" r:id="rId2"/>
    <sheet name="2" sheetId="75" r:id="rId3"/>
    <sheet name="3" sheetId="76" r:id="rId4"/>
    <sheet name="4" sheetId="77" r:id="rId5"/>
    <sheet name="5" sheetId="78" r:id="rId6"/>
    <sheet name="6" sheetId="79" r:id="rId7"/>
    <sheet name="7" sheetId="80" r:id="rId8"/>
    <sheet name="8" sheetId="81" r:id="rId9"/>
    <sheet name="9" sheetId="82" r:id="rId10"/>
    <sheet name="10" sheetId="83" r:id="rId11"/>
    <sheet name="11" sheetId="84" r:id="rId12"/>
    <sheet name="12" sheetId="85" r:id="rId13"/>
    <sheet name="13" sheetId="86" r:id="rId14"/>
    <sheet name="Výpočet nákladů a úspor" sheetId="61" r:id="rId15"/>
  </sheets>
  <definedNames>
    <definedName name="_xlnm._FilterDatabase" localSheetId="1" hidden="1">'1'!$A$11:$J$47</definedName>
    <definedName name="_xlnm._FilterDatabase" localSheetId="10" hidden="1">'10'!$A$11:$J$47</definedName>
    <definedName name="_xlnm._FilterDatabase" localSheetId="11" hidden="1">'11'!$A$11:$J$47</definedName>
    <definedName name="_xlnm._FilterDatabase" localSheetId="12" hidden="1">'12'!$A$11:$J$47</definedName>
    <definedName name="_xlnm._FilterDatabase" localSheetId="13" hidden="1">'13'!$A$11:$J$47</definedName>
    <definedName name="_xlnm._FilterDatabase" localSheetId="2" hidden="1">'2'!$A$11:$J$47</definedName>
    <definedName name="_xlnm._FilterDatabase" localSheetId="3" hidden="1">'3'!$A$11:$J$47</definedName>
    <definedName name="_xlnm._FilterDatabase" localSheetId="4" hidden="1">'4'!$A$11:$J$47</definedName>
    <definedName name="_xlnm._FilterDatabase" localSheetId="5" hidden="1">'5'!$A$11:$J$47</definedName>
    <definedName name="_xlnm._FilterDatabase" localSheetId="6" hidden="1">'6'!$A$11:$J$47</definedName>
    <definedName name="_xlnm._FilterDatabase" localSheetId="7" hidden="1">'7'!$A$11:$J$47</definedName>
    <definedName name="_xlnm._FilterDatabase" localSheetId="8" hidden="1">'8'!$A$11:$J$47</definedName>
    <definedName name="_xlnm._FilterDatabase" localSheetId="9" hidden="1">'9'!$A$11:$J$47</definedName>
    <definedName name="_xlnm._FilterDatabase" localSheetId="14" hidden="1">'Výpočet nákladů a úspor'!$A$12:$J$65</definedName>
    <definedName name="_xlnm.Print_Area" localSheetId="1">'1'!$A$1:$O$47</definedName>
    <definedName name="_xlnm.Print_Area" localSheetId="10">'10'!$A$1:$O$47</definedName>
    <definedName name="_xlnm.Print_Area" localSheetId="11">'11'!$A$1:$O$47</definedName>
    <definedName name="_xlnm.Print_Area" localSheetId="12">'12'!$A$1:$O$47</definedName>
    <definedName name="_xlnm.Print_Area" localSheetId="13">'13'!$A$1:$O$47</definedName>
    <definedName name="_xlnm.Print_Area" localSheetId="2">'2'!$A$1:$O$47</definedName>
    <definedName name="_xlnm.Print_Area" localSheetId="3">'3'!$A$1:$O$47</definedName>
    <definedName name="_xlnm.Print_Area" localSheetId="4">'4'!$A$1:$O$47</definedName>
    <definedName name="_xlnm.Print_Area" localSheetId="5">'5'!$A$1:$O$47</definedName>
    <definedName name="_xlnm.Print_Area" localSheetId="6">'6'!$A$1:$O$47</definedName>
    <definedName name="_xlnm.Print_Area" localSheetId="7">'7'!$A$1:$O$47</definedName>
    <definedName name="_xlnm.Print_Area" localSheetId="8">'8'!$A$1:$O$47</definedName>
    <definedName name="_xlnm.Print_Area" localSheetId="9">'9'!$A$1:$O$47</definedName>
    <definedName name="_xlnm.Print_Area" localSheetId="0">'Klimatické údaje'!$A$1:$E$34</definedName>
    <definedName name="_xlnm.Print_Area" localSheetId="14">'Výpočet nákladů a úspor'!$A$1:$O$64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86" l="1"/>
  <c r="N25" i="86"/>
  <c r="N13" i="86"/>
  <c r="N37" i="85"/>
  <c r="N25" i="85"/>
  <c r="N13" i="85"/>
  <c r="N37" i="84"/>
  <c r="N25" i="84"/>
  <c r="N13" i="84"/>
  <c r="N37" i="83"/>
  <c r="N25" i="83"/>
  <c r="N13" i="83"/>
  <c r="N37" i="82"/>
  <c r="N25" i="82"/>
  <c r="N13" i="82"/>
  <c r="N37" i="81"/>
  <c r="N25" i="81"/>
  <c r="N13" i="81"/>
  <c r="N37" i="80"/>
  <c r="N25" i="80"/>
  <c r="N13" i="80"/>
  <c r="N37" i="79"/>
  <c r="N25" i="79"/>
  <c r="N13" i="79"/>
  <c r="N37" i="78"/>
  <c r="N25" i="78"/>
  <c r="N13" i="78"/>
  <c r="N37" i="77"/>
  <c r="N25" i="77"/>
  <c r="N13" i="77"/>
  <c r="N37" i="76"/>
  <c r="N25" i="76"/>
  <c r="N13" i="76"/>
  <c r="N37" i="75"/>
  <c r="N25" i="75"/>
  <c r="N13" i="75"/>
  <c r="N37" i="12"/>
  <c r="N25" i="12"/>
  <c r="N13" i="12"/>
  <c r="D57" i="61" l="1"/>
  <c r="D56" i="61"/>
  <c r="D55" i="61"/>
  <c r="D54" i="61"/>
  <c r="D51" i="61"/>
  <c r="F7" i="85"/>
  <c r="F8" i="85"/>
  <c r="F9" i="85"/>
  <c r="F10" i="84"/>
  <c r="F9" i="84"/>
  <c r="F8" i="84"/>
  <c r="F10" i="82"/>
  <c r="F9" i="82"/>
  <c r="F8" i="82"/>
  <c r="F8" i="76"/>
  <c r="F10" i="76"/>
  <c r="F9" i="76"/>
  <c r="F9" i="12"/>
  <c r="F8" i="12"/>
  <c r="F7" i="12"/>
  <c r="F42" i="85"/>
  <c r="F26" i="85"/>
  <c r="F18" i="85"/>
  <c r="G18" i="85" s="1"/>
  <c r="H18" i="85" s="1"/>
  <c r="I18" i="85" s="1"/>
  <c r="F14" i="85"/>
  <c r="G14" i="85" s="1"/>
  <c r="H14" i="85" s="1"/>
  <c r="I14" i="85" s="1"/>
  <c r="G92" i="61"/>
  <c r="G88" i="61"/>
  <c r="G89" i="61"/>
  <c r="G83" i="61"/>
  <c r="G84" i="61"/>
  <c r="G90" i="61"/>
  <c r="G91" i="61"/>
  <c r="G86" i="61"/>
  <c r="G87" i="61"/>
  <c r="G85" i="61"/>
  <c r="K42" i="85" l="1"/>
  <c r="K30" i="85" s="1"/>
  <c r="F30" i="85"/>
  <c r="H42" i="85"/>
  <c r="H30" i="85" s="1"/>
  <c r="L42" i="85"/>
  <c r="I42" i="85"/>
  <c r="I30" i="85" s="1"/>
  <c r="M42" i="85"/>
  <c r="M30" i="85" s="1"/>
  <c r="N42" i="85"/>
  <c r="G42" i="85"/>
  <c r="G30" i="85" s="1"/>
  <c r="O42" i="85"/>
  <c r="J42" i="85"/>
  <c r="J30" i="85" s="1"/>
  <c r="J18" i="85"/>
  <c r="K18" i="85" s="1"/>
  <c r="L18" i="85"/>
  <c r="M18" i="85" s="1"/>
  <c r="N18" i="85"/>
  <c r="O18" i="85" s="1"/>
  <c r="J14" i="85"/>
  <c r="N14" i="85"/>
  <c r="L14" i="85"/>
  <c r="K14" i="85" l="1"/>
  <c r="L30" i="85"/>
  <c r="O30" i="85"/>
  <c r="M14" i="85"/>
  <c r="O14" i="85"/>
  <c r="N30" i="85"/>
  <c r="F43" i="84"/>
  <c r="G43" i="84" s="1"/>
  <c r="I43" i="84"/>
  <c r="K43" i="84"/>
  <c r="L43" i="84"/>
  <c r="M43" i="84"/>
  <c r="N43" i="84"/>
  <c r="O43" i="84"/>
  <c r="F44" i="84"/>
  <c r="J44" i="84" s="1"/>
  <c r="F45" i="84"/>
  <c r="N45" i="84" s="1"/>
  <c r="F15" i="84"/>
  <c r="G15" i="84" s="1"/>
  <c r="H15" i="84" s="1"/>
  <c r="I15" i="84" s="1"/>
  <c r="F16" i="84"/>
  <c r="G16" i="84" s="1"/>
  <c r="F17" i="84"/>
  <c r="G17" i="84" s="1"/>
  <c r="H17" i="84" s="1"/>
  <c r="I17" i="84" s="1"/>
  <c r="F18" i="84"/>
  <c r="F19" i="84"/>
  <c r="G19" i="84" s="1"/>
  <c r="H19" i="84" s="1"/>
  <c r="I19" i="84" s="1"/>
  <c r="F20" i="84"/>
  <c r="G20" i="84"/>
  <c r="H20" i="84" s="1"/>
  <c r="I20" i="84" s="1"/>
  <c r="J20" i="84" s="1"/>
  <c r="K20" i="84" s="1"/>
  <c r="H16" i="84" l="1"/>
  <c r="F28" i="84"/>
  <c r="I44" i="84"/>
  <c r="I32" i="84" s="1"/>
  <c r="H44" i="84"/>
  <c r="H32" i="84" s="1"/>
  <c r="I31" i="84"/>
  <c r="J32" i="84"/>
  <c r="F31" i="84"/>
  <c r="F27" i="84"/>
  <c r="G44" i="84"/>
  <c r="G32" i="84" s="1"/>
  <c r="G31" i="84"/>
  <c r="G18" i="84"/>
  <c r="M45" i="84"/>
  <c r="F29" i="84"/>
  <c r="L45" i="84"/>
  <c r="J45" i="84"/>
  <c r="O44" i="84"/>
  <c r="H45" i="84"/>
  <c r="G45" i="84"/>
  <c r="N44" i="84"/>
  <c r="J43" i="84"/>
  <c r="I45" i="84"/>
  <c r="L44" i="84"/>
  <c r="L32" i="84" s="1"/>
  <c r="H43" i="84"/>
  <c r="H31" i="84" s="1"/>
  <c r="M44" i="84"/>
  <c r="M32" i="84" s="1"/>
  <c r="O45" i="84"/>
  <c r="K44" i="84"/>
  <c r="K32" i="84" s="1"/>
  <c r="K45" i="84"/>
  <c r="F32" i="84"/>
  <c r="N17" i="84"/>
  <c r="J17" i="84"/>
  <c r="L17" i="84"/>
  <c r="J19" i="84"/>
  <c r="K19" i="84" s="1"/>
  <c r="K31" i="84" s="1"/>
  <c r="N19" i="84"/>
  <c r="L19" i="84"/>
  <c r="J15" i="84"/>
  <c r="L15" i="84"/>
  <c r="N15" i="84"/>
  <c r="L20" i="84"/>
  <c r="M20" i="84" s="1"/>
  <c r="N20" i="84"/>
  <c r="O20" i="84" s="1"/>
  <c r="M19" i="84" l="1"/>
  <c r="M31" i="84" s="1"/>
  <c r="L31" i="84"/>
  <c r="O15" i="84"/>
  <c r="O19" i="84"/>
  <c r="O31" i="84" s="1"/>
  <c r="N31" i="84"/>
  <c r="M15" i="84"/>
  <c r="J31" i="84"/>
  <c r="O32" i="84"/>
  <c r="K15" i="84"/>
  <c r="N32" i="84"/>
  <c r="I16" i="84"/>
  <c r="H18" i="84"/>
  <c r="M17" i="84"/>
  <c r="K17" i="84"/>
  <c r="O17" i="84"/>
  <c r="J16" i="84" l="1"/>
  <c r="N16" i="84"/>
  <c r="L16" i="84"/>
  <c r="I18" i="84"/>
  <c r="K16" i="84" l="1"/>
  <c r="M16" i="84"/>
  <c r="O16" i="84"/>
  <c r="J18" i="84"/>
  <c r="L18" i="84"/>
  <c r="N18" i="84"/>
  <c r="O18" i="84" l="1"/>
  <c r="M18" i="84"/>
  <c r="K18" i="84"/>
  <c r="F43" i="82" l="1"/>
  <c r="G43" i="82" s="1"/>
  <c r="I43" i="82"/>
  <c r="J43" i="82"/>
  <c r="K43" i="82"/>
  <c r="L43" i="82"/>
  <c r="M43" i="82"/>
  <c r="N43" i="82"/>
  <c r="O43" i="82"/>
  <c r="F27" i="82"/>
  <c r="F19" i="82"/>
  <c r="G19" i="82" s="1"/>
  <c r="H19" i="82" s="1"/>
  <c r="I19" i="82" s="1"/>
  <c r="I31" i="82" s="1"/>
  <c r="F15" i="82"/>
  <c r="G15" i="82" s="1"/>
  <c r="H15" i="82" s="1"/>
  <c r="I15" i="82" s="1"/>
  <c r="F7" i="82"/>
  <c r="J31" i="82" l="1"/>
  <c r="M31" i="82"/>
  <c r="F31" i="82"/>
  <c r="G31" i="82"/>
  <c r="H43" i="82"/>
  <c r="H31" i="82" s="1"/>
  <c r="N19" i="82"/>
  <c r="O19" i="82" s="1"/>
  <c r="O31" i="82" s="1"/>
  <c r="J19" i="82"/>
  <c r="K19" i="82" s="1"/>
  <c r="K31" i="82" s="1"/>
  <c r="L19" i="82"/>
  <c r="M19" i="82" s="1"/>
  <c r="N15" i="82"/>
  <c r="J15" i="82"/>
  <c r="L15" i="82"/>
  <c r="N31" i="82" l="1"/>
  <c r="K15" i="82"/>
  <c r="O15" i="82"/>
  <c r="M15" i="82"/>
  <c r="L31" i="82"/>
  <c r="F9" i="86"/>
  <c r="F8" i="86"/>
  <c r="F7" i="86"/>
  <c r="F7" i="84"/>
  <c r="F9" i="83"/>
  <c r="F8" i="83"/>
  <c r="F7" i="83"/>
  <c r="F9" i="80"/>
  <c r="F8" i="80"/>
  <c r="F7" i="80"/>
  <c r="F9" i="79" l="1"/>
  <c r="F8" i="79"/>
  <c r="F7" i="79"/>
  <c r="F9" i="78"/>
  <c r="F8" i="78"/>
  <c r="F7" i="78"/>
  <c r="F9" i="77"/>
  <c r="F8" i="77"/>
  <c r="F7" i="77"/>
  <c r="F7" i="76"/>
  <c r="F9" i="75"/>
  <c r="F8" i="75"/>
  <c r="F7" i="75"/>
  <c r="F9" i="81"/>
  <c r="F8" i="81"/>
  <c r="F7" i="81"/>
  <c r="F43" i="76" l="1"/>
  <c r="G43" i="76" s="1"/>
  <c r="H43" i="76"/>
  <c r="I43" i="76"/>
  <c r="J43" i="76"/>
  <c r="K43" i="76"/>
  <c r="L43" i="76"/>
  <c r="M43" i="76"/>
  <c r="N43" i="76"/>
  <c r="O43" i="76"/>
  <c r="F44" i="76"/>
  <c r="J44" i="76" s="1"/>
  <c r="G44" i="76"/>
  <c r="F19" i="76"/>
  <c r="G19" i="76" s="1"/>
  <c r="H19" i="76" s="1"/>
  <c r="I19" i="76" s="1"/>
  <c r="F15" i="76"/>
  <c r="G15" i="76" s="1"/>
  <c r="H15" i="76" s="1"/>
  <c r="I15" i="76" s="1"/>
  <c r="F27" i="76" l="1"/>
  <c r="N44" i="76"/>
  <c r="I44" i="76"/>
  <c r="H44" i="76"/>
  <c r="M44" i="76"/>
  <c r="K44" i="76"/>
  <c r="O44" i="76"/>
  <c r="L44" i="76"/>
  <c r="L19" i="76"/>
  <c r="M19" i="76" s="1"/>
  <c r="N19" i="76"/>
  <c r="O19" i="76" s="1"/>
  <c r="J19" i="76"/>
  <c r="K19" i="76" s="1"/>
  <c r="N15" i="76"/>
  <c r="L15" i="76"/>
  <c r="J15" i="76"/>
  <c r="M15" i="76" l="1"/>
  <c r="O15" i="76"/>
  <c r="K15" i="76"/>
  <c r="F40" i="61"/>
  <c r="F41" i="61"/>
  <c r="F42" i="61"/>
  <c r="F47" i="61"/>
  <c r="F39" i="61"/>
  <c r="D9" i="61"/>
  <c r="D8" i="61"/>
  <c r="D7" i="61"/>
  <c r="D23" i="61"/>
  <c r="D22" i="61"/>
  <c r="D21" i="61"/>
  <c r="D20" i="61"/>
  <c r="D19" i="61"/>
  <c r="D18" i="61"/>
  <c r="D17" i="61"/>
  <c r="D16" i="61"/>
  <c r="D15" i="61"/>
  <c r="A3" i="86" l="1"/>
  <c r="A3" i="61"/>
  <c r="A3" i="84"/>
  <c r="A3" i="83"/>
  <c r="A3" i="82"/>
  <c r="A3" i="81"/>
  <c r="A3" i="80"/>
  <c r="A3" i="79"/>
  <c r="A3" i="78"/>
  <c r="A3" i="77"/>
  <c r="A3" i="76"/>
  <c r="A3" i="75"/>
  <c r="O46" i="86" l="1"/>
  <c r="N46" i="86"/>
  <c r="M46" i="86"/>
  <c r="L46" i="86"/>
  <c r="K46" i="86"/>
  <c r="J46" i="86"/>
  <c r="I46" i="86"/>
  <c r="H46" i="86"/>
  <c r="G46" i="86"/>
  <c r="F45" i="86"/>
  <c r="J45" i="86" s="1"/>
  <c r="F44" i="86"/>
  <c r="G44" i="86" s="1"/>
  <c r="D43" i="86"/>
  <c r="F42" i="86"/>
  <c r="O41" i="86"/>
  <c r="N41" i="86"/>
  <c r="M41" i="86"/>
  <c r="L41" i="86"/>
  <c r="K41" i="86"/>
  <c r="J41" i="86"/>
  <c r="I41" i="86"/>
  <c r="H41" i="86"/>
  <c r="G41" i="86"/>
  <c r="D41" i="86" s="1"/>
  <c r="O40" i="86"/>
  <c r="N40" i="86"/>
  <c r="M40" i="86"/>
  <c r="L40" i="86"/>
  <c r="K40" i="86"/>
  <c r="J40" i="86"/>
  <c r="I40" i="86"/>
  <c r="H40" i="86"/>
  <c r="G40" i="86"/>
  <c r="O39" i="86"/>
  <c r="N39" i="86"/>
  <c r="M39" i="86"/>
  <c r="L39" i="86"/>
  <c r="K39" i="86"/>
  <c r="J39" i="86"/>
  <c r="I39" i="86"/>
  <c r="H39" i="86"/>
  <c r="G39" i="86"/>
  <c r="O38" i="86"/>
  <c r="N38" i="86"/>
  <c r="M38" i="86"/>
  <c r="L38" i="86"/>
  <c r="K38" i="86"/>
  <c r="J38" i="86"/>
  <c r="I38" i="86"/>
  <c r="H38" i="86"/>
  <c r="G38" i="86"/>
  <c r="G37" i="86"/>
  <c r="H37" i="86" s="1"/>
  <c r="I37" i="86" s="1"/>
  <c r="J37" i="86" s="1"/>
  <c r="K37" i="86" s="1"/>
  <c r="G25" i="86"/>
  <c r="H25" i="86" s="1"/>
  <c r="I25" i="86" s="1"/>
  <c r="J25" i="86" s="1"/>
  <c r="K25" i="86" s="1"/>
  <c r="D23" i="86"/>
  <c r="F22" i="86"/>
  <c r="F34" i="86" s="1"/>
  <c r="F21" i="86"/>
  <c r="G21" i="86" s="1"/>
  <c r="F20" i="86"/>
  <c r="G20" i="86" s="1"/>
  <c r="F18" i="86"/>
  <c r="G18" i="86" s="1"/>
  <c r="F17" i="86"/>
  <c r="F29" i="86" s="1"/>
  <c r="F16" i="86"/>
  <c r="G16" i="86" s="1"/>
  <c r="F14" i="86"/>
  <c r="G14" i="86" s="1"/>
  <c r="G13" i="86"/>
  <c r="H13" i="86" s="1"/>
  <c r="I13" i="86" s="1"/>
  <c r="J13" i="86" s="1"/>
  <c r="K13" i="86" s="1"/>
  <c r="F28" i="86" l="1"/>
  <c r="D38" i="86"/>
  <c r="D39" i="86"/>
  <c r="D46" i="86"/>
  <c r="D40" i="86"/>
  <c r="F26" i="86"/>
  <c r="K45" i="86"/>
  <c r="N45" i="86"/>
  <c r="F32" i="86"/>
  <c r="O45" i="86"/>
  <c r="I44" i="86"/>
  <c r="J44" i="86"/>
  <c r="K44" i="86"/>
  <c r="O44" i="86"/>
  <c r="L45" i="86"/>
  <c r="F33" i="86"/>
  <c r="H44" i="86"/>
  <c r="L44" i="86"/>
  <c r="M44" i="86"/>
  <c r="N44" i="86"/>
  <c r="O13" i="86"/>
  <c r="L13" i="86"/>
  <c r="M13" i="86" s="1"/>
  <c r="H14" i="86"/>
  <c r="G26" i="86"/>
  <c r="G28" i="86"/>
  <c r="H16" i="86"/>
  <c r="H18" i="86"/>
  <c r="L25" i="86"/>
  <c r="M25" i="86" s="1"/>
  <c r="O25" i="86"/>
  <c r="O37" i="86"/>
  <c r="L37" i="86"/>
  <c r="M37" i="86" s="1"/>
  <c r="H20" i="86"/>
  <c r="G32" i="86"/>
  <c r="H21" i="86"/>
  <c r="G42" i="86"/>
  <c r="G30" i="86" s="1"/>
  <c r="H42" i="86"/>
  <c r="M45" i="86"/>
  <c r="J42" i="86"/>
  <c r="K42" i="86"/>
  <c r="M42" i="86"/>
  <c r="G22" i="86"/>
  <c r="N42" i="86"/>
  <c r="F47" i="86"/>
  <c r="O42" i="86"/>
  <c r="L42" i="86"/>
  <c r="F30" i="86"/>
  <c r="F23" i="86"/>
  <c r="I45" i="86"/>
  <c r="G17" i="86"/>
  <c r="I42" i="86"/>
  <c r="G45" i="86"/>
  <c r="G33" i="86" s="1"/>
  <c r="H45" i="86"/>
  <c r="O46" i="85"/>
  <c r="N46" i="85"/>
  <c r="M46" i="85"/>
  <c r="L46" i="85"/>
  <c r="K46" i="85"/>
  <c r="J46" i="85"/>
  <c r="I46" i="85"/>
  <c r="H46" i="85"/>
  <c r="G46" i="85"/>
  <c r="F45" i="85"/>
  <c r="J45" i="85" s="1"/>
  <c r="F44" i="85"/>
  <c r="G44" i="85" s="1"/>
  <c r="F44" i="61"/>
  <c r="D42" i="85"/>
  <c r="O41" i="85"/>
  <c r="N41" i="85"/>
  <c r="M41" i="85"/>
  <c r="L41" i="85"/>
  <c r="K41" i="85"/>
  <c r="J41" i="85"/>
  <c r="I41" i="85"/>
  <c r="D41" i="85" s="1"/>
  <c r="H41" i="85"/>
  <c r="G41" i="85"/>
  <c r="O40" i="85"/>
  <c r="N40" i="85"/>
  <c r="M40" i="85"/>
  <c r="L40" i="85"/>
  <c r="K40" i="85"/>
  <c r="J40" i="85"/>
  <c r="I40" i="85"/>
  <c r="H40" i="85"/>
  <c r="G40" i="85"/>
  <c r="O39" i="85"/>
  <c r="N39" i="85"/>
  <c r="M39" i="85"/>
  <c r="L39" i="85"/>
  <c r="K39" i="85"/>
  <c r="J39" i="85"/>
  <c r="I39" i="85"/>
  <c r="H39" i="85"/>
  <c r="G39" i="85"/>
  <c r="O38" i="85"/>
  <c r="O26" i="85" s="1"/>
  <c r="N38" i="85"/>
  <c r="N26" i="85" s="1"/>
  <c r="M38" i="85"/>
  <c r="M26" i="85" s="1"/>
  <c r="L38" i="85"/>
  <c r="L26" i="85" s="1"/>
  <c r="K38" i="85"/>
  <c r="K26" i="85" s="1"/>
  <c r="J38" i="85"/>
  <c r="J26" i="85" s="1"/>
  <c r="I38" i="85"/>
  <c r="I26" i="85" s="1"/>
  <c r="H38" i="85"/>
  <c r="H26" i="85" s="1"/>
  <c r="G38" i="85"/>
  <c r="G26" i="85" s="1"/>
  <c r="G37" i="85"/>
  <c r="H37" i="85" s="1"/>
  <c r="I37" i="85" s="1"/>
  <c r="J37" i="85" s="1"/>
  <c r="K37" i="85" s="1"/>
  <c r="G25" i="85"/>
  <c r="H25" i="85" s="1"/>
  <c r="I25" i="85" s="1"/>
  <c r="J25" i="85" s="1"/>
  <c r="K25" i="85" s="1"/>
  <c r="D23" i="85"/>
  <c r="F22" i="85"/>
  <c r="F34" i="85" s="1"/>
  <c r="F21" i="85"/>
  <c r="G21" i="85" s="1"/>
  <c r="F20" i="85"/>
  <c r="G20" i="85" s="1"/>
  <c r="F17" i="85"/>
  <c r="F29" i="85" s="1"/>
  <c r="F16" i="85"/>
  <c r="G16" i="85" s="1"/>
  <c r="G13" i="85"/>
  <c r="H13" i="85" s="1"/>
  <c r="I13" i="85" s="1"/>
  <c r="J13" i="85" s="1"/>
  <c r="K13" i="85" s="1"/>
  <c r="A3" i="85"/>
  <c r="F35" i="86" l="1"/>
  <c r="O47" i="86"/>
  <c r="F23" i="85"/>
  <c r="L44" i="61"/>
  <c r="F33" i="85"/>
  <c r="D39" i="85"/>
  <c r="D40" i="85"/>
  <c r="D38" i="85"/>
  <c r="D46" i="85"/>
  <c r="D44" i="86"/>
  <c r="L47" i="86"/>
  <c r="M47" i="86"/>
  <c r="J47" i="86"/>
  <c r="N47" i="86"/>
  <c r="K47" i="86"/>
  <c r="I47" i="86"/>
  <c r="I16" i="86"/>
  <c r="H28" i="86"/>
  <c r="G34" i="86"/>
  <c r="H22" i="86"/>
  <c r="I20" i="86"/>
  <c r="H32" i="86"/>
  <c r="G35" i="86"/>
  <c r="G23" i="86"/>
  <c r="G47" i="86"/>
  <c r="I14" i="86"/>
  <c r="H26" i="86"/>
  <c r="H23" i="86"/>
  <c r="I18" i="86"/>
  <c r="H30" i="86"/>
  <c r="D45" i="86"/>
  <c r="G29" i="86"/>
  <c r="H17" i="86"/>
  <c r="I21" i="86"/>
  <c r="H33" i="86"/>
  <c r="H47" i="86"/>
  <c r="D42" i="86"/>
  <c r="M45" i="85"/>
  <c r="N45" i="85"/>
  <c r="O45" i="85"/>
  <c r="F32" i="85"/>
  <c r="H44" i="85"/>
  <c r="I44" i="85"/>
  <c r="J44" i="85"/>
  <c r="K44" i="85"/>
  <c r="L44" i="85"/>
  <c r="M44" i="85"/>
  <c r="N44" i="85"/>
  <c r="O44" i="85"/>
  <c r="K45" i="85"/>
  <c r="F28" i="85"/>
  <c r="L45" i="85"/>
  <c r="H21" i="85"/>
  <c r="L13" i="85"/>
  <c r="M13" i="85" s="1"/>
  <c r="O13" i="85"/>
  <c r="H20" i="85"/>
  <c r="G32" i="85"/>
  <c r="O25" i="85"/>
  <c r="L25" i="85"/>
  <c r="M25" i="85" s="1"/>
  <c r="O37" i="85"/>
  <c r="L37" i="85"/>
  <c r="M37" i="85" s="1"/>
  <c r="H16" i="85"/>
  <c r="G28" i="85"/>
  <c r="F47" i="85"/>
  <c r="I44" i="61"/>
  <c r="K44" i="61"/>
  <c r="G44" i="61"/>
  <c r="J44" i="61"/>
  <c r="N44" i="61"/>
  <c r="G17" i="85"/>
  <c r="H44" i="61"/>
  <c r="M44" i="61"/>
  <c r="O44" i="61"/>
  <c r="H45" i="85"/>
  <c r="I45" i="85"/>
  <c r="G22" i="85"/>
  <c r="G45" i="85"/>
  <c r="O46" i="84"/>
  <c r="N46" i="84"/>
  <c r="M46" i="84"/>
  <c r="L46" i="84"/>
  <c r="K46" i="84"/>
  <c r="J46" i="84"/>
  <c r="I46" i="84"/>
  <c r="H46" i="84"/>
  <c r="G46" i="84"/>
  <c r="D43" i="84"/>
  <c r="F42" i="84"/>
  <c r="F30" i="84" s="1"/>
  <c r="O41" i="84"/>
  <c r="O29" i="84" s="1"/>
  <c r="N41" i="84"/>
  <c r="N29" i="84" s="1"/>
  <c r="M41" i="84"/>
  <c r="M29" i="84" s="1"/>
  <c r="L41" i="84"/>
  <c r="L29" i="84" s="1"/>
  <c r="K41" i="84"/>
  <c r="K29" i="84" s="1"/>
  <c r="J41" i="84"/>
  <c r="J29" i="84" s="1"/>
  <c r="I41" i="84"/>
  <c r="H41" i="84"/>
  <c r="H29" i="84" s="1"/>
  <c r="G41" i="84"/>
  <c r="G29" i="84" s="1"/>
  <c r="O40" i="84"/>
  <c r="O28" i="84" s="1"/>
  <c r="N40" i="84"/>
  <c r="N28" i="84" s="1"/>
  <c r="M40" i="84"/>
  <c r="M28" i="84" s="1"/>
  <c r="L40" i="84"/>
  <c r="L28" i="84" s="1"/>
  <c r="K40" i="84"/>
  <c r="K28" i="84" s="1"/>
  <c r="J40" i="84"/>
  <c r="J28" i="84" s="1"/>
  <c r="I40" i="84"/>
  <c r="I28" i="84" s="1"/>
  <c r="H40" i="84"/>
  <c r="H28" i="84" s="1"/>
  <c r="G40" i="84"/>
  <c r="G28" i="84" s="1"/>
  <c r="O39" i="84"/>
  <c r="O27" i="84" s="1"/>
  <c r="N39" i="84"/>
  <c r="N27" i="84" s="1"/>
  <c r="M39" i="84"/>
  <c r="M27" i="84" s="1"/>
  <c r="L39" i="84"/>
  <c r="L27" i="84" s="1"/>
  <c r="K39" i="84"/>
  <c r="K27" i="84" s="1"/>
  <c r="J39" i="84"/>
  <c r="J27" i="84" s="1"/>
  <c r="I39" i="84"/>
  <c r="I27" i="84" s="1"/>
  <c r="H39" i="84"/>
  <c r="H27" i="84" s="1"/>
  <c r="G39" i="84"/>
  <c r="G27" i="84" s="1"/>
  <c r="O38" i="84"/>
  <c r="N38" i="84"/>
  <c r="M38" i="84"/>
  <c r="L38" i="84"/>
  <c r="K38" i="84"/>
  <c r="J38" i="84"/>
  <c r="I38" i="84"/>
  <c r="H38" i="84"/>
  <c r="G38" i="84"/>
  <c r="G37" i="84"/>
  <c r="H37" i="84" s="1"/>
  <c r="I37" i="84" s="1"/>
  <c r="J37" i="84" s="1"/>
  <c r="K37" i="84" s="1"/>
  <c r="G25" i="84"/>
  <c r="H25" i="84" s="1"/>
  <c r="I25" i="84" s="1"/>
  <c r="J25" i="84" s="1"/>
  <c r="K25" i="84" s="1"/>
  <c r="D23" i="84"/>
  <c r="F22" i="84"/>
  <c r="F34" i="84" s="1"/>
  <c r="F21" i="84"/>
  <c r="F14" i="84"/>
  <c r="G14" i="84" s="1"/>
  <c r="G13" i="84"/>
  <c r="H13" i="84" s="1"/>
  <c r="I13" i="84" s="1"/>
  <c r="J13" i="84" s="1"/>
  <c r="K13" i="84" s="1"/>
  <c r="D41" i="84" l="1"/>
  <c r="I29" i="84"/>
  <c r="G21" i="84"/>
  <c r="G33" i="84" s="1"/>
  <c r="F33" i="84"/>
  <c r="D39" i="84"/>
  <c r="F35" i="85"/>
  <c r="D40" i="84"/>
  <c r="D38" i="84"/>
  <c r="D46" i="84"/>
  <c r="D47" i="86"/>
  <c r="L47" i="85"/>
  <c r="I30" i="86"/>
  <c r="N18" i="86"/>
  <c r="J18" i="86"/>
  <c r="L18" i="86"/>
  <c r="L14" i="86"/>
  <c r="J14" i="86"/>
  <c r="N14" i="86"/>
  <c r="I26" i="86"/>
  <c r="H35" i="86"/>
  <c r="L20" i="86"/>
  <c r="J20" i="86"/>
  <c r="N20" i="86"/>
  <c r="I32" i="86"/>
  <c r="H29" i="86"/>
  <c r="I17" i="86"/>
  <c r="N21" i="86"/>
  <c r="I33" i="86"/>
  <c r="L21" i="86"/>
  <c r="J21" i="86"/>
  <c r="H34" i="86"/>
  <c r="I22" i="86"/>
  <c r="I23" i="86" s="1"/>
  <c r="N16" i="86"/>
  <c r="L16" i="86"/>
  <c r="J16" i="86"/>
  <c r="I28" i="86"/>
  <c r="D45" i="85"/>
  <c r="I47" i="85"/>
  <c r="D44" i="85"/>
  <c r="O47" i="85"/>
  <c r="M47" i="85"/>
  <c r="J47" i="85"/>
  <c r="N47" i="85"/>
  <c r="K47" i="85"/>
  <c r="I20" i="85"/>
  <c r="H32" i="85"/>
  <c r="G34" i="85"/>
  <c r="H22" i="85"/>
  <c r="G23" i="85"/>
  <c r="D43" i="85"/>
  <c r="G47" i="85"/>
  <c r="I16" i="85"/>
  <c r="H28" i="85"/>
  <c r="H47" i="85"/>
  <c r="G29" i="85"/>
  <c r="H17" i="85"/>
  <c r="I21" i="85"/>
  <c r="H33" i="85"/>
  <c r="G33" i="85"/>
  <c r="F23" i="84"/>
  <c r="F26" i="84"/>
  <c r="H14" i="84"/>
  <c r="G26" i="84"/>
  <c r="H21" i="84"/>
  <c r="H33" i="84" s="1"/>
  <c r="L25" i="84"/>
  <c r="M25" i="84" s="1"/>
  <c r="O25" i="84"/>
  <c r="O37" i="84"/>
  <c r="L37" i="84"/>
  <c r="M37" i="84" s="1"/>
  <c r="O13" i="84"/>
  <c r="L13" i="84"/>
  <c r="M13" i="84" s="1"/>
  <c r="G42" i="84"/>
  <c r="G30" i="84" s="1"/>
  <c r="I42" i="84"/>
  <c r="I30" i="84" s="1"/>
  <c r="K42" i="84"/>
  <c r="K30" i="84" s="1"/>
  <c r="L42" i="84"/>
  <c r="L30" i="84" s="1"/>
  <c r="H42" i="84"/>
  <c r="H30" i="84" s="1"/>
  <c r="J42" i="84"/>
  <c r="O42" i="84"/>
  <c r="O30" i="84" s="1"/>
  <c r="M42" i="84"/>
  <c r="M30" i="84" s="1"/>
  <c r="G22" i="84"/>
  <c r="F47" i="84"/>
  <c r="N42" i="84"/>
  <c r="N30" i="84" s="1"/>
  <c r="G23" i="84"/>
  <c r="J47" i="84" l="1"/>
  <c r="J30" i="84"/>
  <c r="I29" i="86"/>
  <c r="N17" i="86"/>
  <c r="L17" i="86"/>
  <c r="J17" i="86"/>
  <c r="K20" i="86"/>
  <c r="J32" i="86"/>
  <c r="K16" i="86"/>
  <c r="J28" i="86"/>
  <c r="O14" i="86"/>
  <c r="O26" i="86" s="1"/>
  <c r="N26" i="86"/>
  <c r="M14" i="86"/>
  <c r="M26" i="86" s="1"/>
  <c r="L26" i="86"/>
  <c r="M21" i="86"/>
  <c r="M33" i="86" s="1"/>
  <c r="L33" i="86"/>
  <c r="O18" i="86"/>
  <c r="N30" i="86"/>
  <c r="M20" i="86"/>
  <c r="M32" i="86" s="1"/>
  <c r="L32" i="86"/>
  <c r="M16" i="86"/>
  <c r="M28" i="86" s="1"/>
  <c r="L28" i="86"/>
  <c r="K14" i="86"/>
  <c r="J26" i="86"/>
  <c r="J30" i="86"/>
  <c r="K18" i="86"/>
  <c r="N32" i="86"/>
  <c r="O20" i="86"/>
  <c r="O32" i="86" s="1"/>
  <c r="O16" i="86"/>
  <c r="O28" i="86" s="1"/>
  <c r="N28" i="86"/>
  <c r="I34" i="86"/>
  <c r="I35" i="86" s="1"/>
  <c r="J22" i="86"/>
  <c r="L22" i="86"/>
  <c r="L23" i="86" s="1"/>
  <c r="N22" i="86"/>
  <c r="N23" i="86" s="1"/>
  <c r="L30" i="86"/>
  <c r="M18" i="86"/>
  <c r="J33" i="86"/>
  <c r="K21" i="86"/>
  <c r="O21" i="86"/>
  <c r="O33" i="86" s="1"/>
  <c r="N33" i="86"/>
  <c r="D47" i="85"/>
  <c r="G35" i="85"/>
  <c r="H29" i="85"/>
  <c r="I17" i="85"/>
  <c r="N16" i="85"/>
  <c r="L16" i="85"/>
  <c r="J16" i="85"/>
  <c r="I28" i="85"/>
  <c r="N21" i="85"/>
  <c r="L21" i="85"/>
  <c r="I33" i="85"/>
  <c r="J21" i="85"/>
  <c r="H23" i="85"/>
  <c r="I22" i="85"/>
  <c r="H34" i="85"/>
  <c r="L20" i="85"/>
  <c r="N20" i="85"/>
  <c r="J20" i="85"/>
  <c r="I32" i="85"/>
  <c r="I47" i="84"/>
  <c r="H47" i="84"/>
  <c r="D44" i="84"/>
  <c r="L47" i="84"/>
  <c r="K47" i="84"/>
  <c r="G34" i="84"/>
  <c r="H22" i="84"/>
  <c r="D45" i="84"/>
  <c r="G47" i="84"/>
  <c r="N47" i="84"/>
  <c r="M47" i="84"/>
  <c r="D42" i="84"/>
  <c r="O47" i="84"/>
  <c r="I21" i="84"/>
  <c r="I33" i="84" s="1"/>
  <c r="F35" i="84"/>
  <c r="I14" i="84"/>
  <c r="H26" i="84"/>
  <c r="H35" i="85" l="1"/>
  <c r="G35" i="84"/>
  <c r="K30" i="86"/>
  <c r="K26" i="86"/>
  <c r="K22" i="86"/>
  <c r="K23" i="86" s="1"/>
  <c r="J34" i="86"/>
  <c r="J23" i="86"/>
  <c r="J35" i="86"/>
  <c r="K28" i="86"/>
  <c r="K32" i="86"/>
  <c r="M30" i="86"/>
  <c r="N34" i="86"/>
  <c r="N35" i="86" s="1"/>
  <c r="O22" i="86"/>
  <c r="O34" i="86" s="1"/>
  <c r="O17" i="86"/>
  <c r="O29" i="86" s="1"/>
  <c r="N29" i="86"/>
  <c r="O23" i="86"/>
  <c r="O30" i="86"/>
  <c r="O35" i="86" s="1"/>
  <c r="K33" i="86"/>
  <c r="J29" i="86"/>
  <c r="K17" i="86"/>
  <c r="M17" i="86"/>
  <c r="M29" i="86" s="1"/>
  <c r="L29" i="86"/>
  <c r="M22" i="86"/>
  <c r="M34" i="86" s="1"/>
  <c r="L34" i="86"/>
  <c r="L35" i="86" s="1"/>
  <c r="M21" i="85"/>
  <c r="M33" i="85" s="1"/>
  <c r="L33" i="85"/>
  <c r="O16" i="85"/>
  <c r="O28" i="85" s="1"/>
  <c r="N28" i="85"/>
  <c r="N33" i="85"/>
  <c r="O21" i="85"/>
  <c r="O33" i="85" s="1"/>
  <c r="K20" i="85"/>
  <c r="J32" i="85"/>
  <c r="N32" i="85"/>
  <c r="O20" i="85"/>
  <c r="O32" i="85" s="1"/>
  <c r="K16" i="85"/>
  <c r="J28" i="85"/>
  <c r="M20" i="85"/>
  <c r="M32" i="85" s="1"/>
  <c r="L32" i="85"/>
  <c r="M16" i="85"/>
  <c r="M28" i="85" s="1"/>
  <c r="L28" i="85"/>
  <c r="I34" i="85"/>
  <c r="N22" i="85"/>
  <c r="J22" i="85"/>
  <c r="L22" i="85"/>
  <c r="I29" i="85"/>
  <c r="N17" i="85"/>
  <c r="L17" i="85"/>
  <c r="J17" i="85"/>
  <c r="I35" i="85"/>
  <c r="I23" i="85"/>
  <c r="K21" i="85"/>
  <c r="J33" i="85"/>
  <c r="D47" i="84"/>
  <c r="L21" i="84"/>
  <c r="L33" i="84" s="1"/>
  <c r="N21" i="84"/>
  <c r="N33" i="84" s="1"/>
  <c r="J21" i="84"/>
  <c r="J33" i="84" s="1"/>
  <c r="N14" i="84"/>
  <c r="L14" i="84"/>
  <c r="J14" i="84"/>
  <c r="I26" i="84"/>
  <c r="I23" i="84"/>
  <c r="H35" i="84"/>
  <c r="H34" i="84"/>
  <c r="I22" i="84"/>
  <c r="H23" i="84"/>
  <c r="M23" i="86" l="1"/>
  <c r="M35" i="86"/>
  <c r="K29" i="86"/>
  <c r="K34" i="86"/>
  <c r="K35" i="86" s="1"/>
  <c r="J23" i="85"/>
  <c r="N23" i="85"/>
  <c r="M17" i="85"/>
  <c r="M29" i="85" s="1"/>
  <c r="L29" i="85"/>
  <c r="N29" i="85"/>
  <c r="O17" i="85"/>
  <c r="O29" i="85" s="1"/>
  <c r="M22" i="85"/>
  <c r="M34" i="85" s="1"/>
  <c r="L34" i="85"/>
  <c r="K22" i="85"/>
  <c r="J34" i="85"/>
  <c r="K33" i="85"/>
  <c r="L23" i="85"/>
  <c r="K17" i="85"/>
  <c r="J29" i="85"/>
  <c r="K32" i="85"/>
  <c r="N34" i="85"/>
  <c r="O22" i="85"/>
  <c r="O34" i="85" s="1"/>
  <c r="K28" i="85"/>
  <c r="J26" i="84"/>
  <c r="K14" i="84"/>
  <c r="N26" i="84"/>
  <c r="O14" i="84"/>
  <c r="O26" i="84" s="1"/>
  <c r="O21" i="84"/>
  <c r="O33" i="84" s="1"/>
  <c r="I35" i="84"/>
  <c r="M14" i="84"/>
  <c r="M26" i="84" s="1"/>
  <c r="L26" i="84"/>
  <c r="I34" i="84"/>
  <c r="J22" i="84"/>
  <c r="N22" i="84"/>
  <c r="L22" i="84"/>
  <c r="K21" i="84"/>
  <c r="K33" i="84" s="1"/>
  <c r="M21" i="84"/>
  <c r="M33" i="84" s="1"/>
  <c r="M35" i="85" l="1"/>
  <c r="M23" i="85"/>
  <c r="K23" i="85"/>
  <c r="K34" i="85"/>
  <c r="K29" i="85"/>
  <c r="N35" i="85"/>
  <c r="O23" i="85"/>
  <c r="O35" i="85"/>
  <c r="L35" i="85"/>
  <c r="J35" i="85"/>
  <c r="L23" i="84"/>
  <c r="K26" i="84"/>
  <c r="L34" i="84"/>
  <c r="M22" i="84"/>
  <c r="M34" i="84" s="1"/>
  <c r="O22" i="84"/>
  <c r="O34" i="84" s="1"/>
  <c r="N34" i="84"/>
  <c r="K22" i="84"/>
  <c r="J34" i="84"/>
  <c r="N23" i="84"/>
  <c r="J23" i="84"/>
  <c r="L35" i="84"/>
  <c r="N35" i="84" l="1"/>
  <c r="J35" i="84"/>
  <c r="K35" i="85"/>
  <c r="O35" i="84"/>
  <c r="O23" i="84"/>
  <c r="M23" i="84"/>
  <c r="M35" i="84"/>
  <c r="K23" i="84"/>
  <c r="K34" i="84"/>
  <c r="K35" i="84" s="1"/>
  <c r="O46" i="83" l="1"/>
  <c r="N46" i="83"/>
  <c r="M46" i="83"/>
  <c r="L46" i="83"/>
  <c r="K46" i="83"/>
  <c r="J46" i="83"/>
  <c r="I46" i="83"/>
  <c r="H46" i="83"/>
  <c r="G46" i="83"/>
  <c r="F45" i="83"/>
  <c r="J45" i="83" s="1"/>
  <c r="D43" i="83"/>
  <c r="F42" i="83"/>
  <c r="O41" i="83"/>
  <c r="N41" i="83"/>
  <c r="M41" i="83"/>
  <c r="L41" i="83"/>
  <c r="K41" i="83"/>
  <c r="J41" i="83"/>
  <c r="I41" i="83"/>
  <c r="H41" i="83"/>
  <c r="G41" i="83"/>
  <c r="D41" i="83" s="1"/>
  <c r="O40" i="83"/>
  <c r="N40" i="83"/>
  <c r="M40" i="83"/>
  <c r="L40" i="83"/>
  <c r="K40" i="83"/>
  <c r="J40" i="83"/>
  <c r="I40" i="83"/>
  <c r="H40" i="83"/>
  <c r="G40" i="83"/>
  <c r="O39" i="83"/>
  <c r="N39" i="83"/>
  <c r="M39" i="83"/>
  <c r="L39" i="83"/>
  <c r="K39" i="83"/>
  <c r="J39" i="83"/>
  <c r="I39" i="83"/>
  <c r="H39" i="83"/>
  <c r="G39" i="83"/>
  <c r="O38" i="83"/>
  <c r="N38" i="83"/>
  <c r="M38" i="83"/>
  <c r="L38" i="83"/>
  <c r="K38" i="83"/>
  <c r="J38" i="83"/>
  <c r="I38" i="83"/>
  <c r="H38" i="83"/>
  <c r="G38" i="83"/>
  <c r="G37" i="83"/>
  <c r="H37" i="83" s="1"/>
  <c r="I37" i="83" s="1"/>
  <c r="J37" i="83" s="1"/>
  <c r="K37" i="83" s="1"/>
  <c r="G25" i="83"/>
  <c r="H25" i="83" s="1"/>
  <c r="I25" i="83" s="1"/>
  <c r="J25" i="83" s="1"/>
  <c r="K25" i="83" s="1"/>
  <c r="D23" i="83"/>
  <c r="F22" i="83"/>
  <c r="F34" i="83" s="1"/>
  <c r="F21" i="83"/>
  <c r="G21" i="83" s="1"/>
  <c r="F20" i="83"/>
  <c r="G20" i="83" s="1"/>
  <c r="H20" i="83" s="1"/>
  <c r="F18" i="83"/>
  <c r="F17" i="83"/>
  <c r="F29" i="83" s="1"/>
  <c r="F44" i="83"/>
  <c r="F14" i="83"/>
  <c r="G14" i="83" s="1"/>
  <c r="G13" i="83"/>
  <c r="H13" i="83" s="1"/>
  <c r="I13" i="83" s="1"/>
  <c r="J13" i="83" s="1"/>
  <c r="K13" i="83" s="1"/>
  <c r="D40" i="83" l="1"/>
  <c r="D38" i="83"/>
  <c r="O45" i="83"/>
  <c r="D46" i="83"/>
  <c r="D39" i="83"/>
  <c r="F23" i="83"/>
  <c r="M45" i="83"/>
  <c r="N45" i="83"/>
  <c r="F26" i="83"/>
  <c r="F33" i="83"/>
  <c r="G45" i="83"/>
  <c r="G33" i="83" s="1"/>
  <c r="H45" i="83"/>
  <c r="I45" i="83"/>
  <c r="K45" i="83"/>
  <c r="L45" i="83"/>
  <c r="I20" i="83"/>
  <c r="H21" i="83"/>
  <c r="O37" i="83"/>
  <c r="L37" i="83"/>
  <c r="M37" i="83" s="1"/>
  <c r="H14" i="83"/>
  <c r="G26" i="83"/>
  <c r="L25" i="83"/>
  <c r="M25" i="83" s="1"/>
  <c r="O25" i="83"/>
  <c r="O13" i="83"/>
  <c r="L13" i="83"/>
  <c r="M13" i="83" s="1"/>
  <c r="G44" i="83"/>
  <c r="G32" i="83" s="1"/>
  <c r="L44" i="83"/>
  <c r="H44" i="83"/>
  <c r="H32" i="83" s="1"/>
  <c r="M44" i="83"/>
  <c r="J44" i="83"/>
  <c r="N44" i="83"/>
  <c r="K44" i="83"/>
  <c r="I44" i="83"/>
  <c r="O44" i="83"/>
  <c r="F32" i="83"/>
  <c r="G22" i="83"/>
  <c r="J42" i="83"/>
  <c r="K42" i="83"/>
  <c r="L42" i="83"/>
  <c r="M42" i="83"/>
  <c r="H42" i="83"/>
  <c r="I42" i="83"/>
  <c r="F47" i="83"/>
  <c r="F30" i="83"/>
  <c r="N42" i="83"/>
  <c r="G17" i="83"/>
  <c r="O42" i="83"/>
  <c r="F16" i="83"/>
  <c r="G42" i="83"/>
  <c r="G18" i="83"/>
  <c r="O46" i="82"/>
  <c r="N46" i="82"/>
  <c r="M46" i="82"/>
  <c r="L46" i="82"/>
  <c r="K46" i="82"/>
  <c r="J46" i="82"/>
  <c r="I46" i="82"/>
  <c r="H46" i="82"/>
  <c r="G46" i="82"/>
  <c r="F45" i="82"/>
  <c r="J45" i="82" s="1"/>
  <c r="F44" i="82"/>
  <c r="G44" i="82" s="1"/>
  <c r="D43" i="82"/>
  <c r="F42" i="82"/>
  <c r="O41" i="82"/>
  <c r="N41" i="82"/>
  <c r="M41" i="82"/>
  <c r="L41" i="82"/>
  <c r="K41" i="82"/>
  <c r="J41" i="82"/>
  <c r="I41" i="82"/>
  <c r="D41" i="82" s="1"/>
  <c r="H41" i="82"/>
  <c r="G41" i="82"/>
  <c r="O40" i="82"/>
  <c r="N40" i="82"/>
  <c r="M40" i="82"/>
  <c r="L40" i="82"/>
  <c r="K40" i="82"/>
  <c r="J40" i="82"/>
  <c r="I40" i="82"/>
  <c r="H40" i="82"/>
  <c r="G40" i="82"/>
  <c r="O39" i="82"/>
  <c r="O27" i="82" s="1"/>
  <c r="N39" i="82"/>
  <c r="N27" i="82" s="1"/>
  <c r="M39" i="82"/>
  <c r="M27" i="82" s="1"/>
  <c r="L39" i="82"/>
  <c r="L27" i="82" s="1"/>
  <c r="K39" i="82"/>
  <c r="K27" i="82" s="1"/>
  <c r="J39" i="82"/>
  <c r="J27" i="82" s="1"/>
  <c r="I39" i="82"/>
  <c r="I27" i="82" s="1"/>
  <c r="H39" i="82"/>
  <c r="H27" i="82" s="1"/>
  <c r="G39" i="82"/>
  <c r="G27" i="82" s="1"/>
  <c r="O38" i="82"/>
  <c r="N38" i="82"/>
  <c r="M38" i="82"/>
  <c r="L38" i="82"/>
  <c r="K38" i="82"/>
  <c r="J38" i="82"/>
  <c r="I38" i="82"/>
  <c r="H38" i="82"/>
  <c r="G38" i="82"/>
  <c r="G37" i="82"/>
  <c r="H37" i="82" s="1"/>
  <c r="I37" i="82" s="1"/>
  <c r="J37" i="82" s="1"/>
  <c r="K37" i="82" s="1"/>
  <c r="G25" i="82"/>
  <c r="H25" i="82" s="1"/>
  <c r="I25" i="82" s="1"/>
  <c r="J25" i="82" s="1"/>
  <c r="K25" i="82" s="1"/>
  <c r="D23" i="82"/>
  <c r="F22" i="82"/>
  <c r="F34" i="82" s="1"/>
  <c r="F21" i="82"/>
  <c r="G21" i="82" s="1"/>
  <c r="F20" i="82"/>
  <c r="F18" i="82"/>
  <c r="G18" i="82" s="1"/>
  <c r="F17" i="82"/>
  <c r="F29" i="82" s="1"/>
  <c r="F16" i="82"/>
  <c r="G16" i="82" s="1"/>
  <c r="F14" i="82"/>
  <c r="G14" i="82" s="1"/>
  <c r="G13" i="82"/>
  <c r="H13" i="82" s="1"/>
  <c r="I13" i="82" s="1"/>
  <c r="J13" i="82" s="1"/>
  <c r="K13" i="82" s="1"/>
  <c r="D45" i="83" l="1"/>
  <c r="D46" i="82"/>
  <c r="D40" i="82"/>
  <c r="D39" i="82"/>
  <c r="D38" i="82"/>
  <c r="L47" i="83"/>
  <c r="D44" i="83"/>
  <c r="J47" i="83"/>
  <c r="M47" i="83"/>
  <c r="K47" i="83"/>
  <c r="G34" i="83"/>
  <c r="H22" i="83"/>
  <c r="D42" i="83"/>
  <c r="G23" i="83"/>
  <c r="H18" i="83"/>
  <c r="G30" i="83"/>
  <c r="G16" i="83"/>
  <c r="F28" i="83"/>
  <c r="H26" i="83"/>
  <c r="I14" i="83"/>
  <c r="O47" i="83"/>
  <c r="N47" i="83"/>
  <c r="F35" i="83"/>
  <c r="I47" i="83"/>
  <c r="G47" i="83"/>
  <c r="G29" i="83"/>
  <c r="H17" i="83"/>
  <c r="I21" i="83"/>
  <c r="H33" i="83"/>
  <c r="H47" i="83"/>
  <c r="J20" i="83"/>
  <c r="L20" i="83"/>
  <c r="N20" i="83"/>
  <c r="I32" i="83"/>
  <c r="O45" i="82"/>
  <c r="M45" i="82"/>
  <c r="F33" i="82"/>
  <c r="N45" i="82"/>
  <c r="F23" i="82"/>
  <c r="N44" i="82"/>
  <c r="K44" i="82"/>
  <c r="L44" i="82"/>
  <c r="M44" i="82"/>
  <c r="O44" i="82"/>
  <c r="H44" i="82"/>
  <c r="I44" i="82"/>
  <c r="J44" i="82"/>
  <c r="F26" i="82"/>
  <c r="K45" i="82"/>
  <c r="F32" i="82"/>
  <c r="F28" i="82"/>
  <c r="L45" i="82"/>
  <c r="O37" i="82"/>
  <c r="L37" i="82"/>
  <c r="M37" i="82" s="1"/>
  <c r="L13" i="82"/>
  <c r="M13" i="82" s="1"/>
  <c r="O13" i="82"/>
  <c r="H14" i="82"/>
  <c r="G26" i="82"/>
  <c r="H16" i="82"/>
  <c r="G28" i="82"/>
  <c r="H21" i="82"/>
  <c r="L25" i="82"/>
  <c r="M25" i="82" s="1"/>
  <c r="O25" i="82"/>
  <c r="G42" i="82"/>
  <c r="I42" i="82"/>
  <c r="K42" i="82"/>
  <c r="M42" i="82"/>
  <c r="F47" i="82"/>
  <c r="L42" i="82"/>
  <c r="N42" i="82"/>
  <c r="O42" i="82"/>
  <c r="G17" i="82"/>
  <c r="G22" i="82"/>
  <c r="F30" i="82"/>
  <c r="G20" i="82"/>
  <c r="G45" i="82"/>
  <c r="H45" i="82"/>
  <c r="H18" i="82"/>
  <c r="I45" i="82"/>
  <c r="H42" i="82"/>
  <c r="J42" i="82"/>
  <c r="O46" i="81"/>
  <c r="N46" i="81"/>
  <c r="M46" i="81"/>
  <c r="L46" i="81"/>
  <c r="K46" i="81"/>
  <c r="J46" i="81"/>
  <c r="I46" i="81"/>
  <c r="H46" i="81"/>
  <c r="G46" i="81"/>
  <c r="F45" i="81"/>
  <c r="J45" i="81" s="1"/>
  <c r="F44" i="81"/>
  <c r="G44" i="81" s="1"/>
  <c r="D43" i="81"/>
  <c r="F42" i="81"/>
  <c r="O41" i="81"/>
  <c r="N41" i="81"/>
  <c r="M41" i="81"/>
  <c r="L41" i="81"/>
  <c r="K41" i="81"/>
  <c r="J41" i="81"/>
  <c r="I41" i="81"/>
  <c r="D41" i="81" s="1"/>
  <c r="H41" i="81"/>
  <c r="G41" i="81"/>
  <c r="O40" i="81"/>
  <c r="N40" i="81"/>
  <c r="M40" i="81"/>
  <c r="L40" i="81"/>
  <c r="K40" i="81"/>
  <c r="J40" i="81"/>
  <c r="I40" i="81"/>
  <c r="H40" i="81"/>
  <c r="G40" i="81"/>
  <c r="O39" i="81"/>
  <c r="N39" i="81"/>
  <c r="M39" i="81"/>
  <c r="L39" i="81"/>
  <c r="K39" i="81"/>
  <c r="J39" i="81"/>
  <c r="I39" i="81"/>
  <c r="H39" i="81"/>
  <c r="G39" i="81"/>
  <c r="O38" i="81"/>
  <c r="N38" i="81"/>
  <c r="M38" i="81"/>
  <c r="L38" i="81"/>
  <c r="K38" i="81"/>
  <c r="J38" i="81"/>
  <c r="I38" i="81"/>
  <c r="H38" i="81"/>
  <c r="G38" i="81"/>
  <c r="G37" i="81"/>
  <c r="H37" i="81" s="1"/>
  <c r="I37" i="81" s="1"/>
  <c r="J37" i="81" s="1"/>
  <c r="K37" i="81" s="1"/>
  <c r="G25" i="81"/>
  <c r="H25" i="81" s="1"/>
  <c r="I25" i="81" s="1"/>
  <c r="J25" i="81" s="1"/>
  <c r="K25" i="81" s="1"/>
  <c r="D23" i="81"/>
  <c r="F22" i="81"/>
  <c r="F34" i="81" s="1"/>
  <c r="F21" i="81"/>
  <c r="G21" i="81" s="1"/>
  <c r="F20" i="81"/>
  <c r="G20" i="81" s="1"/>
  <c r="F18" i="81"/>
  <c r="F17" i="81"/>
  <c r="F29" i="81" s="1"/>
  <c r="F16" i="81"/>
  <c r="G16" i="81" s="1"/>
  <c r="F14" i="81"/>
  <c r="G14" i="81" s="1"/>
  <c r="G13" i="81"/>
  <c r="H13" i="81" s="1"/>
  <c r="I13" i="81" s="1"/>
  <c r="J13" i="81" s="1"/>
  <c r="K13" i="81" s="1"/>
  <c r="F23" i="81" l="1"/>
  <c r="D38" i="81"/>
  <c r="D40" i="81"/>
  <c r="N47" i="82"/>
  <c r="D39" i="81"/>
  <c r="D46" i="81"/>
  <c r="G35" i="83"/>
  <c r="D47" i="83"/>
  <c r="N14" i="83"/>
  <c r="L14" i="83"/>
  <c r="J14" i="83"/>
  <c r="I26" i="83"/>
  <c r="M20" i="83"/>
  <c r="M32" i="83" s="1"/>
  <c r="L32" i="83"/>
  <c r="N21" i="83"/>
  <c r="L21" i="83"/>
  <c r="J21" i="83"/>
  <c r="I33" i="83"/>
  <c r="N32" i="83"/>
  <c r="O20" i="83"/>
  <c r="O32" i="83" s="1"/>
  <c r="H34" i="83"/>
  <c r="I22" i="83"/>
  <c r="G28" i="83"/>
  <c r="H16" i="83"/>
  <c r="K20" i="83"/>
  <c r="J32" i="83"/>
  <c r="H23" i="83"/>
  <c r="I18" i="83"/>
  <c r="H30" i="83"/>
  <c r="H29" i="83"/>
  <c r="I17" i="83"/>
  <c r="J47" i="82"/>
  <c r="M47" i="82"/>
  <c r="I47" i="82"/>
  <c r="K47" i="82"/>
  <c r="O47" i="82"/>
  <c r="D44" i="82"/>
  <c r="F35" i="82"/>
  <c r="L47" i="82"/>
  <c r="H20" i="82"/>
  <c r="G32" i="82"/>
  <c r="I14" i="82"/>
  <c r="H26" i="82"/>
  <c r="G30" i="82"/>
  <c r="G47" i="82"/>
  <c r="D45" i="82"/>
  <c r="I21" i="82"/>
  <c r="H33" i="82"/>
  <c r="I18" i="82"/>
  <c r="H30" i="82"/>
  <c r="G33" i="82"/>
  <c r="G23" i="82"/>
  <c r="G34" i="82"/>
  <c r="H22" i="82"/>
  <c r="G29" i="82"/>
  <c r="H17" i="82"/>
  <c r="H28" i="82"/>
  <c r="I16" i="82"/>
  <c r="H47" i="82"/>
  <c r="D42" i="82"/>
  <c r="O45" i="81"/>
  <c r="M45" i="81"/>
  <c r="F33" i="81"/>
  <c r="N45" i="81"/>
  <c r="F32" i="81"/>
  <c r="H44" i="81"/>
  <c r="I44" i="81"/>
  <c r="D44" i="81" s="1"/>
  <c r="J44" i="81"/>
  <c r="K44" i="81"/>
  <c r="L44" i="81"/>
  <c r="M44" i="81"/>
  <c r="N44" i="81"/>
  <c r="O44" i="81"/>
  <c r="F26" i="81"/>
  <c r="K45" i="81"/>
  <c r="F28" i="81"/>
  <c r="L45" i="81"/>
  <c r="O37" i="81"/>
  <c r="L37" i="81"/>
  <c r="M37" i="81" s="1"/>
  <c r="L13" i="81"/>
  <c r="M13" i="81" s="1"/>
  <c r="O13" i="81"/>
  <c r="H14" i="81"/>
  <c r="G26" i="81"/>
  <c r="H16" i="81"/>
  <c r="G28" i="81"/>
  <c r="H20" i="81"/>
  <c r="G32" i="81"/>
  <c r="H21" i="81"/>
  <c r="L25" i="81"/>
  <c r="M25" i="81" s="1"/>
  <c r="O25" i="81"/>
  <c r="G17" i="81"/>
  <c r="K42" i="81"/>
  <c r="L42" i="81"/>
  <c r="M42" i="81"/>
  <c r="H42" i="81"/>
  <c r="J42" i="81"/>
  <c r="F30" i="81"/>
  <c r="F35" i="81" s="1"/>
  <c r="N42" i="81"/>
  <c r="F47" i="81"/>
  <c r="O42" i="81"/>
  <c r="G42" i="81"/>
  <c r="G45" i="81"/>
  <c r="G33" i="81" s="1"/>
  <c r="G18" i="81"/>
  <c r="H45" i="81"/>
  <c r="G22" i="81"/>
  <c r="I45" i="81"/>
  <c r="I42" i="81"/>
  <c r="O46" i="80"/>
  <c r="N46" i="80"/>
  <c r="M46" i="80"/>
  <c r="L46" i="80"/>
  <c r="K46" i="80"/>
  <c r="J46" i="80"/>
  <c r="I46" i="80"/>
  <c r="H46" i="80"/>
  <c r="G46" i="80"/>
  <c r="D46" i="80"/>
  <c r="F45" i="80"/>
  <c r="G45" i="80" s="1"/>
  <c r="F44" i="80"/>
  <c r="M44" i="80" s="1"/>
  <c r="D43" i="80"/>
  <c r="F42" i="80"/>
  <c r="L42" i="80" s="1"/>
  <c r="O41" i="80"/>
  <c r="N41" i="80"/>
  <c r="M41" i="80"/>
  <c r="L41" i="80"/>
  <c r="K41" i="80"/>
  <c r="J41" i="80"/>
  <c r="I41" i="80"/>
  <c r="H41" i="80"/>
  <c r="G41" i="80"/>
  <c r="O40" i="80"/>
  <c r="N40" i="80"/>
  <c r="M40" i="80"/>
  <c r="L40" i="80"/>
  <c r="K40" i="80"/>
  <c r="J40" i="80"/>
  <c r="I40" i="80"/>
  <c r="H40" i="80"/>
  <c r="G40" i="80"/>
  <c r="D40" i="80" s="1"/>
  <c r="O39" i="80"/>
  <c r="N39" i="80"/>
  <c r="M39" i="80"/>
  <c r="L39" i="80"/>
  <c r="K39" i="80"/>
  <c r="J39" i="80"/>
  <c r="I39" i="80"/>
  <c r="H39" i="80"/>
  <c r="G39" i="80"/>
  <c r="O38" i="80"/>
  <c r="N38" i="80"/>
  <c r="M38" i="80"/>
  <c r="L38" i="80"/>
  <c r="K38" i="80"/>
  <c r="J38" i="80"/>
  <c r="I38" i="80"/>
  <c r="H38" i="80"/>
  <c r="G38" i="80"/>
  <c r="G37" i="80"/>
  <c r="H37" i="80" s="1"/>
  <c r="I37" i="80" s="1"/>
  <c r="J37" i="80" s="1"/>
  <c r="K37" i="80" s="1"/>
  <c r="G25" i="80"/>
  <c r="H25" i="80" s="1"/>
  <c r="I25" i="80" s="1"/>
  <c r="J25" i="80" s="1"/>
  <c r="K25" i="80" s="1"/>
  <c r="D23" i="80"/>
  <c r="F22" i="80"/>
  <c r="F34" i="80" s="1"/>
  <c r="F21" i="80"/>
  <c r="G21" i="80" s="1"/>
  <c r="F20" i="80"/>
  <c r="F18" i="80"/>
  <c r="F17" i="80"/>
  <c r="F29" i="80" s="1"/>
  <c r="F16" i="80"/>
  <c r="G16" i="80" s="1"/>
  <c r="F14" i="80"/>
  <c r="G14" i="80" s="1"/>
  <c r="G13" i="80"/>
  <c r="H13" i="80" s="1"/>
  <c r="I13" i="80" s="1"/>
  <c r="J13" i="80" s="1"/>
  <c r="K13" i="80" s="1"/>
  <c r="D38" i="80" l="1"/>
  <c r="F30" i="80"/>
  <c r="D41" i="80"/>
  <c r="D39" i="80"/>
  <c r="H28" i="83"/>
  <c r="I16" i="83"/>
  <c r="I34" i="83"/>
  <c r="L22" i="83"/>
  <c r="N22" i="83"/>
  <c r="J22" i="83"/>
  <c r="I29" i="83"/>
  <c r="J17" i="83"/>
  <c r="N17" i="83"/>
  <c r="L17" i="83"/>
  <c r="J18" i="83"/>
  <c r="I30" i="83"/>
  <c r="L18" i="83"/>
  <c r="N18" i="83"/>
  <c r="I23" i="83"/>
  <c r="M21" i="83"/>
  <c r="M33" i="83" s="1"/>
  <c r="L33" i="83"/>
  <c r="K14" i="83"/>
  <c r="J26" i="83"/>
  <c r="H35" i="83"/>
  <c r="M14" i="83"/>
  <c r="M26" i="83" s="1"/>
  <c r="L26" i="83"/>
  <c r="J33" i="83"/>
  <c r="K21" i="83"/>
  <c r="O21" i="83"/>
  <c r="O33" i="83" s="1"/>
  <c r="N33" i="83"/>
  <c r="K32" i="83"/>
  <c r="N26" i="83"/>
  <c r="O14" i="83"/>
  <c r="O26" i="83" s="1"/>
  <c r="H23" i="82"/>
  <c r="D47" i="82"/>
  <c r="H34" i="82"/>
  <c r="I22" i="82"/>
  <c r="L18" i="82"/>
  <c r="I30" i="82"/>
  <c r="N18" i="82"/>
  <c r="J18" i="82"/>
  <c r="L14" i="82"/>
  <c r="J14" i="82"/>
  <c r="I26" i="82"/>
  <c r="N14" i="82"/>
  <c r="G35" i="82"/>
  <c r="H29" i="82"/>
  <c r="I17" i="82"/>
  <c r="L21" i="82"/>
  <c r="I33" i="82"/>
  <c r="N21" i="82"/>
  <c r="J21" i="82"/>
  <c r="L16" i="82"/>
  <c r="J16" i="82"/>
  <c r="N16" i="82"/>
  <c r="I28" i="82"/>
  <c r="I20" i="82"/>
  <c r="I23" i="82" s="1"/>
  <c r="H32" i="82"/>
  <c r="L47" i="81"/>
  <c r="K47" i="81"/>
  <c r="N47" i="81"/>
  <c r="J47" i="81"/>
  <c r="O47" i="81"/>
  <c r="I47" i="81"/>
  <c r="M47" i="81"/>
  <c r="D42" i="81"/>
  <c r="D45" i="81"/>
  <c r="G23" i="81"/>
  <c r="H18" i="81"/>
  <c r="G30" i="81"/>
  <c r="H17" i="81"/>
  <c r="G29" i="81"/>
  <c r="H33" i="81"/>
  <c r="I21" i="81"/>
  <c r="I20" i="81"/>
  <c r="H32" i="81"/>
  <c r="H22" i="81"/>
  <c r="G34" i="81"/>
  <c r="G47" i="81"/>
  <c r="I16" i="81"/>
  <c r="H28" i="81"/>
  <c r="I14" i="81"/>
  <c r="H26" i="81"/>
  <c r="H47" i="81"/>
  <c r="N45" i="80"/>
  <c r="L45" i="80"/>
  <c r="M45" i="80"/>
  <c r="M42" i="80"/>
  <c r="M47" i="80" s="1"/>
  <c r="G44" i="80"/>
  <c r="H44" i="80"/>
  <c r="I44" i="80"/>
  <c r="J44" i="80"/>
  <c r="G18" i="80"/>
  <c r="H18" i="80" s="1"/>
  <c r="N44" i="80"/>
  <c r="F23" i="80"/>
  <c r="O44" i="80"/>
  <c r="H45" i="80"/>
  <c r="F28" i="80"/>
  <c r="I45" i="80"/>
  <c r="J45" i="80"/>
  <c r="F33" i="80"/>
  <c r="K45" i="80"/>
  <c r="O37" i="80"/>
  <c r="L37" i="80"/>
  <c r="M37" i="80" s="1"/>
  <c r="G33" i="80"/>
  <c r="H21" i="80"/>
  <c r="O13" i="80"/>
  <c r="L13" i="80"/>
  <c r="M13" i="80" s="1"/>
  <c r="H16" i="80"/>
  <c r="G28" i="80"/>
  <c r="L25" i="80"/>
  <c r="M25" i="80" s="1"/>
  <c r="O25" i="80"/>
  <c r="H14" i="80"/>
  <c r="G26" i="80"/>
  <c r="G17" i="80"/>
  <c r="G22" i="80"/>
  <c r="H42" i="80"/>
  <c r="G42" i="80"/>
  <c r="I42" i="80"/>
  <c r="K44" i="80"/>
  <c r="F26" i="80"/>
  <c r="F32" i="80"/>
  <c r="F35" i="80" s="1"/>
  <c r="J42" i="80"/>
  <c r="J47" i="80" s="1"/>
  <c r="L44" i="80"/>
  <c r="O45" i="80"/>
  <c r="F47" i="80"/>
  <c r="K42" i="80"/>
  <c r="N42" i="80"/>
  <c r="G20" i="80"/>
  <c r="O42" i="80"/>
  <c r="O46" i="79"/>
  <c r="N46" i="79"/>
  <c r="M46" i="79"/>
  <c r="L46" i="79"/>
  <c r="K46" i="79"/>
  <c r="J46" i="79"/>
  <c r="I46" i="79"/>
  <c r="H46" i="79"/>
  <c r="G46" i="79"/>
  <c r="F45" i="79"/>
  <c r="J45" i="79" s="1"/>
  <c r="D43" i="79"/>
  <c r="F42" i="79"/>
  <c r="O41" i="79"/>
  <c r="N41" i="79"/>
  <c r="M41" i="79"/>
  <c r="L41" i="79"/>
  <c r="K41" i="79"/>
  <c r="J41" i="79"/>
  <c r="D41" i="79" s="1"/>
  <c r="I41" i="79"/>
  <c r="H41" i="79"/>
  <c r="G41" i="79"/>
  <c r="O40" i="79"/>
  <c r="N40" i="79"/>
  <c r="M40" i="79"/>
  <c r="L40" i="79"/>
  <c r="K40" i="79"/>
  <c r="J40" i="79"/>
  <c r="I40" i="79"/>
  <c r="H40" i="79"/>
  <c r="G40" i="79"/>
  <c r="O39" i="79"/>
  <c r="N39" i="79"/>
  <c r="M39" i="79"/>
  <c r="L39" i="79"/>
  <c r="K39" i="79"/>
  <c r="J39" i="79"/>
  <c r="I39" i="79"/>
  <c r="H39" i="79"/>
  <c r="G39" i="79"/>
  <c r="O38" i="79"/>
  <c r="N38" i="79"/>
  <c r="M38" i="79"/>
  <c r="L38" i="79"/>
  <c r="K38" i="79"/>
  <c r="J38" i="79"/>
  <c r="I38" i="79"/>
  <c r="H38" i="79"/>
  <c r="G38" i="79"/>
  <c r="G37" i="79"/>
  <c r="H37" i="79" s="1"/>
  <c r="I37" i="79" s="1"/>
  <c r="J37" i="79" s="1"/>
  <c r="K37" i="79" s="1"/>
  <c r="G25" i="79"/>
  <c r="H25" i="79" s="1"/>
  <c r="I25" i="79" s="1"/>
  <c r="J25" i="79" s="1"/>
  <c r="K25" i="79" s="1"/>
  <c r="D23" i="79"/>
  <c r="F22" i="79"/>
  <c r="F34" i="79" s="1"/>
  <c r="F21" i="79"/>
  <c r="G21" i="79" s="1"/>
  <c r="F20" i="79"/>
  <c r="G20" i="79" s="1"/>
  <c r="F18" i="79"/>
  <c r="F17" i="79"/>
  <c r="G17" i="79" s="1"/>
  <c r="F16" i="79"/>
  <c r="F14" i="79"/>
  <c r="G14" i="79" s="1"/>
  <c r="G13" i="79"/>
  <c r="H13" i="79" s="1"/>
  <c r="I13" i="79" s="1"/>
  <c r="J13" i="79" s="1"/>
  <c r="K13" i="79" s="1"/>
  <c r="I35" i="83" l="1"/>
  <c r="H35" i="82"/>
  <c r="D44" i="80"/>
  <c r="D46" i="79"/>
  <c r="D40" i="79"/>
  <c r="N47" i="80"/>
  <c r="D39" i="79"/>
  <c r="D38" i="79"/>
  <c r="D45" i="80"/>
  <c r="K47" i="80"/>
  <c r="L47" i="80"/>
  <c r="M22" i="83"/>
  <c r="M34" i="83" s="1"/>
  <c r="L34" i="83"/>
  <c r="L30" i="83"/>
  <c r="L35" i="83" s="1"/>
  <c r="L23" i="83"/>
  <c r="M18" i="83"/>
  <c r="K33" i="83"/>
  <c r="N30" i="83"/>
  <c r="O18" i="83"/>
  <c r="N23" i="83"/>
  <c r="J30" i="83"/>
  <c r="J23" i="83"/>
  <c r="K18" i="83"/>
  <c r="L29" i="83"/>
  <c r="M17" i="83"/>
  <c r="M29" i="83" s="1"/>
  <c r="O17" i="83"/>
  <c r="O29" i="83" s="1"/>
  <c r="N29" i="83"/>
  <c r="J29" i="83"/>
  <c r="K17" i="83"/>
  <c r="K22" i="83"/>
  <c r="J34" i="83"/>
  <c r="N34" i="83"/>
  <c r="O22" i="83"/>
  <c r="O34" i="83" s="1"/>
  <c r="K26" i="83"/>
  <c r="N16" i="83"/>
  <c r="I28" i="83"/>
  <c r="L16" i="83"/>
  <c r="J16" i="83"/>
  <c r="I29" i="82"/>
  <c r="L17" i="82"/>
  <c r="N17" i="82"/>
  <c r="J17" i="82"/>
  <c r="K14" i="82"/>
  <c r="J26" i="82"/>
  <c r="M21" i="82"/>
  <c r="M33" i="82" s="1"/>
  <c r="L33" i="82"/>
  <c r="N20" i="82"/>
  <c r="L20" i="82"/>
  <c r="J20" i="82"/>
  <c r="J23" i="82" s="1"/>
  <c r="I32" i="82"/>
  <c r="J30" i="82"/>
  <c r="K18" i="82"/>
  <c r="O18" i="82"/>
  <c r="N30" i="82"/>
  <c r="K16" i="82"/>
  <c r="J28" i="82"/>
  <c r="M18" i="82"/>
  <c r="L30" i="82"/>
  <c r="K21" i="82"/>
  <c r="J33" i="82"/>
  <c r="I34" i="82"/>
  <c r="N22" i="82"/>
  <c r="L22" i="82"/>
  <c r="J22" i="82"/>
  <c r="O16" i="82"/>
  <c r="O28" i="82" s="1"/>
  <c r="N28" i="82"/>
  <c r="O21" i="82"/>
  <c r="O33" i="82" s="1"/>
  <c r="N33" i="82"/>
  <c r="O14" i="82"/>
  <c r="O26" i="82" s="1"/>
  <c r="N26" i="82"/>
  <c r="M14" i="82"/>
  <c r="M26" i="82" s="1"/>
  <c r="L26" i="82"/>
  <c r="M16" i="82"/>
  <c r="M28" i="82" s="1"/>
  <c r="L28" i="82"/>
  <c r="D47" i="81"/>
  <c r="N16" i="81"/>
  <c r="I28" i="81"/>
  <c r="L16" i="81"/>
  <c r="J16" i="81"/>
  <c r="L20" i="81"/>
  <c r="N20" i="81"/>
  <c r="J20" i="81"/>
  <c r="I32" i="81"/>
  <c r="N21" i="81"/>
  <c r="I33" i="81"/>
  <c r="L21" i="81"/>
  <c r="J21" i="81"/>
  <c r="G35" i="81"/>
  <c r="H34" i="81"/>
  <c r="I22" i="81"/>
  <c r="H29" i="81"/>
  <c r="I17" i="81"/>
  <c r="H23" i="81"/>
  <c r="I18" i="81"/>
  <c r="H30" i="81"/>
  <c r="L14" i="81"/>
  <c r="J14" i="81"/>
  <c r="I26" i="81"/>
  <c r="N14" i="81"/>
  <c r="G47" i="80"/>
  <c r="I47" i="80"/>
  <c r="H47" i="80"/>
  <c r="D42" i="80"/>
  <c r="G34" i="80"/>
  <c r="H22" i="80"/>
  <c r="G30" i="80"/>
  <c r="G29" i="80"/>
  <c r="H17" i="80"/>
  <c r="G23" i="80"/>
  <c r="H28" i="80"/>
  <c r="I16" i="80"/>
  <c r="H20" i="80"/>
  <c r="G32" i="80"/>
  <c r="I14" i="80"/>
  <c r="H26" i="80"/>
  <c r="I18" i="80"/>
  <c r="H30" i="80"/>
  <c r="I21" i="80"/>
  <c r="H33" i="80"/>
  <c r="O47" i="80"/>
  <c r="O45" i="79"/>
  <c r="M45" i="79"/>
  <c r="N45" i="79"/>
  <c r="F23" i="79"/>
  <c r="F26" i="79"/>
  <c r="F33" i="79"/>
  <c r="K45" i="79"/>
  <c r="L45" i="79"/>
  <c r="G26" i="79"/>
  <c r="H14" i="79"/>
  <c r="H20" i="79"/>
  <c r="L13" i="79"/>
  <c r="M13" i="79" s="1"/>
  <c r="O13" i="79"/>
  <c r="F28" i="79"/>
  <c r="G16" i="79"/>
  <c r="G29" i="79"/>
  <c r="H17" i="79"/>
  <c r="H21" i="79"/>
  <c r="L25" i="79"/>
  <c r="M25" i="79" s="1"/>
  <c r="O25" i="79"/>
  <c r="O37" i="79"/>
  <c r="L37" i="79"/>
  <c r="M37" i="79" s="1"/>
  <c r="G22" i="79"/>
  <c r="J42" i="79"/>
  <c r="K42" i="79"/>
  <c r="L42" i="79"/>
  <c r="F30" i="79"/>
  <c r="N42" i="79"/>
  <c r="G42" i="79"/>
  <c r="O42" i="79"/>
  <c r="I42" i="79"/>
  <c r="F29" i="79"/>
  <c r="G18" i="79"/>
  <c r="H45" i="79"/>
  <c r="H42" i="79"/>
  <c r="F44" i="79"/>
  <c r="F47" i="79" s="1"/>
  <c r="I45" i="79"/>
  <c r="M42" i="79"/>
  <c r="G45" i="79"/>
  <c r="G33" i="79" s="1"/>
  <c r="N23" i="82" l="1"/>
  <c r="N35" i="83"/>
  <c r="J35" i="83"/>
  <c r="H23" i="80"/>
  <c r="I35" i="82"/>
  <c r="M16" i="83"/>
  <c r="M28" i="83" s="1"/>
  <c r="L28" i="83"/>
  <c r="K16" i="83"/>
  <c r="J28" i="83"/>
  <c r="K30" i="83"/>
  <c r="K23" i="83"/>
  <c r="O16" i="83"/>
  <c r="O28" i="83" s="1"/>
  <c r="N28" i="83"/>
  <c r="O30" i="83"/>
  <c r="O35" i="83" s="1"/>
  <c r="O23" i="83"/>
  <c r="K34" i="83"/>
  <c r="M30" i="83"/>
  <c r="M35" i="83" s="1"/>
  <c r="M23" i="83"/>
  <c r="K29" i="83"/>
  <c r="O30" i="82"/>
  <c r="K30" i="82"/>
  <c r="K22" i="82"/>
  <c r="J34" i="82"/>
  <c r="K33" i="82"/>
  <c r="J29" i="82"/>
  <c r="K17" i="82"/>
  <c r="L34" i="82"/>
  <c r="M22" i="82"/>
  <c r="M34" i="82" s="1"/>
  <c r="K20" i="82"/>
  <c r="J32" i="82"/>
  <c r="M20" i="82"/>
  <c r="M32" i="82" s="1"/>
  <c r="L32" i="82"/>
  <c r="L35" i="82" s="1"/>
  <c r="K28" i="82"/>
  <c r="O17" i="82"/>
  <c r="O29" i="82" s="1"/>
  <c r="N29" i="82"/>
  <c r="L23" i="82"/>
  <c r="M30" i="82"/>
  <c r="L29" i="82"/>
  <c r="M17" i="82"/>
  <c r="M29" i="82" s="1"/>
  <c r="O22" i="82"/>
  <c r="O34" i="82" s="1"/>
  <c r="N34" i="82"/>
  <c r="N32" i="82"/>
  <c r="O20" i="82"/>
  <c r="O32" i="82" s="1"/>
  <c r="K26" i="82"/>
  <c r="I34" i="81"/>
  <c r="L22" i="81"/>
  <c r="J22" i="81"/>
  <c r="N22" i="81"/>
  <c r="K21" i="81"/>
  <c r="J33" i="81"/>
  <c r="M21" i="81"/>
  <c r="M33" i="81" s="1"/>
  <c r="L33" i="81"/>
  <c r="O21" i="81"/>
  <c r="O33" i="81" s="1"/>
  <c r="N33" i="81"/>
  <c r="N32" i="81"/>
  <c r="O20" i="81"/>
  <c r="O32" i="81" s="1"/>
  <c r="M14" i="81"/>
  <c r="M26" i="81" s="1"/>
  <c r="L26" i="81"/>
  <c r="I30" i="81"/>
  <c r="L18" i="81"/>
  <c r="J18" i="81"/>
  <c r="N18" i="81"/>
  <c r="I23" i="81"/>
  <c r="K20" i="81"/>
  <c r="J32" i="81"/>
  <c r="M20" i="81"/>
  <c r="M32" i="81" s="1"/>
  <c r="L32" i="81"/>
  <c r="N26" i="81"/>
  <c r="O14" i="81"/>
  <c r="O26" i="81" s="1"/>
  <c r="K14" i="81"/>
  <c r="J26" i="81"/>
  <c r="H35" i="81"/>
  <c r="J28" i="81"/>
  <c r="K16" i="81"/>
  <c r="M16" i="81"/>
  <c r="M28" i="81" s="1"/>
  <c r="L28" i="81"/>
  <c r="I29" i="81"/>
  <c r="J17" i="81"/>
  <c r="N17" i="81"/>
  <c r="L17" i="81"/>
  <c r="O16" i="81"/>
  <c r="O28" i="81" s="1"/>
  <c r="N28" i="81"/>
  <c r="D47" i="80"/>
  <c r="H29" i="80"/>
  <c r="I17" i="80"/>
  <c r="N16" i="80"/>
  <c r="L16" i="80"/>
  <c r="J16" i="80"/>
  <c r="I28" i="80"/>
  <c r="L14" i="80"/>
  <c r="J14" i="80"/>
  <c r="I26" i="80"/>
  <c r="N14" i="80"/>
  <c r="H32" i="80"/>
  <c r="I20" i="80"/>
  <c r="G35" i="80"/>
  <c r="H34" i="80"/>
  <c r="I22" i="80"/>
  <c r="N21" i="80"/>
  <c r="L21" i="80"/>
  <c r="J21" i="80"/>
  <c r="I33" i="80"/>
  <c r="I30" i="80"/>
  <c r="N18" i="80"/>
  <c r="L18" i="80"/>
  <c r="J18" i="80"/>
  <c r="G23" i="79"/>
  <c r="H18" i="79"/>
  <c r="G30" i="79"/>
  <c r="I21" i="79"/>
  <c r="H33" i="79"/>
  <c r="H29" i="79"/>
  <c r="I17" i="79"/>
  <c r="D42" i="79"/>
  <c r="G28" i="79"/>
  <c r="H16" i="79"/>
  <c r="D45" i="79"/>
  <c r="I20" i="79"/>
  <c r="H22" i="79"/>
  <c r="G34" i="79"/>
  <c r="I14" i="79"/>
  <c r="H26" i="79"/>
  <c r="G44" i="79"/>
  <c r="G32" i="79" s="1"/>
  <c r="N44" i="79"/>
  <c r="N47" i="79" s="1"/>
  <c r="F32" i="79"/>
  <c r="F35" i="79" s="1"/>
  <c r="H44" i="79"/>
  <c r="H47" i="79" s="1"/>
  <c r="O44" i="79"/>
  <c r="O47" i="79" s="1"/>
  <c r="M44" i="79"/>
  <c r="M47" i="79" s="1"/>
  <c r="L44" i="79"/>
  <c r="L47" i="79" s="1"/>
  <c r="K44" i="79"/>
  <c r="K47" i="79" s="1"/>
  <c r="J44" i="79"/>
  <c r="J47" i="79" s="1"/>
  <c r="I44" i="79"/>
  <c r="I47" i="79" s="1"/>
  <c r="J35" i="82" l="1"/>
  <c r="H35" i="80"/>
  <c r="I35" i="81"/>
  <c r="N35" i="82"/>
  <c r="H32" i="79"/>
  <c r="K28" i="83"/>
  <c r="K35" i="83"/>
  <c r="K32" i="82"/>
  <c r="K35" i="82" s="1"/>
  <c r="M35" i="82"/>
  <c r="K29" i="82"/>
  <c r="K23" i="82"/>
  <c r="K34" i="82"/>
  <c r="O23" i="82"/>
  <c r="M23" i="82"/>
  <c r="O35" i="82"/>
  <c r="K28" i="81"/>
  <c r="L30" i="81"/>
  <c r="L23" i="81"/>
  <c r="M18" i="81"/>
  <c r="K26" i="81"/>
  <c r="K22" i="81"/>
  <c r="J34" i="81"/>
  <c r="M17" i="81"/>
  <c r="M29" i="81" s="1"/>
  <c r="L29" i="81"/>
  <c r="K32" i="81"/>
  <c r="K17" i="81"/>
  <c r="J29" i="81"/>
  <c r="N23" i="81"/>
  <c r="O18" i="81"/>
  <c r="N30" i="81"/>
  <c r="L34" i="81"/>
  <c r="M22" i="81"/>
  <c r="M34" i="81" s="1"/>
  <c r="K33" i="81"/>
  <c r="O22" i="81"/>
  <c r="O34" i="81" s="1"/>
  <c r="N34" i="81"/>
  <c r="O17" i="81"/>
  <c r="O29" i="81" s="1"/>
  <c r="N29" i="81"/>
  <c r="J30" i="81"/>
  <c r="J35" i="81" s="1"/>
  <c r="J23" i="81"/>
  <c r="K18" i="81"/>
  <c r="L20" i="80"/>
  <c r="J20" i="80"/>
  <c r="J23" i="80" s="1"/>
  <c r="N20" i="80"/>
  <c r="I32" i="80"/>
  <c r="I35" i="80" s="1"/>
  <c r="I23" i="80"/>
  <c r="J30" i="80"/>
  <c r="K18" i="80"/>
  <c r="K21" i="80"/>
  <c r="J33" i="80"/>
  <c r="L33" i="80"/>
  <c r="M21" i="80"/>
  <c r="M33" i="80" s="1"/>
  <c r="I29" i="80"/>
  <c r="N17" i="80"/>
  <c r="J17" i="80"/>
  <c r="L17" i="80"/>
  <c r="I34" i="80"/>
  <c r="N22" i="80"/>
  <c r="L22" i="80"/>
  <c r="J22" i="80"/>
  <c r="N26" i="80"/>
  <c r="O14" i="80"/>
  <c r="O26" i="80" s="1"/>
  <c r="K14" i="80"/>
  <c r="J26" i="80"/>
  <c r="M14" i="80"/>
  <c r="M26" i="80" s="1"/>
  <c r="L26" i="80"/>
  <c r="L30" i="80"/>
  <c r="M18" i="80"/>
  <c r="N23" i="80"/>
  <c r="O18" i="80"/>
  <c r="N30" i="80"/>
  <c r="K16" i="80"/>
  <c r="J28" i="80"/>
  <c r="M16" i="80"/>
  <c r="M28" i="80" s="1"/>
  <c r="L28" i="80"/>
  <c r="O16" i="80"/>
  <c r="O28" i="80" s="1"/>
  <c r="N28" i="80"/>
  <c r="O21" i="80"/>
  <c r="O33" i="80" s="1"/>
  <c r="N33" i="80"/>
  <c r="N14" i="79"/>
  <c r="I26" i="79"/>
  <c r="J14" i="79"/>
  <c r="L14" i="79"/>
  <c r="G47" i="79"/>
  <c r="D47" i="79" s="1"/>
  <c r="H34" i="79"/>
  <c r="I22" i="79"/>
  <c r="I29" i="79"/>
  <c r="L17" i="79"/>
  <c r="N17" i="79"/>
  <c r="J17" i="79"/>
  <c r="G35" i="79"/>
  <c r="J20" i="79"/>
  <c r="L20" i="79"/>
  <c r="N20" i="79"/>
  <c r="I32" i="79"/>
  <c r="N21" i="79"/>
  <c r="L21" i="79"/>
  <c r="J21" i="79"/>
  <c r="I33" i="79"/>
  <c r="H23" i="79"/>
  <c r="I18" i="79"/>
  <c r="H30" i="79"/>
  <c r="H35" i="79" s="1"/>
  <c r="D44" i="79"/>
  <c r="H28" i="79"/>
  <c r="I16" i="79"/>
  <c r="L23" i="80" l="1"/>
  <c r="L35" i="81"/>
  <c r="K29" i="81"/>
  <c r="M30" i="81"/>
  <c r="M35" i="81" s="1"/>
  <c r="M23" i="81"/>
  <c r="K30" i="81"/>
  <c r="K23" i="81"/>
  <c r="N35" i="81"/>
  <c r="K34" i="81"/>
  <c r="O30" i="81"/>
  <c r="O35" i="81" s="1"/>
  <c r="O23" i="81"/>
  <c r="O30" i="80"/>
  <c r="O17" i="80"/>
  <c r="O29" i="80" s="1"/>
  <c r="N29" i="80"/>
  <c r="K30" i="80"/>
  <c r="O22" i="80"/>
  <c r="O34" i="80" s="1"/>
  <c r="N34" i="80"/>
  <c r="K17" i="80"/>
  <c r="J29" i="80"/>
  <c r="M30" i="80"/>
  <c r="K33" i="80"/>
  <c r="K22" i="80"/>
  <c r="J34" i="80"/>
  <c r="J35" i="80" s="1"/>
  <c r="M22" i="80"/>
  <c r="M34" i="80" s="1"/>
  <c r="L34" i="80"/>
  <c r="K28" i="80"/>
  <c r="K20" i="80"/>
  <c r="K23" i="80" s="1"/>
  <c r="J32" i="80"/>
  <c r="K26" i="80"/>
  <c r="N32" i="80"/>
  <c r="N35" i="80" s="1"/>
  <c r="O20" i="80"/>
  <c r="O32" i="80" s="1"/>
  <c r="L29" i="80"/>
  <c r="M17" i="80"/>
  <c r="M29" i="80" s="1"/>
  <c r="M20" i="80"/>
  <c r="M32" i="80" s="1"/>
  <c r="L32" i="80"/>
  <c r="K20" i="79"/>
  <c r="J32" i="79"/>
  <c r="N32" i="79"/>
  <c r="O20" i="79"/>
  <c r="O32" i="79" s="1"/>
  <c r="M20" i="79"/>
  <c r="M32" i="79" s="1"/>
  <c r="L32" i="79"/>
  <c r="K17" i="79"/>
  <c r="J29" i="79"/>
  <c r="N16" i="79"/>
  <c r="J16" i="79"/>
  <c r="L16" i="79"/>
  <c r="I28" i="79"/>
  <c r="O17" i="79"/>
  <c r="O29" i="79" s="1"/>
  <c r="N29" i="79"/>
  <c r="M17" i="79"/>
  <c r="M29" i="79" s="1"/>
  <c r="L29" i="79"/>
  <c r="I34" i="79"/>
  <c r="L22" i="79"/>
  <c r="J22" i="79"/>
  <c r="N22" i="79"/>
  <c r="I30" i="79"/>
  <c r="I35" i="79" s="1"/>
  <c r="L18" i="79"/>
  <c r="I23" i="79"/>
  <c r="N18" i="79"/>
  <c r="J18" i="79"/>
  <c r="M14" i="79"/>
  <c r="M26" i="79" s="1"/>
  <c r="L26" i="79"/>
  <c r="J33" i="79"/>
  <c r="K21" i="79"/>
  <c r="K14" i="79"/>
  <c r="J26" i="79"/>
  <c r="M21" i="79"/>
  <c r="M33" i="79" s="1"/>
  <c r="L33" i="79"/>
  <c r="O21" i="79"/>
  <c r="O33" i="79" s="1"/>
  <c r="N33" i="79"/>
  <c r="N26" i="79"/>
  <c r="O14" i="79"/>
  <c r="O26" i="79" s="1"/>
  <c r="L35" i="80" l="1"/>
  <c r="K35" i="81"/>
  <c r="M35" i="80"/>
  <c r="M23" i="80"/>
  <c r="O35" i="80"/>
  <c r="K29" i="80"/>
  <c r="K32" i="80"/>
  <c r="K34" i="80"/>
  <c r="K35" i="80" s="1"/>
  <c r="O23" i="80"/>
  <c r="K33" i="79"/>
  <c r="O16" i="79"/>
  <c r="O28" i="79" s="1"/>
  <c r="N28" i="79"/>
  <c r="K16" i="79"/>
  <c r="J28" i="79"/>
  <c r="N23" i="79"/>
  <c r="N30" i="79"/>
  <c r="O18" i="79"/>
  <c r="K29" i="79"/>
  <c r="K26" i="79"/>
  <c r="M16" i="79"/>
  <c r="M28" i="79" s="1"/>
  <c r="L28" i="79"/>
  <c r="J30" i="79"/>
  <c r="K18" i="79"/>
  <c r="J23" i="79"/>
  <c r="M18" i="79"/>
  <c r="L30" i="79"/>
  <c r="L23" i="79"/>
  <c r="O22" i="79"/>
  <c r="O34" i="79" s="1"/>
  <c r="N34" i="79"/>
  <c r="M22" i="79"/>
  <c r="M34" i="79" s="1"/>
  <c r="L34" i="79"/>
  <c r="K22" i="79"/>
  <c r="J34" i="79"/>
  <c r="K32" i="79"/>
  <c r="J35" i="79" l="1"/>
  <c r="N35" i="79"/>
  <c r="K34" i="79"/>
  <c r="O30" i="79"/>
  <c r="O35" i="79" s="1"/>
  <c r="O23" i="79"/>
  <c r="K28" i="79"/>
  <c r="M30" i="79"/>
  <c r="M35" i="79" s="1"/>
  <c r="M23" i="79"/>
  <c r="L35" i="79"/>
  <c r="K30" i="79"/>
  <c r="K23" i="79"/>
  <c r="K35" i="79" l="1"/>
  <c r="O46" i="78"/>
  <c r="N46" i="78"/>
  <c r="M46" i="78"/>
  <c r="L46" i="78"/>
  <c r="K46" i="78"/>
  <c r="J46" i="78"/>
  <c r="I46" i="78"/>
  <c r="H46" i="78"/>
  <c r="G46" i="78"/>
  <c r="F45" i="78"/>
  <c r="J45" i="78" s="1"/>
  <c r="D43" i="78"/>
  <c r="F42" i="78"/>
  <c r="O41" i="78"/>
  <c r="N41" i="78"/>
  <c r="M41" i="78"/>
  <c r="L41" i="78"/>
  <c r="K41" i="78"/>
  <c r="J41" i="78"/>
  <c r="I41" i="78"/>
  <c r="H41" i="78"/>
  <c r="G41" i="78"/>
  <c r="D41" i="78"/>
  <c r="O40" i="78"/>
  <c r="N40" i="78"/>
  <c r="M40" i="78"/>
  <c r="L40" i="78"/>
  <c r="K40" i="78"/>
  <c r="J40" i="78"/>
  <c r="I40" i="78"/>
  <c r="H40" i="78"/>
  <c r="G40" i="78"/>
  <c r="O39" i="78"/>
  <c r="N39" i="78"/>
  <c r="M39" i="78"/>
  <c r="L39" i="78"/>
  <c r="K39" i="78"/>
  <c r="J39" i="78"/>
  <c r="I39" i="78"/>
  <c r="H39" i="78"/>
  <c r="G39" i="78"/>
  <c r="O38" i="78"/>
  <c r="N38" i="78"/>
  <c r="M38" i="78"/>
  <c r="L38" i="78"/>
  <c r="K38" i="78"/>
  <c r="J38" i="78"/>
  <c r="I38" i="78"/>
  <c r="H38" i="78"/>
  <c r="G38" i="78"/>
  <c r="G37" i="78"/>
  <c r="H37" i="78" s="1"/>
  <c r="I37" i="78" s="1"/>
  <c r="J37" i="78" s="1"/>
  <c r="K37" i="78" s="1"/>
  <c r="G25" i="78"/>
  <c r="H25" i="78" s="1"/>
  <c r="I25" i="78" s="1"/>
  <c r="J25" i="78" s="1"/>
  <c r="K25" i="78" s="1"/>
  <c r="D23" i="78"/>
  <c r="F22" i="78"/>
  <c r="F34" i="78" s="1"/>
  <c r="F21" i="78"/>
  <c r="G21" i="78" s="1"/>
  <c r="F20" i="78"/>
  <c r="G20" i="78" s="1"/>
  <c r="F18" i="78"/>
  <c r="F17" i="78"/>
  <c r="F29" i="78" s="1"/>
  <c r="F44" i="78"/>
  <c r="F14" i="78"/>
  <c r="G14" i="78" s="1"/>
  <c r="G13" i="78"/>
  <c r="H13" i="78" s="1"/>
  <c r="I13" i="78" s="1"/>
  <c r="J13" i="78" s="1"/>
  <c r="K13" i="78" s="1"/>
  <c r="D38" i="78" l="1"/>
  <c r="N45" i="78"/>
  <c r="O45" i="78"/>
  <c r="D46" i="78"/>
  <c r="D39" i="78"/>
  <c r="D40" i="78"/>
  <c r="F23" i="78"/>
  <c r="L45" i="78"/>
  <c r="M45" i="78"/>
  <c r="F26" i="78"/>
  <c r="F33" i="78"/>
  <c r="K45" i="78"/>
  <c r="O37" i="78"/>
  <c r="L37" i="78"/>
  <c r="M37" i="78" s="1"/>
  <c r="O13" i="78"/>
  <c r="L13" i="78"/>
  <c r="M13" i="78" s="1"/>
  <c r="H14" i="78"/>
  <c r="G26" i="78"/>
  <c r="G44" i="78"/>
  <c r="G32" i="78" s="1"/>
  <c r="L44" i="78"/>
  <c r="J44" i="78"/>
  <c r="H44" i="78"/>
  <c r="I44" i="78"/>
  <c r="K44" i="78"/>
  <c r="M44" i="78"/>
  <c r="F32" i="78"/>
  <c r="O44" i="78"/>
  <c r="N44" i="78"/>
  <c r="H20" i="78"/>
  <c r="H21" i="78"/>
  <c r="L25" i="78"/>
  <c r="M25" i="78" s="1"/>
  <c r="O25" i="78"/>
  <c r="L42" i="78"/>
  <c r="I42" i="78"/>
  <c r="G17" i="78"/>
  <c r="K42" i="78"/>
  <c r="N42" i="78"/>
  <c r="J42" i="78"/>
  <c r="M42" i="78"/>
  <c r="F30" i="78"/>
  <c r="O42" i="78"/>
  <c r="F16" i="78"/>
  <c r="G22" i="78"/>
  <c r="G42" i="78"/>
  <c r="H42" i="78"/>
  <c r="F47" i="78"/>
  <c r="G18" i="78"/>
  <c r="I45" i="78"/>
  <c r="G45" i="78"/>
  <c r="H45" i="78"/>
  <c r="D45" i="78" l="1"/>
  <c r="J47" i="78"/>
  <c r="N47" i="78"/>
  <c r="D44" i="78"/>
  <c r="L47" i="78"/>
  <c r="O47" i="78"/>
  <c r="F35" i="78"/>
  <c r="D42" i="78"/>
  <c r="K47" i="78"/>
  <c r="G33" i="78"/>
  <c r="I47" i="78"/>
  <c r="H33" i="78"/>
  <c r="I21" i="78"/>
  <c r="I20" i="78"/>
  <c r="H32" i="78"/>
  <c r="G23" i="78"/>
  <c r="H18" i="78"/>
  <c r="G30" i="78"/>
  <c r="G29" i="78"/>
  <c r="H17" i="78"/>
  <c r="H47" i="78"/>
  <c r="G47" i="78"/>
  <c r="G34" i="78"/>
  <c r="H22" i="78"/>
  <c r="G16" i="78"/>
  <c r="F28" i="78"/>
  <c r="I14" i="78"/>
  <c r="H26" i="78"/>
  <c r="M47" i="78"/>
  <c r="D47" i="78" l="1"/>
  <c r="H29" i="78"/>
  <c r="I17" i="78"/>
  <c r="G35" i="78"/>
  <c r="L20" i="78"/>
  <c r="J20" i="78"/>
  <c r="I32" i="78"/>
  <c r="N20" i="78"/>
  <c r="N14" i="78"/>
  <c r="L14" i="78"/>
  <c r="J14" i="78"/>
  <c r="I26" i="78"/>
  <c r="G28" i="78"/>
  <c r="H16" i="78"/>
  <c r="H23" i="78"/>
  <c r="I18" i="78"/>
  <c r="H30" i="78"/>
  <c r="N21" i="78"/>
  <c r="I33" i="78"/>
  <c r="L21" i="78"/>
  <c r="J21" i="78"/>
  <c r="H34" i="78"/>
  <c r="I22" i="78"/>
  <c r="H35" i="78" l="1"/>
  <c r="I30" i="78"/>
  <c r="I23" i="78"/>
  <c r="N18" i="78"/>
  <c r="L18" i="78"/>
  <c r="J18" i="78"/>
  <c r="H28" i="78"/>
  <c r="I16" i="78"/>
  <c r="K14" i="78"/>
  <c r="J26" i="78"/>
  <c r="M14" i="78"/>
  <c r="M26" i="78" s="1"/>
  <c r="L26" i="78"/>
  <c r="N26" i="78"/>
  <c r="O14" i="78"/>
  <c r="O26" i="78" s="1"/>
  <c r="N32" i="78"/>
  <c r="O20" i="78"/>
  <c r="O32" i="78" s="1"/>
  <c r="I34" i="78"/>
  <c r="J22" i="78"/>
  <c r="L22" i="78"/>
  <c r="N22" i="78"/>
  <c r="K20" i="78"/>
  <c r="J32" i="78"/>
  <c r="J33" i="78"/>
  <c r="K21" i="78"/>
  <c r="M20" i="78"/>
  <c r="M32" i="78" s="1"/>
  <c r="L32" i="78"/>
  <c r="M21" i="78"/>
  <c r="M33" i="78" s="1"/>
  <c r="L33" i="78"/>
  <c r="I29" i="78"/>
  <c r="L17" i="78"/>
  <c r="N17" i="78"/>
  <c r="J17" i="78"/>
  <c r="O21" i="78"/>
  <c r="O33" i="78" s="1"/>
  <c r="N33" i="78"/>
  <c r="N29" i="78" l="1"/>
  <c r="O17" i="78"/>
  <c r="O29" i="78" s="1"/>
  <c r="N23" i="78"/>
  <c r="O18" i="78"/>
  <c r="N30" i="78"/>
  <c r="M17" i="78"/>
  <c r="M29" i="78" s="1"/>
  <c r="L29" i="78"/>
  <c r="J30" i="78"/>
  <c r="J23" i="78"/>
  <c r="K18" i="78"/>
  <c r="L30" i="78"/>
  <c r="M18" i="78"/>
  <c r="L23" i="78"/>
  <c r="M22" i="78"/>
  <c r="M34" i="78" s="1"/>
  <c r="L34" i="78"/>
  <c r="K17" i="78"/>
  <c r="J29" i="78"/>
  <c r="K26" i="78"/>
  <c r="K33" i="78"/>
  <c r="I28" i="78"/>
  <c r="N16" i="78"/>
  <c r="L16" i="78"/>
  <c r="J16" i="78"/>
  <c r="K32" i="78"/>
  <c r="O22" i="78"/>
  <c r="O34" i="78" s="1"/>
  <c r="N34" i="78"/>
  <c r="K22" i="78"/>
  <c r="J34" i="78"/>
  <c r="I35" i="78"/>
  <c r="K29" i="78" l="1"/>
  <c r="M30" i="78"/>
  <c r="M35" i="78" s="1"/>
  <c r="M23" i="78"/>
  <c r="M16" i="78"/>
  <c r="M28" i="78" s="1"/>
  <c r="L28" i="78"/>
  <c r="K34" i="78"/>
  <c r="L35" i="78"/>
  <c r="K30" i="78"/>
  <c r="K35" i="78" s="1"/>
  <c r="K23" i="78"/>
  <c r="K16" i="78"/>
  <c r="J28" i="78"/>
  <c r="J35" i="78"/>
  <c r="O16" i="78"/>
  <c r="O28" i="78" s="1"/>
  <c r="N28" i="78"/>
  <c r="N35" i="78"/>
  <c r="O23" i="78"/>
  <c r="O30" i="78"/>
  <c r="O35" i="78" s="1"/>
  <c r="K28" i="78" l="1"/>
  <c r="O46" i="77" l="1"/>
  <c r="N46" i="77"/>
  <c r="M46" i="77"/>
  <c r="L46" i="77"/>
  <c r="K46" i="77"/>
  <c r="J46" i="77"/>
  <c r="I46" i="77"/>
  <c r="H46" i="77"/>
  <c r="G46" i="77"/>
  <c r="F45" i="77"/>
  <c r="J45" i="77" s="1"/>
  <c r="D43" i="77"/>
  <c r="F42" i="77"/>
  <c r="O41" i="77"/>
  <c r="N41" i="77"/>
  <c r="M41" i="77"/>
  <c r="L41" i="77"/>
  <c r="K41" i="77"/>
  <c r="J41" i="77"/>
  <c r="I41" i="77"/>
  <c r="H41" i="77"/>
  <c r="D41" i="77" s="1"/>
  <c r="G41" i="77"/>
  <c r="O40" i="77"/>
  <c r="N40" i="77"/>
  <c r="M40" i="77"/>
  <c r="L40" i="77"/>
  <c r="K40" i="77"/>
  <c r="J40" i="77"/>
  <c r="I40" i="77"/>
  <c r="H40" i="77"/>
  <c r="G40" i="77"/>
  <c r="O39" i="77"/>
  <c r="N39" i="77"/>
  <c r="M39" i="77"/>
  <c r="L39" i="77"/>
  <c r="K39" i="77"/>
  <c r="J39" i="77"/>
  <c r="I39" i="77"/>
  <c r="H39" i="77"/>
  <c r="G39" i="77"/>
  <c r="O38" i="77"/>
  <c r="N38" i="77"/>
  <c r="M38" i="77"/>
  <c r="L38" i="77"/>
  <c r="K38" i="77"/>
  <c r="J38" i="77"/>
  <c r="I38" i="77"/>
  <c r="H38" i="77"/>
  <c r="G38" i="77"/>
  <c r="G37" i="77"/>
  <c r="H37" i="77" s="1"/>
  <c r="I37" i="77" s="1"/>
  <c r="J37" i="77" s="1"/>
  <c r="K37" i="77" s="1"/>
  <c r="G25" i="77"/>
  <c r="H25" i="77" s="1"/>
  <c r="I25" i="77" s="1"/>
  <c r="J25" i="77" s="1"/>
  <c r="K25" i="77" s="1"/>
  <c r="D23" i="77"/>
  <c r="F22" i="77"/>
  <c r="G22" i="77" s="1"/>
  <c r="F21" i="77"/>
  <c r="G21" i="77" s="1"/>
  <c r="F20" i="77"/>
  <c r="G20" i="77" s="1"/>
  <c r="F18" i="77"/>
  <c r="F17" i="77"/>
  <c r="F29" i="77" s="1"/>
  <c r="F16" i="77"/>
  <c r="F14" i="77"/>
  <c r="G14" i="77" s="1"/>
  <c r="G13" i="77"/>
  <c r="H13" i="77" s="1"/>
  <c r="I13" i="77" s="1"/>
  <c r="J13" i="77" s="1"/>
  <c r="K13" i="77" s="1"/>
  <c r="D40" i="77" l="1"/>
  <c r="D39" i="77"/>
  <c r="D46" i="77"/>
  <c r="D38" i="77"/>
  <c r="O45" i="77"/>
  <c r="M45" i="77"/>
  <c r="N45" i="77"/>
  <c r="F23" i="77"/>
  <c r="F26" i="77"/>
  <c r="F33" i="77"/>
  <c r="K45" i="77"/>
  <c r="L45" i="77"/>
  <c r="G26" i="77"/>
  <c r="H14" i="77"/>
  <c r="F28" i="77"/>
  <c r="G16" i="77"/>
  <c r="H20" i="77"/>
  <c r="O13" i="77"/>
  <c r="L13" i="77"/>
  <c r="M13" i="77" s="1"/>
  <c r="G34" i="77"/>
  <c r="H22" i="77"/>
  <c r="H21" i="77"/>
  <c r="L25" i="77"/>
  <c r="M25" i="77" s="1"/>
  <c r="O25" i="77"/>
  <c r="O37" i="77"/>
  <c r="L37" i="77"/>
  <c r="M37" i="77" s="1"/>
  <c r="H42" i="77"/>
  <c r="G17" i="77"/>
  <c r="M42" i="77"/>
  <c r="F30" i="77"/>
  <c r="O42" i="77"/>
  <c r="G42" i="77"/>
  <c r="J42" i="77"/>
  <c r="K42" i="77"/>
  <c r="N42" i="77"/>
  <c r="G18" i="77"/>
  <c r="H45" i="77"/>
  <c r="L42" i="77"/>
  <c r="F34" i="77"/>
  <c r="G45" i="77"/>
  <c r="G33" i="77" s="1"/>
  <c r="F44" i="77"/>
  <c r="F47" i="77" s="1"/>
  <c r="I45" i="77"/>
  <c r="I42" i="77"/>
  <c r="D42" i="77" l="1"/>
  <c r="D45" i="77"/>
  <c r="H34" i="77"/>
  <c r="I22" i="77"/>
  <c r="H16" i="77"/>
  <c r="G28" i="77"/>
  <c r="I21" i="77"/>
  <c r="H33" i="77"/>
  <c r="G29" i="77"/>
  <c r="H17" i="77"/>
  <c r="G23" i="77"/>
  <c r="H18" i="77"/>
  <c r="G30" i="77"/>
  <c r="G44" i="77"/>
  <c r="G32" i="77" s="1"/>
  <c r="L44" i="77"/>
  <c r="L47" i="77" s="1"/>
  <c r="J44" i="77"/>
  <c r="J47" i="77" s="1"/>
  <c r="I44" i="77"/>
  <c r="I47" i="77" s="1"/>
  <c r="O44" i="77"/>
  <c r="O47" i="77" s="1"/>
  <c r="F32" i="77"/>
  <c r="F35" i="77" s="1"/>
  <c r="N44" i="77"/>
  <c r="M44" i="77"/>
  <c r="M47" i="77" s="1"/>
  <c r="K44" i="77"/>
  <c r="K47" i="77" s="1"/>
  <c r="H44" i="77"/>
  <c r="H47" i="77" s="1"/>
  <c r="N47" i="77"/>
  <c r="I20" i="77"/>
  <c r="I14" i="77"/>
  <c r="H26" i="77"/>
  <c r="G47" i="77" l="1"/>
  <c r="D47" i="77"/>
  <c r="N21" i="77"/>
  <c r="J21" i="77"/>
  <c r="L21" i="77"/>
  <c r="I33" i="77"/>
  <c r="H28" i="77"/>
  <c r="I16" i="77"/>
  <c r="H29" i="77"/>
  <c r="I17" i="77"/>
  <c r="D44" i="77"/>
  <c r="N20" i="77"/>
  <c r="L20" i="77"/>
  <c r="J20" i="77"/>
  <c r="I32" i="77"/>
  <c r="H32" i="77"/>
  <c r="G35" i="77"/>
  <c r="N14" i="77"/>
  <c r="J14" i="77"/>
  <c r="L14" i="77"/>
  <c r="I26" i="77"/>
  <c r="I34" i="77"/>
  <c r="L22" i="77"/>
  <c r="N22" i="77"/>
  <c r="J22" i="77"/>
  <c r="H23" i="77"/>
  <c r="I18" i="77"/>
  <c r="H30" i="77"/>
  <c r="M20" i="77" l="1"/>
  <c r="M32" i="77" s="1"/>
  <c r="L32" i="77"/>
  <c r="H35" i="77"/>
  <c r="I29" i="77"/>
  <c r="J17" i="77"/>
  <c r="N17" i="77"/>
  <c r="L17" i="77"/>
  <c r="O22" i="77"/>
  <c r="O34" i="77" s="1"/>
  <c r="N34" i="77"/>
  <c r="O21" i="77"/>
  <c r="O33" i="77" s="1"/>
  <c r="N33" i="77"/>
  <c r="J32" i="77"/>
  <c r="K20" i="77"/>
  <c r="N32" i="77"/>
  <c r="O20" i="77"/>
  <c r="O32" i="77" s="1"/>
  <c r="I30" i="77"/>
  <c r="I35" i="77" s="1"/>
  <c r="N18" i="77"/>
  <c r="L18" i="77"/>
  <c r="J18" i="77"/>
  <c r="I23" i="77"/>
  <c r="J34" i="77"/>
  <c r="K22" i="77"/>
  <c r="N16" i="77"/>
  <c r="J16" i="77"/>
  <c r="I28" i="77"/>
  <c r="L16" i="77"/>
  <c r="L34" i="77"/>
  <c r="M22" i="77"/>
  <c r="M34" i="77" s="1"/>
  <c r="M21" i="77"/>
  <c r="M33" i="77" s="1"/>
  <c r="L33" i="77"/>
  <c r="M14" i="77"/>
  <c r="M26" i="77" s="1"/>
  <c r="L26" i="77"/>
  <c r="K21" i="77"/>
  <c r="J33" i="77"/>
  <c r="K14" i="77"/>
  <c r="J26" i="77"/>
  <c r="N26" i="77"/>
  <c r="O14" i="77"/>
  <c r="O26" i="77" s="1"/>
  <c r="K32" i="77" l="1"/>
  <c r="L28" i="77"/>
  <c r="M16" i="77"/>
  <c r="M28" i="77" s="1"/>
  <c r="N29" i="77"/>
  <c r="O17" i="77"/>
  <c r="O29" i="77" s="1"/>
  <c r="K16" i="77"/>
  <c r="J28" i="77"/>
  <c r="L30" i="77"/>
  <c r="L35" i="77" s="1"/>
  <c r="M18" i="77"/>
  <c r="L23" i="77"/>
  <c r="O16" i="77"/>
  <c r="O28" i="77" s="1"/>
  <c r="N28" i="77"/>
  <c r="M17" i="77"/>
  <c r="M29" i="77" s="1"/>
  <c r="L29" i="77"/>
  <c r="K34" i="77"/>
  <c r="K17" i="77"/>
  <c r="J29" i="77"/>
  <c r="K26" i="77"/>
  <c r="J30" i="77"/>
  <c r="J35" i="77" s="1"/>
  <c r="J23" i="77"/>
  <c r="K18" i="77"/>
  <c r="K33" i="77"/>
  <c r="N23" i="77"/>
  <c r="O18" i="77"/>
  <c r="N30" i="77"/>
  <c r="N35" i="77" s="1"/>
  <c r="K28" i="77" l="1"/>
  <c r="K29" i="77"/>
  <c r="O23" i="77"/>
  <c r="O30" i="77"/>
  <c r="O35" i="77" s="1"/>
  <c r="M30" i="77"/>
  <c r="M35" i="77" s="1"/>
  <c r="M23" i="77"/>
  <c r="K30" i="77"/>
  <c r="K35" i="77" s="1"/>
  <c r="K23" i="77"/>
  <c r="O46" i="76" l="1"/>
  <c r="N46" i="76"/>
  <c r="M46" i="76"/>
  <c r="L46" i="76"/>
  <c r="K46" i="76"/>
  <c r="J46" i="76"/>
  <c r="I46" i="76"/>
  <c r="H46" i="76"/>
  <c r="G46" i="76"/>
  <c r="F45" i="76"/>
  <c r="D43" i="76"/>
  <c r="F42" i="76"/>
  <c r="O41" i="76"/>
  <c r="N41" i="76"/>
  <c r="M41" i="76"/>
  <c r="L41" i="76"/>
  <c r="K41" i="76"/>
  <c r="J41" i="76"/>
  <c r="I41" i="76"/>
  <c r="H41" i="76"/>
  <c r="D41" i="76" s="1"/>
  <c r="G41" i="76"/>
  <c r="O40" i="76"/>
  <c r="N40" i="76"/>
  <c r="M40" i="76"/>
  <c r="L40" i="76"/>
  <c r="K40" i="76"/>
  <c r="J40" i="76"/>
  <c r="I40" i="76"/>
  <c r="H40" i="76"/>
  <c r="G40" i="76"/>
  <c r="O39" i="76"/>
  <c r="O27" i="76" s="1"/>
  <c r="N39" i="76"/>
  <c r="N27" i="76" s="1"/>
  <c r="M39" i="76"/>
  <c r="M27" i="76" s="1"/>
  <c r="L39" i="76"/>
  <c r="L27" i="76" s="1"/>
  <c r="K39" i="76"/>
  <c r="J39" i="76"/>
  <c r="J27" i="76" s="1"/>
  <c r="I39" i="76"/>
  <c r="I27" i="76" s="1"/>
  <c r="H39" i="76"/>
  <c r="H27" i="76" s="1"/>
  <c r="G39" i="76"/>
  <c r="G27" i="76" s="1"/>
  <c r="O38" i="76"/>
  <c r="N38" i="76"/>
  <c r="M38" i="76"/>
  <c r="L38" i="76"/>
  <c r="K38" i="76"/>
  <c r="J38" i="76"/>
  <c r="I38" i="76"/>
  <c r="H38" i="76"/>
  <c r="G38" i="76"/>
  <c r="G37" i="76"/>
  <c r="H37" i="76" s="1"/>
  <c r="I37" i="76" s="1"/>
  <c r="J37" i="76" s="1"/>
  <c r="K37" i="76" s="1"/>
  <c r="G25" i="76"/>
  <c r="H25" i="76" s="1"/>
  <c r="I25" i="76" s="1"/>
  <c r="J25" i="76" s="1"/>
  <c r="K25" i="76" s="1"/>
  <c r="D23" i="76"/>
  <c r="F22" i="76"/>
  <c r="F34" i="76" s="1"/>
  <c r="F21" i="76"/>
  <c r="G21" i="76" s="1"/>
  <c r="F20" i="76"/>
  <c r="G20" i="76" s="1"/>
  <c r="F18" i="76"/>
  <c r="G18" i="76" s="1"/>
  <c r="F17" i="76"/>
  <c r="F29" i="76" s="1"/>
  <c r="F14" i="76"/>
  <c r="G14" i="76" s="1"/>
  <c r="G13" i="76"/>
  <c r="H13" i="76" s="1"/>
  <c r="I13" i="76" s="1"/>
  <c r="J13" i="76" s="1"/>
  <c r="K13" i="76" s="1"/>
  <c r="F44" i="75"/>
  <c r="O46" i="75"/>
  <c r="N46" i="75"/>
  <c r="M46" i="75"/>
  <c r="L46" i="75"/>
  <c r="K46" i="75"/>
  <c r="J46" i="75"/>
  <c r="I46" i="75"/>
  <c r="H46" i="75"/>
  <c r="G46" i="75"/>
  <c r="F45" i="75"/>
  <c r="J45" i="75" s="1"/>
  <c r="D43" i="75"/>
  <c r="F42" i="75"/>
  <c r="O41" i="75"/>
  <c r="N41" i="75"/>
  <c r="D41" i="75" s="1"/>
  <c r="M41" i="75"/>
  <c r="L41" i="75"/>
  <c r="K41" i="75"/>
  <c r="J41" i="75"/>
  <c r="I41" i="75"/>
  <c r="H41" i="75"/>
  <c r="G41" i="75"/>
  <c r="O40" i="75"/>
  <c r="N40" i="75"/>
  <c r="M40" i="75"/>
  <c r="L40" i="75"/>
  <c r="K40" i="75"/>
  <c r="J40" i="75"/>
  <c r="I40" i="75"/>
  <c r="H40" i="75"/>
  <c r="G40" i="75"/>
  <c r="O39" i="75"/>
  <c r="N39" i="75"/>
  <c r="M39" i="75"/>
  <c r="L39" i="75"/>
  <c r="K39" i="75"/>
  <c r="J39" i="75"/>
  <c r="I39" i="75"/>
  <c r="H39" i="75"/>
  <c r="G39" i="75"/>
  <c r="O38" i="75"/>
  <c r="N38" i="75"/>
  <c r="M38" i="75"/>
  <c r="L38" i="75"/>
  <c r="K38" i="75"/>
  <c r="J38" i="75"/>
  <c r="I38" i="75"/>
  <c r="H38" i="75"/>
  <c r="G38" i="75"/>
  <c r="G37" i="75"/>
  <c r="H37" i="75" s="1"/>
  <c r="I37" i="75" s="1"/>
  <c r="J37" i="75" s="1"/>
  <c r="K37" i="75" s="1"/>
  <c r="G25" i="75"/>
  <c r="H25" i="75" s="1"/>
  <c r="I25" i="75" s="1"/>
  <c r="J25" i="75" s="1"/>
  <c r="K25" i="75" s="1"/>
  <c r="D23" i="75"/>
  <c r="F22" i="75"/>
  <c r="F34" i="75" s="1"/>
  <c r="F21" i="75"/>
  <c r="F20" i="75"/>
  <c r="G20" i="75" s="1"/>
  <c r="F18" i="75"/>
  <c r="G18" i="75" s="1"/>
  <c r="F17" i="75"/>
  <c r="F29" i="75" s="1"/>
  <c r="F14" i="75"/>
  <c r="G14" i="75" s="1"/>
  <c r="G13" i="75"/>
  <c r="H13" i="75" s="1"/>
  <c r="I13" i="75" s="1"/>
  <c r="J13" i="75" s="1"/>
  <c r="K13" i="75" s="1"/>
  <c r="D39" i="76" l="1"/>
  <c r="K27" i="76"/>
  <c r="J45" i="76"/>
  <c r="F26" i="75"/>
  <c r="O45" i="76"/>
  <c r="L45" i="76"/>
  <c r="N45" i="76"/>
  <c r="D40" i="76"/>
  <c r="M45" i="76"/>
  <c r="N45" i="75"/>
  <c r="D40" i="75"/>
  <c r="O45" i="75"/>
  <c r="D46" i="76"/>
  <c r="D38" i="75"/>
  <c r="D38" i="76"/>
  <c r="D46" i="75"/>
  <c r="D39" i="75"/>
  <c r="K45" i="76"/>
  <c r="F26" i="76"/>
  <c r="F33" i="76"/>
  <c r="H14" i="76"/>
  <c r="G26" i="76"/>
  <c r="H18" i="76"/>
  <c r="H21" i="76"/>
  <c r="L13" i="76"/>
  <c r="M13" i="76" s="1"/>
  <c r="O13" i="76"/>
  <c r="F32" i="76"/>
  <c r="H20" i="76"/>
  <c r="L25" i="76"/>
  <c r="M25" i="76" s="1"/>
  <c r="O25" i="76"/>
  <c r="O37" i="76"/>
  <c r="L37" i="76"/>
  <c r="M37" i="76" s="1"/>
  <c r="L42" i="76"/>
  <c r="M42" i="76"/>
  <c r="G22" i="76"/>
  <c r="G23" i="76" s="1"/>
  <c r="H42" i="76"/>
  <c r="I42" i="76"/>
  <c r="F16" i="76"/>
  <c r="K42" i="76"/>
  <c r="F30" i="76"/>
  <c r="N42" i="76"/>
  <c r="F47" i="76"/>
  <c r="O42" i="76"/>
  <c r="G17" i="76"/>
  <c r="F23" i="76"/>
  <c r="I45" i="76"/>
  <c r="G42" i="76"/>
  <c r="J42" i="76"/>
  <c r="G45" i="76"/>
  <c r="H45" i="76"/>
  <c r="F23" i="75"/>
  <c r="K45" i="75"/>
  <c r="I45" i="75"/>
  <c r="L45" i="75"/>
  <c r="F33" i="75"/>
  <c r="H45" i="75"/>
  <c r="M45" i="75"/>
  <c r="G44" i="75"/>
  <c r="G32" i="75" s="1"/>
  <c r="I44" i="75"/>
  <c r="O44" i="75"/>
  <c r="N44" i="75"/>
  <c r="M44" i="75"/>
  <c r="J44" i="75"/>
  <c r="L44" i="75"/>
  <c r="H44" i="75"/>
  <c r="F32" i="75"/>
  <c r="K44" i="75"/>
  <c r="H20" i="75"/>
  <c r="L25" i="75"/>
  <c r="M25" i="75" s="1"/>
  <c r="O25" i="75"/>
  <c r="O37" i="75"/>
  <c r="L37" i="75"/>
  <c r="M37" i="75" s="1"/>
  <c r="O13" i="75"/>
  <c r="L13" i="75"/>
  <c r="M13" i="75" s="1"/>
  <c r="G26" i="75"/>
  <c r="H14" i="75"/>
  <c r="F16" i="75"/>
  <c r="G17" i="75"/>
  <c r="I42" i="75"/>
  <c r="I47" i="75" s="1"/>
  <c r="N42" i="75"/>
  <c r="M42" i="75"/>
  <c r="O42" i="75"/>
  <c r="G22" i="75"/>
  <c r="G42" i="75"/>
  <c r="G30" i="75" s="1"/>
  <c r="F30" i="75"/>
  <c r="H42" i="75"/>
  <c r="J42" i="75"/>
  <c r="K42" i="75"/>
  <c r="G45" i="75"/>
  <c r="F47" i="75"/>
  <c r="H18" i="75"/>
  <c r="G21" i="75"/>
  <c r="L42" i="75"/>
  <c r="G33" i="76" l="1"/>
  <c r="G32" i="76"/>
  <c r="M47" i="76"/>
  <c r="L47" i="76"/>
  <c r="L47" i="75"/>
  <c r="D45" i="75"/>
  <c r="N47" i="76"/>
  <c r="G47" i="76"/>
  <c r="D45" i="76"/>
  <c r="D44" i="76"/>
  <c r="K47" i="76"/>
  <c r="D42" i="76"/>
  <c r="O47" i="76"/>
  <c r="I20" i="76"/>
  <c r="H32" i="76"/>
  <c r="H33" i="76"/>
  <c r="I21" i="76"/>
  <c r="H47" i="76"/>
  <c r="G29" i="76"/>
  <c r="H17" i="76"/>
  <c r="F35" i="76"/>
  <c r="G30" i="76"/>
  <c r="F28" i="76"/>
  <c r="G16" i="76"/>
  <c r="I18" i="76"/>
  <c r="H30" i="76"/>
  <c r="I47" i="76"/>
  <c r="J47" i="76"/>
  <c r="G34" i="76"/>
  <c r="H22" i="76"/>
  <c r="H23" i="76" s="1"/>
  <c r="I14" i="76"/>
  <c r="H26" i="76"/>
  <c r="O47" i="75"/>
  <c r="N47" i="75"/>
  <c r="M47" i="75"/>
  <c r="D44" i="75"/>
  <c r="J47" i="75"/>
  <c r="G34" i="75"/>
  <c r="H22" i="75"/>
  <c r="H21" i="75"/>
  <c r="G33" i="75"/>
  <c r="G23" i="75"/>
  <c r="H32" i="75"/>
  <c r="I20" i="75"/>
  <c r="H23" i="75"/>
  <c r="I18" i="75"/>
  <c r="H30" i="75"/>
  <c r="G29" i="75"/>
  <c r="H17" i="75"/>
  <c r="F28" i="75"/>
  <c r="G16" i="75"/>
  <c r="H26" i="75"/>
  <c r="I14" i="75"/>
  <c r="K47" i="75"/>
  <c r="H47" i="75"/>
  <c r="F35" i="75"/>
  <c r="D42" i="75"/>
  <c r="G47" i="75"/>
  <c r="G35" i="75" l="1"/>
  <c r="D47" i="76"/>
  <c r="D47" i="75"/>
  <c r="G35" i="76"/>
  <c r="L18" i="76"/>
  <c r="I30" i="76"/>
  <c r="J18" i="76"/>
  <c r="N18" i="76"/>
  <c r="H29" i="76"/>
  <c r="I17" i="76"/>
  <c r="N14" i="76"/>
  <c r="L14" i="76"/>
  <c r="J14" i="76"/>
  <c r="I26" i="76"/>
  <c r="H16" i="76"/>
  <c r="G28" i="76"/>
  <c r="H34" i="76"/>
  <c r="H35" i="76" s="1"/>
  <c r="I22" i="76"/>
  <c r="N21" i="76"/>
  <c r="L21" i="76"/>
  <c r="J21" i="76"/>
  <c r="I33" i="76"/>
  <c r="J20" i="76"/>
  <c r="L20" i="76"/>
  <c r="I32" i="76"/>
  <c r="N20" i="76"/>
  <c r="G28" i="75"/>
  <c r="H16" i="75"/>
  <c r="I21" i="75"/>
  <c r="H33" i="75"/>
  <c r="H35" i="75" s="1"/>
  <c r="H29" i="75"/>
  <c r="I17" i="75"/>
  <c r="J18" i="75"/>
  <c r="I30" i="75"/>
  <c r="N18" i="75"/>
  <c r="L18" i="75"/>
  <c r="L20" i="75"/>
  <c r="J20" i="75"/>
  <c r="I32" i="75"/>
  <c r="N20" i="75"/>
  <c r="H34" i="75"/>
  <c r="I22" i="75"/>
  <c r="N14" i="75"/>
  <c r="L14" i="75"/>
  <c r="J14" i="75"/>
  <c r="I26" i="75"/>
  <c r="I23" i="75" l="1"/>
  <c r="K14" i="76"/>
  <c r="J26" i="76"/>
  <c r="I34" i="76"/>
  <c r="I35" i="76" s="1"/>
  <c r="L22" i="76"/>
  <c r="N22" i="76"/>
  <c r="J22" i="76"/>
  <c r="H28" i="76"/>
  <c r="I16" i="76"/>
  <c r="I29" i="76"/>
  <c r="N17" i="76"/>
  <c r="J17" i="76"/>
  <c r="L17" i="76"/>
  <c r="J30" i="76"/>
  <c r="J23" i="76"/>
  <c r="K18" i="76"/>
  <c r="O21" i="76"/>
  <c r="O33" i="76" s="1"/>
  <c r="N33" i="76"/>
  <c r="M14" i="76"/>
  <c r="M26" i="76" s="1"/>
  <c r="L26" i="76"/>
  <c r="N26" i="76"/>
  <c r="O14" i="76"/>
  <c r="O26" i="76" s="1"/>
  <c r="N32" i="76"/>
  <c r="O20" i="76"/>
  <c r="O32" i="76" s="1"/>
  <c r="M20" i="76"/>
  <c r="M32" i="76" s="1"/>
  <c r="L32" i="76"/>
  <c r="I23" i="76"/>
  <c r="K20" i="76"/>
  <c r="J32" i="76"/>
  <c r="N30" i="76"/>
  <c r="O18" i="76"/>
  <c r="N23" i="76"/>
  <c r="J33" i="76"/>
  <c r="K21" i="76"/>
  <c r="M21" i="76"/>
  <c r="M33" i="76" s="1"/>
  <c r="L33" i="76"/>
  <c r="L30" i="76"/>
  <c r="L23" i="76"/>
  <c r="M18" i="76"/>
  <c r="I33" i="75"/>
  <c r="N21" i="75"/>
  <c r="J21" i="75"/>
  <c r="L21" i="75"/>
  <c r="O20" i="75"/>
  <c r="O32" i="75" s="1"/>
  <c r="N32" i="75"/>
  <c r="K20" i="75"/>
  <c r="J32" i="75"/>
  <c r="L30" i="75"/>
  <c r="M18" i="75"/>
  <c r="J30" i="75"/>
  <c r="K18" i="75"/>
  <c r="H28" i="75"/>
  <c r="I16" i="75"/>
  <c r="M20" i="75"/>
  <c r="M32" i="75" s="1"/>
  <c r="L32" i="75"/>
  <c r="O18" i="75"/>
  <c r="N30" i="75"/>
  <c r="I29" i="75"/>
  <c r="N17" i="75"/>
  <c r="L17" i="75"/>
  <c r="J17" i="75"/>
  <c r="K14" i="75"/>
  <c r="J26" i="75"/>
  <c r="M14" i="75"/>
  <c r="M26" i="75" s="1"/>
  <c r="L26" i="75"/>
  <c r="O14" i="75"/>
  <c r="O26" i="75" s="1"/>
  <c r="N26" i="75"/>
  <c r="I34" i="75"/>
  <c r="N22" i="75"/>
  <c r="J22" i="75"/>
  <c r="L22" i="75"/>
  <c r="L23" i="75" l="1"/>
  <c r="J23" i="75"/>
  <c r="N23" i="75"/>
  <c r="I35" i="75"/>
  <c r="K30" i="76"/>
  <c r="L29" i="76"/>
  <c r="M17" i="76"/>
  <c r="M29" i="76" s="1"/>
  <c r="O17" i="76"/>
  <c r="O29" i="76" s="1"/>
  <c r="N29" i="76"/>
  <c r="N16" i="76"/>
  <c r="L16" i="76"/>
  <c r="J16" i="76"/>
  <c r="I28" i="76"/>
  <c r="M30" i="76"/>
  <c r="M23" i="76"/>
  <c r="J34" i="76"/>
  <c r="J35" i="76" s="1"/>
  <c r="K22" i="76"/>
  <c r="K23" i="76" s="1"/>
  <c r="O22" i="76"/>
  <c r="O34" i="76" s="1"/>
  <c r="N34" i="76"/>
  <c r="N35" i="76" s="1"/>
  <c r="L34" i="76"/>
  <c r="M22" i="76"/>
  <c r="M34" i="76" s="1"/>
  <c r="O23" i="76"/>
  <c r="O30" i="76"/>
  <c r="O35" i="76" s="1"/>
  <c r="K32" i="76"/>
  <c r="J29" i="76"/>
  <c r="K17" i="76"/>
  <c r="L35" i="76"/>
  <c r="K33" i="76"/>
  <c r="K26" i="76"/>
  <c r="K30" i="75"/>
  <c r="K26" i="75"/>
  <c r="J29" i="75"/>
  <c r="K17" i="75"/>
  <c r="M30" i="75"/>
  <c r="L29" i="75"/>
  <c r="M17" i="75"/>
  <c r="M29" i="75" s="1"/>
  <c r="N29" i="75"/>
  <c r="O17" i="75"/>
  <c r="O29" i="75" s="1"/>
  <c r="K32" i="75"/>
  <c r="O30" i="75"/>
  <c r="M22" i="75"/>
  <c r="M34" i="75" s="1"/>
  <c r="L34" i="75"/>
  <c r="L33" i="75"/>
  <c r="L35" i="75" s="1"/>
  <c r="M21" i="75"/>
  <c r="M33" i="75" s="1"/>
  <c r="K22" i="75"/>
  <c r="J34" i="75"/>
  <c r="K21" i="75"/>
  <c r="J33" i="75"/>
  <c r="O22" i="75"/>
  <c r="O34" i="75" s="1"/>
  <c r="N34" i="75"/>
  <c r="O21" i="75"/>
  <c r="O33" i="75" s="1"/>
  <c r="N33" i="75"/>
  <c r="N35" i="75" s="1"/>
  <c r="N16" i="75"/>
  <c r="L16" i="75"/>
  <c r="I28" i="75"/>
  <c r="J16" i="75"/>
  <c r="M35" i="76" l="1"/>
  <c r="J35" i="75"/>
  <c r="M23" i="75"/>
  <c r="M35" i="75"/>
  <c r="O16" i="76"/>
  <c r="O28" i="76" s="1"/>
  <c r="N28" i="76"/>
  <c r="M16" i="76"/>
  <c r="M28" i="76" s="1"/>
  <c r="L28" i="76"/>
  <c r="J28" i="76"/>
  <c r="K16" i="76"/>
  <c r="K29" i="76"/>
  <c r="K34" i="76"/>
  <c r="K35" i="76" s="1"/>
  <c r="K29" i="75"/>
  <c r="K33" i="75"/>
  <c r="K35" i="75" s="1"/>
  <c r="K34" i="75"/>
  <c r="O23" i="75"/>
  <c r="K16" i="75"/>
  <c r="J28" i="75"/>
  <c r="O35" i="75"/>
  <c r="K23" i="75"/>
  <c r="M16" i="75"/>
  <c r="M28" i="75" s="1"/>
  <c r="L28" i="75"/>
  <c r="O16" i="75"/>
  <c r="O28" i="75" s="1"/>
  <c r="N28" i="75"/>
  <c r="K28" i="76" l="1"/>
  <c r="K28" i="75"/>
  <c r="O46" i="12" l="1"/>
  <c r="O47" i="61" s="1"/>
  <c r="N46" i="12"/>
  <c r="N47" i="61" s="1"/>
  <c r="M46" i="12"/>
  <c r="M47" i="61" s="1"/>
  <c r="L46" i="12"/>
  <c r="L47" i="61" s="1"/>
  <c r="K46" i="12"/>
  <c r="K47" i="61" s="1"/>
  <c r="J46" i="12"/>
  <c r="J47" i="61" s="1"/>
  <c r="I46" i="12"/>
  <c r="I47" i="61" s="1"/>
  <c r="H46" i="12"/>
  <c r="H47" i="61" s="1"/>
  <c r="G46" i="12"/>
  <c r="G47" i="61" s="1"/>
  <c r="F45" i="12"/>
  <c r="F42" i="12"/>
  <c r="F43" i="61" s="1"/>
  <c r="O41" i="12"/>
  <c r="O42" i="61" s="1"/>
  <c r="N41" i="12"/>
  <c r="N42" i="61" s="1"/>
  <c r="M41" i="12"/>
  <c r="M42" i="61" s="1"/>
  <c r="L41" i="12"/>
  <c r="L42" i="61" s="1"/>
  <c r="K41" i="12"/>
  <c r="K42" i="61" s="1"/>
  <c r="J41" i="12"/>
  <c r="J42" i="61" s="1"/>
  <c r="I41" i="12"/>
  <c r="I42" i="61" s="1"/>
  <c r="H41" i="12"/>
  <c r="H42" i="61" s="1"/>
  <c r="G41" i="12"/>
  <c r="G42" i="61" s="1"/>
  <c r="O40" i="12"/>
  <c r="O41" i="61" s="1"/>
  <c r="N40" i="12"/>
  <c r="N41" i="61" s="1"/>
  <c r="M40" i="12"/>
  <c r="M41" i="61" s="1"/>
  <c r="L40" i="12"/>
  <c r="L41" i="61" s="1"/>
  <c r="K40" i="12"/>
  <c r="K41" i="61" s="1"/>
  <c r="J40" i="12"/>
  <c r="J41" i="61" s="1"/>
  <c r="I40" i="12"/>
  <c r="I41" i="61" s="1"/>
  <c r="H40" i="12"/>
  <c r="H41" i="61" s="1"/>
  <c r="G40" i="12"/>
  <c r="G41" i="61" s="1"/>
  <c r="O39" i="12"/>
  <c r="O40" i="61" s="1"/>
  <c r="N39" i="12"/>
  <c r="N40" i="61" s="1"/>
  <c r="M39" i="12"/>
  <c r="M40" i="61" s="1"/>
  <c r="L39" i="12"/>
  <c r="L40" i="61" s="1"/>
  <c r="K39" i="12"/>
  <c r="K40" i="61" s="1"/>
  <c r="J39" i="12"/>
  <c r="J40" i="61" s="1"/>
  <c r="I39" i="12"/>
  <c r="I40" i="61" s="1"/>
  <c r="H39" i="12"/>
  <c r="H40" i="61" s="1"/>
  <c r="G39" i="12"/>
  <c r="G40" i="61" s="1"/>
  <c r="O38" i="12"/>
  <c r="O39" i="61" s="1"/>
  <c r="N38" i="12"/>
  <c r="N39" i="61" s="1"/>
  <c r="M38" i="12"/>
  <c r="M39" i="61" s="1"/>
  <c r="L38" i="12"/>
  <c r="L39" i="61" s="1"/>
  <c r="K38" i="12"/>
  <c r="K39" i="61" s="1"/>
  <c r="J38" i="12"/>
  <c r="J39" i="61" s="1"/>
  <c r="I38" i="12"/>
  <c r="I39" i="61" s="1"/>
  <c r="H38" i="12"/>
  <c r="H39" i="61" s="1"/>
  <c r="G38" i="12"/>
  <c r="G39" i="61" s="1"/>
  <c r="F18" i="12"/>
  <c r="G18" i="12" s="1"/>
  <c r="H18" i="12" s="1"/>
  <c r="I18" i="12" s="1"/>
  <c r="F14" i="12"/>
  <c r="G14" i="12" s="1"/>
  <c r="H14" i="12" s="1"/>
  <c r="I14" i="12" s="1"/>
  <c r="F46" i="61" l="1"/>
  <c r="O45" i="12"/>
  <c r="O46" i="61" s="1"/>
  <c r="M45" i="12"/>
  <c r="M46" i="61" s="1"/>
  <c r="N45" i="12"/>
  <c r="N46" i="61" s="1"/>
  <c r="F44" i="12"/>
  <c r="F45" i="61" s="1"/>
  <c r="L45" i="12"/>
  <c r="L46" i="61" s="1"/>
  <c r="I42" i="12"/>
  <c r="I43" i="61" s="1"/>
  <c r="G42" i="12"/>
  <c r="G43" i="61" s="1"/>
  <c r="H42" i="12"/>
  <c r="H43" i="61" s="1"/>
  <c r="J42" i="12"/>
  <c r="J43" i="61" s="1"/>
  <c r="K42" i="12"/>
  <c r="K43" i="61" s="1"/>
  <c r="L42" i="12"/>
  <c r="L43" i="61" s="1"/>
  <c r="M42" i="12"/>
  <c r="M43" i="61" s="1"/>
  <c r="F30" i="12"/>
  <c r="N42" i="12"/>
  <c r="N43" i="61" s="1"/>
  <c r="O42" i="12"/>
  <c r="O43" i="61" s="1"/>
  <c r="G45" i="12"/>
  <c r="G46" i="61" s="1"/>
  <c r="H45" i="12"/>
  <c r="H46" i="61" s="1"/>
  <c r="I45" i="12"/>
  <c r="I46" i="61" s="1"/>
  <c r="J45" i="12"/>
  <c r="J46" i="61" s="1"/>
  <c r="K45" i="12"/>
  <c r="K46" i="61" s="1"/>
  <c r="N18" i="12"/>
  <c r="O18" i="12" s="1"/>
  <c r="J18" i="12"/>
  <c r="K18" i="12" s="1"/>
  <c r="L18" i="12"/>
  <c r="M18" i="12" s="1"/>
  <c r="N14" i="12"/>
  <c r="O14" i="12" s="1"/>
  <c r="L14" i="12"/>
  <c r="M14" i="12" s="1"/>
  <c r="J14" i="12"/>
  <c r="K14" i="12" s="1"/>
  <c r="L30" i="12" l="1"/>
  <c r="M30" i="12"/>
  <c r="N30" i="12"/>
  <c r="J30" i="12"/>
  <c r="O30" i="12"/>
  <c r="K30" i="12"/>
  <c r="G30" i="12"/>
  <c r="H44" i="12"/>
  <c r="H45" i="61" s="1"/>
  <c r="M44" i="12"/>
  <c r="M45" i="61" s="1"/>
  <c r="O44" i="12"/>
  <c r="O45" i="61" s="1"/>
  <c r="K44" i="12"/>
  <c r="K45" i="61" s="1"/>
  <c r="I44" i="12"/>
  <c r="I45" i="61" s="1"/>
  <c r="N44" i="12"/>
  <c r="N45" i="61" s="1"/>
  <c r="J44" i="12"/>
  <c r="J45" i="61" s="1"/>
  <c r="L44" i="12"/>
  <c r="L45" i="61" s="1"/>
  <c r="I30" i="12"/>
  <c r="H30" i="12"/>
  <c r="G44" i="12"/>
  <c r="G45" i="61" s="1"/>
  <c r="F26" i="12" l="1"/>
  <c r="O67" i="61" l="1"/>
  <c r="N67" i="61"/>
  <c r="O58" i="61"/>
  <c r="N58" i="61"/>
  <c r="N26" i="12" l="1"/>
  <c r="O26" i="12"/>
  <c r="D63" i="61"/>
  <c r="A84" i="61" l="1"/>
  <c r="A85" i="61" s="1"/>
  <c r="A86" i="61" s="1"/>
  <c r="A87" i="61" s="1"/>
  <c r="A88" i="61" s="1"/>
  <c r="A89" i="61" s="1"/>
  <c r="A90" i="61" s="1"/>
  <c r="A91" i="61" s="1"/>
  <c r="A92" i="61" s="1"/>
  <c r="M67" i="61"/>
  <c r="L67" i="61"/>
  <c r="K67" i="61"/>
  <c r="J67" i="61"/>
  <c r="I67" i="61"/>
  <c r="H67" i="61"/>
  <c r="G67" i="61"/>
  <c r="F67" i="61"/>
  <c r="M58" i="61"/>
  <c r="L58" i="61"/>
  <c r="K58" i="61"/>
  <c r="J58" i="61"/>
  <c r="I58" i="61"/>
  <c r="H58" i="61"/>
  <c r="G58" i="61"/>
  <c r="D62" i="61"/>
  <c r="D61" i="61"/>
  <c r="G53" i="61"/>
  <c r="H53" i="61" s="1"/>
  <c r="I53" i="61" s="1"/>
  <c r="J53" i="61" s="1"/>
  <c r="K53" i="61" s="1"/>
  <c r="G50" i="61"/>
  <c r="H50" i="61" s="1"/>
  <c r="I50" i="61" s="1"/>
  <c r="J50" i="61" s="1"/>
  <c r="K50" i="61" s="1"/>
  <c r="G38" i="61"/>
  <c r="H38" i="61" s="1"/>
  <c r="I38" i="61" s="1"/>
  <c r="J38" i="61" s="1"/>
  <c r="K38" i="61" s="1"/>
  <c r="G26" i="61"/>
  <c r="H26" i="61" s="1"/>
  <c r="I26" i="61" s="1"/>
  <c r="J26" i="61" s="1"/>
  <c r="K26" i="61" s="1"/>
  <c r="D24" i="61"/>
  <c r="F23" i="61"/>
  <c r="F22" i="61"/>
  <c r="F21" i="61"/>
  <c r="G21" i="61" s="1"/>
  <c r="H21" i="61" s="1"/>
  <c r="I21" i="61" s="1"/>
  <c r="F20" i="61"/>
  <c r="F19" i="61"/>
  <c r="F18" i="61"/>
  <c r="F17" i="61"/>
  <c r="F16" i="61"/>
  <c r="F15" i="61"/>
  <c r="G14" i="61"/>
  <c r="H14" i="61" s="1"/>
  <c r="I14" i="61" s="1"/>
  <c r="J14" i="61" s="1"/>
  <c r="K14" i="61" s="1"/>
  <c r="L38" i="61" l="1"/>
  <c r="M38" i="61" s="1"/>
  <c r="N38" i="61" s="1"/>
  <c r="O38" i="61" s="1"/>
  <c r="L50" i="61"/>
  <c r="M50" i="61" s="1"/>
  <c r="N50" i="61" s="1"/>
  <c r="O50" i="61" s="1"/>
  <c r="L53" i="61"/>
  <c r="M53" i="61" s="1"/>
  <c r="N53" i="61" s="1"/>
  <c r="O53" i="61" s="1"/>
  <c r="L14" i="61"/>
  <c r="M14" i="61" s="1"/>
  <c r="N14" i="61" s="1"/>
  <c r="O14" i="61" s="1"/>
  <c r="J21" i="61"/>
  <c r="K21" i="61" s="1"/>
  <c r="N21" i="61"/>
  <c r="L26" i="61"/>
  <c r="M26" i="61" s="1"/>
  <c r="N26" i="61" s="1"/>
  <c r="O26" i="61" s="1"/>
  <c r="F30" i="61"/>
  <c r="F35" i="61"/>
  <c r="F27" i="61"/>
  <c r="F29" i="61"/>
  <c r="G18" i="61"/>
  <c r="H18" i="61" s="1"/>
  <c r="G16" i="61"/>
  <c r="G17" i="61"/>
  <c r="D58" i="61"/>
  <c r="G22" i="61"/>
  <c r="H22" i="61" s="1"/>
  <c r="I22" i="61" s="1"/>
  <c r="G15" i="61"/>
  <c r="G19" i="61"/>
  <c r="H19" i="61" s="1"/>
  <c r="I19" i="61" s="1"/>
  <c r="N19" i="61" s="1"/>
  <c r="G23" i="61"/>
  <c r="F24" i="61"/>
  <c r="G20" i="61"/>
  <c r="H20" i="61" s="1"/>
  <c r="F58" i="61"/>
  <c r="L21" i="61"/>
  <c r="M21" i="61" s="1"/>
  <c r="L26" i="12" l="1"/>
  <c r="J26" i="12"/>
  <c r="I26" i="12"/>
  <c r="K26" i="12"/>
  <c r="G29" i="61"/>
  <c r="G27" i="61"/>
  <c r="G26" i="12"/>
  <c r="H26" i="12"/>
  <c r="G35" i="61"/>
  <c r="M26" i="12"/>
  <c r="G93" i="61"/>
  <c r="L22" i="61"/>
  <c r="M22" i="61" s="1"/>
  <c r="N22" i="61"/>
  <c r="O21" i="61"/>
  <c r="O19" i="61"/>
  <c r="H23" i="61"/>
  <c r="H24" i="61" s="1"/>
  <c r="G28" i="61"/>
  <c r="F28" i="61"/>
  <c r="D60" i="61"/>
  <c r="D64" i="61" s="1"/>
  <c r="D42" i="12"/>
  <c r="H30" i="61"/>
  <c r="G30" i="61"/>
  <c r="H15" i="61"/>
  <c r="I18" i="61"/>
  <c r="H16" i="61"/>
  <c r="H17" i="61"/>
  <c r="J22" i="61"/>
  <c r="K22" i="61" s="1"/>
  <c r="L19" i="61"/>
  <c r="J19" i="61"/>
  <c r="G24" i="61"/>
  <c r="I20" i="61"/>
  <c r="N20" i="61" s="1"/>
  <c r="F48" i="61" l="1"/>
  <c r="M34" i="61"/>
  <c r="L34" i="61"/>
  <c r="H32" i="61"/>
  <c r="I32" i="61"/>
  <c r="N34" i="61"/>
  <c r="J33" i="61"/>
  <c r="G48" i="61"/>
  <c r="M33" i="61"/>
  <c r="O33" i="61"/>
  <c r="N33" i="61"/>
  <c r="O48" i="61"/>
  <c r="K33" i="61"/>
  <c r="H33" i="61"/>
  <c r="N32" i="61"/>
  <c r="O20" i="61"/>
  <c r="O32" i="61" s="1"/>
  <c r="J18" i="61"/>
  <c r="J30" i="61" s="1"/>
  <c r="N18" i="61"/>
  <c r="O22" i="61"/>
  <c r="H34" i="61"/>
  <c r="F34" i="61"/>
  <c r="G34" i="61"/>
  <c r="I34" i="61"/>
  <c r="O47" i="12"/>
  <c r="N47" i="12"/>
  <c r="K34" i="61"/>
  <c r="I30" i="61"/>
  <c r="F33" i="61"/>
  <c r="I33" i="61"/>
  <c r="L33" i="61"/>
  <c r="G32" i="61"/>
  <c r="F32" i="61"/>
  <c r="J31" i="61"/>
  <c r="G31" i="61"/>
  <c r="H31" i="61"/>
  <c r="I31" i="61"/>
  <c r="L31" i="61"/>
  <c r="F31" i="61"/>
  <c r="I23" i="61"/>
  <c r="H35" i="61"/>
  <c r="L18" i="61"/>
  <c r="L30" i="61" s="1"/>
  <c r="I15" i="61"/>
  <c r="N15" i="61" s="1"/>
  <c r="H27" i="61"/>
  <c r="J34" i="61"/>
  <c r="I16" i="61"/>
  <c r="N16" i="61" s="1"/>
  <c r="H28" i="61"/>
  <c r="I17" i="61"/>
  <c r="N17" i="61" s="1"/>
  <c r="H29" i="61"/>
  <c r="L20" i="61"/>
  <c r="J20" i="61"/>
  <c r="K19" i="61"/>
  <c r="M19" i="61"/>
  <c r="D23" i="12"/>
  <c r="F21" i="12"/>
  <c r="F33" i="12" s="1"/>
  <c r="F22" i="12"/>
  <c r="F20" i="12"/>
  <c r="F17" i="12"/>
  <c r="F16" i="12"/>
  <c r="F28" i="12" s="1"/>
  <c r="C22" i="53"/>
  <c r="G37" i="12"/>
  <c r="H37" i="12" s="1"/>
  <c r="I37" i="12" s="1"/>
  <c r="J37" i="12" s="1"/>
  <c r="K37" i="12" s="1"/>
  <c r="G13" i="12"/>
  <c r="H13" i="12" s="1"/>
  <c r="I13" i="12" s="1"/>
  <c r="J13" i="12" s="1"/>
  <c r="K13" i="12" s="1"/>
  <c r="G25" i="12"/>
  <c r="H25" i="12" s="1"/>
  <c r="I25" i="12" s="1"/>
  <c r="J25" i="12" s="1"/>
  <c r="K25" i="12" s="1"/>
  <c r="G33" i="61" l="1"/>
  <c r="G36" i="61" s="1"/>
  <c r="G66" i="61" s="1"/>
  <c r="O34" i="61"/>
  <c r="K18" i="61"/>
  <c r="F36" i="61"/>
  <c r="O31" i="61"/>
  <c r="N48" i="61"/>
  <c r="N31" i="61"/>
  <c r="N30" i="61"/>
  <c r="O18" i="61"/>
  <c r="O30" i="61" s="1"/>
  <c r="N28" i="61"/>
  <c r="O16" i="61"/>
  <c r="O28" i="61" s="1"/>
  <c r="I24" i="61"/>
  <c r="N23" i="61"/>
  <c r="O17" i="61"/>
  <c r="O29" i="61" s="1"/>
  <c r="N29" i="61"/>
  <c r="O15" i="61"/>
  <c r="O27" i="61" s="1"/>
  <c r="N27" i="61"/>
  <c r="M18" i="61"/>
  <c r="M30" i="61" s="1"/>
  <c r="L25" i="12"/>
  <c r="M25" i="12" s="1"/>
  <c r="O25" i="12"/>
  <c r="L13" i="12"/>
  <c r="M13" i="12" s="1"/>
  <c r="O13" i="12"/>
  <c r="L37" i="12"/>
  <c r="M37" i="12" s="1"/>
  <c r="O37" i="12"/>
  <c r="G22" i="12"/>
  <c r="F34" i="12"/>
  <c r="J23" i="61"/>
  <c r="I35" i="61"/>
  <c r="L23" i="61"/>
  <c r="L24" i="61" s="1"/>
  <c r="E22" i="53"/>
  <c r="M31" i="61"/>
  <c r="K31" i="61"/>
  <c r="L15" i="61"/>
  <c r="I27" i="61"/>
  <c r="J15" i="61"/>
  <c r="G17" i="12"/>
  <c r="F29" i="12"/>
  <c r="J32" i="61"/>
  <c r="L32" i="61"/>
  <c r="I28" i="61"/>
  <c r="J16" i="61"/>
  <c r="L16" i="61"/>
  <c r="G20" i="12"/>
  <c r="F32" i="12"/>
  <c r="I29" i="61"/>
  <c r="J17" i="61"/>
  <c r="L17" i="61"/>
  <c r="G21" i="12"/>
  <c r="G16" i="12"/>
  <c r="H48" i="61"/>
  <c r="H36" i="61"/>
  <c r="K20" i="61"/>
  <c r="M20" i="61"/>
  <c r="M32" i="61" s="1"/>
  <c r="F47" i="12"/>
  <c r="F23" i="12"/>
  <c r="I83" i="61"/>
  <c r="D85" i="61"/>
  <c r="D83" i="61"/>
  <c r="I84" i="61"/>
  <c r="I85" i="61"/>
  <c r="D84" i="61"/>
  <c r="K30" i="61" l="1"/>
  <c r="K84" i="61"/>
  <c r="K83" i="61"/>
  <c r="F66" i="61"/>
  <c r="O23" i="61"/>
  <c r="N35" i="61"/>
  <c r="N36" i="61" s="1"/>
  <c r="N66" i="61" s="1"/>
  <c r="N69" i="61" s="1"/>
  <c r="N24" i="61"/>
  <c r="K23" i="61"/>
  <c r="K24" i="61" s="1"/>
  <c r="J35" i="61"/>
  <c r="G23" i="12"/>
  <c r="H22" i="12"/>
  <c r="G34" i="12"/>
  <c r="M23" i="61"/>
  <c r="M35" i="61" s="1"/>
  <c r="L35" i="61"/>
  <c r="J24" i="61"/>
  <c r="K15" i="61"/>
  <c r="J27" i="61"/>
  <c r="M15" i="61"/>
  <c r="M27" i="61" s="1"/>
  <c r="L27" i="61"/>
  <c r="H21" i="12"/>
  <c r="G33" i="12"/>
  <c r="H17" i="12"/>
  <c r="G29" i="12"/>
  <c r="K32" i="61"/>
  <c r="K16" i="61"/>
  <c r="J28" i="61"/>
  <c r="M16" i="61"/>
  <c r="M28" i="61" s="1"/>
  <c r="L28" i="61"/>
  <c r="H20" i="12"/>
  <c r="G32" i="12"/>
  <c r="K85" i="61"/>
  <c r="M17" i="61"/>
  <c r="M29" i="61" s="1"/>
  <c r="L29" i="61"/>
  <c r="K17" i="61"/>
  <c r="J29" i="61"/>
  <c r="H16" i="12"/>
  <c r="G28" i="12"/>
  <c r="F35" i="12"/>
  <c r="G69" i="61"/>
  <c r="G72" i="61"/>
  <c r="H66" i="61"/>
  <c r="I48" i="61"/>
  <c r="I36" i="61"/>
  <c r="D86" i="61"/>
  <c r="I91" i="61"/>
  <c r="I86" i="61"/>
  <c r="D91" i="61"/>
  <c r="G35" i="12" l="1"/>
  <c r="F69" i="61"/>
  <c r="F72" i="61"/>
  <c r="N72" i="61"/>
  <c r="O35" i="61"/>
  <c r="O36" i="61" s="1"/>
  <c r="O66" i="61" s="1"/>
  <c r="O69" i="61" s="1"/>
  <c r="O24" i="61"/>
  <c r="I22" i="12"/>
  <c r="N22" i="12" s="1"/>
  <c r="H34" i="12"/>
  <c r="H23" i="12"/>
  <c r="M24" i="61"/>
  <c r="K35" i="61"/>
  <c r="K27" i="61"/>
  <c r="I21" i="12"/>
  <c r="N21" i="12" s="1"/>
  <c r="H33" i="12"/>
  <c r="I17" i="12"/>
  <c r="N17" i="12" s="1"/>
  <c r="H29" i="12"/>
  <c r="K28" i="61"/>
  <c r="I20" i="12"/>
  <c r="N20" i="12" s="1"/>
  <c r="H32" i="12"/>
  <c r="K86" i="61"/>
  <c r="K29" i="61"/>
  <c r="I16" i="12"/>
  <c r="N16" i="12" s="1"/>
  <c r="H28" i="12"/>
  <c r="G47" i="12"/>
  <c r="I66" i="61"/>
  <c r="J48" i="61"/>
  <c r="J36" i="61"/>
  <c r="H69" i="61"/>
  <c r="H72" i="61"/>
  <c r="L48" i="61"/>
  <c r="L36" i="61"/>
  <c r="I92" i="61"/>
  <c r="D89" i="61"/>
  <c r="I89" i="61"/>
  <c r="D92" i="61"/>
  <c r="D87" i="61"/>
  <c r="I87" i="61"/>
  <c r="H35" i="12" l="1"/>
  <c r="O72" i="61"/>
  <c r="O20" i="12"/>
  <c r="O17" i="12"/>
  <c r="O22" i="12"/>
  <c r="N23" i="12"/>
  <c r="O16" i="12"/>
  <c r="O21" i="12"/>
  <c r="I23" i="12"/>
  <c r="I34" i="12"/>
  <c r="L22" i="12"/>
  <c r="J22" i="12"/>
  <c r="L21" i="12"/>
  <c r="I33" i="12"/>
  <c r="J21" i="12"/>
  <c r="I29" i="12"/>
  <c r="L17" i="12"/>
  <c r="J17" i="12"/>
  <c r="J20" i="12"/>
  <c r="I32" i="12"/>
  <c r="L20" i="12"/>
  <c r="K87" i="61"/>
  <c r="K89" i="61"/>
  <c r="L16" i="12"/>
  <c r="I28" i="12"/>
  <c r="J16" i="12"/>
  <c r="H47" i="12"/>
  <c r="J66" i="61"/>
  <c r="K48" i="61"/>
  <c r="K36" i="61"/>
  <c r="I69" i="61"/>
  <c r="I72" i="61"/>
  <c r="L66" i="61"/>
  <c r="M48" i="61"/>
  <c r="M36" i="61"/>
  <c r="D90" i="61"/>
  <c r="D88" i="61"/>
  <c r="I88" i="61"/>
  <c r="I90" i="61"/>
  <c r="F75" i="61" l="1"/>
  <c r="D48" i="61"/>
  <c r="I35" i="12"/>
  <c r="O23" i="12"/>
  <c r="M22" i="12"/>
  <c r="M34" i="12" s="1"/>
  <c r="L34" i="12"/>
  <c r="L23" i="12"/>
  <c r="J23" i="12"/>
  <c r="K22" i="12"/>
  <c r="J34" i="12"/>
  <c r="K21" i="12"/>
  <c r="J33" i="12"/>
  <c r="M21" i="12"/>
  <c r="M33" i="12" s="1"/>
  <c r="L33" i="12"/>
  <c r="K17" i="12"/>
  <c r="J29" i="12"/>
  <c r="M17" i="12"/>
  <c r="M29" i="12" s="1"/>
  <c r="L29" i="12"/>
  <c r="M20" i="12"/>
  <c r="M32" i="12" s="1"/>
  <c r="L32" i="12"/>
  <c r="K20" i="12"/>
  <c r="J32" i="12"/>
  <c r="K90" i="61"/>
  <c r="K88" i="61"/>
  <c r="K16" i="12"/>
  <c r="J28" i="12"/>
  <c r="L28" i="12"/>
  <c r="M16" i="12"/>
  <c r="M28" i="12" s="1"/>
  <c r="I47" i="12"/>
  <c r="K66" i="61"/>
  <c r="J69" i="61"/>
  <c r="J72" i="61"/>
  <c r="F77" i="61"/>
  <c r="M66" i="61"/>
  <c r="F71" i="61" s="1"/>
  <c r="L69" i="61"/>
  <c r="L72" i="61"/>
  <c r="J35" i="12" l="1"/>
  <c r="L35" i="12"/>
  <c r="K23" i="12"/>
  <c r="M23" i="12"/>
  <c r="K34" i="12"/>
  <c r="K33" i="12"/>
  <c r="K29" i="12"/>
  <c r="K32" i="12"/>
  <c r="K91" i="61"/>
  <c r="K28" i="12"/>
  <c r="J47" i="12"/>
  <c r="L47" i="12"/>
  <c r="M47" i="12"/>
  <c r="M35" i="12"/>
  <c r="K69" i="61"/>
  <c r="K72" i="61"/>
  <c r="M69" i="61"/>
  <c r="M72" i="61"/>
  <c r="K35" i="12" l="1"/>
  <c r="F79" i="61"/>
  <c r="I93" i="61"/>
  <c r="D93" i="61"/>
  <c r="K92" i="61"/>
  <c r="K47" i="12"/>
  <c r="K93" i="61" l="1"/>
  <c r="D47" i="12" l="1"/>
  <c r="N28" i="12"/>
  <c r="O28" i="12"/>
  <c r="D40" i="12"/>
  <c r="D38" i="12"/>
  <c r="N33" i="12"/>
  <c r="N34" i="12"/>
  <c r="D43" i="12"/>
  <c r="D45" i="12"/>
  <c r="O33" i="12"/>
  <c r="N32" i="12"/>
  <c r="N29" i="12"/>
  <c r="D39" i="12"/>
  <c r="D44" i="12"/>
  <c r="O32" i="12"/>
  <c r="D41" i="12"/>
  <c r="O29" i="12"/>
  <c r="D46" i="12"/>
  <c r="O34" i="12"/>
  <c r="N35" i="12" l="1"/>
  <c r="O35" i="12"/>
</calcChain>
</file>

<file path=xl/sharedStrings.xml><?xml version="1.0" encoding="utf-8"?>
<sst xmlns="http://schemas.openxmlformats.org/spreadsheetml/2006/main" count="908" uniqueCount="136">
  <si>
    <t>B</t>
  </si>
  <si>
    <t>C</t>
  </si>
  <si>
    <t>jiné náklady</t>
  </si>
  <si>
    <t>D</t>
  </si>
  <si>
    <t>E</t>
  </si>
  <si>
    <t>F</t>
  </si>
  <si>
    <t>roční diskont</t>
  </si>
  <si>
    <t>PN</t>
  </si>
  <si>
    <t>G</t>
  </si>
  <si>
    <t>PÚ</t>
  </si>
  <si>
    <t>řádek</t>
  </si>
  <si>
    <t>A</t>
  </si>
  <si>
    <t>Roky poskytnuté záruky</t>
  </si>
  <si>
    <t>Voda [m3]</t>
  </si>
  <si>
    <t>Tepelná energie [GJ]</t>
  </si>
  <si>
    <t>Elektrická energie [kWh]</t>
  </si>
  <si>
    <t>Tepelná energie [Kč]</t>
  </si>
  <si>
    <t>Elektrická energie [Kč]</t>
  </si>
  <si>
    <t>Voda [Kč]</t>
  </si>
  <si>
    <t>Ostatní [Kč]</t>
  </si>
  <si>
    <t>Plyn [GJ]</t>
  </si>
  <si>
    <t>Plyn [Kč]</t>
  </si>
  <si>
    <t>Údaje jsou uváděny v Kč</t>
  </si>
  <si>
    <t>Výše investic</t>
  </si>
  <si>
    <t>DPH</t>
  </si>
  <si>
    <t>Kč</t>
  </si>
  <si>
    <t>I</t>
  </si>
  <si>
    <t>celkem</t>
  </si>
  <si>
    <t>Rok hodnocení</t>
  </si>
  <si>
    <t>H</t>
  </si>
  <si>
    <t>J</t>
  </si>
  <si>
    <t>K</t>
  </si>
  <si>
    <t>Výsledná tabulka</t>
  </si>
  <si>
    <t>sloupec</t>
  </si>
  <si>
    <t>F = B + D + E</t>
  </si>
  <si>
    <t>G = F / roční diskont</t>
  </si>
  <si>
    <t>H – diskontované úspory v Kč</t>
  </si>
  <si>
    <t>H = (A –F)/roční diskont</t>
  </si>
  <si>
    <t>I = A- B</t>
  </si>
  <si>
    <t>K = A-B-D-E</t>
  </si>
  <si>
    <t>J = D+E</t>
  </si>
  <si>
    <t>L =  K diskontované</t>
  </si>
  <si>
    <t>v Kč/rok</t>
  </si>
  <si>
    <t>GJ/rok</t>
  </si>
  <si>
    <t>Kč/rok</t>
  </si>
  <si>
    <t>L</t>
  </si>
  <si>
    <t>Úspory celkem po dobu smluvního vztahu</t>
  </si>
  <si>
    <t>v GJ/rok</t>
  </si>
  <si>
    <t>M</t>
  </si>
  <si>
    <t>N</t>
  </si>
  <si>
    <t>Klimatické údaje</t>
  </si>
  <si>
    <t>Výchozí období:</t>
  </si>
  <si>
    <t>Referenční teploty</t>
  </si>
  <si>
    <t>Měsíc</t>
  </si>
  <si>
    <t>topné dny</t>
  </si>
  <si>
    <t>průměrná teplota</t>
  </si>
  <si>
    <t>-</t>
  </si>
  <si>
    <t>°C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</si>
  <si>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</si>
  <si>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</si>
  <si>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</si>
  <si>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</si>
  <si>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</si>
  <si>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</si>
  <si>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</si>
  <si>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</si>
  <si>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</si>
  <si>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</si>
  <si>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</si>
  <si>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r>
      <t>o</t>
    </r>
    <r>
      <rPr>
        <sz val="10"/>
        <rFont val="Arial CE"/>
        <family val="2"/>
        <charset val="238"/>
      </rPr>
      <t>D</t>
    </r>
    <r>
      <rPr>
        <vertAlign val="subscript"/>
        <sz val="10"/>
        <rFont val="Arial CE"/>
        <family val="2"/>
        <charset val="238"/>
      </rPr>
      <t>N*</t>
    </r>
  </si>
  <si>
    <t>*</t>
  </si>
  <si>
    <t>denostupně*</t>
  </si>
  <si>
    <t>Vlastní zdroje zadavatele</t>
  </si>
  <si>
    <t>E = 28 + 29 + 30 + 31</t>
  </si>
  <si>
    <t>Pro informaci:</t>
  </si>
  <si>
    <t>Rok</t>
  </si>
  <si>
    <t>Denostupně</t>
  </si>
  <si>
    <t>rok realizace</t>
  </si>
  <si>
    <t>Kč bez DPH</t>
  </si>
  <si>
    <t>Kč vč. DPH</t>
  </si>
  <si>
    <t xml:space="preserve">Cena za provedení zákl. opatření </t>
  </si>
  <si>
    <t>Cena za provedení zákl. opatření</t>
  </si>
  <si>
    <t>D – Neprovozní náklady na opatření (soubor opatření) v jednotlivých letech smlouvy v Kč vč. DPH</t>
  </si>
  <si>
    <t>Energetický management</t>
  </si>
  <si>
    <t>Nabídková cena celkem</t>
  </si>
  <si>
    <t>energetický management</t>
  </si>
  <si>
    <r>
      <t xml:space="preserve">finanční náklady </t>
    </r>
    <r>
      <rPr>
        <sz val="10"/>
        <rFont val="Arial CE"/>
        <charset val="238"/>
      </rPr>
      <t>(úrok)</t>
    </r>
  </si>
  <si>
    <t>O</t>
  </si>
  <si>
    <t>Finanční náklady (úrok z jistiny v Kč)</t>
  </si>
  <si>
    <t>Cena celkem</t>
  </si>
  <si>
    <t>vlastní zdroje během a bezprostředně po realizaci</t>
  </si>
  <si>
    <t xml:space="preserve">Výpočet nákladů a úspor projektu EPC </t>
  </si>
  <si>
    <t>A - Referenční spotřeba energie v technických jednotkách, referenční náklady na spotřebu energie a ostatní náklady v Kč vč. DPH po dobu trvání smlouvy</t>
  </si>
  <si>
    <t>B -Spotřeba energie v technických jednotkách a náklady na spotřebu energie a ostatní náklady v Kč vč. DPH po dobu trvání smlouvy</t>
  </si>
  <si>
    <t>C =  23 + 24 + 25 + 26 + 27 (v Kč vč DPH)</t>
  </si>
  <si>
    <t>C - Úspora energie v technických jednotkách a nákladů na spotřebu energie a ostatních nákladů v Kč vč. DPH po dobu trvání smlouvy</t>
  </si>
  <si>
    <t>A = 5 + 6 + 7 + 8 + 9 (v Kč vč. DPH)</t>
  </si>
  <si>
    <t>B =  14 + 15 + 16 + 17 + 18 (v Kč vč. DPH)</t>
  </si>
  <si>
    <t>C =  23 + 24 + 25 + 26 + 27 (v Kč vč. DPH)</t>
  </si>
  <si>
    <t>F = Roční náklady celkem v Kč vč. DPH</t>
  </si>
  <si>
    <t>Splátka jistiny (z ceny vč. DPH)</t>
  </si>
  <si>
    <t>G -Diskontovaný součet v Kč vč. DPH</t>
  </si>
  <si>
    <t xml:space="preserve">PN (průměrné roční náklady v Kč vč. DPH) = SF / počet roků smlouvy, po které je poskytnuta záruka </t>
  </si>
  <si>
    <t>Celková garantovaná úspora (bez odečtení jakýchkoliv splátek) v Kč vč. DPH</t>
  </si>
  <si>
    <t>Celková splátka (tj. splátka jistiny, úroku a energetického managementu) v Kč vč. DPH</t>
  </si>
  <si>
    <t>Ekonomický přínos projektu pro zadavatele - cash flow v Kč vč. DPH</t>
  </si>
  <si>
    <t>Diskontovaný ekonomický přínos projektu pro zadavatele - cash flow v Kč vč. DPH</t>
  </si>
  <si>
    <t>E – Ostatní náklady: finanční služby z jistiny v Kč bez DPH, ostatní služby atd. v Kč vč. DPH</t>
  </si>
  <si>
    <t>PÚ (průměrné roční úspory v Kč vč. DPH) = SC / počet roků smlouvy, po které je poskytnuta záruka</t>
  </si>
  <si>
    <t>(Splátka jistiny vč. DPH)</t>
  </si>
  <si>
    <t>Údaje jsou uváděny v Kč vč. DPH</t>
  </si>
  <si>
    <t>Plyn [MWh]</t>
  </si>
  <si>
    <t>Zadané období (2024)</t>
  </si>
  <si>
    <t>1.1.2024-31.12.2024</t>
  </si>
  <si>
    <r>
      <t>denostupně počítány pro t</t>
    </r>
    <r>
      <rPr>
        <vertAlign val="subscript"/>
        <sz val="10"/>
        <rFont val="Arial CE"/>
        <charset val="238"/>
      </rPr>
      <t>i</t>
    </r>
    <r>
      <rPr>
        <sz val="10"/>
        <rFont val="Arial CE"/>
        <charset val="238"/>
      </rPr>
      <t>=20°C</t>
    </r>
  </si>
  <si>
    <t>Objekt č. 1 – Areál Sušil, Fryčajova 901 a Fryčajova 888, 76861 Bystřice pod Hostýnem</t>
  </si>
  <si>
    <t>Zadavatel: město Bystřice pod Hostýnem</t>
  </si>
  <si>
    <t>Měrné ceny</t>
  </si>
  <si>
    <t>TE</t>
  </si>
  <si>
    <t>EE</t>
  </si>
  <si>
    <t>voda</t>
  </si>
  <si>
    <t>Objekt č. 10 – Předzámčí, Pod Platany 1, 76861 Bystřice pod Hostýnem</t>
  </si>
  <si>
    <t>Objekt č. 11 – ZŠ Bratrství, Pod Zábřehem 1100, 76861 Bystřice pod Hostýnem</t>
  </si>
  <si>
    <t>Pozn. Spotřeba ZP je uvedena pro rok 2023 - vyúčtování konce roku 2024 nebylo v době ZD k dispozici</t>
  </si>
  <si>
    <t>ZP</t>
  </si>
  <si>
    <t>Stanice: Bystřice pod Hostýnem (314 m. n. m.)</t>
  </si>
  <si>
    <t>Objekt č. 2 – MŠ Palackého a Městská knihovna, Palackého 1144, 76861 Bystřice pod Hostýnem</t>
  </si>
  <si>
    <t>Objekt č. 3 – MŠ Bělidla, Bělidla 1168, 76861 Bystřice pod Hostýnem</t>
  </si>
  <si>
    <t>Objekt č. 4 – MŠ Rychlov, Přerovská 51, 76861 Bystřice pod Hostýnem</t>
  </si>
  <si>
    <t>Objekt č. 5 – MŠ Radost, Schwaigrovo nám. 1365, 76861 Bystřice pod Hostýnem</t>
  </si>
  <si>
    <t>Objekt č. 6 – MŠ Sokolská, Sokolská 802, 76861 Bystřice pod Hostýnem</t>
  </si>
  <si>
    <t>Objekt č. 7 – Městský úřad, Masarykovo nám. 137, 768 61 Bystřice pod Hostýnem</t>
  </si>
  <si>
    <t>Objekt č. 8 – Kulturní dům Hlinsko, Hlinsko pod Hostýnem 106, 76841 Bystřice pod Hostýnem</t>
  </si>
  <si>
    <t>Objekt č. 9 – Centrum pro seniory Zahrada, A. Bartoše 1700, 76861 Bystřice pod Hostýnem</t>
  </si>
  <si>
    <t>Objekt č. 13 – ZŠ TGM 1°, Masarykovo nám. 134, 76861 Bystřice pod Hostýnem</t>
  </si>
  <si>
    <t>Objekt č. 12 – ZŠ TGM 2°, Nádražní 56, 76 861 Bystřice pod Hostýnem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</si>
</sst>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#,##0.0000"/>
    <numFmt numFmtId="167" formatCode="0.0%"/>
    <numFmt numFmtId="168" formatCode="#,##0.0"/>
  </numFmts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color indexed="9"/>
      <name val="Arial CE"/>
      <charset val="238"/>
    </font>
    <font>
      <b/>
      <sz val="12"/>
      <name val="Arial CE"/>
      <charset val="238"/>
    </font>
    <font>
      <b/>
      <sz val="9"/>
      <color indexed="9"/>
      <name val="Arial"/>
      <family val="2"/>
      <charset val="238"/>
    </font>
    <font>
      <sz val="10"/>
      <name val="Arial CE"/>
      <charset val="238"/>
    </font>
    <font>
      <sz val="10"/>
      <color indexed="9"/>
      <name val="Arial CE"/>
      <charset val="238"/>
    </font>
    <font>
      <sz val="10"/>
      <name val="Arial CE"/>
      <family val="2"/>
      <charset val="238"/>
    </font>
    <font>
      <sz val="10"/>
      <name val="Helv"/>
    </font>
    <font>
      <vertAlign val="superscript"/>
      <sz val="10"/>
      <name val="Arial CE"/>
      <family val="2"/>
      <charset val="238"/>
    </font>
    <font>
      <vertAlign val="subscript"/>
      <sz val="10"/>
      <name val="Arial CE"/>
      <family val="2"/>
      <charset val="238"/>
    </font>
    <font>
      <vertAlign val="subscript"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12" fillId="0" borderId="0"/>
  </cellStyleXfs>
  <cellXfs count="143">
    <xf numFmtId="0" fontId="0" fillId="0" borderId="0" xfId="0"/>
    <xf numFmtId="0" fontId="0" fillId="0" borderId="0" xfId="0" applyProtection="1">
      <protection locked="0"/>
    </xf>
    <xf numFmtId="165" fontId="0" fillId="0" borderId="1" xfId="0" applyNumberFormat="1" applyBorder="1"/>
    <xf numFmtId="0" fontId="2" fillId="2" borderId="0" xfId="0" applyFont="1" applyFill="1" applyProtection="1">
      <protection locked="0"/>
    </xf>
    <xf numFmtId="3" fontId="4" fillId="0" borderId="1" xfId="0" applyNumberFormat="1" applyFont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0" fontId="4" fillId="0" borderId="2" xfId="0" applyFont="1" applyBorder="1"/>
    <xf numFmtId="0" fontId="4" fillId="0" borderId="2" xfId="0" quotePrefix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 applyProtection="1">
      <alignment horizontal="center"/>
      <protection locked="0"/>
    </xf>
    <xf numFmtId="0" fontId="2" fillId="4" borderId="0" xfId="0" quotePrefix="1" applyFont="1" applyFill="1" applyAlignment="1" applyProtection="1">
      <alignment horizontal="center"/>
      <protection locked="0"/>
    </xf>
    <xf numFmtId="3" fontId="4" fillId="4" borderId="2" xfId="0" applyNumberFormat="1" applyFont="1" applyFill="1" applyBorder="1" applyProtection="1">
      <protection locked="0"/>
    </xf>
    <xf numFmtId="3" fontId="4" fillId="4" borderId="2" xfId="0" applyNumberFormat="1" applyFont="1" applyFill="1" applyBorder="1" applyAlignment="1">
      <alignment horizontal="right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6" fillId="5" borderId="2" xfId="0" applyFont="1" applyFill="1" applyBorder="1"/>
    <xf numFmtId="0" fontId="6" fillId="5" borderId="3" xfId="0" applyFont="1" applyFill="1" applyBorder="1" applyAlignment="1">
      <alignment horizontal="center"/>
    </xf>
    <xf numFmtId="3" fontId="6" fillId="5" borderId="1" xfId="0" applyNumberFormat="1" applyFont="1" applyFill="1" applyBorder="1"/>
    <xf numFmtId="3" fontId="6" fillId="5" borderId="1" xfId="0" applyNumberFormat="1" applyFont="1" applyFill="1" applyBorder="1" applyProtection="1">
      <protection locked="0"/>
    </xf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/>
    </xf>
    <xf numFmtId="0" fontId="6" fillId="5" borderId="1" xfId="0" quotePrefix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0" fontId="0" fillId="0" borderId="2" xfId="0" applyBorder="1"/>
    <xf numFmtId="3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4" xfId="0" applyBorder="1" applyProtection="1">
      <protection locked="0"/>
    </xf>
    <xf numFmtId="0" fontId="0" fillId="6" borderId="0" xfId="0" applyFill="1" applyProtection="1">
      <protection locked="0"/>
    </xf>
    <xf numFmtId="0" fontId="7" fillId="6" borderId="0" xfId="0" applyFont="1" applyFill="1" applyProtection="1"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6" borderId="0" xfId="0" applyFill="1"/>
    <xf numFmtId="0" fontId="6" fillId="5" borderId="1" xfId="0" applyFont="1" applyFill="1" applyBorder="1" applyAlignment="1">
      <alignment horizontal="right" indent="1"/>
    </xf>
    <xf numFmtId="0" fontId="0" fillId="6" borderId="0" xfId="0" applyFill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8" fillId="5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wrapText="1"/>
    </xf>
    <xf numFmtId="0" fontId="0" fillId="0" borderId="7" xfId="0" applyBorder="1" applyAlignment="1">
      <alignment wrapText="1"/>
    </xf>
    <xf numFmtId="0" fontId="5" fillId="0" borderId="7" xfId="0" applyFont="1" applyBorder="1" applyAlignment="1">
      <alignment horizontal="center"/>
    </xf>
    <xf numFmtId="0" fontId="6" fillId="5" borderId="1" xfId="0" quotePrefix="1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3" fontId="6" fillId="5" borderId="2" xfId="0" applyNumberFormat="1" applyFont="1" applyFill="1" applyBorder="1"/>
    <xf numFmtId="3" fontId="6" fillId="5" borderId="3" xfId="0" applyNumberFormat="1" applyFont="1" applyFill="1" applyBorder="1"/>
    <xf numFmtId="3" fontId="6" fillId="5" borderId="7" xfId="0" applyNumberFormat="1" applyFont="1" applyFill="1" applyBorder="1"/>
    <xf numFmtId="3" fontId="2" fillId="6" borderId="0" xfId="0" applyNumberFormat="1" applyFont="1" applyFill="1" applyProtection="1">
      <protection locked="0"/>
    </xf>
    <xf numFmtId="0" fontId="2" fillId="6" borderId="0" xfId="0" applyFont="1" applyFill="1" applyProtection="1">
      <protection locked="0"/>
    </xf>
    <xf numFmtId="2" fontId="1" fillId="6" borderId="0" xfId="0" applyNumberFormat="1" applyFont="1" applyFill="1" applyProtection="1">
      <protection locked="0"/>
    </xf>
    <xf numFmtId="3" fontId="1" fillId="6" borderId="0" xfId="0" applyNumberFormat="1" applyFont="1" applyFill="1" applyProtection="1">
      <protection locked="0"/>
    </xf>
    <xf numFmtId="0" fontId="1" fillId="6" borderId="0" xfId="0" applyFont="1" applyFill="1" applyProtection="1">
      <protection locked="0"/>
    </xf>
    <xf numFmtId="0" fontId="4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166" fontId="4" fillId="3" borderId="1" xfId="0" applyNumberFormat="1" applyFont="1" applyFill="1" applyBorder="1" applyProtection="1">
      <protection locked="0"/>
    </xf>
    <xf numFmtId="3" fontId="6" fillId="5" borderId="3" xfId="0" applyNumberFormat="1" applyFont="1" applyFill="1" applyBorder="1" applyAlignment="1">
      <alignment horizontal="center"/>
    </xf>
    <xf numFmtId="3" fontId="0" fillId="6" borderId="0" xfId="0" applyNumberFormat="1" applyFill="1"/>
    <xf numFmtId="0" fontId="4" fillId="0" borderId="0" xfId="0" applyFont="1" applyProtection="1">
      <protection locked="0"/>
    </xf>
    <xf numFmtId="1" fontId="2" fillId="3" borderId="8" xfId="0" quotePrefix="1" applyNumberFormat="1" applyFont="1" applyFill="1" applyBorder="1" applyAlignment="1" applyProtection="1">
      <alignment horizontal="center"/>
      <protection locked="0"/>
    </xf>
    <xf numFmtId="3" fontId="2" fillId="3" borderId="1" xfId="0" quotePrefix="1" applyNumberFormat="1" applyFont="1" applyFill="1" applyBorder="1" applyAlignment="1" applyProtection="1">
      <alignment horizontal="center"/>
      <protection locked="0"/>
    </xf>
    <xf numFmtId="0" fontId="4" fillId="6" borderId="0" xfId="0" applyFont="1" applyFill="1"/>
    <xf numFmtId="0" fontId="4" fillId="4" borderId="0" xfId="0" applyFont="1" applyFill="1"/>
    <xf numFmtId="0" fontId="2" fillId="0" borderId="0" xfId="0" applyFont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2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7" borderId="0" xfId="0" applyFill="1"/>
    <xf numFmtId="0" fontId="6" fillId="5" borderId="1" xfId="0" applyFont="1" applyFill="1" applyBorder="1" applyAlignment="1">
      <alignment horizontal="right"/>
    </xf>
    <xf numFmtId="3" fontId="2" fillId="8" borderId="1" xfId="0" quotePrefix="1" applyNumberFormat="1" applyFont="1" applyFill="1" applyBorder="1" applyAlignment="1" applyProtection="1">
      <alignment horizontal="center"/>
      <protection locked="0"/>
    </xf>
    <xf numFmtId="0" fontId="6" fillId="9" borderId="1" xfId="0" quotePrefix="1" applyFont="1" applyFill="1" applyBorder="1" applyAlignment="1">
      <alignment horizontal="right"/>
    </xf>
    <xf numFmtId="0" fontId="2" fillId="0" borderId="2" xfId="0" applyFon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7" fillId="10" borderId="0" xfId="0" applyFont="1" applyFill="1" applyProtection="1">
      <protection locked="0"/>
    </xf>
    <xf numFmtId="0" fontId="0" fillId="10" borderId="0" xfId="0" applyFill="1" applyProtection="1">
      <protection locked="0"/>
    </xf>
    <xf numFmtId="3" fontId="5" fillId="0" borderId="3" xfId="0" applyNumberFormat="1" applyFont="1" applyBorder="1" applyAlignment="1">
      <alignment horizontal="center"/>
    </xf>
    <xf numFmtId="3" fontId="2" fillId="0" borderId="0" xfId="0" applyNumberFormat="1" applyFont="1" applyProtection="1">
      <protection locked="0"/>
    </xf>
    <xf numFmtId="167" fontId="5" fillId="0" borderId="3" xfId="0" applyNumberFormat="1" applyFont="1" applyBorder="1" applyAlignment="1">
      <alignment horizontal="center"/>
    </xf>
    <xf numFmtId="0" fontId="17" fillId="6" borderId="0" xfId="0" applyFont="1" applyFill="1" applyProtection="1">
      <protection locked="0"/>
    </xf>
    <xf numFmtId="0" fontId="0" fillId="6" borderId="0" xfId="0" applyFill="1" applyAlignment="1" applyProtection="1">
      <alignment horizontal="right"/>
      <protection locked="0"/>
    </xf>
    <xf numFmtId="164" fontId="0" fillId="6" borderId="0" xfId="0" applyNumberFormat="1" applyFill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8" fontId="0" fillId="6" borderId="0" xfId="0" applyNumberFormat="1" applyFill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4" borderId="0" xfId="0" quotePrefix="1" applyFont="1" applyFill="1" applyAlignment="1" applyProtection="1">
      <alignment horizontal="center"/>
      <protection locked="0"/>
    </xf>
    <xf numFmtId="0" fontId="18" fillId="6" borderId="0" xfId="0" applyFont="1" applyFill="1" applyProtection="1">
      <protection locked="0"/>
    </xf>
    <xf numFmtId="0" fontId="18" fillId="0" borderId="0" xfId="0" applyFont="1"/>
    <xf numFmtId="0" fontId="0" fillId="0" borderId="0" xfId="0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3" fillId="2" borderId="0" xfId="0" applyFont="1" applyFill="1" applyProtection="1">
      <protection locked="0"/>
    </xf>
    <xf numFmtId="0" fontId="17" fillId="0" borderId="14" xfId="0" applyFont="1" applyBorder="1"/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0" fillId="0" borderId="7" xfId="0" applyBorder="1"/>
    <xf numFmtId="0" fontId="3" fillId="2" borderId="0" xfId="0" applyFont="1" applyFill="1"/>
    <xf numFmtId="0" fontId="2" fillId="0" borderId="0" xfId="0" applyFont="1" applyProtection="1">
      <protection locked="0"/>
    </xf>
    <xf numFmtId="0" fontId="6" fillId="5" borderId="2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0" fillId="5" borderId="10" xfId="0" applyFill="1" applyBorder="1" applyAlignment="1">
      <alignment wrapText="1"/>
    </xf>
    <xf numFmtId="3" fontId="1" fillId="6" borderId="2" xfId="0" applyNumberFormat="1" applyFont="1" applyFill="1" applyBorder="1" applyAlignment="1">
      <alignment horizontal="right" wrapText="1"/>
    </xf>
    <xf numFmtId="3" fontId="1" fillId="6" borderId="3" xfId="0" applyNumberFormat="1" applyFont="1" applyFill="1" applyBorder="1" applyAlignment="1">
      <alignment horizontal="right" wrapText="1"/>
    </xf>
    <xf numFmtId="3" fontId="1" fillId="0" borderId="7" xfId="0" applyNumberFormat="1" applyFont="1" applyBorder="1" applyAlignment="1">
      <alignment horizontal="right"/>
    </xf>
    <xf numFmtId="3" fontId="1" fillId="6" borderId="7" xfId="0" applyNumberFormat="1" applyFont="1" applyFill="1" applyBorder="1" applyAlignment="1">
      <alignment horizontal="right" wrapText="1"/>
    </xf>
    <xf numFmtId="3" fontId="4" fillId="6" borderId="2" xfId="0" applyNumberFormat="1" applyFont="1" applyFill="1" applyBorder="1" applyAlignment="1">
      <alignment horizontal="right" wrapText="1"/>
    </xf>
    <xf numFmtId="3" fontId="4" fillId="6" borderId="3" xfId="0" applyNumberFormat="1" applyFont="1" applyFill="1" applyBorder="1" applyAlignment="1">
      <alignment horizontal="right" wrapText="1"/>
    </xf>
    <xf numFmtId="3" fontId="6" fillId="5" borderId="2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9" fillId="0" borderId="7" xfId="0" applyNumberFormat="1" applyFont="1" applyBorder="1" applyAlignment="1">
      <alignment horizontal="right"/>
    </xf>
  </cellXfs>
  <cellStyles count="3">
    <cellStyle name="Normální" xfId="0" builtinId="0"/>
    <cellStyle name="Normální 2" xfId="1" xr:uid="{00000000-0005-0000-0000-000001000000}"/>
    <cellStyle name="Styl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EF2001"/>
  <sheetViews>
    <sheetView showGridLines="0" workbookViewId="0">
      <selection activeCell="F27" sqref="F27"/>
    </sheetView>
  </sheetViews>
  <sheetFormatPr defaultRowHeight="12.75" x14ac:dyDescent="0.2"/>
  <cols>
    <col min="1" max="1" width="2.5703125" customWidth="1"/>
    <col min="2" max="2" width="10.5703125" customWidth="1"/>
    <col min="3" max="3" width="12.5703125" customWidth="1"/>
    <col min="4" max="4" width="11.42578125" customWidth="1"/>
    <col min="5" max="5" width="12.5703125" style="65" customWidth="1"/>
    <col min="6" max="136" width="9.42578125" style="37" customWidth="1"/>
  </cols>
  <sheetData>
    <row r="1" spans="1:6" x14ac:dyDescent="0.2">
      <c r="A1" s="37"/>
      <c r="B1" s="37"/>
      <c r="C1" s="37"/>
      <c r="D1" s="37"/>
      <c r="E1" s="64"/>
    </row>
    <row r="2" spans="1:6" ht="15.75" x14ac:dyDescent="0.25">
      <c r="B2" s="32" t="s">
        <v>50</v>
      </c>
      <c r="C2" s="37"/>
      <c r="D2" s="37"/>
      <c r="E2" s="64"/>
    </row>
    <row r="3" spans="1:6" ht="15.75" x14ac:dyDescent="0.25">
      <c r="A3" s="32"/>
      <c r="B3" s="37"/>
      <c r="C3" s="37"/>
      <c r="D3" s="37"/>
      <c r="E3" s="64"/>
    </row>
    <row r="4" spans="1:6" x14ac:dyDescent="0.2">
      <c r="A4" s="37"/>
      <c r="B4" s="37" t="s">
        <v>125</v>
      </c>
      <c r="C4" s="37"/>
      <c r="D4" s="37"/>
      <c r="E4" s="64"/>
    </row>
    <row r="5" spans="1:6" customFormat="1" ht="20.25" customHeight="1" x14ac:dyDescent="0.2">
      <c r="B5" s="81" t="s">
        <v>51</v>
      </c>
      <c r="D5" s="105" t="s">
        <v>113</v>
      </c>
      <c r="E5" s="106"/>
    </row>
    <row r="6" spans="1:6" s="66" customFormat="1" ht="20.25" customHeight="1" x14ac:dyDescent="0.2">
      <c r="B6" s="66" t="s">
        <v>52</v>
      </c>
    </row>
    <row r="7" spans="1:6" customFormat="1" ht="15" customHeight="1" x14ac:dyDescent="0.2">
      <c r="A7" s="67"/>
      <c r="B7" s="68" t="s">
        <v>53</v>
      </c>
      <c r="C7" s="108" t="s">
        <v>112</v>
      </c>
      <c r="D7" s="109"/>
      <c r="E7" s="109"/>
      <c r="F7" s="83"/>
    </row>
    <row r="8" spans="1:6" customFormat="1" ht="25.5" x14ac:dyDescent="0.2">
      <c r="A8" s="69"/>
      <c r="B8" s="70"/>
      <c r="C8" s="71" t="s">
        <v>54</v>
      </c>
      <c r="D8" s="86" t="s">
        <v>55</v>
      </c>
      <c r="E8" s="71" t="s">
        <v>71</v>
      </c>
      <c r="F8" s="82"/>
    </row>
    <row r="9" spans="1:6" customFormat="1" ht="15.75" x14ac:dyDescent="0.3">
      <c r="A9" s="72"/>
      <c r="B9" s="73"/>
      <c r="C9" s="74" t="s">
        <v>56</v>
      </c>
      <c r="D9" s="74" t="s">
        <v>57</v>
      </c>
      <c r="E9" s="85" t="s">
        <v>69</v>
      </c>
      <c r="F9" s="82"/>
    </row>
    <row r="10" spans="1:6" customFormat="1" x14ac:dyDescent="0.2">
      <c r="A10" s="27"/>
      <c r="B10" s="75" t="s">
        <v>26</v>
      </c>
      <c r="C10" s="76">
        <v>31</v>
      </c>
      <c r="D10" s="84">
        <v>0.4</v>
      </c>
      <c r="E10" s="84">
        <v>608</v>
      </c>
      <c r="F10" s="82"/>
    </row>
    <row r="11" spans="1:6" customFormat="1" x14ac:dyDescent="0.2">
      <c r="A11" s="27"/>
      <c r="B11" s="75" t="s">
        <v>58</v>
      </c>
      <c r="C11" s="76">
        <v>29</v>
      </c>
      <c r="D11" s="84">
        <v>7.4</v>
      </c>
      <c r="E11" s="84">
        <v>364.6</v>
      </c>
      <c r="F11" s="82"/>
    </row>
    <row r="12" spans="1:6" customFormat="1" x14ac:dyDescent="0.2">
      <c r="A12" s="27"/>
      <c r="B12" s="75" t="s">
        <v>59</v>
      </c>
      <c r="C12" s="76">
        <v>30</v>
      </c>
      <c r="D12" s="84">
        <v>8.8000000000000007</v>
      </c>
      <c r="E12" s="84">
        <v>345.2</v>
      </c>
      <c r="F12" s="82"/>
    </row>
    <row r="13" spans="1:6" customFormat="1" x14ac:dyDescent="0.2">
      <c r="A13" s="27"/>
      <c r="B13" s="75" t="s">
        <v>60</v>
      </c>
      <c r="C13" s="76">
        <v>21</v>
      </c>
      <c r="D13" s="84">
        <v>11.6</v>
      </c>
      <c r="E13" s="84">
        <v>215.9</v>
      </c>
      <c r="F13" s="82"/>
    </row>
    <row r="14" spans="1:6" customFormat="1" x14ac:dyDescent="0.2">
      <c r="A14" s="27"/>
      <c r="B14" s="75" t="s">
        <v>61</v>
      </c>
      <c r="C14" s="76">
        <v>4</v>
      </c>
      <c r="D14" s="84">
        <v>16.2</v>
      </c>
      <c r="E14" s="84">
        <v>20.9</v>
      </c>
      <c r="F14" s="82"/>
    </row>
    <row r="15" spans="1:6" customFormat="1" x14ac:dyDescent="0.2">
      <c r="A15" s="27"/>
      <c r="B15" s="75" t="s">
        <v>62</v>
      </c>
      <c r="C15" s="76">
        <v>0</v>
      </c>
      <c r="D15" s="84">
        <v>19.2</v>
      </c>
      <c r="E15" s="84"/>
      <c r="F15" s="82"/>
    </row>
    <row r="16" spans="1:6" customFormat="1" x14ac:dyDescent="0.2">
      <c r="A16" s="27"/>
      <c r="B16" s="75" t="s">
        <v>63</v>
      </c>
      <c r="C16" s="76">
        <v>0</v>
      </c>
      <c r="D16" s="84">
        <v>21.5</v>
      </c>
      <c r="E16" s="84"/>
      <c r="F16" s="82"/>
    </row>
    <row r="17" spans="1:6" customFormat="1" x14ac:dyDescent="0.2">
      <c r="A17" s="27"/>
      <c r="B17" s="75" t="s">
        <v>64</v>
      </c>
      <c r="C17" s="76">
        <v>0</v>
      </c>
      <c r="D17" s="84">
        <v>21.7</v>
      </c>
      <c r="E17" s="84"/>
      <c r="F17" s="82"/>
    </row>
    <row r="18" spans="1:6" customFormat="1" x14ac:dyDescent="0.2">
      <c r="A18" s="27"/>
      <c r="B18" s="75" t="s">
        <v>65</v>
      </c>
      <c r="C18" s="76">
        <v>5</v>
      </c>
      <c r="D18" s="84">
        <v>16.8</v>
      </c>
      <c r="E18" s="84">
        <v>36.299999999999997</v>
      </c>
      <c r="F18" s="82"/>
    </row>
    <row r="19" spans="1:6" customFormat="1" x14ac:dyDescent="0.2">
      <c r="A19" s="27"/>
      <c r="B19" s="75" t="s">
        <v>66</v>
      </c>
      <c r="C19" s="76">
        <v>26</v>
      </c>
      <c r="D19" s="84">
        <v>11.1</v>
      </c>
      <c r="E19" s="84">
        <v>238.2</v>
      </c>
      <c r="F19" s="82"/>
    </row>
    <row r="20" spans="1:6" customFormat="1" x14ac:dyDescent="0.2">
      <c r="A20" s="27"/>
      <c r="B20" s="75" t="s">
        <v>67</v>
      </c>
      <c r="C20" s="76">
        <v>30</v>
      </c>
      <c r="D20" s="84">
        <v>3.6</v>
      </c>
      <c r="E20" s="84">
        <v>493.2</v>
      </c>
      <c r="F20" s="82"/>
    </row>
    <row r="21" spans="1:6" customFormat="1" x14ac:dyDescent="0.2">
      <c r="A21" s="27"/>
      <c r="B21" s="75" t="s">
        <v>68</v>
      </c>
      <c r="C21" s="76">
        <v>31</v>
      </c>
      <c r="D21" s="84">
        <v>1.8</v>
      </c>
      <c r="E21" s="84">
        <v>563.79999999999995</v>
      </c>
      <c r="F21" s="82"/>
    </row>
    <row r="22" spans="1:6" customFormat="1" x14ac:dyDescent="0.2">
      <c r="A22" s="77"/>
      <c r="B22" s="78" t="s">
        <v>27</v>
      </c>
      <c r="C22" s="79">
        <f>SUM(C10:C21)</f>
        <v>207</v>
      </c>
      <c r="D22" s="80">
        <v>11.7</v>
      </c>
      <c r="E22" s="80">
        <f>SUM(E10:E21)</f>
        <v>2886.1000000000004</v>
      </c>
      <c r="F22" s="82"/>
    </row>
    <row r="23" spans="1:6" customFormat="1" x14ac:dyDescent="0.2"/>
    <row r="24" spans="1:6" customFormat="1" x14ac:dyDescent="0.2"/>
    <row r="25" spans="1:6" ht="15.75" x14ac:dyDescent="0.3">
      <c r="A25" s="82" t="s">
        <v>70</v>
      </c>
      <c r="B25" t="s">
        <v>114</v>
      </c>
      <c r="C25" s="37"/>
      <c r="D25" s="37"/>
      <c r="E25" s="37"/>
    </row>
    <row r="26" spans="1:6" x14ac:dyDescent="0.2">
      <c r="A26" s="37"/>
      <c r="B26" s="37"/>
      <c r="C26" s="37"/>
      <c r="D26" s="37"/>
      <c r="E26" s="37"/>
    </row>
    <row r="27" spans="1:6" x14ac:dyDescent="0.2">
      <c r="A27" s="37"/>
      <c r="B27" s="37"/>
      <c r="C27" s="37"/>
      <c r="D27" s="37"/>
      <c r="E27" s="37"/>
    </row>
    <row r="28" spans="1:6" x14ac:dyDescent="0.2">
      <c r="A28" s="37"/>
      <c r="B28" s="37"/>
      <c r="C28" s="37"/>
      <c r="D28" s="37"/>
      <c r="E28" s="37"/>
    </row>
    <row r="29" spans="1:6" x14ac:dyDescent="0.2">
      <c r="A29" s="37"/>
      <c r="B29" s="37"/>
      <c r="C29" s="37"/>
      <c r="D29" s="37"/>
      <c r="E29" s="37"/>
    </row>
    <row r="30" spans="1:6" x14ac:dyDescent="0.2">
      <c r="A30" s="37"/>
      <c r="B30" s="37"/>
      <c r="C30" s="37"/>
      <c r="D30" s="37" t="s">
        <v>74</v>
      </c>
      <c r="E30" s="37"/>
    </row>
    <row r="31" spans="1:6" x14ac:dyDescent="0.2">
      <c r="A31" s="37"/>
      <c r="B31" s="37"/>
      <c r="C31" s="37"/>
      <c r="D31" s="87" t="s">
        <v>75</v>
      </c>
      <c r="E31" s="87" t="s">
        <v>76</v>
      </c>
    </row>
    <row r="32" spans="1:6" x14ac:dyDescent="0.2">
      <c r="A32" s="37"/>
      <c r="B32" s="37"/>
      <c r="C32" s="37"/>
      <c r="D32" s="87">
        <v>2020</v>
      </c>
      <c r="E32" s="87">
        <v>3297.7</v>
      </c>
    </row>
    <row r="33" spans="4:5" s="37" customFormat="1" x14ac:dyDescent="0.2">
      <c r="D33" s="87">
        <v>2021</v>
      </c>
      <c r="E33" s="87">
        <v>3707.6</v>
      </c>
    </row>
    <row r="34" spans="4:5" s="37" customFormat="1" x14ac:dyDescent="0.2">
      <c r="D34" s="87">
        <v>2022</v>
      </c>
      <c r="E34" s="87">
        <v>3315.7</v>
      </c>
    </row>
    <row r="35" spans="4:5" s="37" customFormat="1" x14ac:dyDescent="0.2">
      <c r="D35" s="87">
        <v>2023</v>
      </c>
      <c r="E35" s="87">
        <v>3076.1</v>
      </c>
    </row>
    <row r="36" spans="4:5" s="37" customFormat="1" x14ac:dyDescent="0.2"/>
    <row r="37" spans="4:5" s="37" customFormat="1" x14ac:dyDescent="0.2"/>
    <row r="38" spans="4:5" s="37" customFormat="1" x14ac:dyDescent="0.2"/>
    <row r="39" spans="4:5" s="37" customFormat="1" x14ac:dyDescent="0.2"/>
    <row r="40" spans="4:5" s="37" customFormat="1" x14ac:dyDescent="0.2"/>
    <row r="41" spans="4:5" s="37" customFormat="1" x14ac:dyDescent="0.2"/>
    <row r="42" spans="4:5" s="37" customFormat="1" x14ac:dyDescent="0.2"/>
    <row r="43" spans="4:5" s="37" customFormat="1" x14ac:dyDescent="0.2"/>
    <row r="44" spans="4:5" s="37" customFormat="1" x14ac:dyDescent="0.2"/>
    <row r="45" spans="4:5" s="37" customFormat="1" x14ac:dyDescent="0.2"/>
    <row r="46" spans="4:5" s="37" customFormat="1" x14ac:dyDescent="0.2"/>
    <row r="47" spans="4:5" s="37" customFormat="1" x14ac:dyDescent="0.2"/>
    <row r="48" spans="4:5" s="37" customFormat="1" x14ac:dyDescent="0.2"/>
    <row r="49" spans="5:5" s="37" customFormat="1" x14ac:dyDescent="0.2"/>
    <row r="50" spans="5:5" s="37" customFormat="1" x14ac:dyDescent="0.2"/>
    <row r="51" spans="5:5" s="37" customFormat="1" x14ac:dyDescent="0.2"/>
    <row r="52" spans="5:5" s="37" customFormat="1" x14ac:dyDescent="0.2"/>
    <row r="53" spans="5:5" s="37" customFormat="1" x14ac:dyDescent="0.2"/>
    <row r="54" spans="5:5" s="37" customFormat="1" x14ac:dyDescent="0.2"/>
    <row r="55" spans="5:5" s="37" customFormat="1" x14ac:dyDescent="0.2">
      <c r="E55" s="64"/>
    </row>
    <row r="56" spans="5:5" s="37" customFormat="1" x14ac:dyDescent="0.2">
      <c r="E56" s="64"/>
    </row>
    <row r="57" spans="5:5" s="37" customFormat="1" x14ac:dyDescent="0.2">
      <c r="E57" s="64"/>
    </row>
    <row r="58" spans="5:5" s="37" customFormat="1" x14ac:dyDescent="0.2">
      <c r="E58" s="64"/>
    </row>
    <row r="59" spans="5:5" s="37" customFormat="1" x14ac:dyDescent="0.2">
      <c r="E59" s="64"/>
    </row>
    <row r="60" spans="5:5" s="37" customFormat="1" x14ac:dyDescent="0.2">
      <c r="E60" s="64"/>
    </row>
    <row r="61" spans="5:5" s="37" customFormat="1" x14ac:dyDescent="0.2">
      <c r="E61" s="64"/>
    </row>
    <row r="62" spans="5:5" s="37" customFormat="1" x14ac:dyDescent="0.2">
      <c r="E62" s="64"/>
    </row>
    <row r="63" spans="5:5" s="37" customFormat="1" x14ac:dyDescent="0.2">
      <c r="E63" s="64"/>
    </row>
    <row r="64" spans="5:5" s="37" customFormat="1" x14ac:dyDescent="0.2">
      <c r="E64" s="64"/>
    </row>
    <row r="65" spans="5:5" s="37" customFormat="1" x14ac:dyDescent="0.2">
      <c r="E65" s="64"/>
    </row>
    <row r="66" spans="5:5" s="37" customFormat="1" x14ac:dyDescent="0.2">
      <c r="E66" s="64"/>
    </row>
    <row r="67" spans="5:5" s="37" customFormat="1" x14ac:dyDescent="0.2">
      <c r="E67" s="64"/>
    </row>
    <row r="68" spans="5:5" s="37" customFormat="1" x14ac:dyDescent="0.2">
      <c r="E68" s="64"/>
    </row>
    <row r="69" spans="5:5" s="37" customFormat="1" x14ac:dyDescent="0.2">
      <c r="E69" s="64"/>
    </row>
    <row r="70" spans="5:5" s="37" customFormat="1" x14ac:dyDescent="0.2">
      <c r="E70" s="64"/>
    </row>
    <row r="71" spans="5:5" s="37" customFormat="1" x14ac:dyDescent="0.2">
      <c r="E71" s="64"/>
    </row>
    <row r="72" spans="5:5" s="37" customFormat="1" x14ac:dyDescent="0.2">
      <c r="E72" s="64"/>
    </row>
    <row r="73" spans="5:5" s="37" customFormat="1" x14ac:dyDescent="0.2">
      <c r="E73" s="64"/>
    </row>
    <row r="74" spans="5:5" s="37" customFormat="1" x14ac:dyDescent="0.2">
      <c r="E74" s="64"/>
    </row>
    <row r="75" spans="5:5" s="37" customFormat="1" x14ac:dyDescent="0.2">
      <c r="E75" s="64"/>
    </row>
    <row r="76" spans="5:5" s="37" customFormat="1" x14ac:dyDescent="0.2">
      <c r="E76" s="64"/>
    </row>
    <row r="77" spans="5:5" s="37" customFormat="1" x14ac:dyDescent="0.2">
      <c r="E77" s="64"/>
    </row>
    <row r="78" spans="5:5" s="37" customFormat="1" x14ac:dyDescent="0.2">
      <c r="E78" s="64"/>
    </row>
    <row r="79" spans="5:5" s="37" customFormat="1" x14ac:dyDescent="0.2">
      <c r="E79" s="64"/>
    </row>
    <row r="80" spans="5:5" s="37" customFormat="1" x14ac:dyDescent="0.2">
      <c r="E80" s="64"/>
    </row>
    <row r="81" spans="5:5" s="37" customFormat="1" x14ac:dyDescent="0.2">
      <c r="E81" s="64"/>
    </row>
    <row r="82" spans="5:5" s="37" customFormat="1" x14ac:dyDescent="0.2">
      <c r="E82" s="64"/>
    </row>
    <row r="83" spans="5:5" s="37" customFormat="1" x14ac:dyDescent="0.2">
      <c r="E83" s="64"/>
    </row>
    <row r="84" spans="5:5" s="37" customFormat="1" x14ac:dyDescent="0.2">
      <c r="E84" s="64"/>
    </row>
    <row r="85" spans="5:5" s="37" customFormat="1" x14ac:dyDescent="0.2">
      <c r="E85" s="64"/>
    </row>
    <row r="86" spans="5:5" s="37" customFormat="1" x14ac:dyDescent="0.2">
      <c r="E86" s="64"/>
    </row>
    <row r="87" spans="5:5" s="37" customFormat="1" x14ac:dyDescent="0.2">
      <c r="E87" s="64"/>
    </row>
    <row r="88" spans="5:5" s="37" customFormat="1" x14ac:dyDescent="0.2">
      <c r="E88" s="64"/>
    </row>
    <row r="89" spans="5:5" s="37" customFormat="1" x14ac:dyDescent="0.2">
      <c r="E89" s="64"/>
    </row>
    <row r="90" spans="5:5" s="37" customFormat="1" x14ac:dyDescent="0.2">
      <c r="E90" s="64"/>
    </row>
    <row r="91" spans="5:5" s="37" customFormat="1" x14ac:dyDescent="0.2">
      <c r="E91" s="64"/>
    </row>
    <row r="92" spans="5:5" s="37" customFormat="1" x14ac:dyDescent="0.2">
      <c r="E92" s="64"/>
    </row>
    <row r="93" spans="5:5" s="37" customFormat="1" x14ac:dyDescent="0.2">
      <c r="E93" s="64"/>
    </row>
    <row r="94" spans="5:5" s="37" customFormat="1" x14ac:dyDescent="0.2">
      <c r="E94" s="64"/>
    </row>
    <row r="95" spans="5:5" s="37" customFormat="1" x14ac:dyDescent="0.2">
      <c r="E95" s="64"/>
    </row>
    <row r="96" spans="5:5" s="37" customFormat="1" x14ac:dyDescent="0.2">
      <c r="E96" s="64"/>
    </row>
    <row r="97" spans="5:5" s="37" customFormat="1" x14ac:dyDescent="0.2">
      <c r="E97" s="64"/>
    </row>
    <row r="98" spans="5:5" s="37" customFormat="1" x14ac:dyDescent="0.2">
      <c r="E98" s="64"/>
    </row>
    <row r="99" spans="5:5" s="37" customFormat="1" x14ac:dyDescent="0.2">
      <c r="E99" s="64"/>
    </row>
    <row r="100" spans="5:5" s="37" customFormat="1" x14ac:dyDescent="0.2">
      <c r="E100" s="64"/>
    </row>
    <row r="101" spans="5:5" s="37" customFormat="1" x14ac:dyDescent="0.2">
      <c r="E101" s="64"/>
    </row>
    <row r="102" spans="5:5" s="37" customFormat="1" x14ac:dyDescent="0.2">
      <c r="E102" s="64"/>
    </row>
    <row r="103" spans="5:5" s="37" customFormat="1" x14ac:dyDescent="0.2">
      <c r="E103" s="64"/>
    </row>
    <row r="104" spans="5:5" s="37" customFormat="1" x14ac:dyDescent="0.2">
      <c r="E104" s="64"/>
    </row>
    <row r="105" spans="5:5" s="37" customFormat="1" x14ac:dyDescent="0.2">
      <c r="E105" s="64"/>
    </row>
    <row r="106" spans="5:5" s="37" customFormat="1" x14ac:dyDescent="0.2">
      <c r="E106" s="64"/>
    </row>
    <row r="107" spans="5:5" s="37" customFormat="1" x14ac:dyDescent="0.2">
      <c r="E107" s="64"/>
    </row>
    <row r="108" spans="5:5" s="37" customFormat="1" x14ac:dyDescent="0.2">
      <c r="E108" s="64"/>
    </row>
    <row r="109" spans="5:5" s="37" customFormat="1" x14ac:dyDescent="0.2">
      <c r="E109" s="64"/>
    </row>
    <row r="110" spans="5:5" s="37" customFormat="1" x14ac:dyDescent="0.2">
      <c r="E110" s="64"/>
    </row>
    <row r="111" spans="5:5" s="37" customFormat="1" x14ac:dyDescent="0.2">
      <c r="E111" s="64"/>
    </row>
    <row r="112" spans="5:5" s="37" customFormat="1" x14ac:dyDescent="0.2">
      <c r="E112" s="64"/>
    </row>
    <row r="113" spans="5:5" s="37" customFormat="1" x14ac:dyDescent="0.2">
      <c r="E113" s="64"/>
    </row>
    <row r="114" spans="5:5" s="37" customFormat="1" x14ac:dyDescent="0.2">
      <c r="E114" s="64"/>
    </row>
    <row r="115" spans="5:5" s="37" customFormat="1" x14ac:dyDescent="0.2">
      <c r="E115" s="64"/>
    </row>
    <row r="116" spans="5:5" s="37" customFormat="1" x14ac:dyDescent="0.2">
      <c r="E116" s="64"/>
    </row>
    <row r="117" spans="5:5" s="37" customFormat="1" x14ac:dyDescent="0.2">
      <c r="E117" s="64"/>
    </row>
    <row r="118" spans="5:5" s="37" customFormat="1" x14ac:dyDescent="0.2">
      <c r="E118" s="64"/>
    </row>
    <row r="119" spans="5:5" s="37" customFormat="1" x14ac:dyDescent="0.2">
      <c r="E119" s="64"/>
    </row>
    <row r="120" spans="5:5" s="37" customFormat="1" x14ac:dyDescent="0.2">
      <c r="E120" s="64"/>
    </row>
    <row r="121" spans="5:5" s="37" customFormat="1" x14ac:dyDescent="0.2">
      <c r="E121" s="64"/>
    </row>
    <row r="122" spans="5:5" s="37" customFormat="1" x14ac:dyDescent="0.2">
      <c r="E122" s="64"/>
    </row>
    <row r="123" spans="5:5" s="37" customFormat="1" x14ac:dyDescent="0.2">
      <c r="E123" s="64"/>
    </row>
    <row r="124" spans="5:5" s="37" customFormat="1" x14ac:dyDescent="0.2">
      <c r="E124" s="64"/>
    </row>
    <row r="125" spans="5:5" s="37" customFormat="1" x14ac:dyDescent="0.2">
      <c r="E125" s="64"/>
    </row>
    <row r="126" spans="5:5" s="37" customFormat="1" x14ac:dyDescent="0.2">
      <c r="E126" s="64"/>
    </row>
    <row r="127" spans="5:5" s="37" customFormat="1" x14ac:dyDescent="0.2">
      <c r="E127" s="64"/>
    </row>
    <row r="128" spans="5:5" s="37" customFormat="1" x14ac:dyDescent="0.2">
      <c r="E128" s="64"/>
    </row>
    <row r="129" spans="5:5" s="37" customFormat="1" x14ac:dyDescent="0.2">
      <c r="E129" s="64"/>
    </row>
    <row r="130" spans="5:5" s="37" customFormat="1" x14ac:dyDescent="0.2">
      <c r="E130" s="64"/>
    </row>
    <row r="131" spans="5:5" s="37" customFormat="1" x14ac:dyDescent="0.2">
      <c r="E131" s="64"/>
    </row>
    <row r="132" spans="5:5" s="37" customFormat="1" x14ac:dyDescent="0.2">
      <c r="E132" s="64"/>
    </row>
    <row r="133" spans="5:5" s="37" customFormat="1" x14ac:dyDescent="0.2">
      <c r="E133" s="64"/>
    </row>
    <row r="134" spans="5:5" s="37" customFormat="1" x14ac:dyDescent="0.2">
      <c r="E134" s="64"/>
    </row>
    <row r="135" spans="5:5" s="37" customFormat="1" x14ac:dyDescent="0.2">
      <c r="E135" s="64"/>
    </row>
    <row r="136" spans="5:5" s="37" customFormat="1" x14ac:dyDescent="0.2">
      <c r="E136" s="64"/>
    </row>
    <row r="137" spans="5:5" s="37" customFormat="1" x14ac:dyDescent="0.2">
      <c r="E137" s="64"/>
    </row>
    <row r="138" spans="5:5" s="37" customFormat="1" x14ac:dyDescent="0.2">
      <c r="E138" s="64"/>
    </row>
    <row r="139" spans="5:5" s="37" customFormat="1" x14ac:dyDescent="0.2">
      <c r="E139" s="64"/>
    </row>
    <row r="140" spans="5:5" s="37" customFormat="1" x14ac:dyDescent="0.2">
      <c r="E140" s="64"/>
    </row>
    <row r="141" spans="5:5" s="37" customFormat="1" x14ac:dyDescent="0.2">
      <c r="E141" s="64"/>
    </row>
    <row r="142" spans="5:5" s="37" customFormat="1" x14ac:dyDescent="0.2">
      <c r="E142" s="64"/>
    </row>
    <row r="143" spans="5:5" s="37" customFormat="1" x14ac:dyDescent="0.2">
      <c r="E143" s="64"/>
    </row>
    <row r="144" spans="5:5" s="37" customFormat="1" x14ac:dyDescent="0.2">
      <c r="E144" s="64"/>
    </row>
    <row r="145" spans="5:5" s="37" customFormat="1" x14ac:dyDescent="0.2">
      <c r="E145" s="64"/>
    </row>
    <row r="146" spans="5:5" s="37" customFormat="1" x14ac:dyDescent="0.2">
      <c r="E146" s="64"/>
    </row>
    <row r="147" spans="5:5" s="37" customFormat="1" x14ac:dyDescent="0.2">
      <c r="E147" s="64"/>
    </row>
    <row r="148" spans="5:5" s="37" customFormat="1" x14ac:dyDescent="0.2">
      <c r="E148" s="64"/>
    </row>
    <row r="149" spans="5:5" s="37" customFormat="1" x14ac:dyDescent="0.2">
      <c r="E149" s="64"/>
    </row>
    <row r="150" spans="5:5" s="37" customFormat="1" x14ac:dyDescent="0.2">
      <c r="E150" s="64"/>
    </row>
    <row r="151" spans="5:5" s="37" customFormat="1" x14ac:dyDescent="0.2">
      <c r="E151" s="64"/>
    </row>
    <row r="152" spans="5:5" s="37" customFormat="1" x14ac:dyDescent="0.2">
      <c r="E152" s="64"/>
    </row>
    <row r="153" spans="5:5" s="37" customFormat="1" x14ac:dyDescent="0.2">
      <c r="E153" s="64"/>
    </row>
    <row r="154" spans="5:5" s="37" customFormat="1" x14ac:dyDescent="0.2">
      <c r="E154" s="64"/>
    </row>
    <row r="155" spans="5:5" s="37" customFormat="1" x14ac:dyDescent="0.2">
      <c r="E155" s="64"/>
    </row>
    <row r="156" spans="5:5" s="37" customFormat="1" x14ac:dyDescent="0.2">
      <c r="E156" s="64"/>
    </row>
    <row r="157" spans="5:5" s="37" customFormat="1" x14ac:dyDescent="0.2">
      <c r="E157" s="64"/>
    </row>
    <row r="158" spans="5:5" s="37" customFormat="1" x14ac:dyDescent="0.2">
      <c r="E158" s="64"/>
    </row>
    <row r="159" spans="5:5" s="37" customFormat="1" x14ac:dyDescent="0.2">
      <c r="E159" s="64"/>
    </row>
    <row r="160" spans="5:5" s="37" customFormat="1" x14ac:dyDescent="0.2">
      <c r="E160" s="64"/>
    </row>
    <row r="161" spans="5:5" s="37" customFormat="1" x14ac:dyDescent="0.2">
      <c r="E161" s="64"/>
    </row>
    <row r="162" spans="5:5" s="37" customFormat="1" x14ac:dyDescent="0.2">
      <c r="E162" s="64"/>
    </row>
    <row r="163" spans="5:5" s="37" customFormat="1" x14ac:dyDescent="0.2">
      <c r="E163" s="64"/>
    </row>
    <row r="164" spans="5:5" s="37" customFormat="1" x14ac:dyDescent="0.2">
      <c r="E164" s="64"/>
    </row>
    <row r="165" spans="5:5" s="37" customFormat="1" x14ac:dyDescent="0.2">
      <c r="E165" s="64"/>
    </row>
    <row r="166" spans="5:5" s="37" customFormat="1" x14ac:dyDescent="0.2">
      <c r="E166" s="64"/>
    </row>
    <row r="167" spans="5:5" s="37" customFormat="1" x14ac:dyDescent="0.2">
      <c r="E167" s="64"/>
    </row>
    <row r="168" spans="5:5" s="37" customFormat="1" x14ac:dyDescent="0.2">
      <c r="E168" s="64"/>
    </row>
    <row r="169" spans="5:5" s="37" customFormat="1" x14ac:dyDescent="0.2">
      <c r="E169" s="64"/>
    </row>
    <row r="170" spans="5:5" s="37" customFormat="1" x14ac:dyDescent="0.2">
      <c r="E170" s="64"/>
    </row>
    <row r="171" spans="5:5" s="37" customFormat="1" x14ac:dyDescent="0.2">
      <c r="E171" s="64"/>
    </row>
    <row r="172" spans="5:5" s="37" customFormat="1" x14ac:dyDescent="0.2">
      <c r="E172" s="64"/>
    </row>
    <row r="173" spans="5:5" s="37" customFormat="1" x14ac:dyDescent="0.2">
      <c r="E173" s="64"/>
    </row>
    <row r="174" spans="5:5" s="37" customFormat="1" x14ac:dyDescent="0.2">
      <c r="E174" s="64"/>
    </row>
    <row r="175" spans="5:5" s="37" customFormat="1" x14ac:dyDescent="0.2">
      <c r="E175" s="64"/>
    </row>
    <row r="176" spans="5:5" s="37" customFormat="1" x14ac:dyDescent="0.2">
      <c r="E176" s="64"/>
    </row>
    <row r="177" spans="5:5" s="37" customFormat="1" x14ac:dyDescent="0.2">
      <c r="E177" s="64"/>
    </row>
    <row r="178" spans="5:5" s="37" customFormat="1" x14ac:dyDescent="0.2">
      <c r="E178" s="64"/>
    </row>
    <row r="179" spans="5:5" s="37" customFormat="1" x14ac:dyDescent="0.2">
      <c r="E179" s="64"/>
    </row>
    <row r="180" spans="5:5" s="37" customFormat="1" x14ac:dyDescent="0.2">
      <c r="E180" s="64"/>
    </row>
    <row r="181" spans="5:5" s="37" customFormat="1" x14ac:dyDescent="0.2">
      <c r="E181" s="64"/>
    </row>
    <row r="182" spans="5:5" s="37" customFormat="1" x14ac:dyDescent="0.2">
      <c r="E182" s="64"/>
    </row>
    <row r="183" spans="5:5" s="37" customFormat="1" x14ac:dyDescent="0.2">
      <c r="E183" s="64"/>
    </row>
    <row r="184" spans="5:5" s="37" customFormat="1" x14ac:dyDescent="0.2">
      <c r="E184" s="64"/>
    </row>
    <row r="185" spans="5:5" s="37" customFormat="1" x14ac:dyDescent="0.2">
      <c r="E185" s="64"/>
    </row>
    <row r="186" spans="5:5" s="37" customFormat="1" x14ac:dyDescent="0.2">
      <c r="E186" s="64"/>
    </row>
    <row r="187" spans="5:5" s="37" customFormat="1" x14ac:dyDescent="0.2">
      <c r="E187" s="64"/>
    </row>
    <row r="188" spans="5:5" s="37" customFormat="1" x14ac:dyDescent="0.2">
      <c r="E188" s="64"/>
    </row>
    <row r="189" spans="5:5" s="37" customFormat="1" x14ac:dyDescent="0.2">
      <c r="E189" s="64"/>
    </row>
    <row r="190" spans="5:5" s="37" customFormat="1" x14ac:dyDescent="0.2">
      <c r="E190" s="64"/>
    </row>
    <row r="191" spans="5:5" s="37" customFormat="1" x14ac:dyDescent="0.2">
      <c r="E191" s="64"/>
    </row>
    <row r="192" spans="5:5" s="37" customFormat="1" x14ac:dyDescent="0.2">
      <c r="E192" s="64"/>
    </row>
    <row r="193" spans="5:5" s="37" customFormat="1" x14ac:dyDescent="0.2">
      <c r="E193" s="64"/>
    </row>
    <row r="194" spans="5:5" s="37" customFormat="1" x14ac:dyDescent="0.2">
      <c r="E194" s="64"/>
    </row>
    <row r="195" spans="5:5" s="37" customFormat="1" x14ac:dyDescent="0.2">
      <c r="E195" s="64"/>
    </row>
    <row r="196" spans="5:5" s="37" customFormat="1" x14ac:dyDescent="0.2">
      <c r="E196" s="64"/>
    </row>
    <row r="197" spans="5:5" s="37" customFormat="1" x14ac:dyDescent="0.2">
      <c r="E197" s="64"/>
    </row>
    <row r="198" spans="5:5" s="37" customFormat="1" x14ac:dyDescent="0.2">
      <c r="E198" s="64"/>
    </row>
    <row r="199" spans="5:5" s="37" customFormat="1" x14ac:dyDescent="0.2">
      <c r="E199" s="64"/>
    </row>
    <row r="200" spans="5:5" s="37" customFormat="1" x14ac:dyDescent="0.2">
      <c r="E200" s="64"/>
    </row>
    <row r="201" spans="5:5" s="37" customFormat="1" x14ac:dyDescent="0.2">
      <c r="E201" s="64"/>
    </row>
    <row r="202" spans="5:5" s="37" customFormat="1" x14ac:dyDescent="0.2">
      <c r="E202" s="64"/>
    </row>
    <row r="203" spans="5:5" s="37" customFormat="1" x14ac:dyDescent="0.2">
      <c r="E203" s="64"/>
    </row>
    <row r="204" spans="5:5" s="37" customFormat="1" x14ac:dyDescent="0.2">
      <c r="E204" s="64"/>
    </row>
    <row r="205" spans="5:5" s="37" customFormat="1" x14ac:dyDescent="0.2">
      <c r="E205" s="64"/>
    </row>
    <row r="206" spans="5:5" s="37" customFormat="1" x14ac:dyDescent="0.2">
      <c r="E206" s="64"/>
    </row>
    <row r="207" spans="5:5" s="37" customFormat="1" x14ac:dyDescent="0.2">
      <c r="E207" s="64"/>
    </row>
    <row r="208" spans="5:5" s="37" customFormat="1" x14ac:dyDescent="0.2">
      <c r="E208" s="64"/>
    </row>
    <row r="209" spans="5:5" s="37" customFormat="1" x14ac:dyDescent="0.2">
      <c r="E209" s="64"/>
    </row>
    <row r="210" spans="5:5" s="37" customFormat="1" x14ac:dyDescent="0.2">
      <c r="E210" s="64"/>
    </row>
    <row r="211" spans="5:5" s="37" customFormat="1" x14ac:dyDescent="0.2">
      <c r="E211" s="64"/>
    </row>
    <row r="212" spans="5:5" s="37" customFormat="1" x14ac:dyDescent="0.2">
      <c r="E212" s="64"/>
    </row>
    <row r="213" spans="5:5" s="37" customFormat="1" x14ac:dyDescent="0.2">
      <c r="E213" s="64"/>
    </row>
    <row r="214" spans="5:5" s="37" customFormat="1" x14ac:dyDescent="0.2">
      <c r="E214" s="64"/>
    </row>
    <row r="215" spans="5:5" s="37" customFormat="1" x14ac:dyDescent="0.2">
      <c r="E215" s="64"/>
    </row>
    <row r="216" spans="5:5" s="37" customFormat="1" x14ac:dyDescent="0.2">
      <c r="E216" s="64"/>
    </row>
    <row r="217" spans="5:5" s="37" customFormat="1" x14ac:dyDescent="0.2">
      <c r="E217" s="64"/>
    </row>
    <row r="218" spans="5:5" s="37" customFormat="1" x14ac:dyDescent="0.2">
      <c r="E218" s="64"/>
    </row>
    <row r="219" spans="5:5" s="37" customFormat="1" x14ac:dyDescent="0.2">
      <c r="E219" s="64"/>
    </row>
    <row r="220" spans="5:5" s="37" customFormat="1" x14ac:dyDescent="0.2">
      <c r="E220" s="64"/>
    </row>
    <row r="221" spans="5:5" s="37" customFormat="1" x14ac:dyDescent="0.2">
      <c r="E221" s="64"/>
    </row>
    <row r="222" spans="5:5" s="37" customFormat="1" x14ac:dyDescent="0.2">
      <c r="E222" s="64"/>
    </row>
    <row r="223" spans="5:5" s="37" customFormat="1" x14ac:dyDescent="0.2">
      <c r="E223" s="64"/>
    </row>
    <row r="224" spans="5:5" s="37" customFormat="1" x14ac:dyDescent="0.2">
      <c r="E224" s="64"/>
    </row>
    <row r="225" spans="5:5" s="37" customFormat="1" x14ac:dyDescent="0.2">
      <c r="E225" s="64"/>
    </row>
    <row r="226" spans="5:5" s="37" customFormat="1" x14ac:dyDescent="0.2">
      <c r="E226" s="64"/>
    </row>
    <row r="227" spans="5:5" s="37" customFormat="1" x14ac:dyDescent="0.2">
      <c r="E227" s="64"/>
    </row>
    <row r="228" spans="5:5" s="37" customFormat="1" x14ac:dyDescent="0.2">
      <c r="E228" s="64"/>
    </row>
    <row r="229" spans="5:5" s="37" customFormat="1" x14ac:dyDescent="0.2">
      <c r="E229" s="64"/>
    </row>
    <row r="230" spans="5:5" s="37" customFormat="1" x14ac:dyDescent="0.2">
      <c r="E230" s="64"/>
    </row>
    <row r="231" spans="5:5" s="37" customFormat="1" x14ac:dyDescent="0.2">
      <c r="E231" s="64"/>
    </row>
    <row r="232" spans="5:5" s="37" customFormat="1" x14ac:dyDescent="0.2">
      <c r="E232" s="64"/>
    </row>
    <row r="233" spans="5:5" s="37" customFormat="1" x14ac:dyDescent="0.2">
      <c r="E233" s="64"/>
    </row>
    <row r="234" spans="5:5" s="37" customFormat="1" x14ac:dyDescent="0.2">
      <c r="E234" s="64"/>
    </row>
    <row r="235" spans="5:5" s="37" customFormat="1" x14ac:dyDescent="0.2">
      <c r="E235" s="64"/>
    </row>
    <row r="236" spans="5:5" s="37" customFormat="1" x14ac:dyDescent="0.2">
      <c r="E236" s="64"/>
    </row>
    <row r="237" spans="5:5" s="37" customFormat="1" x14ac:dyDescent="0.2">
      <c r="E237" s="64"/>
    </row>
    <row r="238" spans="5:5" s="37" customFormat="1" x14ac:dyDescent="0.2">
      <c r="E238" s="64"/>
    </row>
    <row r="239" spans="5:5" s="37" customFormat="1" x14ac:dyDescent="0.2">
      <c r="E239" s="64"/>
    </row>
    <row r="240" spans="5:5" s="37" customFormat="1" x14ac:dyDescent="0.2">
      <c r="E240" s="64"/>
    </row>
    <row r="241" spans="5:5" s="37" customFormat="1" x14ac:dyDescent="0.2">
      <c r="E241" s="64"/>
    </row>
    <row r="242" spans="5:5" s="37" customFormat="1" x14ac:dyDescent="0.2">
      <c r="E242" s="64"/>
    </row>
    <row r="243" spans="5:5" s="37" customFormat="1" x14ac:dyDescent="0.2">
      <c r="E243" s="64"/>
    </row>
    <row r="244" spans="5:5" s="37" customFormat="1" x14ac:dyDescent="0.2">
      <c r="E244" s="64"/>
    </row>
    <row r="245" spans="5:5" s="37" customFormat="1" x14ac:dyDescent="0.2">
      <c r="E245" s="64"/>
    </row>
    <row r="246" spans="5:5" s="37" customFormat="1" x14ac:dyDescent="0.2">
      <c r="E246" s="64"/>
    </row>
    <row r="247" spans="5:5" s="37" customFormat="1" x14ac:dyDescent="0.2">
      <c r="E247" s="64"/>
    </row>
    <row r="248" spans="5:5" s="37" customFormat="1" x14ac:dyDescent="0.2">
      <c r="E248" s="64"/>
    </row>
    <row r="249" spans="5:5" s="37" customFormat="1" x14ac:dyDescent="0.2">
      <c r="E249" s="64"/>
    </row>
    <row r="250" spans="5:5" s="37" customFormat="1" x14ac:dyDescent="0.2">
      <c r="E250" s="64"/>
    </row>
    <row r="251" spans="5:5" s="37" customFormat="1" x14ac:dyDescent="0.2">
      <c r="E251" s="64"/>
    </row>
    <row r="252" spans="5:5" s="37" customFormat="1" x14ac:dyDescent="0.2">
      <c r="E252" s="64"/>
    </row>
    <row r="253" spans="5:5" s="37" customFormat="1" x14ac:dyDescent="0.2">
      <c r="E253" s="64"/>
    </row>
    <row r="254" spans="5:5" s="37" customFormat="1" x14ac:dyDescent="0.2">
      <c r="E254" s="64"/>
    </row>
    <row r="255" spans="5:5" s="37" customFormat="1" x14ac:dyDescent="0.2">
      <c r="E255" s="64"/>
    </row>
    <row r="256" spans="5:5" s="37" customFormat="1" x14ac:dyDescent="0.2">
      <c r="E256" s="64"/>
    </row>
    <row r="257" spans="5:5" s="37" customFormat="1" x14ac:dyDescent="0.2">
      <c r="E257" s="64"/>
    </row>
    <row r="258" spans="5:5" s="37" customFormat="1" x14ac:dyDescent="0.2">
      <c r="E258" s="64"/>
    </row>
    <row r="259" spans="5:5" s="37" customFormat="1" x14ac:dyDescent="0.2">
      <c r="E259" s="64"/>
    </row>
    <row r="260" spans="5:5" s="37" customFormat="1" x14ac:dyDescent="0.2">
      <c r="E260" s="64"/>
    </row>
    <row r="261" spans="5:5" s="37" customFormat="1" x14ac:dyDescent="0.2">
      <c r="E261" s="64"/>
    </row>
    <row r="262" spans="5:5" s="37" customFormat="1" x14ac:dyDescent="0.2">
      <c r="E262" s="64"/>
    </row>
    <row r="263" spans="5:5" s="37" customFormat="1" x14ac:dyDescent="0.2">
      <c r="E263" s="64"/>
    </row>
    <row r="264" spans="5:5" s="37" customFormat="1" x14ac:dyDescent="0.2">
      <c r="E264" s="64"/>
    </row>
    <row r="265" spans="5:5" s="37" customFormat="1" x14ac:dyDescent="0.2">
      <c r="E265" s="64"/>
    </row>
    <row r="266" spans="5:5" s="37" customFormat="1" x14ac:dyDescent="0.2">
      <c r="E266" s="64"/>
    </row>
    <row r="267" spans="5:5" s="37" customFormat="1" x14ac:dyDescent="0.2">
      <c r="E267" s="64"/>
    </row>
    <row r="268" spans="5:5" s="37" customFormat="1" x14ac:dyDescent="0.2">
      <c r="E268" s="64"/>
    </row>
    <row r="269" spans="5:5" s="37" customFormat="1" x14ac:dyDescent="0.2">
      <c r="E269" s="64"/>
    </row>
    <row r="270" spans="5:5" s="37" customFormat="1" x14ac:dyDescent="0.2">
      <c r="E270" s="64"/>
    </row>
    <row r="271" spans="5:5" s="37" customFormat="1" x14ac:dyDescent="0.2">
      <c r="E271" s="64"/>
    </row>
    <row r="272" spans="5:5" s="37" customFormat="1" x14ac:dyDescent="0.2">
      <c r="E272" s="64"/>
    </row>
    <row r="273" spans="5:5" s="37" customFormat="1" x14ac:dyDescent="0.2">
      <c r="E273" s="64"/>
    </row>
    <row r="274" spans="5:5" s="37" customFormat="1" x14ac:dyDescent="0.2">
      <c r="E274" s="64"/>
    </row>
    <row r="275" spans="5:5" s="37" customFormat="1" x14ac:dyDescent="0.2">
      <c r="E275" s="64"/>
    </row>
    <row r="276" spans="5:5" s="37" customFormat="1" x14ac:dyDescent="0.2">
      <c r="E276" s="64"/>
    </row>
    <row r="277" spans="5:5" s="37" customFormat="1" x14ac:dyDescent="0.2">
      <c r="E277" s="64"/>
    </row>
    <row r="278" spans="5:5" s="37" customFormat="1" x14ac:dyDescent="0.2">
      <c r="E278" s="64"/>
    </row>
    <row r="279" spans="5:5" s="37" customFormat="1" x14ac:dyDescent="0.2">
      <c r="E279" s="64"/>
    </row>
    <row r="280" spans="5:5" s="37" customFormat="1" x14ac:dyDescent="0.2">
      <c r="E280" s="64"/>
    </row>
    <row r="281" spans="5:5" s="37" customFormat="1" x14ac:dyDescent="0.2">
      <c r="E281" s="64"/>
    </row>
    <row r="282" spans="5:5" s="37" customFormat="1" x14ac:dyDescent="0.2">
      <c r="E282" s="64"/>
    </row>
    <row r="283" spans="5:5" s="37" customFormat="1" x14ac:dyDescent="0.2">
      <c r="E283" s="64"/>
    </row>
    <row r="284" spans="5:5" s="37" customFormat="1" x14ac:dyDescent="0.2">
      <c r="E284" s="64"/>
    </row>
    <row r="285" spans="5:5" s="37" customFormat="1" x14ac:dyDescent="0.2">
      <c r="E285" s="64"/>
    </row>
    <row r="286" spans="5:5" s="37" customFormat="1" x14ac:dyDescent="0.2">
      <c r="E286" s="64"/>
    </row>
    <row r="287" spans="5:5" s="37" customFormat="1" x14ac:dyDescent="0.2">
      <c r="E287" s="64"/>
    </row>
    <row r="288" spans="5:5" s="37" customFormat="1" x14ac:dyDescent="0.2">
      <c r="E288" s="64"/>
    </row>
    <row r="289" spans="5:5" s="37" customFormat="1" x14ac:dyDescent="0.2">
      <c r="E289" s="64"/>
    </row>
    <row r="290" spans="5:5" s="37" customFormat="1" x14ac:dyDescent="0.2">
      <c r="E290" s="64"/>
    </row>
    <row r="291" spans="5:5" s="37" customFormat="1" x14ac:dyDescent="0.2">
      <c r="E291" s="64"/>
    </row>
    <row r="292" spans="5:5" s="37" customFormat="1" x14ac:dyDescent="0.2">
      <c r="E292" s="64"/>
    </row>
    <row r="293" spans="5:5" s="37" customFormat="1" x14ac:dyDescent="0.2">
      <c r="E293" s="64"/>
    </row>
    <row r="294" spans="5:5" s="37" customFormat="1" x14ac:dyDescent="0.2">
      <c r="E294" s="64"/>
    </row>
    <row r="295" spans="5:5" s="37" customFormat="1" x14ac:dyDescent="0.2">
      <c r="E295" s="64"/>
    </row>
    <row r="296" spans="5:5" s="37" customFormat="1" x14ac:dyDescent="0.2">
      <c r="E296" s="64"/>
    </row>
    <row r="297" spans="5:5" s="37" customFormat="1" x14ac:dyDescent="0.2">
      <c r="E297" s="64"/>
    </row>
    <row r="298" spans="5:5" s="37" customFormat="1" x14ac:dyDescent="0.2">
      <c r="E298" s="64"/>
    </row>
    <row r="299" spans="5:5" s="37" customFormat="1" x14ac:dyDescent="0.2">
      <c r="E299" s="64"/>
    </row>
    <row r="300" spans="5:5" s="37" customFormat="1" x14ac:dyDescent="0.2">
      <c r="E300" s="64"/>
    </row>
    <row r="301" spans="5:5" s="37" customFormat="1" x14ac:dyDescent="0.2">
      <c r="E301" s="64"/>
    </row>
    <row r="302" spans="5:5" s="37" customFormat="1" x14ac:dyDescent="0.2">
      <c r="E302" s="64"/>
    </row>
    <row r="303" spans="5:5" s="37" customFormat="1" x14ac:dyDescent="0.2">
      <c r="E303" s="64"/>
    </row>
    <row r="304" spans="5:5" s="37" customFormat="1" x14ac:dyDescent="0.2">
      <c r="E304" s="64"/>
    </row>
    <row r="305" spans="5:5" s="37" customFormat="1" x14ac:dyDescent="0.2">
      <c r="E305" s="64"/>
    </row>
    <row r="306" spans="5:5" s="37" customFormat="1" x14ac:dyDescent="0.2">
      <c r="E306" s="64"/>
    </row>
    <row r="307" spans="5:5" s="37" customFormat="1" x14ac:dyDescent="0.2">
      <c r="E307" s="64"/>
    </row>
    <row r="308" spans="5:5" s="37" customFormat="1" x14ac:dyDescent="0.2">
      <c r="E308" s="64"/>
    </row>
    <row r="309" spans="5:5" s="37" customFormat="1" x14ac:dyDescent="0.2">
      <c r="E309" s="64"/>
    </row>
    <row r="310" spans="5:5" s="37" customFormat="1" x14ac:dyDescent="0.2">
      <c r="E310" s="64"/>
    </row>
    <row r="311" spans="5:5" s="37" customFormat="1" x14ac:dyDescent="0.2">
      <c r="E311" s="64"/>
    </row>
    <row r="312" spans="5:5" s="37" customFormat="1" x14ac:dyDescent="0.2">
      <c r="E312" s="64"/>
    </row>
    <row r="313" spans="5:5" s="37" customFormat="1" x14ac:dyDescent="0.2">
      <c r="E313" s="64"/>
    </row>
    <row r="314" spans="5:5" s="37" customFormat="1" x14ac:dyDescent="0.2">
      <c r="E314" s="64"/>
    </row>
    <row r="315" spans="5:5" s="37" customFormat="1" x14ac:dyDescent="0.2">
      <c r="E315" s="64"/>
    </row>
    <row r="316" spans="5:5" s="37" customFormat="1" x14ac:dyDescent="0.2">
      <c r="E316" s="64"/>
    </row>
    <row r="317" spans="5:5" s="37" customFormat="1" x14ac:dyDescent="0.2">
      <c r="E317" s="64"/>
    </row>
    <row r="318" spans="5:5" s="37" customFormat="1" x14ac:dyDescent="0.2">
      <c r="E318" s="64"/>
    </row>
    <row r="319" spans="5:5" s="37" customFormat="1" x14ac:dyDescent="0.2">
      <c r="E319" s="64"/>
    </row>
    <row r="320" spans="5:5" s="37" customFormat="1" x14ac:dyDescent="0.2">
      <c r="E320" s="64"/>
    </row>
    <row r="321" spans="5:5" s="37" customFormat="1" x14ac:dyDescent="0.2">
      <c r="E321" s="64"/>
    </row>
    <row r="322" spans="5:5" s="37" customFormat="1" x14ac:dyDescent="0.2">
      <c r="E322" s="64"/>
    </row>
    <row r="323" spans="5:5" s="37" customFormat="1" x14ac:dyDescent="0.2">
      <c r="E323" s="64"/>
    </row>
    <row r="324" spans="5:5" s="37" customFormat="1" x14ac:dyDescent="0.2">
      <c r="E324" s="64"/>
    </row>
    <row r="325" spans="5:5" s="37" customFormat="1" x14ac:dyDescent="0.2">
      <c r="E325" s="64"/>
    </row>
    <row r="326" spans="5:5" s="37" customFormat="1" x14ac:dyDescent="0.2">
      <c r="E326" s="64"/>
    </row>
    <row r="327" spans="5:5" s="37" customFormat="1" x14ac:dyDescent="0.2">
      <c r="E327" s="64"/>
    </row>
    <row r="328" spans="5:5" s="37" customFormat="1" x14ac:dyDescent="0.2">
      <c r="E328" s="64"/>
    </row>
    <row r="329" spans="5:5" s="37" customFormat="1" x14ac:dyDescent="0.2">
      <c r="E329" s="64"/>
    </row>
    <row r="330" spans="5:5" s="37" customFormat="1" x14ac:dyDescent="0.2">
      <c r="E330" s="64"/>
    </row>
    <row r="331" spans="5:5" s="37" customFormat="1" x14ac:dyDescent="0.2">
      <c r="E331" s="64"/>
    </row>
    <row r="332" spans="5:5" s="37" customFormat="1" x14ac:dyDescent="0.2">
      <c r="E332" s="64"/>
    </row>
    <row r="333" spans="5:5" s="37" customFormat="1" x14ac:dyDescent="0.2">
      <c r="E333" s="64"/>
    </row>
    <row r="334" spans="5:5" s="37" customFormat="1" x14ac:dyDescent="0.2">
      <c r="E334" s="64"/>
    </row>
    <row r="335" spans="5:5" s="37" customFormat="1" x14ac:dyDescent="0.2">
      <c r="E335" s="64"/>
    </row>
    <row r="336" spans="5:5" s="37" customFormat="1" x14ac:dyDescent="0.2">
      <c r="E336" s="64"/>
    </row>
    <row r="337" spans="5:5" s="37" customFormat="1" x14ac:dyDescent="0.2">
      <c r="E337" s="64"/>
    </row>
    <row r="338" spans="5:5" s="37" customFormat="1" x14ac:dyDescent="0.2">
      <c r="E338" s="64"/>
    </row>
    <row r="339" spans="5:5" s="37" customFormat="1" x14ac:dyDescent="0.2">
      <c r="E339" s="64"/>
    </row>
    <row r="340" spans="5:5" s="37" customFormat="1" x14ac:dyDescent="0.2">
      <c r="E340" s="64"/>
    </row>
    <row r="341" spans="5:5" s="37" customFormat="1" x14ac:dyDescent="0.2">
      <c r="E341" s="64"/>
    </row>
    <row r="342" spans="5:5" s="37" customFormat="1" x14ac:dyDescent="0.2">
      <c r="E342" s="64"/>
    </row>
    <row r="343" spans="5:5" s="37" customFormat="1" x14ac:dyDescent="0.2">
      <c r="E343" s="64"/>
    </row>
    <row r="344" spans="5:5" s="37" customFormat="1" x14ac:dyDescent="0.2">
      <c r="E344" s="64"/>
    </row>
    <row r="345" spans="5:5" s="37" customFormat="1" x14ac:dyDescent="0.2">
      <c r="E345" s="64"/>
    </row>
    <row r="346" spans="5:5" s="37" customFormat="1" x14ac:dyDescent="0.2">
      <c r="E346" s="64"/>
    </row>
    <row r="347" spans="5:5" s="37" customFormat="1" x14ac:dyDescent="0.2">
      <c r="E347" s="64"/>
    </row>
    <row r="348" spans="5:5" s="37" customFormat="1" x14ac:dyDescent="0.2">
      <c r="E348" s="64"/>
    </row>
    <row r="349" spans="5:5" s="37" customFormat="1" x14ac:dyDescent="0.2">
      <c r="E349" s="64"/>
    </row>
    <row r="350" spans="5:5" s="37" customFormat="1" x14ac:dyDescent="0.2">
      <c r="E350" s="64"/>
    </row>
    <row r="351" spans="5:5" s="37" customFormat="1" x14ac:dyDescent="0.2">
      <c r="E351" s="64"/>
    </row>
    <row r="352" spans="5:5" s="37" customFormat="1" x14ac:dyDescent="0.2">
      <c r="E352" s="64"/>
    </row>
    <row r="353" spans="5:5" s="37" customFormat="1" x14ac:dyDescent="0.2">
      <c r="E353" s="64"/>
    </row>
    <row r="354" spans="5:5" s="37" customFormat="1" x14ac:dyDescent="0.2">
      <c r="E354" s="64"/>
    </row>
    <row r="355" spans="5:5" s="37" customFormat="1" x14ac:dyDescent="0.2">
      <c r="E355" s="64"/>
    </row>
    <row r="356" spans="5:5" s="37" customFormat="1" x14ac:dyDescent="0.2">
      <c r="E356" s="64"/>
    </row>
    <row r="357" spans="5:5" s="37" customFormat="1" x14ac:dyDescent="0.2">
      <c r="E357" s="64"/>
    </row>
    <row r="358" spans="5:5" s="37" customFormat="1" x14ac:dyDescent="0.2">
      <c r="E358" s="64"/>
    </row>
    <row r="359" spans="5:5" s="37" customFormat="1" x14ac:dyDescent="0.2">
      <c r="E359" s="64"/>
    </row>
    <row r="360" spans="5:5" s="37" customFormat="1" x14ac:dyDescent="0.2">
      <c r="E360" s="64"/>
    </row>
    <row r="361" spans="5:5" s="37" customFormat="1" x14ac:dyDescent="0.2">
      <c r="E361" s="64"/>
    </row>
    <row r="362" spans="5:5" s="37" customFormat="1" x14ac:dyDescent="0.2">
      <c r="E362" s="64"/>
    </row>
    <row r="363" spans="5:5" s="37" customFormat="1" x14ac:dyDescent="0.2">
      <c r="E363" s="64"/>
    </row>
    <row r="364" spans="5:5" s="37" customFormat="1" x14ac:dyDescent="0.2">
      <c r="E364" s="64"/>
    </row>
    <row r="365" spans="5:5" s="37" customFormat="1" x14ac:dyDescent="0.2">
      <c r="E365" s="64"/>
    </row>
    <row r="366" spans="5:5" s="37" customFormat="1" x14ac:dyDescent="0.2">
      <c r="E366" s="64"/>
    </row>
    <row r="367" spans="5:5" s="37" customFormat="1" x14ac:dyDescent="0.2">
      <c r="E367" s="64"/>
    </row>
    <row r="368" spans="5:5" s="37" customFormat="1" x14ac:dyDescent="0.2">
      <c r="E368" s="64"/>
    </row>
    <row r="369" spans="5:5" s="37" customFormat="1" x14ac:dyDescent="0.2">
      <c r="E369" s="64"/>
    </row>
    <row r="370" spans="5:5" s="37" customFormat="1" x14ac:dyDescent="0.2">
      <c r="E370" s="64"/>
    </row>
    <row r="371" spans="5:5" s="37" customFormat="1" x14ac:dyDescent="0.2">
      <c r="E371" s="64"/>
    </row>
    <row r="372" spans="5:5" s="37" customFormat="1" x14ac:dyDescent="0.2">
      <c r="E372" s="64"/>
    </row>
    <row r="373" spans="5:5" s="37" customFormat="1" x14ac:dyDescent="0.2">
      <c r="E373" s="64"/>
    </row>
    <row r="374" spans="5:5" s="37" customFormat="1" x14ac:dyDescent="0.2">
      <c r="E374" s="64"/>
    </row>
    <row r="375" spans="5:5" s="37" customFormat="1" x14ac:dyDescent="0.2">
      <c r="E375" s="64"/>
    </row>
    <row r="376" spans="5:5" s="37" customFormat="1" x14ac:dyDescent="0.2">
      <c r="E376" s="64"/>
    </row>
    <row r="377" spans="5:5" s="37" customFormat="1" x14ac:dyDescent="0.2">
      <c r="E377" s="64"/>
    </row>
    <row r="378" spans="5:5" s="37" customFormat="1" x14ac:dyDescent="0.2">
      <c r="E378" s="64"/>
    </row>
    <row r="379" spans="5:5" s="37" customFormat="1" x14ac:dyDescent="0.2">
      <c r="E379" s="64"/>
    </row>
    <row r="380" spans="5:5" s="37" customFormat="1" x14ac:dyDescent="0.2">
      <c r="E380" s="64"/>
    </row>
    <row r="381" spans="5:5" s="37" customFormat="1" x14ac:dyDescent="0.2">
      <c r="E381" s="64"/>
    </row>
    <row r="382" spans="5:5" s="37" customFormat="1" x14ac:dyDescent="0.2">
      <c r="E382" s="64"/>
    </row>
    <row r="383" spans="5:5" s="37" customFormat="1" x14ac:dyDescent="0.2">
      <c r="E383" s="64"/>
    </row>
    <row r="384" spans="5:5" s="37" customFormat="1" x14ac:dyDescent="0.2">
      <c r="E384" s="64"/>
    </row>
    <row r="385" spans="5:5" s="37" customFormat="1" x14ac:dyDescent="0.2">
      <c r="E385" s="64"/>
    </row>
    <row r="386" spans="5:5" s="37" customFormat="1" x14ac:dyDescent="0.2">
      <c r="E386" s="64"/>
    </row>
    <row r="387" spans="5:5" s="37" customFormat="1" x14ac:dyDescent="0.2">
      <c r="E387" s="64"/>
    </row>
    <row r="388" spans="5:5" s="37" customFormat="1" x14ac:dyDescent="0.2">
      <c r="E388" s="64"/>
    </row>
    <row r="389" spans="5:5" s="37" customFormat="1" x14ac:dyDescent="0.2">
      <c r="E389" s="64"/>
    </row>
    <row r="390" spans="5:5" s="37" customFormat="1" x14ac:dyDescent="0.2">
      <c r="E390" s="64"/>
    </row>
    <row r="391" spans="5:5" s="37" customFormat="1" x14ac:dyDescent="0.2">
      <c r="E391" s="64"/>
    </row>
    <row r="392" spans="5:5" s="37" customFormat="1" x14ac:dyDescent="0.2">
      <c r="E392" s="64"/>
    </row>
    <row r="393" spans="5:5" s="37" customFormat="1" x14ac:dyDescent="0.2">
      <c r="E393" s="64"/>
    </row>
    <row r="394" spans="5:5" s="37" customFormat="1" x14ac:dyDescent="0.2">
      <c r="E394" s="64"/>
    </row>
    <row r="395" spans="5:5" s="37" customFormat="1" x14ac:dyDescent="0.2">
      <c r="E395" s="64"/>
    </row>
    <row r="396" spans="5:5" s="37" customFormat="1" x14ac:dyDescent="0.2">
      <c r="E396" s="64"/>
    </row>
    <row r="397" spans="5:5" s="37" customFormat="1" x14ac:dyDescent="0.2">
      <c r="E397" s="64"/>
    </row>
    <row r="398" spans="5:5" s="37" customFormat="1" x14ac:dyDescent="0.2">
      <c r="E398" s="64"/>
    </row>
    <row r="399" spans="5:5" s="37" customFormat="1" x14ac:dyDescent="0.2">
      <c r="E399" s="64"/>
    </row>
    <row r="400" spans="5:5" s="37" customFormat="1" x14ac:dyDescent="0.2">
      <c r="E400" s="64"/>
    </row>
    <row r="401" spans="5:5" s="37" customFormat="1" x14ac:dyDescent="0.2">
      <c r="E401" s="64"/>
    </row>
    <row r="402" spans="5:5" s="37" customFormat="1" x14ac:dyDescent="0.2">
      <c r="E402" s="64"/>
    </row>
    <row r="403" spans="5:5" s="37" customFormat="1" x14ac:dyDescent="0.2">
      <c r="E403" s="64"/>
    </row>
    <row r="404" spans="5:5" s="37" customFormat="1" x14ac:dyDescent="0.2">
      <c r="E404" s="64"/>
    </row>
    <row r="405" spans="5:5" s="37" customFormat="1" x14ac:dyDescent="0.2">
      <c r="E405" s="64"/>
    </row>
    <row r="406" spans="5:5" s="37" customFormat="1" x14ac:dyDescent="0.2">
      <c r="E406" s="64"/>
    </row>
    <row r="407" spans="5:5" s="37" customFormat="1" x14ac:dyDescent="0.2">
      <c r="E407" s="64"/>
    </row>
    <row r="408" spans="5:5" s="37" customFormat="1" x14ac:dyDescent="0.2">
      <c r="E408" s="64"/>
    </row>
    <row r="409" spans="5:5" s="37" customFormat="1" x14ac:dyDescent="0.2">
      <c r="E409" s="64"/>
    </row>
    <row r="410" spans="5:5" s="37" customFormat="1" x14ac:dyDescent="0.2">
      <c r="E410" s="64"/>
    </row>
    <row r="411" spans="5:5" s="37" customFormat="1" x14ac:dyDescent="0.2">
      <c r="E411" s="64"/>
    </row>
    <row r="412" spans="5:5" s="37" customFormat="1" x14ac:dyDescent="0.2">
      <c r="E412" s="64"/>
    </row>
    <row r="413" spans="5:5" s="37" customFormat="1" x14ac:dyDescent="0.2">
      <c r="E413" s="64"/>
    </row>
    <row r="414" spans="5:5" s="37" customFormat="1" x14ac:dyDescent="0.2">
      <c r="E414" s="64"/>
    </row>
    <row r="415" spans="5:5" s="37" customFormat="1" x14ac:dyDescent="0.2">
      <c r="E415" s="64"/>
    </row>
    <row r="416" spans="5:5" s="37" customFormat="1" x14ac:dyDescent="0.2">
      <c r="E416" s="64"/>
    </row>
    <row r="417" spans="5:5" s="37" customFormat="1" x14ac:dyDescent="0.2">
      <c r="E417" s="64"/>
    </row>
    <row r="418" spans="5:5" s="37" customFormat="1" x14ac:dyDescent="0.2">
      <c r="E418" s="64"/>
    </row>
    <row r="419" spans="5:5" s="37" customFormat="1" x14ac:dyDescent="0.2">
      <c r="E419" s="64"/>
    </row>
    <row r="420" spans="5:5" s="37" customFormat="1" x14ac:dyDescent="0.2">
      <c r="E420" s="64"/>
    </row>
    <row r="421" spans="5:5" s="37" customFormat="1" x14ac:dyDescent="0.2">
      <c r="E421" s="64"/>
    </row>
    <row r="422" spans="5:5" s="37" customFormat="1" x14ac:dyDescent="0.2">
      <c r="E422" s="64"/>
    </row>
    <row r="423" spans="5:5" s="37" customFormat="1" x14ac:dyDescent="0.2">
      <c r="E423" s="64"/>
    </row>
    <row r="424" spans="5:5" s="37" customFormat="1" x14ac:dyDescent="0.2">
      <c r="E424" s="64"/>
    </row>
    <row r="425" spans="5:5" s="37" customFormat="1" x14ac:dyDescent="0.2">
      <c r="E425" s="64"/>
    </row>
    <row r="426" spans="5:5" s="37" customFormat="1" x14ac:dyDescent="0.2">
      <c r="E426" s="64"/>
    </row>
    <row r="427" spans="5:5" s="37" customFormat="1" x14ac:dyDescent="0.2">
      <c r="E427" s="64"/>
    </row>
    <row r="428" spans="5:5" s="37" customFormat="1" x14ac:dyDescent="0.2">
      <c r="E428" s="64"/>
    </row>
    <row r="429" spans="5:5" s="37" customFormat="1" x14ac:dyDescent="0.2">
      <c r="E429" s="64"/>
    </row>
    <row r="430" spans="5:5" s="37" customFormat="1" x14ac:dyDescent="0.2">
      <c r="E430" s="64"/>
    </row>
    <row r="431" spans="5:5" s="37" customFormat="1" x14ac:dyDescent="0.2">
      <c r="E431" s="64"/>
    </row>
    <row r="432" spans="5:5" s="37" customFormat="1" x14ac:dyDescent="0.2">
      <c r="E432" s="64"/>
    </row>
    <row r="433" spans="5:5" s="37" customFormat="1" x14ac:dyDescent="0.2">
      <c r="E433" s="64"/>
    </row>
    <row r="434" spans="5:5" s="37" customFormat="1" x14ac:dyDescent="0.2">
      <c r="E434" s="64"/>
    </row>
    <row r="435" spans="5:5" s="37" customFormat="1" x14ac:dyDescent="0.2">
      <c r="E435" s="64"/>
    </row>
    <row r="436" spans="5:5" s="37" customFormat="1" x14ac:dyDescent="0.2">
      <c r="E436" s="64"/>
    </row>
    <row r="437" spans="5:5" s="37" customFormat="1" x14ac:dyDescent="0.2">
      <c r="E437" s="64"/>
    </row>
    <row r="438" spans="5:5" s="37" customFormat="1" x14ac:dyDescent="0.2">
      <c r="E438" s="64"/>
    </row>
    <row r="439" spans="5:5" s="37" customFormat="1" x14ac:dyDescent="0.2">
      <c r="E439" s="64"/>
    </row>
    <row r="440" spans="5:5" s="37" customFormat="1" x14ac:dyDescent="0.2">
      <c r="E440" s="64"/>
    </row>
    <row r="441" spans="5:5" s="37" customFormat="1" x14ac:dyDescent="0.2">
      <c r="E441" s="64"/>
    </row>
    <row r="442" spans="5:5" s="37" customFormat="1" x14ac:dyDescent="0.2">
      <c r="E442" s="64"/>
    </row>
    <row r="443" spans="5:5" s="37" customFormat="1" x14ac:dyDescent="0.2">
      <c r="E443" s="64"/>
    </row>
    <row r="444" spans="5:5" s="37" customFormat="1" x14ac:dyDescent="0.2">
      <c r="E444" s="64"/>
    </row>
    <row r="445" spans="5:5" s="37" customFormat="1" x14ac:dyDescent="0.2">
      <c r="E445" s="64"/>
    </row>
    <row r="446" spans="5:5" s="37" customFormat="1" x14ac:dyDescent="0.2">
      <c r="E446" s="64"/>
    </row>
    <row r="447" spans="5:5" s="37" customFormat="1" x14ac:dyDescent="0.2">
      <c r="E447" s="64"/>
    </row>
    <row r="448" spans="5:5" s="37" customFormat="1" x14ac:dyDescent="0.2">
      <c r="E448" s="64"/>
    </row>
    <row r="449" spans="5:5" s="37" customFormat="1" x14ac:dyDescent="0.2">
      <c r="E449" s="64"/>
    </row>
    <row r="450" spans="5:5" s="37" customFormat="1" x14ac:dyDescent="0.2">
      <c r="E450" s="64"/>
    </row>
    <row r="451" spans="5:5" s="37" customFormat="1" x14ac:dyDescent="0.2">
      <c r="E451" s="64"/>
    </row>
    <row r="452" spans="5:5" s="37" customFormat="1" x14ac:dyDescent="0.2">
      <c r="E452" s="64"/>
    </row>
    <row r="453" spans="5:5" s="37" customFormat="1" x14ac:dyDescent="0.2">
      <c r="E453" s="64"/>
    </row>
    <row r="454" spans="5:5" s="37" customFormat="1" x14ac:dyDescent="0.2">
      <c r="E454" s="64"/>
    </row>
    <row r="455" spans="5:5" s="37" customFormat="1" x14ac:dyDescent="0.2">
      <c r="E455" s="64"/>
    </row>
    <row r="456" spans="5:5" s="37" customFormat="1" x14ac:dyDescent="0.2">
      <c r="E456" s="64"/>
    </row>
    <row r="457" spans="5:5" s="37" customFormat="1" x14ac:dyDescent="0.2">
      <c r="E457" s="64"/>
    </row>
    <row r="458" spans="5:5" s="37" customFormat="1" x14ac:dyDescent="0.2">
      <c r="E458" s="64"/>
    </row>
    <row r="459" spans="5:5" s="37" customFormat="1" x14ac:dyDescent="0.2">
      <c r="E459" s="64"/>
    </row>
    <row r="460" spans="5:5" s="37" customFormat="1" x14ac:dyDescent="0.2">
      <c r="E460" s="64"/>
    </row>
    <row r="461" spans="5:5" s="37" customFormat="1" x14ac:dyDescent="0.2">
      <c r="E461" s="64"/>
    </row>
    <row r="462" spans="5:5" s="37" customFormat="1" x14ac:dyDescent="0.2">
      <c r="E462" s="64"/>
    </row>
    <row r="463" spans="5:5" s="37" customFormat="1" x14ac:dyDescent="0.2">
      <c r="E463" s="64"/>
    </row>
    <row r="464" spans="5:5" s="37" customFormat="1" x14ac:dyDescent="0.2">
      <c r="E464" s="64"/>
    </row>
    <row r="465" spans="5:5" s="37" customFormat="1" x14ac:dyDescent="0.2">
      <c r="E465" s="64"/>
    </row>
    <row r="466" spans="5:5" s="37" customFormat="1" x14ac:dyDescent="0.2">
      <c r="E466" s="64"/>
    </row>
    <row r="467" spans="5:5" s="37" customFormat="1" x14ac:dyDescent="0.2">
      <c r="E467" s="64"/>
    </row>
    <row r="468" spans="5:5" s="37" customFormat="1" x14ac:dyDescent="0.2">
      <c r="E468" s="64"/>
    </row>
    <row r="469" spans="5:5" s="37" customFormat="1" x14ac:dyDescent="0.2">
      <c r="E469" s="64"/>
    </row>
    <row r="470" spans="5:5" s="37" customFormat="1" x14ac:dyDescent="0.2">
      <c r="E470" s="64"/>
    </row>
    <row r="471" spans="5:5" s="37" customFormat="1" x14ac:dyDescent="0.2">
      <c r="E471" s="64"/>
    </row>
    <row r="472" spans="5:5" s="37" customFormat="1" x14ac:dyDescent="0.2">
      <c r="E472" s="64"/>
    </row>
    <row r="473" spans="5:5" s="37" customFormat="1" x14ac:dyDescent="0.2">
      <c r="E473" s="64"/>
    </row>
    <row r="474" spans="5:5" s="37" customFormat="1" x14ac:dyDescent="0.2">
      <c r="E474" s="64"/>
    </row>
    <row r="475" spans="5:5" s="37" customFormat="1" x14ac:dyDescent="0.2">
      <c r="E475" s="64"/>
    </row>
    <row r="476" spans="5:5" s="37" customFormat="1" x14ac:dyDescent="0.2">
      <c r="E476" s="64"/>
    </row>
    <row r="477" spans="5:5" s="37" customFormat="1" x14ac:dyDescent="0.2">
      <c r="E477" s="64"/>
    </row>
    <row r="478" spans="5:5" s="37" customFormat="1" x14ac:dyDescent="0.2">
      <c r="E478" s="64"/>
    </row>
    <row r="479" spans="5:5" s="37" customFormat="1" x14ac:dyDescent="0.2">
      <c r="E479" s="64"/>
    </row>
    <row r="480" spans="5:5" s="37" customFormat="1" x14ac:dyDescent="0.2">
      <c r="E480" s="64"/>
    </row>
    <row r="481" spans="5:5" s="37" customFormat="1" x14ac:dyDescent="0.2">
      <c r="E481" s="64"/>
    </row>
    <row r="482" spans="5:5" s="37" customFormat="1" x14ac:dyDescent="0.2">
      <c r="E482" s="64"/>
    </row>
    <row r="483" spans="5:5" s="37" customFormat="1" x14ac:dyDescent="0.2">
      <c r="E483" s="64"/>
    </row>
    <row r="484" spans="5:5" s="37" customFormat="1" x14ac:dyDescent="0.2">
      <c r="E484" s="64"/>
    </row>
    <row r="485" spans="5:5" s="37" customFormat="1" x14ac:dyDescent="0.2">
      <c r="E485" s="64"/>
    </row>
    <row r="486" spans="5:5" s="37" customFormat="1" x14ac:dyDescent="0.2">
      <c r="E486" s="64"/>
    </row>
    <row r="487" spans="5:5" s="37" customFormat="1" x14ac:dyDescent="0.2">
      <c r="E487" s="64"/>
    </row>
    <row r="488" spans="5:5" s="37" customFormat="1" x14ac:dyDescent="0.2">
      <c r="E488" s="64"/>
    </row>
    <row r="489" spans="5:5" s="37" customFormat="1" x14ac:dyDescent="0.2">
      <c r="E489" s="64"/>
    </row>
    <row r="490" spans="5:5" s="37" customFormat="1" x14ac:dyDescent="0.2">
      <c r="E490" s="64"/>
    </row>
    <row r="491" spans="5:5" s="37" customFormat="1" x14ac:dyDescent="0.2">
      <c r="E491" s="64"/>
    </row>
    <row r="492" spans="5:5" s="37" customFormat="1" x14ac:dyDescent="0.2">
      <c r="E492" s="64"/>
    </row>
    <row r="493" spans="5:5" s="37" customFormat="1" x14ac:dyDescent="0.2">
      <c r="E493" s="64"/>
    </row>
    <row r="494" spans="5:5" s="37" customFormat="1" x14ac:dyDescent="0.2">
      <c r="E494" s="64"/>
    </row>
    <row r="495" spans="5:5" s="37" customFormat="1" x14ac:dyDescent="0.2">
      <c r="E495" s="64"/>
    </row>
    <row r="496" spans="5:5" s="37" customFormat="1" x14ac:dyDescent="0.2">
      <c r="E496" s="64"/>
    </row>
    <row r="497" spans="5:5" s="37" customFormat="1" x14ac:dyDescent="0.2">
      <c r="E497" s="64"/>
    </row>
    <row r="498" spans="5:5" s="37" customFormat="1" x14ac:dyDescent="0.2">
      <c r="E498" s="64"/>
    </row>
    <row r="499" spans="5:5" s="37" customFormat="1" x14ac:dyDescent="0.2">
      <c r="E499" s="64"/>
    </row>
    <row r="500" spans="5:5" s="37" customFormat="1" x14ac:dyDescent="0.2">
      <c r="E500" s="64"/>
    </row>
    <row r="501" spans="5:5" s="37" customFormat="1" x14ac:dyDescent="0.2">
      <c r="E501" s="64"/>
    </row>
    <row r="502" spans="5:5" s="37" customFormat="1" x14ac:dyDescent="0.2">
      <c r="E502" s="64"/>
    </row>
    <row r="503" spans="5:5" s="37" customFormat="1" x14ac:dyDescent="0.2">
      <c r="E503" s="64"/>
    </row>
    <row r="504" spans="5:5" s="37" customFormat="1" x14ac:dyDescent="0.2">
      <c r="E504" s="64"/>
    </row>
    <row r="505" spans="5:5" s="37" customFormat="1" x14ac:dyDescent="0.2">
      <c r="E505" s="64"/>
    </row>
    <row r="506" spans="5:5" s="37" customFormat="1" x14ac:dyDescent="0.2">
      <c r="E506" s="64"/>
    </row>
    <row r="507" spans="5:5" s="37" customFormat="1" x14ac:dyDescent="0.2">
      <c r="E507" s="64"/>
    </row>
    <row r="508" spans="5:5" s="37" customFormat="1" x14ac:dyDescent="0.2">
      <c r="E508" s="64"/>
    </row>
    <row r="509" spans="5:5" s="37" customFormat="1" x14ac:dyDescent="0.2">
      <c r="E509" s="64"/>
    </row>
    <row r="510" spans="5:5" s="37" customFormat="1" x14ac:dyDescent="0.2">
      <c r="E510" s="64"/>
    </row>
    <row r="511" spans="5:5" s="37" customFormat="1" x14ac:dyDescent="0.2">
      <c r="E511" s="64"/>
    </row>
    <row r="512" spans="5:5" s="37" customFormat="1" x14ac:dyDescent="0.2">
      <c r="E512" s="64"/>
    </row>
    <row r="513" spans="5:5" s="37" customFormat="1" x14ac:dyDescent="0.2">
      <c r="E513" s="64"/>
    </row>
    <row r="514" spans="5:5" s="37" customFormat="1" x14ac:dyDescent="0.2">
      <c r="E514" s="64"/>
    </row>
    <row r="515" spans="5:5" s="37" customFormat="1" x14ac:dyDescent="0.2">
      <c r="E515" s="64"/>
    </row>
    <row r="516" spans="5:5" s="37" customFormat="1" x14ac:dyDescent="0.2">
      <c r="E516" s="64"/>
    </row>
    <row r="517" spans="5:5" s="37" customFormat="1" x14ac:dyDescent="0.2">
      <c r="E517" s="64"/>
    </row>
    <row r="518" spans="5:5" s="37" customFormat="1" x14ac:dyDescent="0.2">
      <c r="E518" s="64"/>
    </row>
    <row r="519" spans="5:5" s="37" customFormat="1" x14ac:dyDescent="0.2">
      <c r="E519" s="64"/>
    </row>
    <row r="520" spans="5:5" s="37" customFormat="1" x14ac:dyDescent="0.2">
      <c r="E520" s="64"/>
    </row>
    <row r="521" spans="5:5" s="37" customFormat="1" x14ac:dyDescent="0.2">
      <c r="E521" s="64"/>
    </row>
    <row r="522" spans="5:5" s="37" customFormat="1" x14ac:dyDescent="0.2">
      <c r="E522" s="64"/>
    </row>
    <row r="523" spans="5:5" s="37" customFormat="1" x14ac:dyDescent="0.2">
      <c r="E523" s="64"/>
    </row>
    <row r="524" spans="5:5" s="37" customFormat="1" x14ac:dyDescent="0.2">
      <c r="E524" s="64"/>
    </row>
    <row r="525" spans="5:5" s="37" customFormat="1" x14ac:dyDescent="0.2">
      <c r="E525" s="64"/>
    </row>
    <row r="526" spans="5:5" s="37" customFormat="1" x14ac:dyDescent="0.2">
      <c r="E526" s="64"/>
    </row>
    <row r="527" spans="5:5" s="37" customFormat="1" x14ac:dyDescent="0.2">
      <c r="E527" s="64"/>
    </row>
    <row r="528" spans="5:5" s="37" customFormat="1" x14ac:dyDescent="0.2">
      <c r="E528" s="64"/>
    </row>
    <row r="529" spans="5:5" s="37" customFormat="1" x14ac:dyDescent="0.2">
      <c r="E529" s="64"/>
    </row>
    <row r="530" spans="5:5" s="37" customFormat="1" x14ac:dyDescent="0.2">
      <c r="E530" s="64"/>
    </row>
    <row r="531" spans="5:5" s="37" customFormat="1" x14ac:dyDescent="0.2">
      <c r="E531" s="64"/>
    </row>
    <row r="532" spans="5:5" s="37" customFormat="1" x14ac:dyDescent="0.2">
      <c r="E532" s="64"/>
    </row>
    <row r="533" spans="5:5" s="37" customFormat="1" x14ac:dyDescent="0.2">
      <c r="E533" s="64"/>
    </row>
    <row r="534" spans="5:5" s="37" customFormat="1" x14ac:dyDescent="0.2">
      <c r="E534" s="64"/>
    </row>
    <row r="535" spans="5:5" s="37" customFormat="1" x14ac:dyDescent="0.2">
      <c r="E535" s="64"/>
    </row>
    <row r="536" spans="5:5" s="37" customFormat="1" x14ac:dyDescent="0.2">
      <c r="E536" s="64"/>
    </row>
    <row r="537" spans="5:5" s="37" customFormat="1" x14ac:dyDescent="0.2">
      <c r="E537" s="64"/>
    </row>
    <row r="538" spans="5:5" s="37" customFormat="1" x14ac:dyDescent="0.2">
      <c r="E538" s="64"/>
    </row>
    <row r="539" spans="5:5" s="37" customFormat="1" x14ac:dyDescent="0.2">
      <c r="E539" s="64"/>
    </row>
    <row r="540" spans="5:5" s="37" customFormat="1" x14ac:dyDescent="0.2">
      <c r="E540" s="64"/>
    </row>
    <row r="541" spans="5:5" s="37" customFormat="1" x14ac:dyDescent="0.2">
      <c r="E541" s="64"/>
    </row>
    <row r="542" spans="5:5" s="37" customFormat="1" x14ac:dyDescent="0.2">
      <c r="E542" s="64"/>
    </row>
    <row r="543" spans="5:5" s="37" customFormat="1" x14ac:dyDescent="0.2">
      <c r="E543" s="64"/>
    </row>
    <row r="544" spans="5:5" s="37" customFormat="1" x14ac:dyDescent="0.2">
      <c r="E544" s="64"/>
    </row>
    <row r="545" spans="5:5" s="37" customFormat="1" x14ac:dyDescent="0.2">
      <c r="E545" s="64"/>
    </row>
    <row r="546" spans="5:5" s="37" customFormat="1" x14ac:dyDescent="0.2">
      <c r="E546" s="64"/>
    </row>
    <row r="547" spans="5:5" s="37" customFormat="1" x14ac:dyDescent="0.2">
      <c r="E547" s="64"/>
    </row>
    <row r="548" spans="5:5" s="37" customFormat="1" x14ac:dyDescent="0.2">
      <c r="E548" s="64"/>
    </row>
    <row r="549" spans="5:5" s="37" customFormat="1" x14ac:dyDescent="0.2">
      <c r="E549" s="64"/>
    </row>
    <row r="550" spans="5:5" s="37" customFormat="1" x14ac:dyDescent="0.2">
      <c r="E550" s="64"/>
    </row>
    <row r="551" spans="5:5" s="37" customFormat="1" x14ac:dyDescent="0.2">
      <c r="E551" s="64"/>
    </row>
    <row r="552" spans="5:5" s="37" customFormat="1" x14ac:dyDescent="0.2">
      <c r="E552" s="64"/>
    </row>
    <row r="553" spans="5:5" s="37" customFormat="1" x14ac:dyDescent="0.2">
      <c r="E553" s="64"/>
    </row>
    <row r="554" spans="5:5" s="37" customFormat="1" x14ac:dyDescent="0.2">
      <c r="E554" s="64"/>
    </row>
    <row r="555" spans="5:5" s="37" customFormat="1" x14ac:dyDescent="0.2">
      <c r="E555" s="64"/>
    </row>
    <row r="556" spans="5:5" s="37" customFormat="1" x14ac:dyDescent="0.2">
      <c r="E556" s="64"/>
    </row>
    <row r="557" spans="5:5" s="37" customFormat="1" x14ac:dyDescent="0.2">
      <c r="E557" s="64"/>
    </row>
    <row r="558" spans="5:5" s="37" customFormat="1" x14ac:dyDescent="0.2">
      <c r="E558" s="64"/>
    </row>
    <row r="559" spans="5:5" s="37" customFormat="1" x14ac:dyDescent="0.2">
      <c r="E559" s="64"/>
    </row>
    <row r="560" spans="5:5" s="37" customFormat="1" x14ac:dyDescent="0.2">
      <c r="E560" s="64"/>
    </row>
    <row r="561" spans="5:5" s="37" customFormat="1" x14ac:dyDescent="0.2">
      <c r="E561" s="64"/>
    </row>
    <row r="562" spans="5:5" s="37" customFormat="1" x14ac:dyDescent="0.2">
      <c r="E562" s="64"/>
    </row>
    <row r="563" spans="5:5" s="37" customFormat="1" x14ac:dyDescent="0.2">
      <c r="E563" s="64"/>
    </row>
    <row r="564" spans="5:5" s="37" customFormat="1" x14ac:dyDescent="0.2">
      <c r="E564" s="64"/>
    </row>
    <row r="565" spans="5:5" s="37" customFormat="1" x14ac:dyDescent="0.2">
      <c r="E565" s="64"/>
    </row>
    <row r="566" spans="5:5" s="37" customFormat="1" x14ac:dyDescent="0.2">
      <c r="E566" s="64"/>
    </row>
    <row r="567" spans="5:5" s="37" customFormat="1" x14ac:dyDescent="0.2">
      <c r="E567" s="64"/>
    </row>
    <row r="568" spans="5:5" s="37" customFormat="1" x14ac:dyDescent="0.2">
      <c r="E568" s="64"/>
    </row>
    <row r="569" spans="5:5" s="37" customFormat="1" x14ac:dyDescent="0.2">
      <c r="E569" s="64"/>
    </row>
    <row r="570" spans="5:5" s="37" customFormat="1" x14ac:dyDescent="0.2">
      <c r="E570" s="64"/>
    </row>
    <row r="571" spans="5:5" s="37" customFormat="1" x14ac:dyDescent="0.2">
      <c r="E571" s="64"/>
    </row>
    <row r="572" spans="5:5" s="37" customFormat="1" x14ac:dyDescent="0.2">
      <c r="E572" s="64"/>
    </row>
    <row r="573" spans="5:5" s="37" customFormat="1" x14ac:dyDescent="0.2">
      <c r="E573" s="64"/>
    </row>
    <row r="574" spans="5:5" s="37" customFormat="1" x14ac:dyDescent="0.2">
      <c r="E574" s="64"/>
    </row>
    <row r="575" spans="5:5" s="37" customFormat="1" x14ac:dyDescent="0.2">
      <c r="E575" s="64"/>
    </row>
    <row r="576" spans="5:5" s="37" customFormat="1" x14ac:dyDescent="0.2">
      <c r="E576" s="64"/>
    </row>
    <row r="577" spans="5:5" s="37" customFormat="1" x14ac:dyDescent="0.2">
      <c r="E577" s="64"/>
    </row>
    <row r="578" spans="5:5" s="37" customFormat="1" x14ac:dyDescent="0.2">
      <c r="E578" s="64"/>
    </row>
    <row r="579" spans="5:5" s="37" customFormat="1" x14ac:dyDescent="0.2">
      <c r="E579" s="64"/>
    </row>
    <row r="580" spans="5:5" s="37" customFormat="1" x14ac:dyDescent="0.2">
      <c r="E580" s="64"/>
    </row>
    <row r="581" spans="5:5" s="37" customFormat="1" x14ac:dyDescent="0.2">
      <c r="E581" s="64"/>
    </row>
    <row r="582" spans="5:5" s="37" customFormat="1" x14ac:dyDescent="0.2">
      <c r="E582" s="64"/>
    </row>
    <row r="583" spans="5:5" s="37" customFormat="1" x14ac:dyDescent="0.2">
      <c r="E583" s="64"/>
    </row>
    <row r="584" spans="5:5" s="37" customFormat="1" x14ac:dyDescent="0.2">
      <c r="E584" s="64"/>
    </row>
    <row r="585" spans="5:5" s="37" customFormat="1" x14ac:dyDescent="0.2">
      <c r="E585" s="64"/>
    </row>
    <row r="586" spans="5:5" s="37" customFormat="1" x14ac:dyDescent="0.2">
      <c r="E586" s="64"/>
    </row>
    <row r="587" spans="5:5" s="37" customFormat="1" x14ac:dyDescent="0.2">
      <c r="E587" s="64"/>
    </row>
    <row r="588" spans="5:5" s="37" customFormat="1" x14ac:dyDescent="0.2">
      <c r="E588" s="64"/>
    </row>
    <row r="589" spans="5:5" s="37" customFormat="1" x14ac:dyDescent="0.2">
      <c r="E589" s="64"/>
    </row>
    <row r="590" spans="5:5" s="37" customFormat="1" x14ac:dyDescent="0.2">
      <c r="E590" s="64"/>
    </row>
    <row r="591" spans="5:5" s="37" customFormat="1" x14ac:dyDescent="0.2">
      <c r="E591" s="64"/>
    </row>
    <row r="592" spans="5:5" s="37" customFormat="1" x14ac:dyDescent="0.2">
      <c r="E592" s="64"/>
    </row>
    <row r="593" spans="5:5" s="37" customFormat="1" x14ac:dyDescent="0.2">
      <c r="E593" s="64"/>
    </row>
    <row r="594" spans="5:5" s="37" customFormat="1" x14ac:dyDescent="0.2">
      <c r="E594" s="64"/>
    </row>
    <row r="595" spans="5:5" s="37" customFormat="1" x14ac:dyDescent="0.2">
      <c r="E595" s="64"/>
    </row>
    <row r="596" spans="5:5" s="37" customFormat="1" x14ac:dyDescent="0.2">
      <c r="E596" s="64"/>
    </row>
    <row r="597" spans="5:5" s="37" customFormat="1" x14ac:dyDescent="0.2">
      <c r="E597" s="64"/>
    </row>
    <row r="598" spans="5:5" s="37" customFormat="1" x14ac:dyDescent="0.2">
      <c r="E598" s="64"/>
    </row>
    <row r="599" spans="5:5" s="37" customFormat="1" x14ac:dyDescent="0.2">
      <c r="E599" s="64"/>
    </row>
    <row r="600" spans="5:5" s="37" customFormat="1" x14ac:dyDescent="0.2">
      <c r="E600" s="64"/>
    </row>
    <row r="601" spans="5:5" s="37" customFormat="1" x14ac:dyDescent="0.2">
      <c r="E601" s="64"/>
    </row>
    <row r="602" spans="5:5" s="37" customFormat="1" x14ac:dyDescent="0.2">
      <c r="E602" s="64"/>
    </row>
    <row r="603" spans="5:5" s="37" customFormat="1" x14ac:dyDescent="0.2">
      <c r="E603" s="64"/>
    </row>
    <row r="604" spans="5:5" s="37" customFormat="1" x14ac:dyDescent="0.2">
      <c r="E604" s="64"/>
    </row>
    <row r="605" spans="5:5" s="37" customFormat="1" x14ac:dyDescent="0.2">
      <c r="E605" s="64"/>
    </row>
    <row r="606" spans="5:5" s="37" customFormat="1" x14ac:dyDescent="0.2">
      <c r="E606" s="64"/>
    </row>
    <row r="607" spans="5:5" s="37" customFormat="1" x14ac:dyDescent="0.2">
      <c r="E607" s="64"/>
    </row>
    <row r="608" spans="5:5" s="37" customFormat="1" x14ac:dyDescent="0.2">
      <c r="E608" s="64"/>
    </row>
    <row r="609" spans="5:5" s="37" customFormat="1" x14ac:dyDescent="0.2">
      <c r="E609" s="64"/>
    </row>
    <row r="610" spans="5:5" s="37" customFormat="1" x14ac:dyDescent="0.2">
      <c r="E610" s="64"/>
    </row>
    <row r="611" spans="5:5" s="37" customFormat="1" x14ac:dyDescent="0.2">
      <c r="E611" s="64"/>
    </row>
    <row r="612" spans="5:5" s="37" customFormat="1" x14ac:dyDescent="0.2">
      <c r="E612" s="64"/>
    </row>
    <row r="613" spans="5:5" s="37" customFormat="1" x14ac:dyDescent="0.2">
      <c r="E613" s="64"/>
    </row>
    <row r="614" spans="5:5" s="37" customFormat="1" x14ac:dyDescent="0.2">
      <c r="E614" s="64"/>
    </row>
    <row r="615" spans="5:5" s="37" customFormat="1" x14ac:dyDescent="0.2">
      <c r="E615" s="64"/>
    </row>
    <row r="616" spans="5:5" s="37" customFormat="1" x14ac:dyDescent="0.2">
      <c r="E616" s="64"/>
    </row>
    <row r="617" spans="5:5" s="37" customFormat="1" x14ac:dyDescent="0.2">
      <c r="E617" s="64"/>
    </row>
    <row r="618" spans="5:5" s="37" customFormat="1" x14ac:dyDescent="0.2">
      <c r="E618" s="64"/>
    </row>
    <row r="619" spans="5:5" s="37" customFormat="1" x14ac:dyDescent="0.2">
      <c r="E619" s="64"/>
    </row>
    <row r="620" spans="5:5" s="37" customFormat="1" x14ac:dyDescent="0.2">
      <c r="E620" s="64"/>
    </row>
    <row r="621" spans="5:5" s="37" customFormat="1" x14ac:dyDescent="0.2">
      <c r="E621" s="64"/>
    </row>
    <row r="622" spans="5:5" s="37" customFormat="1" x14ac:dyDescent="0.2">
      <c r="E622" s="64"/>
    </row>
    <row r="623" spans="5:5" s="37" customFormat="1" x14ac:dyDescent="0.2">
      <c r="E623" s="64"/>
    </row>
    <row r="624" spans="5:5" s="37" customFormat="1" x14ac:dyDescent="0.2">
      <c r="E624" s="64"/>
    </row>
    <row r="625" spans="5:5" s="37" customFormat="1" x14ac:dyDescent="0.2">
      <c r="E625" s="64"/>
    </row>
    <row r="626" spans="5:5" s="37" customFormat="1" x14ac:dyDescent="0.2">
      <c r="E626" s="64"/>
    </row>
    <row r="627" spans="5:5" s="37" customFormat="1" x14ac:dyDescent="0.2">
      <c r="E627" s="64"/>
    </row>
    <row r="628" spans="5:5" s="37" customFormat="1" x14ac:dyDescent="0.2">
      <c r="E628" s="64"/>
    </row>
    <row r="629" spans="5:5" s="37" customFormat="1" x14ac:dyDescent="0.2">
      <c r="E629" s="64"/>
    </row>
    <row r="630" spans="5:5" s="37" customFormat="1" x14ac:dyDescent="0.2">
      <c r="E630" s="64"/>
    </row>
    <row r="631" spans="5:5" s="37" customFormat="1" x14ac:dyDescent="0.2">
      <c r="E631" s="64"/>
    </row>
    <row r="632" spans="5:5" s="37" customFormat="1" x14ac:dyDescent="0.2">
      <c r="E632" s="64"/>
    </row>
    <row r="633" spans="5:5" s="37" customFormat="1" x14ac:dyDescent="0.2">
      <c r="E633" s="64"/>
    </row>
    <row r="634" spans="5:5" s="37" customFormat="1" x14ac:dyDescent="0.2">
      <c r="E634" s="64"/>
    </row>
    <row r="635" spans="5:5" s="37" customFormat="1" x14ac:dyDescent="0.2">
      <c r="E635" s="64"/>
    </row>
    <row r="636" spans="5:5" s="37" customFormat="1" x14ac:dyDescent="0.2">
      <c r="E636" s="64"/>
    </row>
    <row r="637" spans="5:5" s="37" customFormat="1" x14ac:dyDescent="0.2">
      <c r="E637" s="64"/>
    </row>
    <row r="638" spans="5:5" s="37" customFormat="1" x14ac:dyDescent="0.2">
      <c r="E638" s="64"/>
    </row>
    <row r="639" spans="5:5" s="37" customFormat="1" x14ac:dyDescent="0.2">
      <c r="E639" s="64"/>
    </row>
    <row r="640" spans="5:5" s="37" customFormat="1" x14ac:dyDescent="0.2">
      <c r="E640" s="64"/>
    </row>
    <row r="641" spans="5:5" s="37" customFormat="1" x14ac:dyDescent="0.2">
      <c r="E641" s="64"/>
    </row>
    <row r="642" spans="5:5" s="37" customFormat="1" x14ac:dyDescent="0.2">
      <c r="E642" s="64"/>
    </row>
    <row r="643" spans="5:5" s="37" customFormat="1" x14ac:dyDescent="0.2">
      <c r="E643" s="64"/>
    </row>
    <row r="644" spans="5:5" s="37" customFormat="1" x14ac:dyDescent="0.2">
      <c r="E644" s="64"/>
    </row>
    <row r="645" spans="5:5" s="37" customFormat="1" x14ac:dyDescent="0.2">
      <c r="E645" s="64"/>
    </row>
    <row r="646" spans="5:5" s="37" customFormat="1" x14ac:dyDescent="0.2">
      <c r="E646" s="64"/>
    </row>
    <row r="647" spans="5:5" s="37" customFormat="1" x14ac:dyDescent="0.2">
      <c r="E647" s="64"/>
    </row>
    <row r="648" spans="5:5" s="37" customFormat="1" x14ac:dyDescent="0.2">
      <c r="E648" s="64"/>
    </row>
    <row r="649" spans="5:5" s="37" customFormat="1" x14ac:dyDescent="0.2">
      <c r="E649" s="64"/>
    </row>
    <row r="650" spans="5:5" s="37" customFormat="1" x14ac:dyDescent="0.2">
      <c r="E650" s="64"/>
    </row>
    <row r="651" spans="5:5" s="37" customFormat="1" x14ac:dyDescent="0.2">
      <c r="E651" s="64"/>
    </row>
    <row r="652" spans="5:5" s="37" customFormat="1" x14ac:dyDescent="0.2">
      <c r="E652" s="64"/>
    </row>
    <row r="653" spans="5:5" s="37" customFormat="1" x14ac:dyDescent="0.2">
      <c r="E653" s="64"/>
    </row>
    <row r="654" spans="5:5" s="37" customFormat="1" x14ac:dyDescent="0.2">
      <c r="E654" s="64"/>
    </row>
    <row r="655" spans="5:5" s="37" customFormat="1" x14ac:dyDescent="0.2">
      <c r="E655" s="64"/>
    </row>
    <row r="656" spans="5:5" s="37" customFormat="1" x14ac:dyDescent="0.2">
      <c r="E656" s="64"/>
    </row>
    <row r="657" spans="5:5" s="37" customFormat="1" x14ac:dyDescent="0.2">
      <c r="E657" s="64"/>
    </row>
    <row r="658" spans="5:5" s="37" customFormat="1" x14ac:dyDescent="0.2">
      <c r="E658" s="64"/>
    </row>
    <row r="659" spans="5:5" s="37" customFormat="1" x14ac:dyDescent="0.2">
      <c r="E659" s="64"/>
    </row>
    <row r="660" spans="5:5" s="37" customFormat="1" x14ac:dyDescent="0.2">
      <c r="E660" s="64"/>
    </row>
    <row r="661" spans="5:5" s="37" customFormat="1" x14ac:dyDescent="0.2">
      <c r="E661" s="64"/>
    </row>
    <row r="662" spans="5:5" s="37" customFormat="1" x14ac:dyDescent="0.2">
      <c r="E662" s="64"/>
    </row>
    <row r="663" spans="5:5" s="37" customFormat="1" x14ac:dyDescent="0.2">
      <c r="E663" s="64"/>
    </row>
    <row r="664" spans="5:5" s="37" customFormat="1" x14ac:dyDescent="0.2">
      <c r="E664" s="64"/>
    </row>
    <row r="665" spans="5:5" s="37" customFormat="1" x14ac:dyDescent="0.2">
      <c r="E665" s="64"/>
    </row>
    <row r="666" spans="5:5" s="37" customFormat="1" x14ac:dyDescent="0.2">
      <c r="E666" s="64"/>
    </row>
    <row r="667" spans="5:5" s="37" customFormat="1" x14ac:dyDescent="0.2">
      <c r="E667" s="64"/>
    </row>
    <row r="668" spans="5:5" s="37" customFormat="1" x14ac:dyDescent="0.2">
      <c r="E668" s="64"/>
    </row>
    <row r="669" spans="5:5" s="37" customFormat="1" x14ac:dyDescent="0.2">
      <c r="E669" s="64"/>
    </row>
    <row r="670" spans="5:5" s="37" customFormat="1" x14ac:dyDescent="0.2">
      <c r="E670" s="64"/>
    </row>
    <row r="671" spans="5:5" s="37" customFormat="1" x14ac:dyDescent="0.2">
      <c r="E671" s="64"/>
    </row>
    <row r="672" spans="5:5" s="37" customFormat="1" x14ac:dyDescent="0.2">
      <c r="E672" s="64"/>
    </row>
    <row r="673" spans="5:5" s="37" customFormat="1" x14ac:dyDescent="0.2">
      <c r="E673" s="64"/>
    </row>
    <row r="674" spans="5:5" s="37" customFormat="1" x14ac:dyDescent="0.2">
      <c r="E674" s="64"/>
    </row>
    <row r="675" spans="5:5" s="37" customFormat="1" x14ac:dyDescent="0.2">
      <c r="E675" s="64"/>
    </row>
    <row r="676" spans="5:5" s="37" customFormat="1" x14ac:dyDescent="0.2">
      <c r="E676" s="64"/>
    </row>
    <row r="677" spans="5:5" s="37" customFormat="1" x14ac:dyDescent="0.2">
      <c r="E677" s="64"/>
    </row>
    <row r="678" spans="5:5" s="37" customFormat="1" x14ac:dyDescent="0.2">
      <c r="E678" s="64"/>
    </row>
    <row r="679" spans="5:5" s="37" customFormat="1" x14ac:dyDescent="0.2">
      <c r="E679" s="64"/>
    </row>
    <row r="680" spans="5:5" s="37" customFormat="1" x14ac:dyDescent="0.2">
      <c r="E680" s="64"/>
    </row>
    <row r="681" spans="5:5" s="37" customFormat="1" x14ac:dyDescent="0.2">
      <c r="E681" s="64"/>
    </row>
    <row r="682" spans="5:5" s="37" customFormat="1" x14ac:dyDescent="0.2">
      <c r="E682" s="64"/>
    </row>
    <row r="683" spans="5:5" s="37" customFormat="1" x14ac:dyDescent="0.2">
      <c r="E683" s="64"/>
    </row>
    <row r="684" spans="5:5" s="37" customFormat="1" x14ac:dyDescent="0.2">
      <c r="E684" s="64"/>
    </row>
    <row r="685" spans="5:5" s="37" customFormat="1" x14ac:dyDescent="0.2">
      <c r="E685" s="64"/>
    </row>
    <row r="686" spans="5:5" s="37" customFormat="1" x14ac:dyDescent="0.2">
      <c r="E686" s="64"/>
    </row>
    <row r="687" spans="5:5" s="37" customFormat="1" x14ac:dyDescent="0.2">
      <c r="E687" s="64"/>
    </row>
    <row r="688" spans="5:5" s="37" customFormat="1" x14ac:dyDescent="0.2">
      <c r="E688" s="64"/>
    </row>
    <row r="689" spans="5:5" s="37" customFormat="1" x14ac:dyDescent="0.2">
      <c r="E689" s="64"/>
    </row>
    <row r="690" spans="5:5" s="37" customFormat="1" x14ac:dyDescent="0.2">
      <c r="E690" s="64"/>
    </row>
    <row r="691" spans="5:5" s="37" customFormat="1" x14ac:dyDescent="0.2">
      <c r="E691" s="64"/>
    </row>
    <row r="692" spans="5:5" s="37" customFormat="1" x14ac:dyDescent="0.2">
      <c r="E692" s="64"/>
    </row>
    <row r="693" spans="5:5" s="37" customFormat="1" x14ac:dyDescent="0.2">
      <c r="E693" s="64"/>
    </row>
    <row r="694" spans="5:5" s="37" customFormat="1" x14ac:dyDescent="0.2">
      <c r="E694" s="64"/>
    </row>
    <row r="695" spans="5:5" s="37" customFormat="1" x14ac:dyDescent="0.2">
      <c r="E695" s="64"/>
    </row>
    <row r="696" spans="5:5" s="37" customFormat="1" x14ac:dyDescent="0.2">
      <c r="E696" s="64"/>
    </row>
    <row r="697" spans="5:5" s="37" customFormat="1" x14ac:dyDescent="0.2">
      <c r="E697" s="64"/>
    </row>
    <row r="698" spans="5:5" s="37" customFormat="1" x14ac:dyDescent="0.2">
      <c r="E698" s="64"/>
    </row>
    <row r="699" spans="5:5" s="37" customFormat="1" x14ac:dyDescent="0.2">
      <c r="E699" s="64"/>
    </row>
    <row r="700" spans="5:5" s="37" customFormat="1" x14ac:dyDescent="0.2">
      <c r="E700" s="64"/>
    </row>
    <row r="701" spans="5:5" s="37" customFormat="1" x14ac:dyDescent="0.2">
      <c r="E701" s="64"/>
    </row>
    <row r="702" spans="5:5" s="37" customFormat="1" x14ac:dyDescent="0.2">
      <c r="E702" s="64"/>
    </row>
    <row r="703" spans="5:5" s="37" customFormat="1" x14ac:dyDescent="0.2">
      <c r="E703" s="64"/>
    </row>
    <row r="704" spans="5:5" s="37" customFormat="1" x14ac:dyDescent="0.2">
      <c r="E704" s="64"/>
    </row>
    <row r="705" spans="5:5" s="37" customFormat="1" x14ac:dyDescent="0.2">
      <c r="E705" s="64"/>
    </row>
    <row r="706" spans="5:5" s="37" customFormat="1" x14ac:dyDescent="0.2">
      <c r="E706" s="64"/>
    </row>
    <row r="707" spans="5:5" s="37" customFormat="1" x14ac:dyDescent="0.2">
      <c r="E707" s="64"/>
    </row>
    <row r="708" spans="5:5" s="37" customFormat="1" x14ac:dyDescent="0.2">
      <c r="E708" s="64"/>
    </row>
    <row r="709" spans="5:5" s="37" customFormat="1" x14ac:dyDescent="0.2">
      <c r="E709" s="64"/>
    </row>
    <row r="710" spans="5:5" s="37" customFormat="1" x14ac:dyDescent="0.2">
      <c r="E710" s="64"/>
    </row>
    <row r="711" spans="5:5" s="37" customFormat="1" x14ac:dyDescent="0.2">
      <c r="E711" s="64"/>
    </row>
    <row r="712" spans="5:5" s="37" customFormat="1" x14ac:dyDescent="0.2">
      <c r="E712" s="64"/>
    </row>
    <row r="713" spans="5:5" s="37" customFormat="1" x14ac:dyDescent="0.2">
      <c r="E713" s="64"/>
    </row>
    <row r="714" spans="5:5" s="37" customFormat="1" x14ac:dyDescent="0.2">
      <c r="E714" s="64"/>
    </row>
    <row r="715" spans="5:5" s="37" customFormat="1" x14ac:dyDescent="0.2">
      <c r="E715" s="64"/>
    </row>
    <row r="716" spans="5:5" s="37" customFormat="1" x14ac:dyDescent="0.2">
      <c r="E716" s="64"/>
    </row>
    <row r="717" spans="5:5" s="37" customFormat="1" x14ac:dyDescent="0.2">
      <c r="E717" s="64"/>
    </row>
    <row r="718" spans="5:5" s="37" customFormat="1" x14ac:dyDescent="0.2">
      <c r="E718" s="64"/>
    </row>
    <row r="719" spans="5:5" s="37" customFormat="1" x14ac:dyDescent="0.2">
      <c r="E719" s="64"/>
    </row>
    <row r="720" spans="5:5" s="37" customFormat="1" x14ac:dyDescent="0.2">
      <c r="E720" s="64"/>
    </row>
    <row r="721" spans="5:5" s="37" customFormat="1" x14ac:dyDescent="0.2">
      <c r="E721" s="64"/>
    </row>
    <row r="722" spans="5:5" s="37" customFormat="1" x14ac:dyDescent="0.2">
      <c r="E722" s="64"/>
    </row>
    <row r="723" spans="5:5" s="37" customFormat="1" x14ac:dyDescent="0.2">
      <c r="E723" s="64"/>
    </row>
    <row r="724" spans="5:5" s="37" customFormat="1" x14ac:dyDescent="0.2">
      <c r="E724" s="64"/>
    </row>
    <row r="725" spans="5:5" s="37" customFormat="1" x14ac:dyDescent="0.2">
      <c r="E725" s="64"/>
    </row>
    <row r="726" spans="5:5" s="37" customFormat="1" x14ac:dyDescent="0.2">
      <c r="E726" s="64"/>
    </row>
    <row r="727" spans="5:5" s="37" customFormat="1" x14ac:dyDescent="0.2">
      <c r="E727" s="64"/>
    </row>
    <row r="728" spans="5:5" s="37" customFormat="1" x14ac:dyDescent="0.2">
      <c r="E728" s="64"/>
    </row>
    <row r="729" spans="5:5" s="37" customFormat="1" x14ac:dyDescent="0.2">
      <c r="E729" s="64"/>
    </row>
    <row r="730" spans="5:5" s="37" customFormat="1" x14ac:dyDescent="0.2">
      <c r="E730" s="64"/>
    </row>
    <row r="731" spans="5:5" s="37" customFormat="1" x14ac:dyDescent="0.2">
      <c r="E731" s="64"/>
    </row>
    <row r="732" spans="5:5" s="37" customFormat="1" x14ac:dyDescent="0.2">
      <c r="E732" s="64"/>
    </row>
    <row r="733" spans="5:5" s="37" customFormat="1" x14ac:dyDescent="0.2">
      <c r="E733" s="64"/>
    </row>
    <row r="734" spans="5:5" s="37" customFormat="1" x14ac:dyDescent="0.2">
      <c r="E734" s="64"/>
    </row>
    <row r="735" spans="5:5" s="37" customFormat="1" x14ac:dyDescent="0.2">
      <c r="E735" s="64"/>
    </row>
    <row r="736" spans="5:5" s="37" customFormat="1" x14ac:dyDescent="0.2">
      <c r="E736" s="64"/>
    </row>
    <row r="737" spans="5:5" s="37" customFormat="1" x14ac:dyDescent="0.2">
      <c r="E737" s="64"/>
    </row>
    <row r="738" spans="5:5" s="37" customFormat="1" x14ac:dyDescent="0.2">
      <c r="E738" s="64"/>
    </row>
    <row r="739" spans="5:5" s="37" customFormat="1" x14ac:dyDescent="0.2">
      <c r="E739" s="64"/>
    </row>
    <row r="740" spans="5:5" s="37" customFormat="1" x14ac:dyDescent="0.2">
      <c r="E740" s="64"/>
    </row>
    <row r="741" spans="5:5" s="37" customFormat="1" x14ac:dyDescent="0.2">
      <c r="E741" s="64"/>
    </row>
    <row r="742" spans="5:5" s="37" customFormat="1" x14ac:dyDescent="0.2">
      <c r="E742" s="64"/>
    </row>
    <row r="743" spans="5:5" s="37" customFormat="1" x14ac:dyDescent="0.2">
      <c r="E743" s="64"/>
    </row>
    <row r="744" spans="5:5" s="37" customFormat="1" x14ac:dyDescent="0.2">
      <c r="E744" s="64"/>
    </row>
    <row r="745" spans="5:5" s="37" customFormat="1" x14ac:dyDescent="0.2">
      <c r="E745" s="64"/>
    </row>
    <row r="746" spans="5:5" s="37" customFormat="1" x14ac:dyDescent="0.2">
      <c r="E746" s="64"/>
    </row>
    <row r="747" spans="5:5" s="37" customFormat="1" x14ac:dyDescent="0.2">
      <c r="E747" s="64"/>
    </row>
    <row r="748" spans="5:5" s="37" customFormat="1" x14ac:dyDescent="0.2">
      <c r="E748" s="64"/>
    </row>
    <row r="749" spans="5:5" s="37" customFormat="1" x14ac:dyDescent="0.2">
      <c r="E749" s="64"/>
    </row>
    <row r="750" spans="5:5" s="37" customFormat="1" x14ac:dyDescent="0.2">
      <c r="E750" s="64"/>
    </row>
    <row r="751" spans="5:5" s="37" customFormat="1" x14ac:dyDescent="0.2">
      <c r="E751" s="64"/>
    </row>
    <row r="752" spans="5:5" s="37" customFormat="1" x14ac:dyDescent="0.2">
      <c r="E752" s="64"/>
    </row>
    <row r="753" spans="5:5" s="37" customFormat="1" x14ac:dyDescent="0.2">
      <c r="E753" s="64"/>
    </row>
    <row r="754" spans="5:5" s="37" customFormat="1" x14ac:dyDescent="0.2">
      <c r="E754" s="64"/>
    </row>
    <row r="755" spans="5:5" s="37" customFormat="1" x14ac:dyDescent="0.2">
      <c r="E755" s="64"/>
    </row>
    <row r="756" spans="5:5" s="37" customFormat="1" x14ac:dyDescent="0.2">
      <c r="E756" s="64"/>
    </row>
    <row r="757" spans="5:5" s="37" customFormat="1" x14ac:dyDescent="0.2">
      <c r="E757" s="64"/>
    </row>
    <row r="758" spans="5:5" s="37" customFormat="1" x14ac:dyDescent="0.2">
      <c r="E758" s="64"/>
    </row>
    <row r="759" spans="5:5" s="37" customFormat="1" x14ac:dyDescent="0.2">
      <c r="E759" s="64"/>
    </row>
    <row r="760" spans="5:5" s="37" customFormat="1" x14ac:dyDescent="0.2">
      <c r="E760" s="64"/>
    </row>
    <row r="761" spans="5:5" s="37" customFormat="1" x14ac:dyDescent="0.2">
      <c r="E761" s="64"/>
    </row>
    <row r="762" spans="5:5" s="37" customFormat="1" x14ac:dyDescent="0.2">
      <c r="E762" s="64"/>
    </row>
    <row r="763" spans="5:5" s="37" customFormat="1" x14ac:dyDescent="0.2">
      <c r="E763" s="64"/>
    </row>
    <row r="764" spans="5:5" s="37" customFormat="1" x14ac:dyDescent="0.2">
      <c r="E764" s="64"/>
    </row>
    <row r="765" spans="5:5" s="37" customFormat="1" x14ac:dyDescent="0.2">
      <c r="E765" s="64"/>
    </row>
    <row r="766" spans="5:5" s="37" customFormat="1" x14ac:dyDescent="0.2">
      <c r="E766" s="64"/>
    </row>
    <row r="767" spans="5:5" s="37" customFormat="1" x14ac:dyDescent="0.2">
      <c r="E767" s="64"/>
    </row>
    <row r="768" spans="5:5" s="37" customFormat="1" x14ac:dyDescent="0.2">
      <c r="E768" s="64"/>
    </row>
    <row r="769" spans="5:5" s="37" customFormat="1" x14ac:dyDescent="0.2">
      <c r="E769" s="64"/>
    </row>
    <row r="770" spans="5:5" s="37" customFormat="1" x14ac:dyDescent="0.2">
      <c r="E770" s="64"/>
    </row>
    <row r="771" spans="5:5" s="37" customFormat="1" x14ac:dyDescent="0.2">
      <c r="E771" s="64"/>
    </row>
    <row r="772" spans="5:5" s="37" customFormat="1" x14ac:dyDescent="0.2">
      <c r="E772" s="64"/>
    </row>
    <row r="773" spans="5:5" s="37" customFormat="1" x14ac:dyDescent="0.2">
      <c r="E773" s="64"/>
    </row>
    <row r="774" spans="5:5" s="37" customFormat="1" x14ac:dyDescent="0.2">
      <c r="E774" s="64"/>
    </row>
    <row r="775" spans="5:5" s="37" customFormat="1" x14ac:dyDescent="0.2">
      <c r="E775" s="64"/>
    </row>
    <row r="776" spans="5:5" s="37" customFormat="1" x14ac:dyDescent="0.2">
      <c r="E776" s="64"/>
    </row>
    <row r="777" spans="5:5" s="37" customFormat="1" x14ac:dyDescent="0.2">
      <c r="E777" s="64"/>
    </row>
    <row r="778" spans="5:5" s="37" customFormat="1" x14ac:dyDescent="0.2">
      <c r="E778" s="64"/>
    </row>
    <row r="779" spans="5:5" s="37" customFormat="1" x14ac:dyDescent="0.2">
      <c r="E779" s="64"/>
    </row>
    <row r="780" spans="5:5" s="37" customFormat="1" x14ac:dyDescent="0.2">
      <c r="E780" s="64"/>
    </row>
    <row r="781" spans="5:5" s="37" customFormat="1" x14ac:dyDescent="0.2">
      <c r="E781" s="64"/>
    </row>
    <row r="782" spans="5:5" s="37" customFormat="1" x14ac:dyDescent="0.2">
      <c r="E782" s="64"/>
    </row>
    <row r="783" spans="5:5" s="37" customFormat="1" x14ac:dyDescent="0.2">
      <c r="E783" s="64"/>
    </row>
    <row r="784" spans="5:5" s="37" customFormat="1" x14ac:dyDescent="0.2">
      <c r="E784" s="64"/>
    </row>
    <row r="785" spans="5:5" s="37" customFormat="1" x14ac:dyDescent="0.2">
      <c r="E785" s="64"/>
    </row>
    <row r="786" spans="5:5" s="37" customFormat="1" x14ac:dyDescent="0.2">
      <c r="E786" s="64"/>
    </row>
    <row r="787" spans="5:5" s="37" customFormat="1" x14ac:dyDescent="0.2">
      <c r="E787" s="64"/>
    </row>
    <row r="788" spans="5:5" s="37" customFormat="1" x14ac:dyDescent="0.2">
      <c r="E788" s="64"/>
    </row>
    <row r="789" spans="5:5" s="37" customFormat="1" x14ac:dyDescent="0.2">
      <c r="E789" s="64"/>
    </row>
    <row r="790" spans="5:5" s="37" customFormat="1" x14ac:dyDescent="0.2">
      <c r="E790" s="64"/>
    </row>
    <row r="791" spans="5:5" s="37" customFormat="1" x14ac:dyDescent="0.2">
      <c r="E791" s="64"/>
    </row>
    <row r="792" spans="5:5" s="37" customFormat="1" x14ac:dyDescent="0.2">
      <c r="E792" s="64"/>
    </row>
    <row r="793" spans="5:5" s="37" customFormat="1" x14ac:dyDescent="0.2">
      <c r="E793" s="64"/>
    </row>
    <row r="794" spans="5:5" s="37" customFormat="1" x14ac:dyDescent="0.2">
      <c r="E794" s="64"/>
    </row>
    <row r="795" spans="5:5" s="37" customFormat="1" x14ac:dyDescent="0.2">
      <c r="E795" s="64"/>
    </row>
    <row r="796" spans="5:5" s="37" customFormat="1" x14ac:dyDescent="0.2">
      <c r="E796" s="64"/>
    </row>
    <row r="797" spans="5:5" s="37" customFormat="1" x14ac:dyDescent="0.2">
      <c r="E797" s="64"/>
    </row>
    <row r="798" spans="5:5" s="37" customFormat="1" x14ac:dyDescent="0.2">
      <c r="E798" s="64"/>
    </row>
    <row r="799" spans="5:5" s="37" customFormat="1" x14ac:dyDescent="0.2">
      <c r="E799" s="64"/>
    </row>
    <row r="800" spans="5:5" s="37" customFormat="1" x14ac:dyDescent="0.2">
      <c r="E800" s="64"/>
    </row>
    <row r="801" spans="5:5" s="37" customFormat="1" x14ac:dyDescent="0.2">
      <c r="E801" s="64"/>
    </row>
    <row r="802" spans="5:5" s="37" customFormat="1" x14ac:dyDescent="0.2">
      <c r="E802" s="64"/>
    </row>
    <row r="803" spans="5:5" s="37" customFormat="1" x14ac:dyDescent="0.2">
      <c r="E803" s="64"/>
    </row>
    <row r="804" spans="5:5" s="37" customFormat="1" x14ac:dyDescent="0.2">
      <c r="E804" s="64"/>
    </row>
    <row r="805" spans="5:5" s="37" customFormat="1" x14ac:dyDescent="0.2">
      <c r="E805" s="64"/>
    </row>
    <row r="806" spans="5:5" s="37" customFormat="1" x14ac:dyDescent="0.2">
      <c r="E806" s="64"/>
    </row>
    <row r="807" spans="5:5" s="37" customFormat="1" x14ac:dyDescent="0.2">
      <c r="E807" s="64"/>
    </row>
    <row r="808" spans="5:5" s="37" customFormat="1" x14ac:dyDescent="0.2">
      <c r="E808" s="64"/>
    </row>
    <row r="809" spans="5:5" s="37" customFormat="1" x14ac:dyDescent="0.2">
      <c r="E809" s="64"/>
    </row>
    <row r="810" spans="5:5" s="37" customFormat="1" x14ac:dyDescent="0.2">
      <c r="E810" s="64"/>
    </row>
    <row r="811" spans="5:5" s="37" customFormat="1" x14ac:dyDescent="0.2">
      <c r="E811" s="64"/>
    </row>
    <row r="812" spans="5:5" s="37" customFormat="1" x14ac:dyDescent="0.2">
      <c r="E812" s="64"/>
    </row>
    <row r="813" spans="5:5" s="37" customFormat="1" x14ac:dyDescent="0.2">
      <c r="E813" s="64"/>
    </row>
    <row r="814" spans="5:5" s="37" customFormat="1" x14ac:dyDescent="0.2">
      <c r="E814" s="64"/>
    </row>
    <row r="815" spans="5:5" s="37" customFormat="1" x14ac:dyDescent="0.2">
      <c r="E815" s="64"/>
    </row>
    <row r="816" spans="5:5" s="37" customFormat="1" x14ac:dyDescent="0.2">
      <c r="E816" s="64"/>
    </row>
    <row r="817" spans="5:5" s="37" customFormat="1" x14ac:dyDescent="0.2">
      <c r="E817" s="64"/>
    </row>
    <row r="818" spans="5:5" s="37" customFormat="1" x14ac:dyDescent="0.2">
      <c r="E818" s="64"/>
    </row>
    <row r="819" spans="5:5" s="37" customFormat="1" x14ac:dyDescent="0.2">
      <c r="E819" s="64"/>
    </row>
    <row r="820" spans="5:5" s="37" customFormat="1" x14ac:dyDescent="0.2">
      <c r="E820" s="64"/>
    </row>
    <row r="821" spans="5:5" s="37" customFormat="1" x14ac:dyDescent="0.2">
      <c r="E821" s="64"/>
    </row>
    <row r="822" spans="5:5" s="37" customFormat="1" x14ac:dyDescent="0.2">
      <c r="E822" s="64"/>
    </row>
    <row r="823" spans="5:5" s="37" customFormat="1" x14ac:dyDescent="0.2">
      <c r="E823" s="64"/>
    </row>
    <row r="824" spans="5:5" s="37" customFormat="1" x14ac:dyDescent="0.2">
      <c r="E824" s="64"/>
    </row>
    <row r="825" spans="5:5" s="37" customFormat="1" x14ac:dyDescent="0.2">
      <c r="E825" s="64"/>
    </row>
    <row r="826" spans="5:5" s="37" customFormat="1" x14ac:dyDescent="0.2">
      <c r="E826" s="64"/>
    </row>
    <row r="827" spans="5:5" s="37" customFormat="1" x14ac:dyDescent="0.2">
      <c r="E827" s="64"/>
    </row>
    <row r="828" spans="5:5" s="37" customFormat="1" x14ac:dyDescent="0.2">
      <c r="E828" s="64"/>
    </row>
    <row r="829" spans="5:5" s="37" customFormat="1" x14ac:dyDescent="0.2">
      <c r="E829" s="64"/>
    </row>
    <row r="830" spans="5:5" s="37" customFormat="1" x14ac:dyDescent="0.2">
      <c r="E830" s="64"/>
    </row>
    <row r="831" spans="5:5" s="37" customFormat="1" x14ac:dyDescent="0.2">
      <c r="E831" s="64"/>
    </row>
    <row r="832" spans="5:5" s="37" customFormat="1" x14ac:dyDescent="0.2">
      <c r="E832" s="64"/>
    </row>
    <row r="833" spans="5:5" s="37" customFormat="1" x14ac:dyDescent="0.2">
      <c r="E833" s="64"/>
    </row>
    <row r="834" spans="5:5" s="37" customFormat="1" x14ac:dyDescent="0.2">
      <c r="E834" s="64"/>
    </row>
    <row r="835" spans="5:5" s="37" customFormat="1" x14ac:dyDescent="0.2">
      <c r="E835" s="64"/>
    </row>
    <row r="836" spans="5:5" s="37" customFormat="1" x14ac:dyDescent="0.2">
      <c r="E836" s="64"/>
    </row>
    <row r="837" spans="5:5" s="37" customFormat="1" x14ac:dyDescent="0.2">
      <c r="E837" s="64"/>
    </row>
    <row r="838" spans="5:5" s="37" customFormat="1" x14ac:dyDescent="0.2">
      <c r="E838" s="64"/>
    </row>
    <row r="839" spans="5:5" s="37" customFormat="1" x14ac:dyDescent="0.2">
      <c r="E839" s="64"/>
    </row>
    <row r="840" spans="5:5" s="37" customFormat="1" x14ac:dyDescent="0.2">
      <c r="E840" s="64"/>
    </row>
    <row r="841" spans="5:5" s="37" customFormat="1" x14ac:dyDescent="0.2">
      <c r="E841" s="64"/>
    </row>
    <row r="842" spans="5:5" s="37" customFormat="1" x14ac:dyDescent="0.2">
      <c r="E842" s="64"/>
    </row>
    <row r="843" spans="5:5" s="37" customFormat="1" x14ac:dyDescent="0.2">
      <c r="E843" s="64"/>
    </row>
    <row r="844" spans="5:5" s="37" customFormat="1" x14ac:dyDescent="0.2">
      <c r="E844" s="64"/>
    </row>
    <row r="845" spans="5:5" s="37" customFormat="1" x14ac:dyDescent="0.2">
      <c r="E845" s="64"/>
    </row>
    <row r="846" spans="5:5" s="37" customFormat="1" x14ac:dyDescent="0.2">
      <c r="E846" s="64"/>
    </row>
    <row r="847" spans="5:5" s="37" customFormat="1" x14ac:dyDescent="0.2">
      <c r="E847" s="64"/>
    </row>
    <row r="848" spans="5:5" s="37" customFormat="1" x14ac:dyDescent="0.2">
      <c r="E848" s="64"/>
    </row>
    <row r="849" spans="5:5" s="37" customFormat="1" x14ac:dyDescent="0.2">
      <c r="E849" s="64"/>
    </row>
    <row r="850" spans="5:5" s="37" customFormat="1" x14ac:dyDescent="0.2">
      <c r="E850" s="64"/>
    </row>
    <row r="851" spans="5:5" s="37" customFormat="1" x14ac:dyDescent="0.2">
      <c r="E851" s="64"/>
    </row>
    <row r="852" spans="5:5" s="37" customFormat="1" x14ac:dyDescent="0.2">
      <c r="E852" s="64"/>
    </row>
    <row r="853" spans="5:5" s="37" customFormat="1" x14ac:dyDescent="0.2">
      <c r="E853" s="64"/>
    </row>
    <row r="854" spans="5:5" s="37" customFormat="1" x14ac:dyDescent="0.2">
      <c r="E854" s="64"/>
    </row>
    <row r="855" spans="5:5" s="37" customFormat="1" x14ac:dyDescent="0.2">
      <c r="E855" s="64"/>
    </row>
    <row r="856" spans="5:5" s="37" customFormat="1" x14ac:dyDescent="0.2">
      <c r="E856" s="64"/>
    </row>
    <row r="857" spans="5:5" s="37" customFormat="1" x14ac:dyDescent="0.2">
      <c r="E857" s="64"/>
    </row>
    <row r="858" spans="5:5" s="37" customFormat="1" x14ac:dyDescent="0.2">
      <c r="E858" s="64"/>
    </row>
    <row r="859" spans="5:5" s="37" customFormat="1" x14ac:dyDescent="0.2">
      <c r="E859" s="64"/>
    </row>
    <row r="860" spans="5:5" s="37" customFormat="1" x14ac:dyDescent="0.2">
      <c r="E860" s="64"/>
    </row>
    <row r="861" spans="5:5" s="37" customFormat="1" x14ac:dyDescent="0.2">
      <c r="E861" s="64"/>
    </row>
    <row r="862" spans="5:5" s="37" customFormat="1" x14ac:dyDescent="0.2">
      <c r="E862" s="64"/>
    </row>
    <row r="863" spans="5:5" s="37" customFormat="1" x14ac:dyDescent="0.2">
      <c r="E863" s="64"/>
    </row>
    <row r="864" spans="5:5" s="37" customFormat="1" x14ac:dyDescent="0.2">
      <c r="E864" s="64"/>
    </row>
    <row r="865" spans="5:5" s="37" customFormat="1" x14ac:dyDescent="0.2">
      <c r="E865" s="64"/>
    </row>
    <row r="866" spans="5:5" s="37" customFormat="1" x14ac:dyDescent="0.2">
      <c r="E866" s="64"/>
    </row>
    <row r="867" spans="5:5" s="37" customFormat="1" x14ac:dyDescent="0.2">
      <c r="E867" s="64"/>
    </row>
    <row r="868" spans="5:5" s="37" customFormat="1" x14ac:dyDescent="0.2">
      <c r="E868" s="64"/>
    </row>
    <row r="869" spans="5:5" s="37" customFormat="1" x14ac:dyDescent="0.2">
      <c r="E869" s="64"/>
    </row>
    <row r="870" spans="5:5" s="37" customFormat="1" x14ac:dyDescent="0.2">
      <c r="E870" s="64"/>
    </row>
    <row r="871" spans="5:5" s="37" customFormat="1" x14ac:dyDescent="0.2">
      <c r="E871" s="64"/>
    </row>
    <row r="872" spans="5:5" s="37" customFormat="1" x14ac:dyDescent="0.2">
      <c r="E872" s="64"/>
    </row>
    <row r="873" spans="5:5" s="37" customFormat="1" x14ac:dyDescent="0.2">
      <c r="E873" s="64"/>
    </row>
    <row r="874" spans="5:5" s="37" customFormat="1" x14ac:dyDescent="0.2">
      <c r="E874" s="64"/>
    </row>
    <row r="875" spans="5:5" s="37" customFormat="1" x14ac:dyDescent="0.2">
      <c r="E875" s="64"/>
    </row>
    <row r="876" spans="5:5" s="37" customFormat="1" x14ac:dyDescent="0.2">
      <c r="E876" s="64"/>
    </row>
    <row r="877" spans="5:5" s="37" customFormat="1" x14ac:dyDescent="0.2">
      <c r="E877" s="64"/>
    </row>
    <row r="878" spans="5:5" s="37" customFormat="1" x14ac:dyDescent="0.2">
      <c r="E878" s="64"/>
    </row>
    <row r="879" spans="5:5" s="37" customFormat="1" x14ac:dyDescent="0.2">
      <c r="E879" s="64"/>
    </row>
    <row r="880" spans="5:5" s="37" customFormat="1" x14ac:dyDescent="0.2">
      <c r="E880" s="64"/>
    </row>
    <row r="881" spans="5:5" s="37" customFormat="1" x14ac:dyDescent="0.2">
      <c r="E881" s="64"/>
    </row>
    <row r="882" spans="5:5" s="37" customFormat="1" x14ac:dyDescent="0.2">
      <c r="E882" s="64"/>
    </row>
    <row r="883" spans="5:5" s="37" customFormat="1" x14ac:dyDescent="0.2">
      <c r="E883" s="64"/>
    </row>
    <row r="884" spans="5:5" s="37" customFormat="1" x14ac:dyDescent="0.2">
      <c r="E884" s="64"/>
    </row>
    <row r="885" spans="5:5" s="37" customFormat="1" x14ac:dyDescent="0.2">
      <c r="E885" s="64"/>
    </row>
    <row r="886" spans="5:5" s="37" customFormat="1" x14ac:dyDescent="0.2">
      <c r="E886" s="64"/>
    </row>
    <row r="887" spans="5:5" s="37" customFormat="1" x14ac:dyDescent="0.2">
      <c r="E887" s="64"/>
    </row>
    <row r="888" spans="5:5" s="37" customFormat="1" x14ac:dyDescent="0.2">
      <c r="E888" s="64"/>
    </row>
    <row r="889" spans="5:5" s="37" customFormat="1" x14ac:dyDescent="0.2">
      <c r="E889" s="64"/>
    </row>
    <row r="890" spans="5:5" s="37" customFormat="1" x14ac:dyDescent="0.2">
      <c r="E890" s="64"/>
    </row>
    <row r="891" spans="5:5" s="37" customFormat="1" x14ac:dyDescent="0.2">
      <c r="E891" s="64"/>
    </row>
    <row r="892" spans="5:5" s="37" customFormat="1" x14ac:dyDescent="0.2">
      <c r="E892" s="64"/>
    </row>
    <row r="893" spans="5:5" s="37" customFormat="1" x14ac:dyDescent="0.2">
      <c r="E893" s="64"/>
    </row>
    <row r="894" spans="5:5" s="37" customFormat="1" x14ac:dyDescent="0.2">
      <c r="E894" s="64"/>
    </row>
    <row r="895" spans="5:5" s="37" customFormat="1" x14ac:dyDescent="0.2">
      <c r="E895" s="64"/>
    </row>
    <row r="896" spans="5:5" s="37" customFormat="1" x14ac:dyDescent="0.2">
      <c r="E896" s="64"/>
    </row>
    <row r="897" spans="5:5" s="37" customFormat="1" x14ac:dyDescent="0.2">
      <c r="E897" s="64"/>
    </row>
    <row r="898" spans="5:5" s="37" customFormat="1" x14ac:dyDescent="0.2">
      <c r="E898" s="64"/>
    </row>
    <row r="899" spans="5:5" s="37" customFormat="1" x14ac:dyDescent="0.2">
      <c r="E899" s="64"/>
    </row>
    <row r="900" spans="5:5" s="37" customFormat="1" x14ac:dyDescent="0.2">
      <c r="E900" s="64"/>
    </row>
    <row r="901" spans="5:5" s="37" customFormat="1" x14ac:dyDescent="0.2">
      <c r="E901" s="64"/>
    </row>
    <row r="902" spans="5:5" s="37" customFormat="1" x14ac:dyDescent="0.2">
      <c r="E902" s="64"/>
    </row>
    <row r="903" spans="5:5" s="37" customFormat="1" x14ac:dyDescent="0.2">
      <c r="E903" s="64"/>
    </row>
    <row r="904" spans="5:5" s="37" customFormat="1" x14ac:dyDescent="0.2">
      <c r="E904" s="64"/>
    </row>
    <row r="905" spans="5:5" s="37" customFormat="1" x14ac:dyDescent="0.2">
      <c r="E905" s="64"/>
    </row>
    <row r="906" spans="5:5" s="37" customFormat="1" x14ac:dyDescent="0.2">
      <c r="E906" s="64"/>
    </row>
    <row r="907" spans="5:5" s="37" customFormat="1" x14ac:dyDescent="0.2">
      <c r="E907" s="64"/>
    </row>
    <row r="908" spans="5:5" s="37" customFormat="1" x14ac:dyDescent="0.2">
      <c r="E908" s="64"/>
    </row>
    <row r="909" spans="5:5" s="37" customFormat="1" x14ac:dyDescent="0.2">
      <c r="E909" s="64"/>
    </row>
    <row r="910" spans="5:5" s="37" customFormat="1" x14ac:dyDescent="0.2">
      <c r="E910" s="64"/>
    </row>
    <row r="911" spans="5:5" s="37" customFormat="1" x14ac:dyDescent="0.2">
      <c r="E911" s="64"/>
    </row>
    <row r="912" spans="5:5" s="37" customFormat="1" x14ac:dyDescent="0.2">
      <c r="E912" s="64"/>
    </row>
    <row r="913" spans="5:5" s="37" customFormat="1" x14ac:dyDescent="0.2">
      <c r="E913" s="64"/>
    </row>
    <row r="914" spans="5:5" s="37" customFormat="1" x14ac:dyDescent="0.2">
      <c r="E914" s="64"/>
    </row>
    <row r="915" spans="5:5" s="37" customFormat="1" x14ac:dyDescent="0.2">
      <c r="E915" s="64"/>
    </row>
    <row r="916" spans="5:5" s="37" customFormat="1" x14ac:dyDescent="0.2">
      <c r="E916" s="64"/>
    </row>
    <row r="917" spans="5:5" s="37" customFormat="1" x14ac:dyDescent="0.2">
      <c r="E917" s="64"/>
    </row>
    <row r="918" spans="5:5" s="37" customFormat="1" x14ac:dyDescent="0.2">
      <c r="E918" s="64"/>
    </row>
    <row r="919" spans="5:5" s="37" customFormat="1" x14ac:dyDescent="0.2">
      <c r="E919" s="64"/>
    </row>
    <row r="920" spans="5:5" s="37" customFormat="1" x14ac:dyDescent="0.2">
      <c r="E920" s="64"/>
    </row>
    <row r="921" spans="5:5" s="37" customFormat="1" x14ac:dyDescent="0.2">
      <c r="E921" s="64"/>
    </row>
    <row r="922" spans="5:5" s="37" customFormat="1" x14ac:dyDescent="0.2">
      <c r="E922" s="64"/>
    </row>
    <row r="923" spans="5:5" s="37" customFormat="1" x14ac:dyDescent="0.2">
      <c r="E923" s="64"/>
    </row>
    <row r="924" spans="5:5" s="37" customFormat="1" x14ac:dyDescent="0.2">
      <c r="E924" s="64"/>
    </row>
    <row r="925" spans="5:5" s="37" customFormat="1" x14ac:dyDescent="0.2">
      <c r="E925" s="64"/>
    </row>
    <row r="926" spans="5:5" s="37" customFormat="1" x14ac:dyDescent="0.2">
      <c r="E926" s="64"/>
    </row>
    <row r="927" spans="5:5" s="37" customFormat="1" x14ac:dyDescent="0.2">
      <c r="E927" s="64"/>
    </row>
    <row r="928" spans="5:5" s="37" customFormat="1" x14ac:dyDescent="0.2">
      <c r="E928" s="64"/>
    </row>
    <row r="929" spans="5:5" s="37" customFormat="1" x14ac:dyDescent="0.2">
      <c r="E929" s="64"/>
    </row>
    <row r="930" spans="5:5" s="37" customFormat="1" x14ac:dyDescent="0.2">
      <c r="E930" s="64"/>
    </row>
    <row r="931" spans="5:5" s="37" customFormat="1" x14ac:dyDescent="0.2">
      <c r="E931" s="64"/>
    </row>
    <row r="932" spans="5:5" s="37" customFormat="1" x14ac:dyDescent="0.2">
      <c r="E932" s="64"/>
    </row>
    <row r="933" spans="5:5" s="37" customFormat="1" x14ac:dyDescent="0.2">
      <c r="E933" s="64"/>
    </row>
    <row r="934" spans="5:5" s="37" customFormat="1" x14ac:dyDescent="0.2">
      <c r="E934" s="64"/>
    </row>
    <row r="935" spans="5:5" s="37" customFormat="1" x14ac:dyDescent="0.2">
      <c r="E935" s="64"/>
    </row>
    <row r="936" spans="5:5" s="37" customFormat="1" x14ac:dyDescent="0.2">
      <c r="E936" s="64"/>
    </row>
    <row r="937" spans="5:5" s="37" customFormat="1" x14ac:dyDescent="0.2">
      <c r="E937" s="64"/>
    </row>
    <row r="938" spans="5:5" s="37" customFormat="1" x14ac:dyDescent="0.2">
      <c r="E938" s="64"/>
    </row>
    <row r="939" spans="5:5" s="37" customFormat="1" x14ac:dyDescent="0.2">
      <c r="E939" s="64"/>
    </row>
    <row r="940" spans="5:5" s="37" customFormat="1" x14ac:dyDescent="0.2">
      <c r="E940" s="64"/>
    </row>
    <row r="941" spans="5:5" s="37" customFormat="1" x14ac:dyDescent="0.2">
      <c r="E941" s="64"/>
    </row>
    <row r="942" spans="5:5" s="37" customFormat="1" x14ac:dyDescent="0.2">
      <c r="E942" s="64"/>
    </row>
    <row r="943" spans="5:5" s="37" customFormat="1" x14ac:dyDescent="0.2">
      <c r="E943" s="64"/>
    </row>
    <row r="944" spans="5:5" s="37" customFormat="1" x14ac:dyDescent="0.2">
      <c r="E944" s="64"/>
    </row>
    <row r="945" spans="5:5" s="37" customFormat="1" x14ac:dyDescent="0.2">
      <c r="E945" s="64"/>
    </row>
    <row r="946" spans="5:5" s="37" customFormat="1" x14ac:dyDescent="0.2">
      <c r="E946" s="64"/>
    </row>
    <row r="947" spans="5:5" s="37" customFormat="1" x14ac:dyDescent="0.2">
      <c r="E947" s="64"/>
    </row>
    <row r="948" spans="5:5" s="37" customFormat="1" x14ac:dyDescent="0.2">
      <c r="E948" s="64"/>
    </row>
    <row r="949" spans="5:5" s="37" customFormat="1" x14ac:dyDescent="0.2">
      <c r="E949" s="64"/>
    </row>
    <row r="950" spans="5:5" s="37" customFormat="1" x14ac:dyDescent="0.2">
      <c r="E950" s="64"/>
    </row>
    <row r="951" spans="5:5" s="37" customFormat="1" x14ac:dyDescent="0.2">
      <c r="E951" s="64"/>
    </row>
    <row r="952" spans="5:5" s="37" customFormat="1" x14ac:dyDescent="0.2">
      <c r="E952" s="64"/>
    </row>
    <row r="953" spans="5:5" s="37" customFormat="1" x14ac:dyDescent="0.2">
      <c r="E953" s="64"/>
    </row>
    <row r="954" spans="5:5" s="37" customFormat="1" x14ac:dyDescent="0.2">
      <c r="E954" s="64"/>
    </row>
    <row r="955" spans="5:5" s="37" customFormat="1" x14ac:dyDescent="0.2">
      <c r="E955" s="64"/>
    </row>
    <row r="956" spans="5:5" s="37" customFormat="1" x14ac:dyDescent="0.2">
      <c r="E956" s="64"/>
    </row>
    <row r="957" spans="5:5" s="37" customFormat="1" x14ac:dyDescent="0.2">
      <c r="E957" s="64"/>
    </row>
    <row r="958" spans="5:5" s="37" customFormat="1" x14ac:dyDescent="0.2">
      <c r="E958" s="64"/>
    </row>
    <row r="959" spans="5:5" s="37" customFormat="1" x14ac:dyDescent="0.2">
      <c r="E959" s="64"/>
    </row>
    <row r="960" spans="5:5" s="37" customFormat="1" x14ac:dyDescent="0.2">
      <c r="E960" s="64"/>
    </row>
    <row r="961" spans="5:5" s="37" customFormat="1" x14ac:dyDescent="0.2">
      <c r="E961" s="64"/>
    </row>
    <row r="962" spans="5:5" s="37" customFormat="1" x14ac:dyDescent="0.2">
      <c r="E962" s="64"/>
    </row>
    <row r="963" spans="5:5" s="37" customFormat="1" x14ac:dyDescent="0.2">
      <c r="E963" s="64"/>
    </row>
    <row r="964" spans="5:5" s="37" customFormat="1" x14ac:dyDescent="0.2">
      <c r="E964" s="64"/>
    </row>
    <row r="965" spans="5:5" s="37" customFormat="1" x14ac:dyDescent="0.2">
      <c r="E965" s="64"/>
    </row>
    <row r="966" spans="5:5" s="37" customFormat="1" x14ac:dyDescent="0.2">
      <c r="E966" s="64"/>
    </row>
    <row r="967" spans="5:5" s="37" customFormat="1" x14ac:dyDescent="0.2">
      <c r="E967" s="64"/>
    </row>
    <row r="968" spans="5:5" s="37" customFormat="1" x14ac:dyDescent="0.2">
      <c r="E968" s="64"/>
    </row>
    <row r="969" spans="5:5" s="37" customFormat="1" x14ac:dyDescent="0.2">
      <c r="E969" s="64"/>
    </row>
    <row r="970" spans="5:5" s="37" customFormat="1" x14ac:dyDescent="0.2">
      <c r="E970" s="64"/>
    </row>
    <row r="971" spans="5:5" s="37" customFormat="1" x14ac:dyDescent="0.2">
      <c r="E971" s="64"/>
    </row>
    <row r="972" spans="5:5" s="37" customFormat="1" x14ac:dyDescent="0.2">
      <c r="E972" s="64"/>
    </row>
    <row r="973" spans="5:5" s="37" customFormat="1" x14ac:dyDescent="0.2">
      <c r="E973" s="64"/>
    </row>
    <row r="974" spans="5:5" s="37" customFormat="1" x14ac:dyDescent="0.2">
      <c r="E974" s="64"/>
    </row>
    <row r="975" spans="5:5" s="37" customFormat="1" x14ac:dyDescent="0.2">
      <c r="E975" s="64"/>
    </row>
    <row r="976" spans="5:5" s="37" customFormat="1" x14ac:dyDescent="0.2">
      <c r="E976" s="64"/>
    </row>
    <row r="977" spans="5:5" s="37" customFormat="1" x14ac:dyDescent="0.2">
      <c r="E977" s="64"/>
    </row>
    <row r="978" spans="5:5" s="37" customFormat="1" x14ac:dyDescent="0.2">
      <c r="E978" s="64"/>
    </row>
    <row r="979" spans="5:5" s="37" customFormat="1" x14ac:dyDescent="0.2">
      <c r="E979" s="64"/>
    </row>
    <row r="980" spans="5:5" s="37" customFormat="1" x14ac:dyDescent="0.2">
      <c r="E980" s="64"/>
    </row>
    <row r="981" spans="5:5" s="37" customFormat="1" x14ac:dyDescent="0.2">
      <c r="E981" s="64"/>
    </row>
    <row r="982" spans="5:5" s="37" customFormat="1" x14ac:dyDescent="0.2">
      <c r="E982" s="64"/>
    </row>
    <row r="983" spans="5:5" s="37" customFormat="1" x14ac:dyDescent="0.2">
      <c r="E983" s="64"/>
    </row>
    <row r="984" spans="5:5" s="37" customFormat="1" x14ac:dyDescent="0.2">
      <c r="E984" s="64"/>
    </row>
    <row r="985" spans="5:5" s="37" customFormat="1" x14ac:dyDescent="0.2">
      <c r="E985" s="64"/>
    </row>
    <row r="986" spans="5:5" s="37" customFormat="1" x14ac:dyDescent="0.2">
      <c r="E986" s="64"/>
    </row>
    <row r="987" spans="5:5" s="37" customFormat="1" x14ac:dyDescent="0.2">
      <c r="E987" s="64"/>
    </row>
    <row r="988" spans="5:5" s="37" customFormat="1" x14ac:dyDescent="0.2">
      <c r="E988" s="64"/>
    </row>
    <row r="989" spans="5:5" s="37" customFormat="1" x14ac:dyDescent="0.2">
      <c r="E989" s="64"/>
    </row>
    <row r="990" spans="5:5" s="37" customFormat="1" x14ac:dyDescent="0.2">
      <c r="E990" s="64"/>
    </row>
    <row r="991" spans="5:5" s="37" customFormat="1" x14ac:dyDescent="0.2">
      <c r="E991" s="64"/>
    </row>
    <row r="992" spans="5:5" s="37" customFormat="1" x14ac:dyDescent="0.2">
      <c r="E992" s="64"/>
    </row>
    <row r="993" spans="5:5" s="37" customFormat="1" x14ac:dyDescent="0.2">
      <c r="E993" s="64"/>
    </row>
    <row r="994" spans="5:5" s="37" customFormat="1" x14ac:dyDescent="0.2">
      <c r="E994" s="64"/>
    </row>
    <row r="995" spans="5:5" s="37" customFormat="1" x14ac:dyDescent="0.2">
      <c r="E995" s="64"/>
    </row>
    <row r="996" spans="5:5" s="37" customFormat="1" x14ac:dyDescent="0.2">
      <c r="E996" s="64"/>
    </row>
    <row r="997" spans="5:5" s="37" customFormat="1" x14ac:dyDescent="0.2">
      <c r="E997" s="64"/>
    </row>
    <row r="998" spans="5:5" s="37" customFormat="1" x14ac:dyDescent="0.2">
      <c r="E998" s="64"/>
    </row>
    <row r="999" spans="5:5" s="37" customFormat="1" x14ac:dyDescent="0.2">
      <c r="E999" s="64"/>
    </row>
    <row r="1000" spans="5:5" s="37" customFormat="1" x14ac:dyDescent="0.2">
      <c r="E1000" s="64"/>
    </row>
    <row r="1001" spans="5:5" s="37" customFormat="1" x14ac:dyDescent="0.2">
      <c r="E1001" s="64"/>
    </row>
    <row r="1002" spans="5:5" s="37" customFormat="1" x14ac:dyDescent="0.2">
      <c r="E1002" s="64"/>
    </row>
    <row r="1003" spans="5:5" s="37" customFormat="1" x14ac:dyDescent="0.2">
      <c r="E1003" s="64"/>
    </row>
    <row r="1004" spans="5:5" s="37" customFormat="1" x14ac:dyDescent="0.2">
      <c r="E1004" s="64"/>
    </row>
    <row r="1005" spans="5:5" s="37" customFormat="1" x14ac:dyDescent="0.2">
      <c r="E1005" s="64"/>
    </row>
    <row r="1006" spans="5:5" s="37" customFormat="1" x14ac:dyDescent="0.2">
      <c r="E1006" s="64"/>
    </row>
    <row r="1007" spans="5:5" s="37" customFormat="1" x14ac:dyDescent="0.2">
      <c r="E1007" s="64"/>
    </row>
    <row r="1008" spans="5:5" s="37" customFormat="1" x14ac:dyDescent="0.2">
      <c r="E1008" s="64"/>
    </row>
    <row r="1009" spans="5:5" s="37" customFormat="1" x14ac:dyDescent="0.2">
      <c r="E1009" s="64"/>
    </row>
    <row r="1010" spans="5:5" s="37" customFormat="1" x14ac:dyDescent="0.2">
      <c r="E1010" s="64"/>
    </row>
    <row r="1011" spans="5:5" s="37" customFormat="1" x14ac:dyDescent="0.2">
      <c r="E1011" s="64"/>
    </row>
    <row r="1012" spans="5:5" s="37" customFormat="1" x14ac:dyDescent="0.2">
      <c r="E1012" s="64"/>
    </row>
    <row r="1013" spans="5:5" s="37" customFormat="1" x14ac:dyDescent="0.2">
      <c r="E1013" s="64"/>
    </row>
    <row r="1014" spans="5:5" s="37" customFormat="1" x14ac:dyDescent="0.2">
      <c r="E1014" s="64"/>
    </row>
    <row r="1015" spans="5:5" s="37" customFormat="1" x14ac:dyDescent="0.2">
      <c r="E1015" s="64"/>
    </row>
    <row r="1016" spans="5:5" s="37" customFormat="1" x14ac:dyDescent="0.2">
      <c r="E1016" s="64"/>
    </row>
    <row r="1017" spans="5:5" s="37" customFormat="1" x14ac:dyDescent="0.2">
      <c r="E1017" s="64"/>
    </row>
    <row r="1018" spans="5:5" s="37" customFormat="1" x14ac:dyDescent="0.2">
      <c r="E1018" s="64"/>
    </row>
    <row r="1019" spans="5:5" s="37" customFormat="1" x14ac:dyDescent="0.2">
      <c r="E1019" s="64"/>
    </row>
    <row r="1020" spans="5:5" s="37" customFormat="1" x14ac:dyDescent="0.2">
      <c r="E1020" s="64"/>
    </row>
    <row r="1021" spans="5:5" s="37" customFormat="1" x14ac:dyDescent="0.2">
      <c r="E1021" s="64"/>
    </row>
    <row r="1022" spans="5:5" s="37" customFormat="1" x14ac:dyDescent="0.2">
      <c r="E1022" s="64"/>
    </row>
    <row r="1023" spans="5:5" s="37" customFormat="1" x14ac:dyDescent="0.2">
      <c r="E1023" s="64"/>
    </row>
    <row r="1024" spans="5:5" s="37" customFormat="1" x14ac:dyDescent="0.2">
      <c r="E1024" s="64"/>
    </row>
    <row r="1025" spans="5:5" s="37" customFormat="1" x14ac:dyDescent="0.2">
      <c r="E1025" s="64"/>
    </row>
    <row r="1026" spans="5:5" s="37" customFormat="1" x14ac:dyDescent="0.2">
      <c r="E1026" s="64"/>
    </row>
    <row r="1027" spans="5:5" s="37" customFormat="1" x14ac:dyDescent="0.2">
      <c r="E1027" s="64"/>
    </row>
    <row r="1028" spans="5:5" s="37" customFormat="1" x14ac:dyDescent="0.2">
      <c r="E1028" s="64"/>
    </row>
    <row r="1029" spans="5:5" s="37" customFormat="1" x14ac:dyDescent="0.2">
      <c r="E1029" s="64"/>
    </row>
    <row r="1030" spans="5:5" s="37" customFormat="1" x14ac:dyDescent="0.2">
      <c r="E1030" s="64"/>
    </row>
    <row r="1031" spans="5:5" s="37" customFormat="1" x14ac:dyDescent="0.2">
      <c r="E1031" s="64"/>
    </row>
    <row r="1032" spans="5:5" s="37" customFormat="1" x14ac:dyDescent="0.2">
      <c r="E1032" s="64"/>
    </row>
    <row r="1033" spans="5:5" s="37" customFormat="1" x14ac:dyDescent="0.2">
      <c r="E1033" s="64"/>
    </row>
    <row r="1034" spans="5:5" s="37" customFormat="1" x14ac:dyDescent="0.2">
      <c r="E1034" s="64"/>
    </row>
    <row r="1035" spans="5:5" s="37" customFormat="1" x14ac:dyDescent="0.2">
      <c r="E1035" s="64"/>
    </row>
    <row r="1036" spans="5:5" s="37" customFormat="1" x14ac:dyDescent="0.2">
      <c r="E1036" s="64"/>
    </row>
    <row r="1037" spans="5:5" s="37" customFormat="1" x14ac:dyDescent="0.2">
      <c r="E1037" s="64"/>
    </row>
    <row r="1038" spans="5:5" s="37" customFormat="1" x14ac:dyDescent="0.2">
      <c r="E1038" s="64"/>
    </row>
    <row r="1039" spans="5:5" s="37" customFormat="1" x14ac:dyDescent="0.2">
      <c r="E1039" s="64"/>
    </row>
    <row r="1040" spans="5:5" s="37" customFormat="1" x14ac:dyDescent="0.2">
      <c r="E1040" s="64"/>
    </row>
    <row r="1041" spans="5:5" s="37" customFormat="1" x14ac:dyDescent="0.2">
      <c r="E1041" s="64"/>
    </row>
    <row r="1042" spans="5:5" s="37" customFormat="1" x14ac:dyDescent="0.2">
      <c r="E1042" s="64"/>
    </row>
    <row r="1043" spans="5:5" s="37" customFormat="1" x14ac:dyDescent="0.2">
      <c r="E1043" s="64"/>
    </row>
    <row r="1044" spans="5:5" s="37" customFormat="1" x14ac:dyDescent="0.2">
      <c r="E1044" s="64"/>
    </row>
    <row r="1045" spans="5:5" s="37" customFormat="1" x14ac:dyDescent="0.2">
      <c r="E1045" s="64"/>
    </row>
    <row r="1046" spans="5:5" s="37" customFormat="1" x14ac:dyDescent="0.2">
      <c r="E1046" s="64"/>
    </row>
    <row r="1047" spans="5:5" s="37" customFormat="1" x14ac:dyDescent="0.2">
      <c r="E1047" s="64"/>
    </row>
    <row r="1048" spans="5:5" s="37" customFormat="1" x14ac:dyDescent="0.2">
      <c r="E1048" s="64"/>
    </row>
    <row r="1049" spans="5:5" s="37" customFormat="1" x14ac:dyDescent="0.2">
      <c r="E1049" s="64"/>
    </row>
    <row r="1050" spans="5:5" s="37" customFormat="1" x14ac:dyDescent="0.2">
      <c r="E1050" s="64"/>
    </row>
    <row r="1051" spans="5:5" s="37" customFormat="1" x14ac:dyDescent="0.2">
      <c r="E1051" s="64"/>
    </row>
    <row r="1052" spans="5:5" s="37" customFormat="1" x14ac:dyDescent="0.2">
      <c r="E1052" s="64"/>
    </row>
    <row r="1053" spans="5:5" s="37" customFormat="1" x14ac:dyDescent="0.2">
      <c r="E1053" s="64"/>
    </row>
    <row r="1054" spans="5:5" s="37" customFormat="1" x14ac:dyDescent="0.2">
      <c r="E1054" s="64"/>
    </row>
    <row r="1055" spans="5:5" s="37" customFormat="1" x14ac:dyDescent="0.2">
      <c r="E1055" s="64"/>
    </row>
    <row r="1056" spans="5:5" s="37" customFormat="1" x14ac:dyDescent="0.2">
      <c r="E1056" s="64"/>
    </row>
    <row r="1057" spans="5:5" s="37" customFormat="1" x14ac:dyDescent="0.2">
      <c r="E1057" s="64"/>
    </row>
    <row r="1058" spans="5:5" s="37" customFormat="1" x14ac:dyDescent="0.2">
      <c r="E1058" s="64"/>
    </row>
    <row r="1059" spans="5:5" s="37" customFormat="1" x14ac:dyDescent="0.2">
      <c r="E1059" s="64"/>
    </row>
    <row r="1060" spans="5:5" s="37" customFormat="1" x14ac:dyDescent="0.2">
      <c r="E1060" s="64"/>
    </row>
    <row r="1061" spans="5:5" s="37" customFormat="1" x14ac:dyDescent="0.2">
      <c r="E1061" s="64"/>
    </row>
    <row r="1062" spans="5:5" s="37" customFormat="1" x14ac:dyDescent="0.2">
      <c r="E1062" s="64"/>
    </row>
    <row r="1063" spans="5:5" s="37" customFormat="1" x14ac:dyDescent="0.2">
      <c r="E1063" s="64"/>
    </row>
    <row r="1064" spans="5:5" s="37" customFormat="1" x14ac:dyDescent="0.2">
      <c r="E1064" s="64"/>
    </row>
    <row r="1065" spans="5:5" s="37" customFormat="1" x14ac:dyDescent="0.2">
      <c r="E1065" s="64"/>
    </row>
    <row r="1066" spans="5:5" s="37" customFormat="1" x14ac:dyDescent="0.2">
      <c r="E1066" s="64"/>
    </row>
    <row r="1067" spans="5:5" s="37" customFormat="1" x14ac:dyDescent="0.2">
      <c r="E1067" s="64"/>
    </row>
    <row r="1068" spans="5:5" s="37" customFormat="1" x14ac:dyDescent="0.2">
      <c r="E1068" s="64"/>
    </row>
    <row r="1069" spans="5:5" s="37" customFormat="1" x14ac:dyDescent="0.2">
      <c r="E1069" s="64"/>
    </row>
    <row r="1070" spans="5:5" s="37" customFormat="1" x14ac:dyDescent="0.2">
      <c r="E1070" s="64"/>
    </row>
    <row r="1071" spans="5:5" s="37" customFormat="1" x14ac:dyDescent="0.2">
      <c r="E1071" s="64"/>
    </row>
    <row r="1072" spans="5:5" s="37" customFormat="1" x14ac:dyDescent="0.2">
      <c r="E1072" s="64"/>
    </row>
    <row r="1073" spans="5:5" s="37" customFormat="1" x14ac:dyDescent="0.2">
      <c r="E1073" s="64"/>
    </row>
    <row r="1074" spans="5:5" s="37" customFormat="1" x14ac:dyDescent="0.2">
      <c r="E1074" s="64"/>
    </row>
    <row r="1075" spans="5:5" s="37" customFormat="1" x14ac:dyDescent="0.2">
      <c r="E1075" s="64"/>
    </row>
    <row r="1076" spans="5:5" s="37" customFormat="1" x14ac:dyDescent="0.2">
      <c r="E1076" s="64"/>
    </row>
    <row r="1077" spans="5:5" s="37" customFormat="1" x14ac:dyDescent="0.2">
      <c r="E1077" s="64"/>
    </row>
    <row r="1078" spans="5:5" s="37" customFormat="1" x14ac:dyDescent="0.2">
      <c r="E1078" s="64"/>
    </row>
    <row r="1079" spans="5:5" s="37" customFormat="1" x14ac:dyDescent="0.2">
      <c r="E1079" s="64"/>
    </row>
    <row r="1080" spans="5:5" s="37" customFormat="1" x14ac:dyDescent="0.2">
      <c r="E1080" s="64"/>
    </row>
    <row r="1081" spans="5:5" s="37" customFormat="1" x14ac:dyDescent="0.2">
      <c r="E1081" s="64"/>
    </row>
    <row r="1082" spans="5:5" s="37" customFormat="1" x14ac:dyDescent="0.2">
      <c r="E1082" s="64"/>
    </row>
    <row r="1083" spans="5:5" s="37" customFormat="1" x14ac:dyDescent="0.2">
      <c r="E1083" s="64"/>
    </row>
    <row r="1084" spans="5:5" s="37" customFormat="1" x14ac:dyDescent="0.2">
      <c r="E1084" s="64"/>
    </row>
    <row r="1085" spans="5:5" s="37" customFormat="1" x14ac:dyDescent="0.2">
      <c r="E1085" s="64"/>
    </row>
    <row r="1086" spans="5:5" s="37" customFormat="1" x14ac:dyDescent="0.2">
      <c r="E1086" s="64"/>
    </row>
    <row r="1087" spans="5:5" s="37" customFormat="1" x14ac:dyDescent="0.2">
      <c r="E1087" s="64"/>
    </row>
    <row r="1088" spans="5:5" s="37" customFormat="1" x14ac:dyDescent="0.2">
      <c r="E1088" s="64"/>
    </row>
    <row r="1089" spans="5:5" s="37" customFormat="1" x14ac:dyDescent="0.2">
      <c r="E1089" s="64"/>
    </row>
    <row r="1090" spans="5:5" s="37" customFormat="1" x14ac:dyDescent="0.2">
      <c r="E1090" s="64"/>
    </row>
    <row r="1091" spans="5:5" s="37" customFormat="1" x14ac:dyDescent="0.2">
      <c r="E1091" s="64"/>
    </row>
    <row r="1092" spans="5:5" s="37" customFormat="1" x14ac:dyDescent="0.2">
      <c r="E1092" s="64"/>
    </row>
    <row r="1093" spans="5:5" s="37" customFormat="1" x14ac:dyDescent="0.2">
      <c r="E1093" s="64"/>
    </row>
    <row r="1094" spans="5:5" s="37" customFormat="1" x14ac:dyDescent="0.2">
      <c r="E1094" s="64"/>
    </row>
    <row r="1095" spans="5:5" s="37" customFormat="1" x14ac:dyDescent="0.2">
      <c r="E1095" s="64"/>
    </row>
    <row r="1096" spans="5:5" s="37" customFormat="1" x14ac:dyDescent="0.2">
      <c r="E1096" s="64"/>
    </row>
    <row r="1097" spans="5:5" s="37" customFormat="1" x14ac:dyDescent="0.2">
      <c r="E1097" s="64"/>
    </row>
    <row r="1098" spans="5:5" s="37" customFormat="1" x14ac:dyDescent="0.2">
      <c r="E1098" s="64"/>
    </row>
    <row r="1099" spans="5:5" s="37" customFormat="1" x14ac:dyDescent="0.2">
      <c r="E1099" s="64"/>
    </row>
    <row r="1100" spans="5:5" s="37" customFormat="1" x14ac:dyDescent="0.2">
      <c r="E1100" s="64"/>
    </row>
    <row r="1101" spans="5:5" s="37" customFormat="1" x14ac:dyDescent="0.2">
      <c r="E1101" s="64"/>
    </row>
    <row r="1102" spans="5:5" s="37" customFormat="1" x14ac:dyDescent="0.2">
      <c r="E1102" s="64"/>
    </row>
    <row r="1103" spans="5:5" s="37" customFormat="1" x14ac:dyDescent="0.2">
      <c r="E1103" s="64"/>
    </row>
    <row r="1104" spans="5:5" s="37" customFormat="1" x14ac:dyDescent="0.2">
      <c r="E1104" s="64"/>
    </row>
    <row r="1105" spans="5:5" s="37" customFormat="1" x14ac:dyDescent="0.2">
      <c r="E1105" s="64"/>
    </row>
    <row r="1106" spans="5:5" s="37" customFormat="1" x14ac:dyDescent="0.2">
      <c r="E1106" s="64"/>
    </row>
    <row r="1107" spans="5:5" s="37" customFormat="1" x14ac:dyDescent="0.2">
      <c r="E1107" s="64"/>
    </row>
    <row r="1108" spans="5:5" s="37" customFormat="1" x14ac:dyDescent="0.2">
      <c r="E1108" s="64"/>
    </row>
    <row r="1109" spans="5:5" s="37" customFormat="1" x14ac:dyDescent="0.2">
      <c r="E1109" s="64"/>
    </row>
    <row r="1110" spans="5:5" s="37" customFormat="1" x14ac:dyDescent="0.2">
      <c r="E1110" s="64"/>
    </row>
    <row r="1111" spans="5:5" s="37" customFormat="1" x14ac:dyDescent="0.2">
      <c r="E1111" s="64"/>
    </row>
    <row r="1112" spans="5:5" s="37" customFormat="1" x14ac:dyDescent="0.2">
      <c r="E1112" s="64"/>
    </row>
    <row r="1113" spans="5:5" s="37" customFormat="1" x14ac:dyDescent="0.2">
      <c r="E1113" s="64"/>
    </row>
    <row r="1114" spans="5:5" s="37" customFormat="1" x14ac:dyDescent="0.2">
      <c r="E1114" s="64"/>
    </row>
    <row r="1115" spans="5:5" s="37" customFormat="1" x14ac:dyDescent="0.2">
      <c r="E1115" s="64"/>
    </row>
    <row r="1116" spans="5:5" s="37" customFormat="1" x14ac:dyDescent="0.2">
      <c r="E1116" s="64"/>
    </row>
    <row r="1117" spans="5:5" s="37" customFormat="1" x14ac:dyDescent="0.2">
      <c r="E1117" s="64"/>
    </row>
    <row r="1118" spans="5:5" s="37" customFormat="1" x14ac:dyDescent="0.2">
      <c r="E1118" s="64"/>
    </row>
    <row r="1119" spans="5:5" s="37" customFormat="1" x14ac:dyDescent="0.2">
      <c r="E1119" s="64"/>
    </row>
    <row r="1120" spans="5:5" s="37" customFormat="1" x14ac:dyDescent="0.2">
      <c r="E1120" s="64"/>
    </row>
    <row r="1121" spans="5:5" s="37" customFormat="1" x14ac:dyDescent="0.2">
      <c r="E1121" s="64"/>
    </row>
    <row r="1122" spans="5:5" s="37" customFormat="1" x14ac:dyDescent="0.2">
      <c r="E1122" s="64"/>
    </row>
    <row r="1123" spans="5:5" s="37" customFormat="1" x14ac:dyDescent="0.2">
      <c r="E1123" s="64"/>
    </row>
    <row r="1124" spans="5:5" s="37" customFormat="1" x14ac:dyDescent="0.2">
      <c r="E1124" s="64"/>
    </row>
    <row r="1125" spans="5:5" s="37" customFormat="1" x14ac:dyDescent="0.2">
      <c r="E1125" s="64"/>
    </row>
    <row r="1126" spans="5:5" s="37" customFormat="1" x14ac:dyDescent="0.2">
      <c r="E1126" s="64"/>
    </row>
    <row r="1127" spans="5:5" s="37" customFormat="1" x14ac:dyDescent="0.2">
      <c r="E1127" s="64"/>
    </row>
    <row r="1128" spans="5:5" s="37" customFormat="1" x14ac:dyDescent="0.2">
      <c r="E1128" s="64"/>
    </row>
    <row r="1129" spans="5:5" s="37" customFormat="1" x14ac:dyDescent="0.2">
      <c r="E1129" s="64"/>
    </row>
    <row r="1130" spans="5:5" s="37" customFormat="1" x14ac:dyDescent="0.2">
      <c r="E1130" s="64"/>
    </row>
    <row r="1131" spans="5:5" s="37" customFormat="1" x14ac:dyDescent="0.2">
      <c r="E1131" s="64"/>
    </row>
    <row r="1132" spans="5:5" s="37" customFormat="1" x14ac:dyDescent="0.2">
      <c r="E1132" s="64"/>
    </row>
    <row r="1133" spans="5:5" s="37" customFormat="1" x14ac:dyDescent="0.2">
      <c r="E1133" s="64"/>
    </row>
    <row r="1134" spans="5:5" s="37" customFormat="1" x14ac:dyDescent="0.2">
      <c r="E1134" s="64"/>
    </row>
    <row r="1135" spans="5:5" s="37" customFormat="1" x14ac:dyDescent="0.2">
      <c r="E1135" s="64"/>
    </row>
    <row r="1136" spans="5:5" s="37" customFormat="1" x14ac:dyDescent="0.2">
      <c r="E1136" s="64"/>
    </row>
    <row r="1137" spans="5:5" s="37" customFormat="1" x14ac:dyDescent="0.2">
      <c r="E1137" s="64"/>
    </row>
    <row r="1138" spans="5:5" s="37" customFormat="1" x14ac:dyDescent="0.2">
      <c r="E1138" s="64"/>
    </row>
    <row r="1139" spans="5:5" s="37" customFormat="1" x14ac:dyDescent="0.2">
      <c r="E1139" s="64"/>
    </row>
    <row r="1140" spans="5:5" s="37" customFormat="1" x14ac:dyDescent="0.2">
      <c r="E1140" s="64"/>
    </row>
    <row r="1141" spans="5:5" s="37" customFormat="1" x14ac:dyDescent="0.2">
      <c r="E1141" s="64"/>
    </row>
    <row r="1142" spans="5:5" s="37" customFormat="1" x14ac:dyDescent="0.2">
      <c r="E1142" s="64"/>
    </row>
    <row r="1143" spans="5:5" s="37" customFormat="1" x14ac:dyDescent="0.2">
      <c r="E1143" s="64"/>
    </row>
    <row r="1144" spans="5:5" s="37" customFormat="1" x14ac:dyDescent="0.2">
      <c r="E1144" s="64"/>
    </row>
    <row r="1145" spans="5:5" s="37" customFormat="1" x14ac:dyDescent="0.2">
      <c r="E1145" s="64"/>
    </row>
    <row r="1146" spans="5:5" s="37" customFormat="1" x14ac:dyDescent="0.2">
      <c r="E1146" s="64"/>
    </row>
    <row r="1147" spans="5:5" s="37" customFormat="1" x14ac:dyDescent="0.2">
      <c r="E1147" s="64"/>
    </row>
    <row r="1148" spans="5:5" s="37" customFormat="1" x14ac:dyDescent="0.2">
      <c r="E1148" s="64"/>
    </row>
    <row r="1149" spans="5:5" s="37" customFormat="1" x14ac:dyDescent="0.2">
      <c r="E1149" s="64"/>
    </row>
    <row r="1150" spans="5:5" s="37" customFormat="1" x14ac:dyDescent="0.2">
      <c r="E1150" s="64"/>
    </row>
    <row r="1151" spans="5:5" s="37" customFormat="1" x14ac:dyDescent="0.2">
      <c r="E1151" s="64"/>
    </row>
    <row r="1152" spans="5:5" s="37" customFormat="1" x14ac:dyDescent="0.2">
      <c r="E1152" s="64"/>
    </row>
    <row r="1153" spans="5:5" s="37" customFormat="1" x14ac:dyDescent="0.2">
      <c r="E1153" s="64"/>
    </row>
    <row r="1154" spans="5:5" s="37" customFormat="1" x14ac:dyDescent="0.2">
      <c r="E1154" s="64"/>
    </row>
    <row r="1155" spans="5:5" s="37" customFormat="1" x14ac:dyDescent="0.2">
      <c r="E1155" s="64"/>
    </row>
    <row r="1156" spans="5:5" s="37" customFormat="1" x14ac:dyDescent="0.2">
      <c r="E1156" s="64"/>
    </row>
    <row r="1157" spans="5:5" s="37" customFormat="1" x14ac:dyDescent="0.2">
      <c r="E1157" s="64"/>
    </row>
    <row r="1158" spans="5:5" s="37" customFormat="1" x14ac:dyDescent="0.2">
      <c r="E1158" s="64"/>
    </row>
    <row r="1159" spans="5:5" s="37" customFormat="1" x14ac:dyDescent="0.2">
      <c r="E1159" s="64"/>
    </row>
    <row r="1160" spans="5:5" s="37" customFormat="1" x14ac:dyDescent="0.2">
      <c r="E1160" s="64"/>
    </row>
    <row r="1161" spans="5:5" s="37" customFormat="1" x14ac:dyDescent="0.2">
      <c r="E1161" s="64"/>
    </row>
    <row r="1162" spans="5:5" s="37" customFormat="1" x14ac:dyDescent="0.2">
      <c r="E1162" s="64"/>
    </row>
    <row r="1163" spans="5:5" s="37" customFormat="1" x14ac:dyDescent="0.2">
      <c r="E1163" s="64"/>
    </row>
    <row r="1164" spans="5:5" s="37" customFormat="1" x14ac:dyDescent="0.2">
      <c r="E1164" s="64"/>
    </row>
    <row r="1165" spans="5:5" s="37" customFormat="1" x14ac:dyDescent="0.2">
      <c r="E1165" s="64"/>
    </row>
    <row r="1166" spans="5:5" s="37" customFormat="1" x14ac:dyDescent="0.2">
      <c r="E1166" s="64"/>
    </row>
    <row r="1167" spans="5:5" s="37" customFormat="1" x14ac:dyDescent="0.2">
      <c r="E1167" s="64"/>
    </row>
    <row r="1168" spans="5:5" s="37" customFormat="1" x14ac:dyDescent="0.2">
      <c r="E1168" s="64"/>
    </row>
    <row r="1169" spans="5:5" s="37" customFormat="1" x14ac:dyDescent="0.2">
      <c r="E1169" s="64"/>
    </row>
    <row r="1170" spans="5:5" s="37" customFormat="1" x14ac:dyDescent="0.2">
      <c r="E1170" s="64"/>
    </row>
    <row r="1171" spans="5:5" s="37" customFormat="1" x14ac:dyDescent="0.2">
      <c r="E1171" s="64"/>
    </row>
    <row r="1172" spans="5:5" s="37" customFormat="1" x14ac:dyDescent="0.2">
      <c r="E1172" s="64"/>
    </row>
    <row r="1173" spans="5:5" s="37" customFormat="1" x14ac:dyDescent="0.2">
      <c r="E1173" s="64"/>
    </row>
    <row r="1174" spans="5:5" s="37" customFormat="1" x14ac:dyDescent="0.2">
      <c r="E1174" s="64"/>
    </row>
    <row r="1175" spans="5:5" s="37" customFormat="1" x14ac:dyDescent="0.2">
      <c r="E1175" s="64"/>
    </row>
    <row r="1176" spans="5:5" s="37" customFormat="1" x14ac:dyDescent="0.2">
      <c r="E1176" s="64"/>
    </row>
    <row r="1177" spans="5:5" s="37" customFormat="1" x14ac:dyDescent="0.2">
      <c r="E1177" s="64"/>
    </row>
    <row r="1178" spans="5:5" s="37" customFormat="1" x14ac:dyDescent="0.2">
      <c r="E1178" s="64"/>
    </row>
    <row r="1179" spans="5:5" s="37" customFormat="1" x14ac:dyDescent="0.2">
      <c r="E1179" s="64"/>
    </row>
    <row r="1180" spans="5:5" s="37" customFormat="1" x14ac:dyDescent="0.2">
      <c r="E1180" s="64"/>
    </row>
    <row r="1181" spans="5:5" s="37" customFormat="1" x14ac:dyDescent="0.2">
      <c r="E1181" s="64"/>
    </row>
    <row r="1182" spans="5:5" s="37" customFormat="1" x14ac:dyDescent="0.2">
      <c r="E1182" s="64"/>
    </row>
    <row r="1183" spans="5:5" s="37" customFormat="1" x14ac:dyDescent="0.2">
      <c r="E1183" s="64"/>
    </row>
    <row r="1184" spans="5:5" s="37" customFormat="1" x14ac:dyDescent="0.2">
      <c r="E1184" s="64"/>
    </row>
    <row r="1185" spans="5:5" s="37" customFormat="1" x14ac:dyDescent="0.2">
      <c r="E1185" s="64"/>
    </row>
    <row r="1186" spans="5:5" s="37" customFormat="1" x14ac:dyDescent="0.2">
      <c r="E1186" s="64"/>
    </row>
    <row r="1187" spans="5:5" s="37" customFormat="1" x14ac:dyDescent="0.2">
      <c r="E1187" s="64"/>
    </row>
    <row r="1188" spans="5:5" s="37" customFormat="1" x14ac:dyDescent="0.2">
      <c r="E1188" s="64"/>
    </row>
    <row r="1189" spans="5:5" s="37" customFormat="1" x14ac:dyDescent="0.2">
      <c r="E1189" s="64"/>
    </row>
    <row r="1190" spans="5:5" s="37" customFormat="1" x14ac:dyDescent="0.2">
      <c r="E1190" s="64"/>
    </row>
    <row r="1191" spans="5:5" s="37" customFormat="1" x14ac:dyDescent="0.2">
      <c r="E1191" s="64"/>
    </row>
    <row r="1192" spans="5:5" s="37" customFormat="1" x14ac:dyDescent="0.2">
      <c r="E1192" s="64"/>
    </row>
    <row r="1193" spans="5:5" s="37" customFormat="1" x14ac:dyDescent="0.2">
      <c r="E1193" s="64"/>
    </row>
    <row r="1194" spans="5:5" s="37" customFormat="1" x14ac:dyDescent="0.2">
      <c r="E1194" s="64"/>
    </row>
    <row r="1195" spans="5:5" s="37" customFormat="1" x14ac:dyDescent="0.2">
      <c r="E1195" s="64"/>
    </row>
    <row r="1196" spans="5:5" s="37" customFormat="1" x14ac:dyDescent="0.2">
      <c r="E1196" s="64"/>
    </row>
    <row r="1197" spans="5:5" s="37" customFormat="1" x14ac:dyDescent="0.2">
      <c r="E1197" s="64"/>
    </row>
    <row r="1198" spans="5:5" s="37" customFormat="1" x14ac:dyDescent="0.2">
      <c r="E1198" s="64"/>
    </row>
    <row r="1199" spans="5:5" s="37" customFormat="1" x14ac:dyDescent="0.2">
      <c r="E1199" s="64"/>
    </row>
    <row r="1200" spans="5:5" s="37" customFormat="1" x14ac:dyDescent="0.2">
      <c r="E1200" s="64"/>
    </row>
    <row r="1201" spans="5:5" s="37" customFormat="1" x14ac:dyDescent="0.2">
      <c r="E1201" s="64"/>
    </row>
    <row r="1202" spans="5:5" s="37" customFormat="1" x14ac:dyDescent="0.2">
      <c r="E1202" s="64"/>
    </row>
    <row r="1203" spans="5:5" s="37" customFormat="1" x14ac:dyDescent="0.2">
      <c r="E1203" s="64"/>
    </row>
    <row r="1204" spans="5:5" s="37" customFormat="1" x14ac:dyDescent="0.2">
      <c r="E1204" s="64"/>
    </row>
    <row r="1205" spans="5:5" s="37" customFormat="1" x14ac:dyDescent="0.2">
      <c r="E1205" s="64"/>
    </row>
    <row r="1206" spans="5:5" s="37" customFormat="1" x14ac:dyDescent="0.2">
      <c r="E1206" s="64"/>
    </row>
    <row r="1207" spans="5:5" s="37" customFormat="1" x14ac:dyDescent="0.2">
      <c r="E1207" s="64"/>
    </row>
    <row r="1208" spans="5:5" s="37" customFormat="1" x14ac:dyDescent="0.2">
      <c r="E1208" s="64"/>
    </row>
    <row r="1209" spans="5:5" s="37" customFormat="1" x14ac:dyDescent="0.2">
      <c r="E1209" s="64"/>
    </row>
    <row r="1210" spans="5:5" s="37" customFormat="1" x14ac:dyDescent="0.2">
      <c r="E1210" s="64"/>
    </row>
    <row r="1211" spans="5:5" s="37" customFormat="1" x14ac:dyDescent="0.2">
      <c r="E1211" s="64"/>
    </row>
    <row r="1212" spans="5:5" s="37" customFormat="1" x14ac:dyDescent="0.2">
      <c r="E1212" s="64"/>
    </row>
    <row r="1213" spans="5:5" s="37" customFormat="1" x14ac:dyDescent="0.2">
      <c r="E1213" s="64"/>
    </row>
    <row r="1214" spans="5:5" s="37" customFormat="1" x14ac:dyDescent="0.2">
      <c r="E1214" s="64"/>
    </row>
    <row r="1215" spans="5:5" s="37" customFormat="1" x14ac:dyDescent="0.2">
      <c r="E1215" s="64"/>
    </row>
    <row r="1216" spans="5:5" s="37" customFormat="1" x14ac:dyDescent="0.2">
      <c r="E1216" s="64"/>
    </row>
    <row r="1217" spans="5:5" s="37" customFormat="1" x14ac:dyDescent="0.2">
      <c r="E1217" s="64"/>
    </row>
    <row r="1218" spans="5:5" s="37" customFormat="1" x14ac:dyDescent="0.2">
      <c r="E1218" s="64"/>
    </row>
    <row r="1219" spans="5:5" s="37" customFormat="1" x14ac:dyDescent="0.2">
      <c r="E1219" s="64"/>
    </row>
    <row r="1220" spans="5:5" s="37" customFormat="1" x14ac:dyDescent="0.2">
      <c r="E1220" s="64"/>
    </row>
    <row r="1221" spans="5:5" s="37" customFormat="1" x14ac:dyDescent="0.2">
      <c r="E1221" s="64"/>
    </row>
    <row r="1222" spans="5:5" s="37" customFormat="1" x14ac:dyDescent="0.2">
      <c r="E1222" s="64"/>
    </row>
    <row r="1223" spans="5:5" s="37" customFormat="1" x14ac:dyDescent="0.2">
      <c r="E1223" s="64"/>
    </row>
    <row r="1224" spans="5:5" s="37" customFormat="1" x14ac:dyDescent="0.2">
      <c r="E1224" s="64"/>
    </row>
    <row r="1225" spans="5:5" s="37" customFormat="1" x14ac:dyDescent="0.2">
      <c r="E1225" s="64"/>
    </row>
    <row r="1226" spans="5:5" s="37" customFormat="1" x14ac:dyDescent="0.2">
      <c r="E1226" s="64"/>
    </row>
    <row r="1227" spans="5:5" s="37" customFormat="1" x14ac:dyDescent="0.2">
      <c r="E1227" s="64"/>
    </row>
    <row r="1228" spans="5:5" s="37" customFormat="1" x14ac:dyDescent="0.2">
      <c r="E1228" s="64"/>
    </row>
    <row r="1229" spans="5:5" s="37" customFormat="1" x14ac:dyDescent="0.2">
      <c r="E1229" s="64"/>
    </row>
    <row r="1230" spans="5:5" s="37" customFormat="1" x14ac:dyDescent="0.2">
      <c r="E1230" s="64"/>
    </row>
    <row r="1231" spans="5:5" s="37" customFormat="1" x14ac:dyDescent="0.2">
      <c r="E1231" s="64"/>
    </row>
    <row r="1232" spans="5:5" s="37" customFormat="1" x14ac:dyDescent="0.2">
      <c r="E1232" s="64"/>
    </row>
    <row r="1233" spans="5:5" s="37" customFormat="1" x14ac:dyDescent="0.2">
      <c r="E1233" s="64"/>
    </row>
    <row r="1234" spans="5:5" s="37" customFormat="1" x14ac:dyDescent="0.2">
      <c r="E1234" s="64"/>
    </row>
    <row r="1235" spans="5:5" s="37" customFormat="1" x14ac:dyDescent="0.2">
      <c r="E1235" s="64"/>
    </row>
    <row r="1236" spans="5:5" s="37" customFormat="1" x14ac:dyDescent="0.2">
      <c r="E1236" s="64"/>
    </row>
    <row r="1237" spans="5:5" s="37" customFormat="1" x14ac:dyDescent="0.2">
      <c r="E1237" s="64"/>
    </row>
    <row r="1238" spans="5:5" s="37" customFormat="1" x14ac:dyDescent="0.2">
      <c r="E1238" s="64"/>
    </row>
    <row r="1239" spans="5:5" s="37" customFormat="1" x14ac:dyDescent="0.2">
      <c r="E1239" s="64"/>
    </row>
    <row r="1240" spans="5:5" s="37" customFormat="1" x14ac:dyDescent="0.2">
      <c r="E1240" s="64"/>
    </row>
    <row r="1241" spans="5:5" s="37" customFormat="1" x14ac:dyDescent="0.2">
      <c r="E1241" s="64"/>
    </row>
    <row r="1242" spans="5:5" s="37" customFormat="1" x14ac:dyDescent="0.2">
      <c r="E1242" s="64"/>
    </row>
    <row r="1243" spans="5:5" s="37" customFormat="1" x14ac:dyDescent="0.2">
      <c r="E1243" s="64"/>
    </row>
    <row r="1244" spans="5:5" s="37" customFormat="1" x14ac:dyDescent="0.2">
      <c r="E1244" s="64"/>
    </row>
    <row r="1245" spans="5:5" s="37" customFormat="1" x14ac:dyDescent="0.2">
      <c r="E1245" s="64"/>
    </row>
    <row r="1246" spans="5:5" s="37" customFormat="1" x14ac:dyDescent="0.2">
      <c r="E1246" s="64"/>
    </row>
    <row r="1247" spans="5:5" s="37" customFormat="1" x14ac:dyDescent="0.2">
      <c r="E1247" s="64"/>
    </row>
    <row r="1248" spans="5:5" s="37" customFormat="1" x14ac:dyDescent="0.2">
      <c r="E1248" s="64"/>
    </row>
    <row r="1249" spans="5:5" s="37" customFormat="1" x14ac:dyDescent="0.2">
      <c r="E1249" s="64"/>
    </row>
    <row r="1250" spans="5:5" s="37" customFormat="1" x14ac:dyDescent="0.2">
      <c r="E1250" s="64"/>
    </row>
    <row r="1251" spans="5:5" s="37" customFormat="1" x14ac:dyDescent="0.2">
      <c r="E1251" s="64"/>
    </row>
    <row r="1252" spans="5:5" s="37" customFormat="1" x14ac:dyDescent="0.2">
      <c r="E1252" s="64"/>
    </row>
    <row r="1253" spans="5:5" s="37" customFormat="1" x14ac:dyDescent="0.2">
      <c r="E1253" s="64"/>
    </row>
    <row r="1254" spans="5:5" s="37" customFormat="1" x14ac:dyDescent="0.2">
      <c r="E1254" s="64"/>
    </row>
    <row r="1255" spans="5:5" s="37" customFormat="1" x14ac:dyDescent="0.2">
      <c r="E1255" s="64"/>
    </row>
    <row r="1256" spans="5:5" s="37" customFormat="1" x14ac:dyDescent="0.2">
      <c r="E1256" s="64"/>
    </row>
    <row r="1257" spans="5:5" s="37" customFormat="1" x14ac:dyDescent="0.2">
      <c r="E1257" s="64"/>
    </row>
    <row r="1258" spans="5:5" s="37" customFormat="1" x14ac:dyDescent="0.2">
      <c r="E1258" s="64"/>
    </row>
    <row r="1259" spans="5:5" s="37" customFormat="1" x14ac:dyDescent="0.2">
      <c r="E1259" s="64"/>
    </row>
    <row r="1260" spans="5:5" s="37" customFormat="1" x14ac:dyDescent="0.2">
      <c r="E1260" s="64"/>
    </row>
    <row r="1261" spans="5:5" s="37" customFormat="1" x14ac:dyDescent="0.2">
      <c r="E1261" s="64"/>
    </row>
    <row r="1262" spans="5:5" s="37" customFormat="1" x14ac:dyDescent="0.2">
      <c r="E1262" s="64"/>
    </row>
    <row r="1263" spans="5:5" s="37" customFormat="1" x14ac:dyDescent="0.2">
      <c r="E1263" s="64"/>
    </row>
    <row r="1264" spans="5:5" s="37" customFormat="1" x14ac:dyDescent="0.2">
      <c r="E1264" s="64"/>
    </row>
    <row r="1265" spans="5:5" s="37" customFormat="1" x14ac:dyDescent="0.2">
      <c r="E1265" s="64"/>
    </row>
    <row r="1266" spans="5:5" s="37" customFormat="1" x14ac:dyDescent="0.2">
      <c r="E1266" s="64"/>
    </row>
    <row r="1267" spans="5:5" s="37" customFormat="1" x14ac:dyDescent="0.2">
      <c r="E1267" s="64"/>
    </row>
    <row r="1268" spans="5:5" s="37" customFormat="1" x14ac:dyDescent="0.2">
      <c r="E1268" s="64"/>
    </row>
    <row r="1269" spans="5:5" s="37" customFormat="1" x14ac:dyDescent="0.2">
      <c r="E1269" s="64"/>
    </row>
    <row r="1270" spans="5:5" s="37" customFormat="1" x14ac:dyDescent="0.2">
      <c r="E1270" s="64"/>
    </row>
    <row r="1271" spans="5:5" s="37" customFormat="1" x14ac:dyDescent="0.2">
      <c r="E1271" s="64"/>
    </row>
    <row r="1272" spans="5:5" s="37" customFormat="1" x14ac:dyDescent="0.2">
      <c r="E1272" s="64"/>
    </row>
    <row r="1273" spans="5:5" s="37" customFormat="1" x14ac:dyDescent="0.2">
      <c r="E1273" s="64"/>
    </row>
    <row r="1274" spans="5:5" s="37" customFormat="1" x14ac:dyDescent="0.2">
      <c r="E1274" s="64"/>
    </row>
    <row r="1275" spans="5:5" s="37" customFormat="1" x14ac:dyDescent="0.2">
      <c r="E1275" s="64"/>
    </row>
    <row r="1276" spans="5:5" s="37" customFormat="1" x14ac:dyDescent="0.2">
      <c r="E1276" s="64"/>
    </row>
    <row r="1277" spans="5:5" s="37" customFormat="1" x14ac:dyDescent="0.2">
      <c r="E1277" s="64"/>
    </row>
    <row r="1278" spans="5:5" s="37" customFormat="1" x14ac:dyDescent="0.2">
      <c r="E1278" s="64"/>
    </row>
    <row r="1279" spans="5:5" s="37" customFormat="1" x14ac:dyDescent="0.2">
      <c r="E1279" s="64"/>
    </row>
    <row r="1280" spans="5:5" s="37" customFormat="1" x14ac:dyDescent="0.2">
      <c r="E1280" s="64"/>
    </row>
    <row r="1281" spans="5:5" s="37" customFormat="1" x14ac:dyDescent="0.2">
      <c r="E1281" s="64"/>
    </row>
    <row r="1282" spans="5:5" s="37" customFormat="1" x14ac:dyDescent="0.2">
      <c r="E1282" s="64"/>
    </row>
    <row r="1283" spans="5:5" s="37" customFormat="1" x14ac:dyDescent="0.2">
      <c r="E1283" s="64"/>
    </row>
    <row r="1284" spans="5:5" s="37" customFormat="1" x14ac:dyDescent="0.2">
      <c r="E1284" s="64"/>
    </row>
    <row r="1285" spans="5:5" s="37" customFormat="1" x14ac:dyDescent="0.2">
      <c r="E1285" s="64"/>
    </row>
    <row r="1286" spans="5:5" s="37" customFormat="1" x14ac:dyDescent="0.2">
      <c r="E1286" s="64"/>
    </row>
    <row r="1287" spans="5:5" s="37" customFormat="1" x14ac:dyDescent="0.2">
      <c r="E1287" s="64"/>
    </row>
    <row r="1288" spans="5:5" s="37" customFormat="1" x14ac:dyDescent="0.2">
      <c r="E1288" s="64"/>
    </row>
    <row r="1289" spans="5:5" s="37" customFormat="1" x14ac:dyDescent="0.2">
      <c r="E1289" s="64"/>
    </row>
    <row r="1290" spans="5:5" s="37" customFormat="1" x14ac:dyDescent="0.2">
      <c r="E1290" s="64"/>
    </row>
    <row r="1291" spans="5:5" s="37" customFormat="1" x14ac:dyDescent="0.2">
      <c r="E1291" s="64"/>
    </row>
    <row r="1292" spans="5:5" s="37" customFormat="1" x14ac:dyDescent="0.2">
      <c r="E1292" s="64"/>
    </row>
    <row r="1293" spans="5:5" s="37" customFormat="1" x14ac:dyDescent="0.2">
      <c r="E1293" s="64"/>
    </row>
    <row r="1294" spans="5:5" s="37" customFormat="1" x14ac:dyDescent="0.2">
      <c r="E1294" s="64"/>
    </row>
    <row r="1295" spans="5:5" s="37" customFormat="1" x14ac:dyDescent="0.2">
      <c r="E1295" s="64"/>
    </row>
    <row r="1296" spans="5:5" s="37" customFormat="1" x14ac:dyDescent="0.2">
      <c r="E1296" s="64"/>
    </row>
    <row r="1297" spans="5:5" s="37" customFormat="1" x14ac:dyDescent="0.2">
      <c r="E1297" s="64"/>
    </row>
    <row r="1298" spans="5:5" s="37" customFormat="1" x14ac:dyDescent="0.2">
      <c r="E1298" s="64"/>
    </row>
    <row r="1299" spans="5:5" s="37" customFormat="1" x14ac:dyDescent="0.2">
      <c r="E1299" s="64"/>
    </row>
    <row r="1300" spans="5:5" s="37" customFormat="1" x14ac:dyDescent="0.2">
      <c r="E1300" s="64"/>
    </row>
    <row r="1301" spans="5:5" s="37" customFormat="1" x14ac:dyDescent="0.2">
      <c r="E1301" s="64"/>
    </row>
    <row r="1302" spans="5:5" s="37" customFormat="1" x14ac:dyDescent="0.2">
      <c r="E1302" s="64"/>
    </row>
    <row r="1303" spans="5:5" s="37" customFormat="1" x14ac:dyDescent="0.2">
      <c r="E1303" s="64"/>
    </row>
    <row r="1304" spans="5:5" s="37" customFormat="1" x14ac:dyDescent="0.2">
      <c r="E1304" s="64"/>
    </row>
    <row r="1305" spans="5:5" s="37" customFormat="1" x14ac:dyDescent="0.2">
      <c r="E1305" s="64"/>
    </row>
    <row r="1306" spans="5:5" s="37" customFormat="1" x14ac:dyDescent="0.2">
      <c r="E1306" s="64"/>
    </row>
    <row r="1307" spans="5:5" s="37" customFormat="1" x14ac:dyDescent="0.2">
      <c r="E1307" s="64"/>
    </row>
    <row r="1308" spans="5:5" s="37" customFormat="1" x14ac:dyDescent="0.2">
      <c r="E1308" s="64"/>
    </row>
    <row r="1309" spans="5:5" s="37" customFormat="1" x14ac:dyDescent="0.2">
      <c r="E1309" s="64"/>
    </row>
    <row r="1310" spans="5:5" s="37" customFormat="1" x14ac:dyDescent="0.2">
      <c r="E1310" s="64"/>
    </row>
    <row r="1311" spans="5:5" s="37" customFormat="1" x14ac:dyDescent="0.2">
      <c r="E1311" s="64"/>
    </row>
    <row r="1312" spans="5:5" s="37" customFormat="1" x14ac:dyDescent="0.2">
      <c r="E1312" s="64"/>
    </row>
    <row r="1313" spans="5:5" s="37" customFormat="1" x14ac:dyDescent="0.2">
      <c r="E1313" s="64"/>
    </row>
    <row r="1314" spans="5:5" s="37" customFormat="1" x14ac:dyDescent="0.2">
      <c r="E1314" s="64"/>
    </row>
    <row r="1315" spans="5:5" s="37" customFormat="1" x14ac:dyDescent="0.2">
      <c r="E1315" s="64"/>
    </row>
    <row r="1316" spans="5:5" s="37" customFormat="1" x14ac:dyDescent="0.2">
      <c r="E1316" s="64"/>
    </row>
    <row r="1317" spans="5:5" s="37" customFormat="1" x14ac:dyDescent="0.2">
      <c r="E1317" s="64"/>
    </row>
    <row r="1318" spans="5:5" s="37" customFormat="1" x14ac:dyDescent="0.2">
      <c r="E1318" s="64"/>
    </row>
    <row r="1319" spans="5:5" s="37" customFormat="1" x14ac:dyDescent="0.2">
      <c r="E1319" s="64"/>
    </row>
    <row r="1320" spans="5:5" s="37" customFormat="1" x14ac:dyDescent="0.2">
      <c r="E1320" s="64"/>
    </row>
    <row r="1321" spans="5:5" s="37" customFormat="1" x14ac:dyDescent="0.2">
      <c r="E1321" s="64"/>
    </row>
    <row r="1322" spans="5:5" s="37" customFormat="1" x14ac:dyDescent="0.2">
      <c r="E1322" s="64"/>
    </row>
    <row r="1323" spans="5:5" s="37" customFormat="1" x14ac:dyDescent="0.2">
      <c r="E1323" s="64"/>
    </row>
    <row r="1324" spans="5:5" s="37" customFormat="1" x14ac:dyDescent="0.2">
      <c r="E1324" s="64"/>
    </row>
    <row r="1325" spans="5:5" s="37" customFormat="1" x14ac:dyDescent="0.2">
      <c r="E1325" s="64"/>
    </row>
    <row r="1326" spans="5:5" s="37" customFormat="1" x14ac:dyDescent="0.2">
      <c r="E1326" s="64"/>
    </row>
    <row r="1327" spans="5:5" s="37" customFormat="1" x14ac:dyDescent="0.2">
      <c r="E1327" s="64"/>
    </row>
    <row r="1328" spans="5:5" s="37" customFormat="1" x14ac:dyDescent="0.2">
      <c r="E1328" s="64"/>
    </row>
    <row r="1329" spans="5:5" s="37" customFormat="1" x14ac:dyDescent="0.2">
      <c r="E1329" s="64"/>
    </row>
    <row r="1330" spans="5:5" s="37" customFormat="1" x14ac:dyDescent="0.2">
      <c r="E1330" s="64"/>
    </row>
    <row r="1331" spans="5:5" s="37" customFormat="1" x14ac:dyDescent="0.2">
      <c r="E1331" s="64"/>
    </row>
    <row r="1332" spans="5:5" s="37" customFormat="1" x14ac:dyDescent="0.2">
      <c r="E1332" s="64"/>
    </row>
    <row r="1333" spans="5:5" s="37" customFormat="1" x14ac:dyDescent="0.2">
      <c r="E1333" s="64"/>
    </row>
    <row r="1334" spans="5:5" s="37" customFormat="1" x14ac:dyDescent="0.2">
      <c r="E1334" s="64"/>
    </row>
    <row r="1335" spans="5:5" s="37" customFormat="1" x14ac:dyDescent="0.2">
      <c r="E1335" s="64"/>
    </row>
    <row r="1336" spans="5:5" s="37" customFormat="1" x14ac:dyDescent="0.2">
      <c r="E1336" s="64"/>
    </row>
    <row r="1337" spans="5:5" s="37" customFormat="1" x14ac:dyDescent="0.2">
      <c r="E1337" s="64"/>
    </row>
    <row r="1338" spans="5:5" s="37" customFormat="1" x14ac:dyDescent="0.2">
      <c r="E1338" s="64"/>
    </row>
    <row r="1339" spans="5:5" s="37" customFormat="1" x14ac:dyDescent="0.2">
      <c r="E1339" s="64"/>
    </row>
    <row r="1340" spans="5:5" s="37" customFormat="1" x14ac:dyDescent="0.2">
      <c r="E1340" s="64"/>
    </row>
    <row r="1341" spans="5:5" s="37" customFormat="1" x14ac:dyDescent="0.2">
      <c r="E1341" s="64"/>
    </row>
    <row r="1342" spans="5:5" s="37" customFormat="1" x14ac:dyDescent="0.2">
      <c r="E1342" s="64"/>
    </row>
    <row r="1343" spans="5:5" s="37" customFormat="1" x14ac:dyDescent="0.2">
      <c r="E1343" s="64"/>
    </row>
    <row r="1344" spans="5:5" s="37" customFormat="1" x14ac:dyDescent="0.2">
      <c r="E1344" s="64"/>
    </row>
    <row r="1345" spans="5:5" s="37" customFormat="1" x14ac:dyDescent="0.2">
      <c r="E1345" s="64"/>
    </row>
    <row r="1346" spans="5:5" s="37" customFormat="1" x14ac:dyDescent="0.2">
      <c r="E1346" s="64"/>
    </row>
    <row r="1347" spans="5:5" s="37" customFormat="1" x14ac:dyDescent="0.2">
      <c r="E1347" s="64"/>
    </row>
    <row r="1348" spans="5:5" s="37" customFormat="1" x14ac:dyDescent="0.2">
      <c r="E1348" s="64"/>
    </row>
    <row r="1349" spans="5:5" s="37" customFormat="1" x14ac:dyDescent="0.2">
      <c r="E1349" s="64"/>
    </row>
    <row r="1350" spans="5:5" s="37" customFormat="1" x14ac:dyDescent="0.2">
      <c r="E1350" s="64"/>
    </row>
    <row r="1351" spans="5:5" s="37" customFormat="1" x14ac:dyDescent="0.2">
      <c r="E1351" s="64"/>
    </row>
    <row r="1352" spans="5:5" s="37" customFormat="1" x14ac:dyDescent="0.2">
      <c r="E1352" s="64"/>
    </row>
    <row r="1353" spans="5:5" s="37" customFormat="1" x14ac:dyDescent="0.2">
      <c r="E1353" s="64"/>
    </row>
    <row r="1354" spans="5:5" s="37" customFormat="1" x14ac:dyDescent="0.2">
      <c r="E1354" s="64"/>
    </row>
    <row r="1355" spans="5:5" s="37" customFormat="1" x14ac:dyDescent="0.2">
      <c r="E1355" s="64"/>
    </row>
    <row r="1356" spans="5:5" s="37" customFormat="1" x14ac:dyDescent="0.2">
      <c r="E1356" s="64"/>
    </row>
    <row r="1357" spans="5:5" s="37" customFormat="1" x14ac:dyDescent="0.2">
      <c r="E1357" s="64"/>
    </row>
    <row r="1358" spans="5:5" s="37" customFormat="1" x14ac:dyDescent="0.2">
      <c r="E1358" s="64"/>
    </row>
    <row r="1359" spans="5:5" s="37" customFormat="1" x14ac:dyDescent="0.2">
      <c r="E1359" s="64"/>
    </row>
    <row r="1360" spans="5:5" s="37" customFormat="1" x14ac:dyDescent="0.2">
      <c r="E1360" s="64"/>
    </row>
    <row r="1361" spans="5:5" s="37" customFormat="1" x14ac:dyDescent="0.2">
      <c r="E1361" s="64"/>
    </row>
    <row r="1362" spans="5:5" s="37" customFormat="1" x14ac:dyDescent="0.2">
      <c r="E1362" s="64"/>
    </row>
    <row r="1363" spans="5:5" s="37" customFormat="1" x14ac:dyDescent="0.2">
      <c r="E1363" s="64"/>
    </row>
    <row r="1364" spans="5:5" s="37" customFormat="1" x14ac:dyDescent="0.2">
      <c r="E1364" s="64"/>
    </row>
    <row r="1365" spans="5:5" s="37" customFormat="1" x14ac:dyDescent="0.2">
      <c r="E1365" s="64"/>
    </row>
    <row r="1366" spans="5:5" s="37" customFormat="1" x14ac:dyDescent="0.2">
      <c r="E1366" s="64"/>
    </row>
    <row r="1367" spans="5:5" s="37" customFormat="1" x14ac:dyDescent="0.2">
      <c r="E1367" s="64"/>
    </row>
    <row r="1368" spans="5:5" s="37" customFormat="1" x14ac:dyDescent="0.2">
      <c r="E1368" s="64"/>
    </row>
    <row r="1369" spans="5:5" s="37" customFormat="1" x14ac:dyDescent="0.2">
      <c r="E1369" s="64"/>
    </row>
    <row r="1370" spans="5:5" s="37" customFormat="1" x14ac:dyDescent="0.2">
      <c r="E1370" s="64"/>
    </row>
    <row r="1371" spans="5:5" s="37" customFormat="1" x14ac:dyDescent="0.2">
      <c r="E1371" s="64"/>
    </row>
    <row r="1372" spans="5:5" s="37" customFormat="1" x14ac:dyDescent="0.2">
      <c r="E1372" s="64"/>
    </row>
    <row r="1373" spans="5:5" s="37" customFormat="1" x14ac:dyDescent="0.2">
      <c r="E1373" s="64"/>
    </row>
    <row r="1374" spans="5:5" s="37" customFormat="1" x14ac:dyDescent="0.2">
      <c r="E1374" s="64"/>
    </row>
    <row r="1375" spans="5:5" s="37" customFormat="1" x14ac:dyDescent="0.2">
      <c r="E1375" s="64"/>
    </row>
    <row r="1376" spans="5:5" s="37" customFormat="1" x14ac:dyDescent="0.2">
      <c r="E1376" s="64"/>
    </row>
    <row r="1377" spans="5:5" s="37" customFormat="1" x14ac:dyDescent="0.2">
      <c r="E1377" s="64"/>
    </row>
    <row r="1378" spans="5:5" s="37" customFormat="1" x14ac:dyDescent="0.2">
      <c r="E1378" s="64"/>
    </row>
    <row r="1379" spans="5:5" s="37" customFormat="1" x14ac:dyDescent="0.2">
      <c r="E1379" s="64"/>
    </row>
    <row r="1380" spans="5:5" s="37" customFormat="1" x14ac:dyDescent="0.2">
      <c r="E1380" s="64"/>
    </row>
    <row r="1381" spans="5:5" s="37" customFormat="1" x14ac:dyDescent="0.2">
      <c r="E1381" s="64"/>
    </row>
    <row r="1382" spans="5:5" s="37" customFormat="1" x14ac:dyDescent="0.2">
      <c r="E1382" s="64"/>
    </row>
    <row r="1383" spans="5:5" s="37" customFormat="1" x14ac:dyDescent="0.2">
      <c r="E1383" s="64"/>
    </row>
    <row r="1384" spans="5:5" s="37" customFormat="1" x14ac:dyDescent="0.2">
      <c r="E1384" s="64"/>
    </row>
    <row r="1385" spans="5:5" s="37" customFormat="1" x14ac:dyDescent="0.2">
      <c r="E1385" s="64"/>
    </row>
    <row r="1386" spans="5:5" s="37" customFormat="1" x14ac:dyDescent="0.2">
      <c r="E1386" s="64"/>
    </row>
    <row r="1387" spans="5:5" s="37" customFormat="1" x14ac:dyDescent="0.2">
      <c r="E1387" s="64"/>
    </row>
    <row r="1388" spans="5:5" s="37" customFormat="1" x14ac:dyDescent="0.2">
      <c r="E1388" s="64"/>
    </row>
    <row r="1389" spans="5:5" s="37" customFormat="1" x14ac:dyDescent="0.2">
      <c r="E1389" s="64"/>
    </row>
    <row r="1390" spans="5:5" s="37" customFormat="1" x14ac:dyDescent="0.2">
      <c r="E1390" s="64"/>
    </row>
    <row r="1391" spans="5:5" s="37" customFormat="1" x14ac:dyDescent="0.2">
      <c r="E1391" s="64"/>
    </row>
    <row r="1392" spans="5:5" s="37" customFormat="1" x14ac:dyDescent="0.2">
      <c r="E1392" s="64"/>
    </row>
    <row r="1393" spans="5:5" s="37" customFormat="1" x14ac:dyDescent="0.2">
      <c r="E1393" s="64"/>
    </row>
    <row r="1394" spans="5:5" s="37" customFormat="1" x14ac:dyDescent="0.2">
      <c r="E1394" s="64"/>
    </row>
    <row r="1395" spans="5:5" s="37" customFormat="1" x14ac:dyDescent="0.2">
      <c r="E1395" s="64"/>
    </row>
    <row r="1396" spans="5:5" s="37" customFormat="1" x14ac:dyDescent="0.2">
      <c r="E1396" s="64"/>
    </row>
    <row r="1397" spans="5:5" s="37" customFormat="1" x14ac:dyDescent="0.2">
      <c r="E1397" s="64"/>
    </row>
    <row r="1398" spans="5:5" s="37" customFormat="1" x14ac:dyDescent="0.2">
      <c r="E1398" s="64"/>
    </row>
    <row r="1399" spans="5:5" s="37" customFormat="1" x14ac:dyDescent="0.2">
      <c r="E1399" s="64"/>
    </row>
    <row r="1400" spans="5:5" s="37" customFormat="1" x14ac:dyDescent="0.2">
      <c r="E1400" s="64"/>
    </row>
    <row r="1401" spans="5:5" s="37" customFormat="1" x14ac:dyDescent="0.2">
      <c r="E1401" s="64"/>
    </row>
    <row r="1402" spans="5:5" s="37" customFormat="1" x14ac:dyDescent="0.2">
      <c r="E1402" s="64"/>
    </row>
    <row r="1403" spans="5:5" s="37" customFormat="1" x14ac:dyDescent="0.2">
      <c r="E1403" s="64"/>
    </row>
    <row r="1404" spans="5:5" s="37" customFormat="1" x14ac:dyDescent="0.2">
      <c r="E1404" s="64"/>
    </row>
    <row r="1405" spans="5:5" s="37" customFormat="1" x14ac:dyDescent="0.2">
      <c r="E1405" s="64"/>
    </row>
    <row r="1406" spans="5:5" s="37" customFormat="1" x14ac:dyDescent="0.2">
      <c r="E1406" s="64"/>
    </row>
    <row r="1407" spans="5:5" s="37" customFormat="1" x14ac:dyDescent="0.2">
      <c r="E1407" s="64"/>
    </row>
    <row r="1408" spans="5:5" s="37" customFormat="1" x14ac:dyDescent="0.2">
      <c r="E1408" s="64"/>
    </row>
    <row r="1409" spans="5:5" s="37" customFormat="1" x14ac:dyDescent="0.2">
      <c r="E1409" s="64"/>
    </row>
    <row r="1410" spans="5:5" s="37" customFormat="1" x14ac:dyDescent="0.2">
      <c r="E1410" s="64"/>
    </row>
    <row r="1411" spans="5:5" s="37" customFormat="1" x14ac:dyDescent="0.2">
      <c r="E1411" s="64"/>
    </row>
    <row r="1412" spans="5:5" s="37" customFormat="1" x14ac:dyDescent="0.2">
      <c r="E1412" s="64"/>
    </row>
    <row r="1413" spans="5:5" s="37" customFormat="1" x14ac:dyDescent="0.2">
      <c r="E1413" s="64"/>
    </row>
    <row r="1414" spans="5:5" s="37" customFormat="1" x14ac:dyDescent="0.2">
      <c r="E1414" s="64"/>
    </row>
    <row r="1415" spans="5:5" s="37" customFormat="1" x14ac:dyDescent="0.2">
      <c r="E1415" s="64"/>
    </row>
    <row r="1416" spans="5:5" s="37" customFormat="1" x14ac:dyDescent="0.2">
      <c r="E1416" s="64"/>
    </row>
    <row r="1417" spans="5:5" s="37" customFormat="1" x14ac:dyDescent="0.2">
      <c r="E1417" s="64"/>
    </row>
    <row r="1418" spans="5:5" s="37" customFormat="1" x14ac:dyDescent="0.2">
      <c r="E1418" s="64"/>
    </row>
    <row r="1419" spans="5:5" s="37" customFormat="1" x14ac:dyDescent="0.2">
      <c r="E1419" s="64"/>
    </row>
    <row r="1420" spans="5:5" s="37" customFormat="1" x14ac:dyDescent="0.2">
      <c r="E1420" s="64"/>
    </row>
    <row r="1421" spans="5:5" s="37" customFormat="1" x14ac:dyDescent="0.2">
      <c r="E1421" s="64"/>
    </row>
    <row r="1422" spans="5:5" s="37" customFormat="1" x14ac:dyDescent="0.2">
      <c r="E1422" s="64"/>
    </row>
    <row r="1423" spans="5:5" s="37" customFormat="1" x14ac:dyDescent="0.2">
      <c r="E1423" s="64"/>
    </row>
    <row r="1424" spans="5:5" s="37" customFormat="1" x14ac:dyDescent="0.2">
      <c r="E1424" s="64"/>
    </row>
    <row r="1425" spans="5:5" s="37" customFormat="1" x14ac:dyDescent="0.2">
      <c r="E1425" s="64"/>
    </row>
    <row r="1426" spans="5:5" s="37" customFormat="1" x14ac:dyDescent="0.2">
      <c r="E1426" s="64"/>
    </row>
    <row r="1427" spans="5:5" s="37" customFormat="1" x14ac:dyDescent="0.2">
      <c r="E1427" s="64"/>
    </row>
    <row r="1428" spans="5:5" s="37" customFormat="1" x14ac:dyDescent="0.2">
      <c r="E1428" s="64"/>
    </row>
    <row r="1429" spans="5:5" s="37" customFormat="1" x14ac:dyDescent="0.2">
      <c r="E1429" s="64"/>
    </row>
    <row r="1430" spans="5:5" s="37" customFormat="1" x14ac:dyDescent="0.2">
      <c r="E1430" s="64"/>
    </row>
    <row r="1431" spans="5:5" s="37" customFormat="1" x14ac:dyDescent="0.2">
      <c r="E1431" s="64"/>
    </row>
    <row r="1432" spans="5:5" s="37" customFormat="1" x14ac:dyDescent="0.2">
      <c r="E1432" s="64"/>
    </row>
    <row r="1433" spans="5:5" s="37" customFormat="1" x14ac:dyDescent="0.2">
      <c r="E1433" s="64"/>
    </row>
    <row r="1434" spans="5:5" s="37" customFormat="1" x14ac:dyDescent="0.2">
      <c r="E1434" s="64"/>
    </row>
    <row r="1435" spans="5:5" s="37" customFormat="1" x14ac:dyDescent="0.2">
      <c r="E1435" s="64"/>
    </row>
    <row r="1436" spans="5:5" s="37" customFormat="1" x14ac:dyDescent="0.2">
      <c r="E1436" s="64"/>
    </row>
    <row r="1437" spans="5:5" s="37" customFormat="1" x14ac:dyDescent="0.2">
      <c r="E1437" s="64"/>
    </row>
    <row r="1438" spans="5:5" s="37" customFormat="1" x14ac:dyDescent="0.2">
      <c r="E1438" s="64"/>
    </row>
    <row r="1439" spans="5:5" s="37" customFormat="1" x14ac:dyDescent="0.2">
      <c r="E1439" s="64"/>
    </row>
    <row r="1440" spans="5:5" s="37" customFormat="1" x14ac:dyDescent="0.2">
      <c r="E1440" s="64"/>
    </row>
    <row r="1441" spans="5:5" s="37" customFormat="1" x14ac:dyDescent="0.2">
      <c r="E1441" s="64"/>
    </row>
    <row r="1442" spans="5:5" s="37" customFormat="1" x14ac:dyDescent="0.2">
      <c r="E1442" s="64"/>
    </row>
    <row r="1443" spans="5:5" s="37" customFormat="1" x14ac:dyDescent="0.2">
      <c r="E1443" s="64"/>
    </row>
    <row r="1444" spans="5:5" s="37" customFormat="1" x14ac:dyDescent="0.2">
      <c r="E1444" s="64"/>
    </row>
    <row r="1445" spans="5:5" s="37" customFormat="1" x14ac:dyDescent="0.2">
      <c r="E1445" s="64"/>
    </row>
    <row r="1446" spans="5:5" s="37" customFormat="1" x14ac:dyDescent="0.2">
      <c r="E1446" s="64"/>
    </row>
    <row r="1447" spans="5:5" s="37" customFormat="1" x14ac:dyDescent="0.2">
      <c r="E1447" s="64"/>
    </row>
    <row r="1448" spans="5:5" s="37" customFormat="1" x14ac:dyDescent="0.2">
      <c r="E1448" s="64"/>
    </row>
    <row r="1449" spans="5:5" s="37" customFormat="1" x14ac:dyDescent="0.2">
      <c r="E1449" s="64"/>
    </row>
    <row r="1450" spans="5:5" s="37" customFormat="1" x14ac:dyDescent="0.2">
      <c r="E1450" s="64"/>
    </row>
    <row r="1451" spans="5:5" s="37" customFormat="1" x14ac:dyDescent="0.2">
      <c r="E1451" s="64"/>
    </row>
    <row r="1452" spans="5:5" s="37" customFormat="1" x14ac:dyDescent="0.2">
      <c r="E1452" s="64"/>
    </row>
    <row r="1453" spans="5:5" s="37" customFormat="1" x14ac:dyDescent="0.2">
      <c r="E1453" s="64"/>
    </row>
    <row r="1454" spans="5:5" s="37" customFormat="1" x14ac:dyDescent="0.2">
      <c r="E1454" s="64"/>
    </row>
    <row r="1455" spans="5:5" s="37" customFormat="1" x14ac:dyDescent="0.2">
      <c r="E1455" s="64"/>
    </row>
    <row r="1456" spans="5:5" s="37" customFormat="1" x14ac:dyDescent="0.2">
      <c r="E1456" s="64"/>
    </row>
    <row r="1457" spans="5:5" s="37" customFormat="1" x14ac:dyDescent="0.2">
      <c r="E1457" s="64"/>
    </row>
    <row r="1458" spans="5:5" s="37" customFormat="1" x14ac:dyDescent="0.2">
      <c r="E1458" s="64"/>
    </row>
    <row r="1459" spans="5:5" s="37" customFormat="1" x14ac:dyDescent="0.2">
      <c r="E1459" s="64"/>
    </row>
    <row r="1460" spans="5:5" s="37" customFormat="1" x14ac:dyDescent="0.2">
      <c r="E1460" s="64"/>
    </row>
    <row r="1461" spans="5:5" s="37" customFormat="1" x14ac:dyDescent="0.2">
      <c r="E1461" s="64"/>
    </row>
    <row r="1462" spans="5:5" s="37" customFormat="1" x14ac:dyDescent="0.2">
      <c r="E1462" s="64"/>
    </row>
    <row r="1463" spans="5:5" s="37" customFormat="1" x14ac:dyDescent="0.2">
      <c r="E1463" s="64"/>
    </row>
    <row r="1464" spans="5:5" s="37" customFormat="1" x14ac:dyDescent="0.2">
      <c r="E1464" s="64"/>
    </row>
    <row r="1465" spans="5:5" s="37" customFormat="1" x14ac:dyDescent="0.2">
      <c r="E1465" s="64"/>
    </row>
    <row r="1466" spans="5:5" s="37" customFormat="1" x14ac:dyDescent="0.2">
      <c r="E1466" s="64"/>
    </row>
    <row r="1467" spans="5:5" s="37" customFormat="1" x14ac:dyDescent="0.2">
      <c r="E1467" s="64"/>
    </row>
    <row r="1468" spans="5:5" s="37" customFormat="1" x14ac:dyDescent="0.2">
      <c r="E1468" s="64"/>
    </row>
    <row r="1469" spans="5:5" s="37" customFormat="1" x14ac:dyDescent="0.2">
      <c r="E1469" s="64"/>
    </row>
    <row r="1470" spans="5:5" s="37" customFormat="1" x14ac:dyDescent="0.2">
      <c r="E1470" s="64"/>
    </row>
    <row r="1471" spans="5:5" s="37" customFormat="1" x14ac:dyDescent="0.2">
      <c r="E1471" s="64"/>
    </row>
    <row r="1472" spans="5:5" s="37" customFormat="1" x14ac:dyDescent="0.2">
      <c r="E1472" s="64"/>
    </row>
    <row r="1473" spans="5:5" s="37" customFormat="1" x14ac:dyDescent="0.2">
      <c r="E1473" s="64"/>
    </row>
    <row r="1474" spans="5:5" s="37" customFormat="1" x14ac:dyDescent="0.2">
      <c r="E1474" s="64"/>
    </row>
    <row r="1475" spans="5:5" s="37" customFormat="1" x14ac:dyDescent="0.2">
      <c r="E1475" s="64"/>
    </row>
    <row r="1476" spans="5:5" s="37" customFormat="1" x14ac:dyDescent="0.2">
      <c r="E1476" s="64"/>
    </row>
    <row r="1477" spans="5:5" s="37" customFormat="1" x14ac:dyDescent="0.2">
      <c r="E1477" s="64"/>
    </row>
    <row r="1478" spans="5:5" s="37" customFormat="1" x14ac:dyDescent="0.2">
      <c r="E1478" s="64"/>
    </row>
    <row r="1479" spans="5:5" s="37" customFormat="1" x14ac:dyDescent="0.2">
      <c r="E1479" s="64"/>
    </row>
    <row r="1480" spans="5:5" s="37" customFormat="1" x14ac:dyDescent="0.2">
      <c r="E1480" s="64"/>
    </row>
    <row r="1481" spans="5:5" s="37" customFormat="1" x14ac:dyDescent="0.2">
      <c r="E1481" s="64"/>
    </row>
    <row r="1482" spans="5:5" s="37" customFormat="1" x14ac:dyDescent="0.2">
      <c r="E1482" s="64"/>
    </row>
    <row r="1483" spans="5:5" s="37" customFormat="1" x14ac:dyDescent="0.2">
      <c r="E1483" s="64"/>
    </row>
    <row r="1484" spans="5:5" s="37" customFormat="1" x14ac:dyDescent="0.2">
      <c r="E1484" s="64"/>
    </row>
    <row r="1485" spans="5:5" s="37" customFormat="1" x14ac:dyDescent="0.2">
      <c r="E1485" s="64"/>
    </row>
    <row r="1486" spans="5:5" s="37" customFormat="1" x14ac:dyDescent="0.2">
      <c r="E1486" s="64"/>
    </row>
    <row r="1487" spans="5:5" s="37" customFormat="1" x14ac:dyDescent="0.2">
      <c r="E1487" s="64"/>
    </row>
    <row r="1488" spans="5:5" s="37" customFormat="1" x14ac:dyDescent="0.2">
      <c r="E1488" s="64"/>
    </row>
    <row r="1489" spans="5:5" s="37" customFormat="1" x14ac:dyDescent="0.2">
      <c r="E1489" s="64"/>
    </row>
    <row r="1490" spans="5:5" s="37" customFormat="1" x14ac:dyDescent="0.2">
      <c r="E1490" s="64"/>
    </row>
    <row r="1491" spans="5:5" s="37" customFormat="1" x14ac:dyDescent="0.2">
      <c r="E1491" s="64"/>
    </row>
    <row r="1492" spans="5:5" s="37" customFormat="1" x14ac:dyDescent="0.2">
      <c r="E1492" s="64"/>
    </row>
    <row r="1493" spans="5:5" s="37" customFormat="1" x14ac:dyDescent="0.2">
      <c r="E1493" s="64"/>
    </row>
    <row r="1494" spans="5:5" s="37" customFormat="1" x14ac:dyDescent="0.2">
      <c r="E1494" s="64"/>
    </row>
    <row r="1495" spans="5:5" s="37" customFormat="1" x14ac:dyDescent="0.2">
      <c r="E1495" s="64"/>
    </row>
    <row r="1496" spans="5:5" s="37" customFormat="1" x14ac:dyDescent="0.2">
      <c r="E1496" s="64"/>
    </row>
    <row r="1497" spans="5:5" s="37" customFormat="1" x14ac:dyDescent="0.2">
      <c r="E1497" s="64"/>
    </row>
    <row r="1498" spans="5:5" s="37" customFormat="1" x14ac:dyDescent="0.2">
      <c r="E1498" s="64"/>
    </row>
    <row r="1499" spans="5:5" s="37" customFormat="1" x14ac:dyDescent="0.2">
      <c r="E1499" s="64"/>
    </row>
    <row r="1500" spans="5:5" s="37" customFormat="1" x14ac:dyDescent="0.2">
      <c r="E1500" s="64"/>
    </row>
    <row r="1501" spans="5:5" s="37" customFormat="1" x14ac:dyDescent="0.2">
      <c r="E1501" s="64"/>
    </row>
    <row r="1502" spans="5:5" s="37" customFormat="1" x14ac:dyDescent="0.2">
      <c r="E1502" s="64"/>
    </row>
    <row r="1503" spans="5:5" s="37" customFormat="1" x14ac:dyDescent="0.2">
      <c r="E1503" s="64"/>
    </row>
    <row r="1504" spans="5:5" s="37" customFormat="1" x14ac:dyDescent="0.2">
      <c r="E1504" s="64"/>
    </row>
    <row r="1505" spans="5:5" s="37" customFormat="1" x14ac:dyDescent="0.2">
      <c r="E1505" s="64"/>
    </row>
    <row r="1506" spans="5:5" s="37" customFormat="1" x14ac:dyDescent="0.2">
      <c r="E1506" s="64"/>
    </row>
    <row r="1507" spans="5:5" s="37" customFormat="1" x14ac:dyDescent="0.2">
      <c r="E1507" s="64"/>
    </row>
    <row r="1508" spans="5:5" s="37" customFormat="1" x14ac:dyDescent="0.2">
      <c r="E1508" s="64"/>
    </row>
    <row r="1509" spans="5:5" s="37" customFormat="1" x14ac:dyDescent="0.2">
      <c r="E1509" s="64"/>
    </row>
    <row r="1510" spans="5:5" s="37" customFormat="1" x14ac:dyDescent="0.2">
      <c r="E1510" s="64"/>
    </row>
    <row r="1511" spans="5:5" s="37" customFormat="1" x14ac:dyDescent="0.2">
      <c r="E1511" s="64"/>
    </row>
    <row r="1512" spans="5:5" s="37" customFormat="1" x14ac:dyDescent="0.2">
      <c r="E1512" s="64"/>
    </row>
    <row r="1513" spans="5:5" s="37" customFormat="1" x14ac:dyDescent="0.2">
      <c r="E1513" s="64"/>
    </row>
    <row r="1514" spans="5:5" s="37" customFormat="1" x14ac:dyDescent="0.2">
      <c r="E1514" s="64"/>
    </row>
    <row r="1515" spans="5:5" s="37" customFormat="1" x14ac:dyDescent="0.2">
      <c r="E1515" s="64"/>
    </row>
    <row r="1516" spans="5:5" s="37" customFormat="1" x14ac:dyDescent="0.2">
      <c r="E1516" s="64"/>
    </row>
    <row r="1517" spans="5:5" s="37" customFormat="1" x14ac:dyDescent="0.2">
      <c r="E1517" s="64"/>
    </row>
    <row r="1518" spans="5:5" s="37" customFormat="1" x14ac:dyDescent="0.2">
      <c r="E1518" s="64"/>
    </row>
    <row r="1519" spans="5:5" s="37" customFormat="1" x14ac:dyDescent="0.2">
      <c r="E1519" s="64"/>
    </row>
    <row r="1520" spans="5:5" s="37" customFormat="1" x14ac:dyDescent="0.2">
      <c r="E1520" s="64"/>
    </row>
    <row r="1521" spans="5:5" s="37" customFormat="1" x14ac:dyDescent="0.2">
      <c r="E1521" s="64"/>
    </row>
    <row r="1522" spans="5:5" s="37" customFormat="1" x14ac:dyDescent="0.2">
      <c r="E1522" s="64"/>
    </row>
    <row r="1523" spans="5:5" s="37" customFormat="1" x14ac:dyDescent="0.2">
      <c r="E1523" s="64"/>
    </row>
    <row r="1524" spans="5:5" s="37" customFormat="1" x14ac:dyDescent="0.2">
      <c r="E1524" s="64"/>
    </row>
    <row r="1525" spans="5:5" s="37" customFormat="1" x14ac:dyDescent="0.2">
      <c r="E1525" s="64"/>
    </row>
    <row r="1526" spans="5:5" s="37" customFormat="1" x14ac:dyDescent="0.2">
      <c r="E1526" s="64"/>
    </row>
    <row r="1527" spans="5:5" s="37" customFormat="1" x14ac:dyDescent="0.2">
      <c r="E1527" s="64"/>
    </row>
    <row r="1528" spans="5:5" s="37" customFormat="1" x14ac:dyDescent="0.2">
      <c r="E1528" s="64"/>
    </row>
    <row r="1529" spans="5:5" s="37" customFormat="1" x14ac:dyDescent="0.2">
      <c r="E1529" s="64"/>
    </row>
    <row r="1530" spans="5:5" s="37" customFormat="1" x14ac:dyDescent="0.2">
      <c r="E1530" s="64"/>
    </row>
    <row r="1531" spans="5:5" s="37" customFormat="1" x14ac:dyDescent="0.2">
      <c r="E1531" s="64"/>
    </row>
    <row r="1532" spans="5:5" s="37" customFormat="1" x14ac:dyDescent="0.2">
      <c r="E1532" s="64"/>
    </row>
    <row r="1533" spans="5:5" s="37" customFormat="1" x14ac:dyDescent="0.2">
      <c r="E1533" s="64"/>
    </row>
    <row r="1534" spans="5:5" s="37" customFormat="1" x14ac:dyDescent="0.2">
      <c r="E1534" s="64"/>
    </row>
    <row r="1535" spans="5:5" s="37" customFormat="1" x14ac:dyDescent="0.2">
      <c r="E1535" s="64"/>
    </row>
    <row r="1536" spans="5:5" s="37" customFormat="1" x14ac:dyDescent="0.2">
      <c r="E1536" s="64"/>
    </row>
    <row r="1537" spans="5:5" s="37" customFormat="1" x14ac:dyDescent="0.2">
      <c r="E1537" s="64"/>
    </row>
    <row r="1538" spans="5:5" s="37" customFormat="1" x14ac:dyDescent="0.2">
      <c r="E1538" s="64"/>
    </row>
    <row r="1539" spans="5:5" s="37" customFormat="1" x14ac:dyDescent="0.2">
      <c r="E1539" s="64"/>
    </row>
    <row r="1540" spans="5:5" s="37" customFormat="1" x14ac:dyDescent="0.2">
      <c r="E1540" s="64"/>
    </row>
    <row r="1541" spans="5:5" s="37" customFormat="1" x14ac:dyDescent="0.2">
      <c r="E1541" s="64"/>
    </row>
    <row r="1542" spans="5:5" s="37" customFormat="1" x14ac:dyDescent="0.2">
      <c r="E1542" s="64"/>
    </row>
    <row r="1543" spans="5:5" s="37" customFormat="1" x14ac:dyDescent="0.2">
      <c r="E1543" s="64"/>
    </row>
    <row r="1544" spans="5:5" s="37" customFormat="1" x14ac:dyDescent="0.2">
      <c r="E1544" s="64"/>
    </row>
    <row r="1545" spans="5:5" s="37" customFormat="1" x14ac:dyDescent="0.2">
      <c r="E1545" s="64"/>
    </row>
    <row r="1546" spans="5:5" s="37" customFormat="1" x14ac:dyDescent="0.2">
      <c r="E1546" s="64"/>
    </row>
    <row r="1547" spans="5:5" s="37" customFormat="1" x14ac:dyDescent="0.2">
      <c r="E1547" s="64"/>
    </row>
    <row r="1548" spans="5:5" s="37" customFormat="1" x14ac:dyDescent="0.2">
      <c r="E1548" s="64"/>
    </row>
    <row r="1549" spans="5:5" s="37" customFormat="1" x14ac:dyDescent="0.2">
      <c r="E1549" s="64"/>
    </row>
    <row r="1550" spans="5:5" s="37" customFormat="1" x14ac:dyDescent="0.2">
      <c r="E1550" s="64"/>
    </row>
    <row r="1551" spans="5:5" s="37" customFormat="1" x14ac:dyDescent="0.2">
      <c r="E1551" s="64"/>
    </row>
    <row r="1552" spans="5:5" s="37" customFormat="1" x14ac:dyDescent="0.2">
      <c r="E1552" s="64"/>
    </row>
    <row r="1553" spans="5:5" s="37" customFormat="1" x14ac:dyDescent="0.2">
      <c r="E1553" s="64"/>
    </row>
    <row r="1554" spans="5:5" s="37" customFormat="1" x14ac:dyDescent="0.2">
      <c r="E1554" s="64"/>
    </row>
    <row r="1555" spans="5:5" s="37" customFormat="1" x14ac:dyDescent="0.2">
      <c r="E1555" s="64"/>
    </row>
    <row r="1556" spans="5:5" s="37" customFormat="1" x14ac:dyDescent="0.2">
      <c r="E1556" s="64"/>
    </row>
    <row r="1557" spans="5:5" s="37" customFormat="1" x14ac:dyDescent="0.2">
      <c r="E1557" s="64"/>
    </row>
    <row r="1558" spans="5:5" s="37" customFormat="1" x14ac:dyDescent="0.2">
      <c r="E1558" s="64"/>
    </row>
    <row r="1559" spans="5:5" s="37" customFormat="1" x14ac:dyDescent="0.2">
      <c r="E1559" s="64"/>
    </row>
    <row r="1560" spans="5:5" s="37" customFormat="1" x14ac:dyDescent="0.2">
      <c r="E1560" s="64"/>
    </row>
    <row r="1561" spans="5:5" s="37" customFormat="1" x14ac:dyDescent="0.2">
      <c r="E1561" s="64"/>
    </row>
    <row r="1562" spans="5:5" s="37" customFormat="1" x14ac:dyDescent="0.2">
      <c r="E1562" s="64"/>
    </row>
    <row r="1563" spans="5:5" s="37" customFormat="1" x14ac:dyDescent="0.2">
      <c r="E1563" s="64"/>
    </row>
    <row r="1564" spans="5:5" s="37" customFormat="1" x14ac:dyDescent="0.2">
      <c r="E1564" s="64"/>
    </row>
    <row r="1565" spans="5:5" s="37" customFormat="1" x14ac:dyDescent="0.2">
      <c r="E1565" s="64"/>
    </row>
    <row r="1566" spans="5:5" s="37" customFormat="1" x14ac:dyDescent="0.2">
      <c r="E1566" s="64"/>
    </row>
    <row r="1567" spans="5:5" s="37" customFormat="1" x14ac:dyDescent="0.2">
      <c r="E1567" s="64"/>
    </row>
    <row r="1568" spans="5:5" s="37" customFormat="1" x14ac:dyDescent="0.2">
      <c r="E1568" s="64"/>
    </row>
    <row r="1569" spans="5:5" s="37" customFormat="1" x14ac:dyDescent="0.2">
      <c r="E1569" s="64"/>
    </row>
    <row r="1570" spans="5:5" s="37" customFormat="1" x14ac:dyDescent="0.2">
      <c r="E1570" s="64"/>
    </row>
    <row r="1571" spans="5:5" s="37" customFormat="1" x14ac:dyDescent="0.2">
      <c r="E1571" s="64"/>
    </row>
    <row r="1572" spans="5:5" s="37" customFormat="1" x14ac:dyDescent="0.2">
      <c r="E1572" s="64"/>
    </row>
    <row r="1573" spans="5:5" s="37" customFormat="1" x14ac:dyDescent="0.2">
      <c r="E1573" s="64"/>
    </row>
    <row r="1574" spans="5:5" s="37" customFormat="1" x14ac:dyDescent="0.2">
      <c r="E1574" s="64"/>
    </row>
    <row r="1575" spans="5:5" s="37" customFormat="1" x14ac:dyDescent="0.2">
      <c r="E1575" s="64"/>
    </row>
    <row r="1576" spans="5:5" s="37" customFormat="1" x14ac:dyDescent="0.2">
      <c r="E1576" s="64"/>
    </row>
    <row r="1577" spans="5:5" s="37" customFormat="1" x14ac:dyDescent="0.2">
      <c r="E1577" s="64"/>
    </row>
    <row r="1578" spans="5:5" s="37" customFormat="1" x14ac:dyDescent="0.2">
      <c r="E1578" s="64"/>
    </row>
    <row r="1579" spans="5:5" s="37" customFormat="1" x14ac:dyDescent="0.2">
      <c r="E1579" s="64"/>
    </row>
    <row r="1580" spans="5:5" s="37" customFormat="1" x14ac:dyDescent="0.2">
      <c r="E1580" s="64"/>
    </row>
    <row r="1581" spans="5:5" s="37" customFormat="1" x14ac:dyDescent="0.2">
      <c r="E1581" s="64"/>
    </row>
    <row r="1582" spans="5:5" s="37" customFormat="1" x14ac:dyDescent="0.2">
      <c r="E1582" s="64"/>
    </row>
    <row r="1583" spans="5:5" s="37" customFormat="1" x14ac:dyDescent="0.2">
      <c r="E1583" s="64"/>
    </row>
    <row r="1584" spans="5:5" s="37" customFormat="1" x14ac:dyDescent="0.2">
      <c r="E1584" s="64"/>
    </row>
    <row r="1585" spans="5:5" s="37" customFormat="1" x14ac:dyDescent="0.2">
      <c r="E1585" s="64"/>
    </row>
    <row r="1586" spans="5:5" s="37" customFormat="1" x14ac:dyDescent="0.2">
      <c r="E1586" s="64"/>
    </row>
    <row r="1587" spans="5:5" s="37" customFormat="1" x14ac:dyDescent="0.2">
      <c r="E1587" s="64"/>
    </row>
    <row r="1588" spans="5:5" s="37" customFormat="1" x14ac:dyDescent="0.2">
      <c r="E1588" s="64"/>
    </row>
    <row r="1589" spans="5:5" s="37" customFormat="1" x14ac:dyDescent="0.2">
      <c r="E1589" s="64"/>
    </row>
    <row r="1590" spans="5:5" s="37" customFormat="1" x14ac:dyDescent="0.2">
      <c r="E1590" s="64"/>
    </row>
    <row r="1591" spans="5:5" s="37" customFormat="1" x14ac:dyDescent="0.2">
      <c r="E1591" s="64"/>
    </row>
    <row r="1592" spans="5:5" s="37" customFormat="1" x14ac:dyDescent="0.2">
      <c r="E1592" s="64"/>
    </row>
    <row r="1593" spans="5:5" s="37" customFormat="1" x14ac:dyDescent="0.2">
      <c r="E1593" s="64"/>
    </row>
    <row r="1594" spans="5:5" s="37" customFormat="1" x14ac:dyDescent="0.2">
      <c r="E1594" s="64"/>
    </row>
    <row r="1595" spans="5:5" s="37" customFormat="1" x14ac:dyDescent="0.2">
      <c r="E1595" s="64"/>
    </row>
    <row r="1596" spans="5:5" s="37" customFormat="1" x14ac:dyDescent="0.2">
      <c r="E1596" s="64"/>
    </row>
    <row r="1597" spans="5:5" s="37" customFormat="1" x14ac:dyDescent="0.2">
      <c r="E1597" s="64"/>
    </row>
    <row r="1598" spans="5:5" s="37" customFormat="1" x14ac:dyDescent="0.2">
      <c r="E1598" s="64"/>
    </row>
    <row r="1599" spans="5:5" s="37" customFormat="1" x14ac:dyDescent="0.2">
      <c r="E1599" s="64"/>
    </row>
    <row r="1600" spans="5:5" s="37" customFormat="1" x14ac:dyDescent="0.2">
      <c r="E1600" s="64"/>
    </row>
    <row r="1601" spans="5:5" s="37" customFormat="1" x14ac:dyDescent="0.2">
      <c r="E1601" s="64"/>
    </row>
    <row r="1602" spans="5:5" s="37" customFormat="1" x14ac:dyDescent="0.2">
      <c r="E1602" s="64"/>
    </row>
    <row r="1603" spans="5:5" s="37" customFormat="1" x14ac:dyDescent="0.2">
      <c r="E1603" s="64"/>
    </row>
    <row r="1604" spans="5:5" s="37" customFormat="1" x14ac:dyDescent="0.2">
      <c r="E1604" s="64"/>
    </row>
    <row r="1605" spans="5:5" s="37" customFormat="1" x14ac:dyDescent="0.2">
      <c r="E1605" s="64"/>
    </row>
    <row r="1606" spans="5:5" s="37" customFormat="1" x14ac:dyDescent="0.2">
      <c r="E1606" s="64"/>
    </row>
    <row r="1607" spans="5:5" s="37" customFormat="1" x14ac:dyDescent="0.2">
      <c r="E1607" s="64"/>
    </row>
    <row r="1608" spans="5:5" s="37" customFormat="1" x14ac:dyDescent="0.2">
      <c r="E1608" s="64"/>
    </row>
    <row r="1609" spans="5:5" s="37" customFormat="1" x14ac:dyDescent="0.2">
      <c r="E1609" s="64"/>
    </row>
    <row r="1610" spans="5:5" s="37" customFormat="1" x14ac:dyDescent="0.2">
      <c r="E1610" s="64"/>
    </row>
    <row r="1611" spans="5:5" s="37" customFormat="1" x14ac:dyDescent="0.2">
      <c r="E1611" s="64"/>
    </row>
    <row r="1612" spans="5:5" s="37" customFormat="1" x14ac:dyDescent="0.2">
      <c r="E1612" s="64"/>
    </row>
    <row r="1613" spans="5:5" s="37" customFormat="1" x14ac:dyDescent="0.2">
      <c r="E1613" s="64"/>
    </row>
    <row r="1614" spans="5:5" s="37" customFormat="1" x14ac:dyDescent="0.2">
      <c r="E1614" s="64"/>
    </row>
    <row r="1615" spans="5:5" s="37" customFormat="1" x14ac:dyDescent="0.2">
      <c r="E1615" s="64"/>
    </row>
    <row r="1616" spans="5:5" s="37" customFormat="1" x14ac:dyDescent="0.2">
      <c r="E1616" s="64"/>
    </row>
    <row r="1617" spans="5:5" s="37" customFormat="1" x14ac:dyDescent="0.2">
      <c r="E1617" s="64"/>
    </row>
    <row r="1618" spans="5:5" s="37" customFormat="1" x14ac:dyDescent="0.2">
      <c r="E1618" s="64"/>
    </row>
    <row r="1619" spans="5:5" s="37" customFormat="1" x14ac:dyDescent="0.2">
      <c r="E1619" s="64"/>
    </row>
    <row r="1620" spans="5:5" s="37" customFormat="1" x14ac:dyDescent="0.2">
      <c r="E1620" s="64"/>
    </row>
    <row r="1621" spans="5:5" s="37" customFormat="1" x14ac:dyDescent="0.2">
      <c r="E1621" s="64"/>
    </row>
    <row r="1622" spans="5:5" s="37" customFormat="1" x14ac:dyDescent="0.2">
      <c r="E1622" s="64"/>
    </row>
    <row r="1623" spans="5:5" s="37" customFormat="1" x14ac:dyDescent="0.2">
      <c r="E1623" s="64"/>
    </row>
    <row r="1624" spans="5:5" s="37" customFormat="1" x14ac:dyDescent="0.2">
      <c r="E1624" s="64"/>
    </row>
    <row r="1625" spans="5:5" s="37" customFormat="1" x14ac:dyDescent="0.2">
      <c r="E1625" s="64"/>
    </row>
    <row r="1626" spans="5:5" s="37" customFormat="1" x14ac:dyDescent="0.2">
      <c r="E1626" s="64"/>
    </row>
    <row r="1627" spans="5:5" s="37" customFormat="1" x14ac:dyDescent="0.2">
      <c r="E1627" s="64"/>
    </row>
    <row r="1628" spans="5:5" s="37" customFormat="1" x14ac:dyDescent="0.2">
      <c r="E1628" s="64"/>
    </row>
    <row r="1629" spans="5:5" s="37" customFormat="1" x14ac:dyDescent="0.2">
      <c r="E1629" s="64"/>
    </row>
    <row r="1630" spans="5:5" s="37" customFormat="1" x14ac:dyDescent="0.2">
      <c r="E1630" s="64"/>
    </row>
    <row r="1631" spans="5:5" s="37" customFormat="1" x14ac:dyDescent="0.2">
      <c r="E1631" s="64"/>
    </row>
    <row r="1632" spans="5:5" s="37" customFormat="1" x14ac:dyDescent="0.2">
      <c r="E1632" s="64"/>
    </row>
    <row r="1633" spans="5:5" s="37" customFormat="1" x14ac:dyDescent="0.2">
      <c r="E1633" s="64"/>
    </row>
    <row r="1634" spans="5:5" s="37" customFormat="1" x14ac:dyDescent="0.2">
      <c r="E1634" s="64"/>
    </row>
    <row r="1635" spans="5:5" s="37" customFormat="1" x14ac:dyDescent="0.2">
      <c r="E1635" s="64"/>
    </row>
    <row r="1636" spans="5:5" s="37" customFormat="1" x14ac:dyDescent="0.2">
      <c r="E1636" s="64"/>
    </row>
    <row r="1637" spans="5:5" s="37" customFormat="1" x14ac:dyDescent="0.2">
      <c r="E1637" s="64"/>
    </row>
    <row r="1638" spans="5:5" s="37" customFormat="1" x14ac:dyDescent="0.2">
      <c r="E1638" s="64"/>
    </row>
    <row r="1639" spans="5:5" s="37" customFormat="1" x14ac:dyDescent="0.2">
      <c r="E1639" s="64"/>
    </row>
    <row r="1640" spans="5:5" s="37" customFormat="1" x14ac:dyDescent="0.2">
      <c r="E1640" s="64"/>
    </row>
    <row r="1641" spans="5:5" s="37" customFormat="1" x14ac:dyDescent="0.2">
      <c r="E1641" s="64"/>
    </row>
    <row r="1642" spans="5:5" s="37" customFormat="1" x14ac:dyDescent="0.2">
      <c r="E1642" s="64"/>
    </row>
    <row r="1643" spans="5:5" s="37" customFormat="1" x14ac:dyDescent="0.2">
      <c r="E1643" s="64"/>
    </row>
    <row r="1644" spans="5:5" s="37" customFormat="1" x14ac:dyDescent="0.2">
      <c r="E1644" s="64"/>
    </row>
    <row r="1645" spans="5:5" s="37" customFormat="1" x14ac:dyDescent="0.2">
      <c r="E1645" s="64"/>
    </row>
    <row r="1646" spans="5:5" s="37" customFormat="1" x14ac:dyDescent="0.2">
      <c r="E1646" s="64"/>
    </row>
    <row r="1647" spans="5:5" s="37" customFormat="1" x14ac:dyDescent="0.2">
      <c r="E1647" s="64"/>
    </row>
    <row r="1648" spans="5:5" s="37" customFormat="1" x14ac:dyDescent="0.2">
      <c r="E1648" s="64"/>
    </row>
    <row r="1649" spans="5:5" s="37" customFormat="1" x14ac:dyDescent="0.2">
      <c r="E1649" s="64"/>
    </row>
    <row r="1650" spans="5:5" s="37" customFormat="1" x14ac:dyDescent="0.2">
      <c r="E1650" s="64"/>
    </row>
    <row r="1651" spans="5:5" s="37" customFormat="1" x14ac:dyDescent="0.2">
      <c r="E1651" s="64"/>
    </row>
    <row r="1652" spans="5:5" s="37" customFormat="1" x14ac:dyDescent="0.2">
      <c r="E1652" s="64"/>
    </row>
    <row r="1653" spans="5:5" s="37" customFormat="1" x14ac:dyDescent="0.2">
      <c r="E1653" s="64"/>
    </row>
    <row r="1654" spans="5:5" s="37" customFormat="1" x14ac:dyDescent="0.2">
      <c r="E1654" s="64"/>
    </row>
    <row r="1655" spans="5:5" s="37" customFormat="1" x14ac:dyDescent="0.2">
      <c r="E1655" s="64"/>
    </row>
    <row r="1656" spans="5:5" s="37" customFormat="1" x14ac:dyDescent="0.2">
      <c r="E1656" s="64"/>
    </row>
    <row r="1657" spans="5:5" s="37" customFormat="1" x14ac:dyDescent="0.2">
      <c r="E1657" s="64"/>
    </row>
    <row r="1658" spans="5:5" s="37" customFormat="1" x14ac:dyDescent="0.2">
      <c r="E1658" s="64"/>
    </row>
    <row r="1659" spans="5:5" s="37" customFormat="1" x14ac:dyDescent="0.2">
      <c r="E1659" s="64"/>
    </row>
    <row r="1660" spans="5:5" s="37" customFormat="1" x14ac:dyDescent="0.2">
      <c r="E1660" s="64"/>
    </row>
    <row r="1661" spans="5:5" s="37" customFormat="1" x14ac:dyDescent="0.2">
      <c r="E1661" s="64"/>
    </row>
    <row r="1662" spans="5:5" s="37" customFormat="1" x14ac:dyDescent="0.2">
      <c r="E1662" s="64"/>
    </row>
    <row r="1663" spans="5:5" s="37" customFormat="1" x14ac:dyDescent="0.2">
      <c r="E1663" s="64"/>
    </row>
    <row r="1664" spans="5:5" s="37" customFormat="1" x14ac:dyDescent="0.2">
      <c r="E1664" s="64"/>
    </row>
    <row r="1665" spans="5:5" s="37" customFormat="1" x14ac:dyDescent="0.2">
      <c r="E1665" s="64"/>
    </row>
    <row r="1666" spans="5:5" s="37" customFormat="1" x14ac:dyDescent="0.2">
      <c r="E1666" s="64"/>
    </row>
    <row r="1667" spans="5:5" s="37" customFormat="1" x14ac:dyDescent="0.2">
      <c r="E1667" s="64"/>
    </row>
    <row r="1668" spans="5:5" s="37" customFormat="1" x14ac:dyDescent="0.2">
      <c r="E1668" s="64"/>
    </row>
    <row r="1669" spans="5:5" s="37" customFormat="1" x14ac:dyDescent="0.2">
      <c r="E1669" s="64"/>
    </row>
    <row r="1670" spans="5:5" s="37" customFormat="1" x14ac:dyDescent="0.2">
      <c r="E1670" s="64"/>
    </row>
    <row r="1671" spans="5:5" s="37" customFormat="1" x14ac:dyDescent="0.2">
      <c r="E1671" s="64"/>
    </row>
    <row r="1672" spans="5:5" s="37" customFormat="1" x14ac:dyDescent="0.2">
      <c r="E1672" s="64"/>
    </row>
    <row r="1673" spans="5:5" s="37" customFormat="1" x14ac:dyDescent="0.2">
      <c r="E1673" s="64"/>
    </row>
    <row r="1674" spans="5:5" s="37" customFormat="1" x14ac:dyDescent="0.2">
      <c r="E1674" s="64"/>
    </row>
    <row r="1675" spans="5:5" s="37" customFormat="1" x14ac:dyDescent="0.2">
      <c r="E1675" s="64"/>
    </row>
    <row r="1676" spans="5:5" s="37" customFormat="1" x14ac:dyDescent="0.2">
      <c r="E1676" s="64"/>
    </row>
    <row r="1677" spans="5:5" s="37" customFormat="1" x14ac:dyDescent="0.2">
      <c r="E1677" s="64"/>
    </row>
    <row r="1678" spans="5:5" s="37" customFormat="1" x14ac:dyDescent="0.2">
      <c r="E1678" s="64"/>
    </row>
    <row r="1679" spans="5:5" s="37" customFormat="1" x14ac:dyDescent="0.2">
      <c r="E1679" s="64"/>
    </row>
    <row r="1680" spans="5:5" s="37" customFormat="1" x14ac:dyDescent="0.2">
      <c r="E1680" s="64"/>
    </row>
    <row r="1681" spans="5:5" s="37" customFormat="1" x14ac:dyDescent="0.2">
      <c r="E1681" s="64"/>
    </row>
    <row r="1682" spans="5:5" s="37" customFormat="1" x14ac:dyDescent="0.2">
      <c r="E1682" s="64"/>
    </row>
    <row r="1683" spans="5:5" s="37" customFormat="1" x14ac:dyDescent="0.2">
      <c r="E1683" s="64"/>
    </row>
    <row r="1684" spans="5:5" s="37" customFormat="1" x14ac:dyDescent="0.2">
      <c r="E1684" s="64"/>
    </row>
    <row r="1685" spans="5:5" s="37" customFormat="1" x14ac:dyDescent="0.2">
      <c r="E1685" s="64"/>
    </row>
    <row r="1686" spans="5:5" s="37" customFormat="1" x14ac:dyDescent="0.2">
      <c r="E1686" s="64"/>
    </row>
    <row r="1687" spans="5:5" s="37" customFormat="1" x14ac:dyDescent="0.2">
      <c r="E1687" s="64"/>
    </row>
    <row r="1688" spans="5:5" s="37" customFormat="1" x14ac:dyDescent="0.2">
      <c r="E1688" s="64"/>
    </row>
    <row r="1689" spans="5:5" s="37" customFormat="1" x14ac:dyDescent="0.2">
      <c r="E1689" s="64"/>
    </row>
    <row r="1690" spans="5:5" s="37" customFormat="1" x14ac:dyDescent="0.2">
      <c r="E1690" s="64"/>
    </row>
    <row r="1691" spans="5:5" s="37" customFormat="1" x14ac:dyDescent="0.2">
      <c r="E1691" s="64"/>
    </row>
    <row r="1692" spans="5:5" s="37" customFormat="1" x14ac:dyDescent="0.2">
      <c r="E1692" s="64"/>
    </row>
    <row r="1693" spans="5:5" s="37" customFormat="1" x14ac:dyDescent="0.2">
      <c r="E1693" s="64"/>
    </row>
    <row r="1694" spans="5:5" s="37" customFormat="1" x14ac:dyDescent="0.2">
      <c r="E1694" s="64"/>
    </row>
    <row r="1695" spans="5:5" s="37" customFormat="1" x14ac:dyDescent="0.2">
      <c r="E1695" s="64"/>
    </row>
    <row r="1696" spans="5:5" s="37" customFormat="1" x14ac:dyDescent="0.2">
      <c r="E1696" s="64"/>
    </row>
    <row r="1697" spans="5:5" s="37" customFormat="1" x14ac:dyDescent="0.2">
      <c r="E1697" s="64"/>
    </row>
    <row r="1698" spans="5:5" s="37" customFormat="1" x14ac:dyDescent="0.2">
      <c r="E1698" s="64"/>
    </row>
    <row r="1699" spans="5:5" s="37" customFormat="1" x14ac:dyDescent="0.2">
      <c r="E1699" s="64"/>
    </row>
    <row r="1700" spans="5:5" s="37" customFormat="1" x14ac:dyDescent="0.2">
      <c r="E1700" s="64"/>
    </row>
    <row r="1701" spans="5:5" s="37" customFormat="1" x14ac:dyDescent="0.2">
      <c r="E1701" s="64"/>
    </row>
    <row r="1702" spans="5:5" s="37" customFormat="1" x14ac:dyDescent="0.2">
      <c r="E1702" s="64"/>
    </row>
    <row r="1703" spans="5:5" s="37" customFormat="1" x14ac:dyDescent="0.2">
      <c r="E1703" s="64"/>
    </row>
    <row r="1704" spans="5:5" s="37" customFormat="1" x14ac:dyDescent="0.2">
      <c r="E1704" s="64"/>
    </row>
    <row r="1705" spans="5:5" s="37" customFormat="1" x14ac:dyDescent="0.2">
      <c r="E1705" s="64"/>
    </row>
    <row r="1706" spans="5:5" s="37" customFormat="1" x14ac:dyDescent="0.2">
      <c r="E1706" s="64"/>
    </row>
    <row r="1707" spans="5:5" s="37" customFormat="1" x14ac:dyDescent="0.2">
      <c r="E1707" s="64"/>
    </row>
    <row r="1708" spans="5:5" s="37" customFormat="1" x14ac:dyDescent="0.2">
      <c r="E1708" s="64"/>
    </row>
    <row r="1709" spans="5:5" s="37" customFormat="1" x14ac:dyDescent="0.2">
      <c r="E1709" s="64"/>
    </row>
    <row r="1710" spans="5:5" s="37" customFormat="1" x14ac:dyDescent="0.2">
      <c r="E1710" s="64"/>
    </row>
    <row r="1711" spans="5:5" s="37" customFormat="1" x14ac:dyDescent="0.2">
      <c r="E1711" s="64"/>
    </row>
    <row r="1712" spans="5:5" s="37" customFormat="1" x14ac:dyDescent="0.2">
      <c r="E1712" s="64"/>
    </row>
    <row r="1713" spans="5:5" s="37" customFormat="1" x14ac:dyDescent="0.2">
      <c r="E1713" s="64"/>
    </row>
    <row r="1714" spans="5:5" s="37" customFormat="1" x14ac:dyDescent="0.2">
      <c r="E1714" s="64"/>
    </row>
    <row r="1715" spans="5:5" s="37" customFormat="1" x14ac:dyDescent="0.2">
      <c r="E1715" s="64"/>
    </row>
    <row r="1716" spans="5:5" s="37" customFormat="1" x14ac:dyDescent="0.2">
      <c r="E1716" s="64"/>
    </row>
    <row r="1717" spans="5:5" s="37" customFormat="1" x14ac:dyDescent="0.2">
      <c r="E1717" s="64"/>
    </row>
    <row r="1718" spans="5:5" s="37" customFormat="1" x14ac:dyDescent="0.2">
      <c r="E1718" s="64"/>
    </row>
    <row r="1719" spans="5:5" s="37" customFormat="1" x14ac:dyDescent="0.2">
      <c r="E1719" s="64"/>
    </row>
    <row r="1720" spans="5:5" s="37" customFormat="1" x14ac:dyDescent="0.2">
      <c r="E1720" s="64"/>
    </row>
    <row r="1721" spans="5:5" s="37" customFormat="1" x14ac:dyDescent="0.2">
      <c r="E1721" s="64"/>
    </row>
    <row r="1722" spans="5:5" s="37" customFormat="1" x14ac:dyDescent="0.2">
      <c r="E1722" s="64"/>
    </row>
    <row r="1723" spans="5:5" s="37" customFormat="1" x14ac:dyDescent="0.2">
      <c r="E1723" s="64"/>
    </row>
    <row r="1724" spans="5:5" s="37" customFormat="1" x14ac:dyDescent="0.2">
      <c r="E1724" s="64"/>
    </row>
    <row r="1725" spans="5:5" s="37" customFormat="1" x14ac:dyDescent="0.2">
      <c r="E1725" s="64"/>
    </row>
    <row r="1726" spans="5:5" s="37" customFormat="1" x14ac:dyDescent="0.2">
      <c r="E1726" s="64"/>
    </row>
    <row r="1727" spans="5:5" s="37" customFormat="1" x14ac:dyDescent="0.2">
      <c r="E1727" s="64"/>
    </row>
    <row r="1728" spans="5:5" s="37" customFormat="1" x14ac:dyDescent="0.2">
      <c r="E1728" s="64"/>
    </row>
    <row r="1729" spans="5:5" s="37" customFormat="1" x14ac:dyDescent="0.2">
      <c r="E1729" s="64"/>
    </row>
    <row r="1730" spans="5:5" s="37" customFormat="1" x14ac:dyDescent="0.2">
      <c r="E1730" s="64"/>
    </row>
    <row r="1731" spans="5:5" s="37" customFormat="1" x14ac:dyDescent="0.2">
      <c r="E1731" s="64"/>
    </row>
    <row r="1732" spans="5:5" s="37" customFormat="1" x14ac:dyDescent="0.2">
      <c r="E1732" s="64"/>
    </row>
    <row r="1733" spans="5:5" s="37" customFormat="1" x14ac:dyDescent="0.2">
      <c r="E1733" s="64"/>
    </row>
    <row r="1734" spans="5:5" s="37" customFormat="1" x14ac:dyDescent="0.2">
      <c r="E1734" s="64"/>
    </row>
    <row r="1735" spans="5:5" s="37" customFormat="1" x14ac:dyDescent="0.2">
      <c r="E1735" s="64"/>
    </row>
    <row r="1736" spans="5:5" s="37" customFormat="1" x14ac:dyDescent="0.2">
      <c r="E1736" s="64"/>
    </row>
    <row r="1737" spans="5:5" s="37" customFormat="1" x14ac:dyDescent="0.2">
      <c r="E1737" s="64"/>
    </row>
    <row r="1738" spans="5:5" s="37" customFormat="1" x14ac:dyDescent="0.2">
      <c r="E1738" s="64"/>
    </row>
    <row r="1739" spans="5:5" s="37" customFormat="1" x14ac:dyDescent="0.2">
      <c r="E1739" s="64"/>
    </row>
    <row r="1740" spans="5:5" s="37" customFormat="1" x14ac:dyDescent="0.2">
      <c r="E1740" s="64"/>
    </row>
    <row r="1741" spans="5:5" s="37" customFormat="1" x14ac:dyDescent="0.2">
      <c r="E1741" s="64"/>
    </row>
    <row r="1742" spans="5:5" s="37" customFormat="1" x14ac:dyDescent="0.2">
      <c r="E1742" s="64"/>
    </row>
    <row r="1743" spans="5:5" s="37" customFormat="1" x14ac:dyDescent="0.2">
      <c r="E1743" s="64"/>
    </row>
    <row r="1744" spans="5:5" s="37" customFormat="1" x14ac:dyDescent="0.2">
      <c r="E1744" s="64"/>
    </row>
    <row r="1745" spans="5:5" s="37" customFormat="1" x14ac:dyDescent="0.2">
      <c r="E1745" s="64"/>
    </row>
    <row r="1746" spans="5:5" s="37" customFormat="1" x14ac:dyDescent="0.2">
      <c r="E1746" s="64"/>
    </row>
    <row r="1747" spans="5:5" s="37" customFormat="1" x14ac:dyDescent="0.2">
      <c r="E1747" s="64"/>
    </row>
    <row r="1748" spans="5:5" s="37" customFormat="1" x14ac:dyDescent="0.2">
      <c r="E1748" s="64"/>
    </row>
    <row r="1749" spans="5:5" s="37" customFormat="1" x14ac:dyDescent="0.2">
      <c r="E1749" s="64"/>
    </row>
    <row r="1750" spans="5:5" s="37" customFormat="1" x14ac:dyDescent="0.2">
      <c r="E1750" s="64"/>
    </row>
    <row r="1751" spans="5:5" s="37" customFormat="1" x14ac:dyDescent="0.2">
      <c r="E1751" s="64"/>
    </row>
    <row r="1752" spans="5:5" s="37" customFormat="1" x14ac:dyDescent="0.2">
      <c r="E1752" s="64"/>
    </row>
    <row r="1753" spans="5:5" s="37" customFormat="1" x14ac:dyDescent="0.2">
      <c r="E1753" s="64"/>
    </row>
    <row r="1754" spans="5:5" s="37" customFormat="1" x14ac:dyDescent="0.2">
      <c r="E1754" s="64"/>
    </row>
    <row r="1755" spans="5:5" s="37" customFormat="1" x14ac:dyDescent="0.2">
      <c r="E1755" s="64"/>
    </row>
    <row r="1756" spans="5:5" s="37" customFormat="1" x14ac:dyDescent="0.2">
      <c r="E1756" s="64"/>
    </row>
    <row r="1757" spans="5:5" s="37" customFormat="1" x14ac:dyDescent="0.2">
      <c r="E1757" s="64"/>
    </row>
    <row r="1758" spans="5:5" s="37" customFormat="1" x14ac:dyDescent="0.2">
      <c r="E1758" s="64"/>
    </row>
    <row r="1759" spans="5:5" s="37" customFormat="1" x14ac:dyDescent="0.2">
      <c r="E1759" s="64"/>
    </row>
    <row r="1760" spans="5:5" s="37" customFormat="1" x14ac:dyDescent="0.2">
      <c r="E1760" s="64"/>
    </row>
    <row r="1761" spans="5:5" s="37" customFormat="1" x14ac:dyDescent="0.2">
      <c r="E1761" s="64"/>
    </row>
    <row r="1762" spans="5:5" s="37" customFormat="1" x14ac:dyDescent="0.2">
      <c r="E1762" s="64"/>
    </row>
    <row r="1763" spans="5:5" s="37" customFormat="1" x14ac:dyDescent="0.2">
      <c r="E1763" s="64"/>
    </row>
    <row r="1764" spans="5:5" s="37" customFormat="1" x14ac:dyDescent="0.2">
      <c r="E1764" s="64"/>
    </row>
    <row r="1765" spans="5:5" s="37" customFormat="1" x14ac:dyDescent="0.2">
      <c r="E1765" s="64"/>
    </row>
    <row r="1766" spans="5:5" s="37" customFormat="1" x14ac:dyDescent="0.2">
      <c r="E1766" s="64"/>
    </row>
    <row r="1767" spans="5:5" s="37" customFormat="1" x14ac:dyDescent="0.2">
      <c r="E1767" s="64"/>
    </row>
    <row r="1768" spans="5:5" s="37" customFormat="1" x14ac:dyDescent="0.2">
      <c r="E1768" s="64"/>
    </row>
    <row r="1769" spans="5:5" s="37" customFormat="1" x14ac:dyDescent="0.2">
      <c r="E1769" s="64"/>
    </row>
    <row r="1770" spans="5:5" s="37" customFormat="1" x14ac:dyDescent="0.2">
      <c r="E1770" s="64"/>
    </row>
    <row r="1771" spans="5:5" s="37" customFormat="1" x14ac:dyDescent="0.2">
      <c r="E1771" s="64"/>
    </row>
    <row r="1772" spans="5:5" s="37" customFormat="1" x14ac:dyDescent="0.2">
      <c r="E1772" s="64"/>
    </row>
    <row r="1773" spans="5:5" s="37" customFormat="1" x14ac:dyDescent="0.2">
      <c r="E1773" s="64"/>
    </row>
    <row r="1774" spans="5:5" s="37" customFormat="1" x14ac:dyDescent="0.2">
      <c r="E1774" s="64"/>
    </row>
    <row r="1775" spans="5:5" s="37" customFormat="1" x14ac:dyDescent="0.2">
      <c r="E1775" s="64"/>
    </row>
    <row r="1776" spans="5:5" s="37" customFormat="1" x14ac:dyDescent="0.2">
      <c r="E1776" s="64"/>
    </row>
    <row r="1777" spans="5:5" s="37" customFormat="1" x14ac:dyDescent="0.2">
      <c r="E1777" s="64"/>
    </row>
    <row r="1778" spans="5:5" s="37" customFormat="1" x14ac:dyDescent="0.2">
      <c r="E1778" s="64"/>
    </row>
    <row r="1779" spans="5:5" s="37" customFormat="1" x14ac:dyDescent="0.2">
      <c r="E1779" s="64"/>
    </row>
    <row r="1780" spans="5:5" s="37" customFormat="1" x14ac:dyDescent="0.2">
      <c r="E1780" s="64"/>
    </row>
    <row r="1781" spans="5:5" s="37" customFormat="1" x14ac:dyDescent="0.2">
      <c r="E1781" s="64"/>
    </row>
    <row r="1782" spans="5:5" s="37" customFormat="1" x14ac:dyDescent="0.2">
      <c r="E1782" s="64"/>
    </row>
    <row r="1783" spans="5:5" s="37" customFormat="1" x14ac:dyDescent="0.2">
      <c r="E1783" s="64"/>
    </row>
    <row r="1784" spans="5:5" s="37" customFormat="1" x14ac:dyDescent="0.2">
      <c r="E1784" s="64"/>
    </row>
    <row r="1785" spans="5:5" s="37" customFormat="1" x14ac:dyDescent="0.2">
      <c r="E1785" s="64"/>
    </row>
    <row r="1786" spans="5:5" s="37" customFormat="1" x14ac:dyDescent="0.2">
      <c r="E1786" s="64"/>
    </row>
    <row r="1787" spans="5:5" s="37" customFormat="1" x14ac:dyDescent="0.2">
      <c r="E1787" s="64"/>
    </row>
    <row r="1788" spans="5:5" s="37" customFormat="1" x14ac:dyDescent="0.2">
      <c r="E1788" s="64"/>
    </row>
    <row r="1789" spans="5:5" s="37" customFormat="1" x14ac:dyDescent="0.2">
      <c r="E1789" s="64"/>
    </row>
    <row r="1790" spans="5:5" s="37" customFormat="1" x14ac:dyDescent="0.2">
      <c r="E1790" s="64"/>
    </row>
    <row r="1791" spans="5:5" s="37" customFormat="1" x14ac:dyDescent="0.2">
      <c r="E1791" s="64"/>
    </row>
    <row r="1792" spans="5:5" s="37" customFormat="1" x14ac:dyDescent="0.2">
      <c r="E1792" s="64"/>
    </row>
    <row r="1793" spans="5:5" s="37" customFormat="1" x14ac:dyDescent="0.2">
      <c r="E1793" s="64"/>
    </row>
    <row r="1794" spans="5:5" s="37" customFormat="1" x14ac:dyDescent="0.2">
      <c r="E1794" s="64"/>
    </row>
    <row r="1795" spans="5:5" s="37" customFormat="1" x14ac:dyDescent="0.2">
      <c r="E1795" s="64"/>
    </row>
    <row r="1796" spans="5:5" s="37" customFormat="1" x14ac:dyDescent="0.2">
      <c r="E1796" s="64"/>
    </row>
    <row r="1797" spans="5:5" s="37" customFormat="1" x14ac:dyDescent="0.2">
      <c r="E1797" s="64"/>
    </row>
    <row r="1798" spans="5:5" s="37" customFormat="1" x14ac:dyDescent="0.2">
      <c r="E1798" s="64"/>
    </row>
    <row r="1799" spans="5:5" s="37" customFormat="1" x14ac:dyDescent="0.2">
      <c r="E1799" s="64"/>
    </row>
    <row r="1800" spans="5:5" s="37" customFormat="1" x14ac:dyDescent="0.2">
      <c r="E1800" s="64"/>
    </row>
    <row r="1801" spans="5:5" s="37" customFormat="1" x14ac:dyDescent="0.2">
      <c r="E1801" s="64"/>
    </row>
    <row r="1802" spans="5:5" s="37" customFormat="1" x14ac:dyDescent="0.2">
      <c r="E1802" s="64"/>
    </row>
    <row r="1803" spans="5:5" s="37" customFormat="1" x14ac:dyDescent="0.2">
      <c r="E1803" s="64"/>
    </row>
    <row r="1804" spans="5:5" s="37" customFormat="1" x14ac:dyDescent="0.2">
      <c r="E1804" s="64"/>
    </row>
    <row r="1805" spans="5:5" s="37" customFormat="1" x14ac:dyDescent="0.2">
      <c r="E1805" s="64"/>
    </row>
    <row r="1806" spans="5:5" s="37" customFormat="1" x14ac:dyDescent="0.2">
      <c r="E1806" s="64"/>
    </row>
    <row r="1807" spans="5:5" s="37" customFormat="1" x14ac:dyDescent="0.2">
      <c r="E1807" s="64"/>
    </row>
    <row r="1808" spans="5:5" s="37" customFormat="1" x14ac:dyDescent="0.2">
      <c r="E1808" s="64"/>
    </row>
    <row r="1809" spans="5:5" s="37" customFormat="1" x14ac:dyDescent="0.2">
      <c r="E1809" s="64"/>
    </row>
    <row r="1810" spans="5:5" s="37" customFormat="1" x14ac:dyDescent="0.2">
      <c r="E1810" s="64"/>
    </row>
    <row r="1811" spans="5:5" s="37" customFormat="1" x14ac:dyDescent="0.2">
      <c r="E1811" s="64"/>
    </row>
    <row r="1812" spans="5:5" s="37" customFormat="1" x14ac:dyDescent="0.2">
      <c r="E1812" s="64"/>
    </row>
    <row r="1813" spans="5:5" s="37" customFormat="1" x14ac:dyDescent="0.2">
      <c r="E1813" s="64"/>
    </row>
    <row r="1814" spans="5:5" s="37" customFormat="1" x14ac:dyDescent="0.2">
      <c r="E1814" s="64"/>
    </row>
    <row r="1815" spans="5:5" s="37" customFormat="1" x14ac:dyDescent="0.2">
      <c r="E1815" s="64"/>
    </row>
    <row r="1816" spans="5:5" s="37" customFormat="1" x14ac:dyDescent="0.2">
      <c r="E1816" s="64"/>
    </row>
    <row r="1817" spans="5:5" s="37" customFormat="1" x14ac:dyDescent="0.2">
      <c r="E1817" s="64"/>
    </row>
    <row r="1818" spans="5:5" s="37" customFormat="1" x14ac:dyDescent="0.2">
      <c r="E1818" s="64"/>
    </row>
    <row r="1819" spans="5:5" s="37" customFormat="1" x14ac:dyDescent="0.2">
      <c r="E1819" s="64"/>
    </row>
    <row r="1820" spans="5:5" s="37" customFormat="1" x14ac:dyDescent="0.2">
      <c r="E1820" s="64"/>
    </row>
    <row r="1821" spans="5:5" s="37" customFormat="1" x14ac:dyDescent="0.2">
      <c r="E1821" s="64"/>
    </row>
    <row r="1822" spans="5:5" s="37" customFormat="1" x14ac:dyDescent="0.2">
      <c r="E1822" s="64"/>
    </row>
    <row r="1823" spans="5:5" s="37" customFormat="1" x14ac:dyDescent="0.2">
      <c r="E1823" s="64"/>
    </row>
    <row r="1824" spans="5:5" s="37" customFormat="1" x14ac:dyDescent="0.2">
      <c r="E1824" s="64"/>
    </row>
    <row r="1825" spans="5:5" s="37" customFormat="1" x14ac:dyDescent="0.2">
      <c r="E1825" s="64"/>
    </row>
    <row r="1826" spans="5:5" s="37" customFormat="1" x14ac:dyDescent="0.2">
      <c r="E1826" s="64"/>
    </row>
    <row r="1827" spans="5:5" s="37" customFormat="1" x14ac:dyDescent="0.2">
      <c r="E1827" s="64"/>
    </row>
    <row r="1828" spans="5:5" s="37" customFormat="1" x14ac:dyDescent="0.2">
      <c r="E1828" s="64"/>
    </row>
    <row r="1829" spans="5:5" s="37" customFormat="1" x14ac:dyDescent="0.2">
      <c r="E1829" s="64"/>
    </row>
    <row r="1830" spans="5:5" s="37" customFormat="1" x14ac:dyDescent="0.2">
      <c r="E1830" s="64"/>
    </row>
    <row r="1831" spans="5:5" s="37" customFormat="1" x14ac:dyDescent="0.2">
      <c r="E1831" s="64"/>
    </row>
    <row r="1832" spans="5:5" s="37" customFormat="1" x14ac:dyDescent="0.2">
      <c r="E1832" s="64"/>
    </row>
    <row r="1833" spans="5:5" s="37" customFormat="1" x14ac:dyDescent="0.2">
      <c r="E1833" s="64"/>
    </row>
    <row r="1834" spans="5:5" s="37" customFormat="1" x14ac:dyDescent="0.2">
      <c r="E1834" s="64"/>
    </row>
    <row r="1835" spans="5:5" s="37" customFormat="1" x14ac:dyDescent="0.2">
      <c r="E1835" s="64"/>
    </row>
    <row r="1836" spans="5:5" s="37" customFormat="1" x14ac:dyDescent="0.2">
      <c r="E1836" s="64"/>
    </row>
    <row r="1837" spans="5:5" s="37" customFormat="1" x14ac:dyDescent="0.2">
      <c r="E1837" s="64"/>
    </row>
    <row r="1838" spans="5:5" s="37" customFormat="1" x14ac:dyDescent="0.2">
      <c r="E1838" s="64"/>
    </row>
    <row r="1839" spans="5:5" s="37" customFormat="1" x14ac:dyDescent="0.2">
      <c r="E1839" s="64"/>
    </row>
    <row r="1840" spans="5:5" s="37" customFormat="1" x14ac:dyDescent="0.2">
      <c r="E1840" s="64"/>
    </row>
    <row r="1841" spans="5:5" s="37" customFormat="1" x14ac:dyDescent="0.2">
      <c r="E1841" s="64"/>
    </row>
    <row r="1842" spans="5:5" s="37" customFormat="1" x14ac:dyDescent="0.2">
      <c r="E1842" s="64"/>
    </row>
    <row r="1843" spans="5:5" s="37" customFormat="1" x14ac:dyDescent="0.2">
      <c r="E1843" s="64"/>
    </row>
    <row r="1844" spans="5:5" s="37" customFormat="1" x14ac:dyDescent="0.2">
      <c r="E1844" s="64"/>
    </row>
    <row r="1845" spans="5:5" s="37" customFormat="1" x14ac:dyDescent="0.2">
      <c r="E1845" s="64"/>
    </row>
    <row r="1846" spans="5:5" s="37" customFormat="1" x14ac:dyDescent="0.2">
      <c r="E1846" s="64"/>
    </row>
    <row r="1847" spans="5:5" s="37" customFormat="1" x14ac:dyDescent="0.2">
      <c r="E1847" s="64"/>
    </row>
    <row r="1848" spans="5:5" s="37" customFormat="1" x14ac:dyDescent="0.2">
      <c r="E1848" s="64"/>
    </row>
    <row r="1849" spans="5:5" s="37" customFormat="1" x14ac:dyDescent="0.2">
      <c r="E1849" s="64"/>
    </row>
    <row r="1850" spans="5:5" s="37" customFormat="1" x14ac:dyDescent="0.2">
      <c r="E1850" s="64"/>
    </row>
    <row r="1851" spans="5:5" s="37" customFormat="1" x14ac:dyDescent="0.2">
      <c r="E1851" s="64"/>
    </row>
    <row r="1852" spans="5:5" s="37" customFormat="1" x14ac:dyDescent="0.2">
      <c r="E1852" s="64"/>
    </row>
    <row r="1853" spans="5:5" s="37" customFormat="1" x14ac:dyDescent="0.2">
      <c r="E1853" s="64"/>
    </row>
    <row r="1854" spans="5:5" s="37" customFormat="1" x14ac:dyDescent="0.2">
      <c r="E1854" s="64"/>
    </row>
    <row r="1855" spans="5:5" s="37" customFormat="1" x14ac:dyDescent="0.2">
      <c r="E1855" s="64"/>
    </row>
    <row r="1856" spans="5:5" s="37" customFormat="1" x14ac:dyDescent="0.2">
      <c r="E1856" s="64"/>
    </row>
    <row r="1857" spans="5:5" s="37" customFormat="1" x14ac:dyDescent="0.2">
      <c r="E1857" s="64"/>
    </row>
    <row r="1858" spans="5:5" s="37" customFormat="1" x14ac:dyDescent="0.2">
      <c r="E1858" s="64"/>
    </row>
    <row r="1859" spans="5:5" s="37" customFormat="1" x14ac:dyDescent="0.2">
      <c r="E1859" s="64"/>
    </row>
    <row r="1860" spans="5:5" s="37" customFormat="1" x14ac:dyDescent="0.2">
      <c r="E1860" s="64"/>
    </row>
    <row r="1861" spans="5:5" s="37" customFormat="1" x14ac:dyDescent="0.2">
      <c r="E1861" s="64"/>
    </row>
    <row r="1862" spans="5:5" s="37" customFormat="1" x14ac:dyDescent="0.2">
      <c r="E1862" s="64"/>
    </row>
    <row r="1863" spans="5:5" s="37" customFormat="1" x14ac:dyDescent="0.2">
      <c r="E1863" s="64"/>
    </row>
    <row r="1864" spans="5:5" s="37" customFormat="1" x14ac:dyDescent="0.2">
      <c r="E1864" s="64"/>
    </row>
    <row r="1865" spans="5:5" s="37" customFormat="1" x14ac:dyDescent="0.2">
      <c r="E1865" s="64"/>
    </row>
    <row r="1866" spans="5:5" s="37" customFormat="1" x14ac:dyDescent="0.2">
      <c r="E1866" s="64"/>
    </row>
    <row r="1867" spans="5:5" s="37" customFormat="1" x14ac:dyDescent="0.2">
      <c r="E1867" s="64"/>
    </row>
    <row r="1868" spans="5:5" s="37" customFormat="1" x14ac:dyDescent="0.2">
      <c r="E1868" s="64"/>
    </row>
    <row r="1869" spans="5:5" s="37" customFormat="1" x14ac:dyDescent="0.2">
      <c r="E1869" s="64"/>
    </row>
    <row r="1870" spans="5:5" s="37" customFormat="1" x14ac:dyDescent="0.2">
      <c r="E1870" s="64"/>
    </row>
    <row r="1871" spans="5:5" s="37" customFormat="1" x14ac:dyDescent="0.2">
      <c r="E1871" s="64"/>
    </row>
    <row r="1872" spans="5:5" s="37" customFormat="1" x14ac:dyDescent="0.2">
      <c r="E1872" s="64"/>
    </row>
    <row r="1873" spans="5:5" s="37" customFormat="1" x14ac:dyDescent="0.2">
      <c r="E1873" s="64"/>
    </row>
    <row r="1874" spans="5:5" s="37" customFormat="1" x14ac:dyDescent="0.2">
      <c r="E1874" s="64"/>
    </row>
    <row r="1875" spans="5:5" s="37" customFormat="1" x14ac:dyDescent="0.2">
      <c r="E1875" s="64"/>
    </row>
    <row r="1876" spans="5:5" s="37" customFormat="1" x14ac:dyDescent="0.2">
      <c r="E1876" s="64"/>
    </row>
    <row r="1877" spans="5:5" s="37" customFormat="1" x14ac:dyDescent="0.2">
      <c r="E1877" s="64"/>
    </row>
    <row r="1878" spans="5:5" s="37" customFormat="1" x14ac:dyDescent="0.2">
      <c r="E1878" s="64"/>
    </row>
    <row r="1879" spans="5:5" s="37" customFormat="1" x14ac:dyDescent="0.2">
      <c r="E1879" s="64"/>
    </row>
    <row r="1880" spans="5:5" s="37" customFormat="1" x14ac:dyDescent="0.2">
      <c r="E1880" s="64"/>
    </row>
    <row r="1881" spans="5:5" s="37" customFormat="1" x14ac:dyDescent="0.2">
      <c r="E1881" s="64"/>
    </row>
    <row r="1882" spans="5:5" s="37" customFormat="1" x14ac:dyDescent="0.2">
      <c r="E1882" s="64"/>
    </row>
    <row r="1883" spans="5:5" s="37" customFormat="1" x14ac:dyDescent="0.2">
      <c r="E1883" s="64"/>
    </row>
    <row r="1884" spans="5:5" s="37" customFormat="1" x14ac:dyDescent="0.2">
      <c r="E1884" s="64"/>
    </row>
    <row r="1885" spans="5:5" s="37" customFormat="1" x14ac:dyDescent="0.2">
      <c r="E1885" s="64"/>
    </row>
    <row r="1886" spans="5:5" s="37" customFormat="1" x14ac:dyDescent="0.2">
      <c r="E1886" s="64"/>
    </row>
    <row r="1887" spans="5:5" s="37" customFormat="1" x14ac:dyDescent="0.2">
      <c r="E1887" s="64"/>
    </row>
    <row r="1888" spans="5:5" s="37" customFormat="1" x14ac:dyDescent="0.2">
      <c r="E1888" s="64"/>
    </row>
    <row r="1889" spans="5:5" s="37" customFormat="1" x14ac:dyDescent="0.2">
      <c r="E1889" s="64"/>
    </row>
    <row r="1890" spans="5:5" s="37" customFormat="1" x14ac:dyDescent="0.2">
      <c r="E1890" s="64"/>
    </row>
    <row r="1891" spans="5:5" s="37" customFormat="1" x14ac:dyDescent="0.2">
      <c r="E1891" s="64"/>
    </row>
    <row r="1892" spans="5:5" s="37" customFormat="1" x14ac:dyDescent="0.2">
      <c r="E1892" s="64"/>
    </row>
    <row r="1893" spans="5:5" s="37" customFormat="1" x14ac:dyDescent="0.2">
      <c r="E1893" s="64"/>
    </row>
    <row r="1894" spans="5:5" s="37" customFormat="1" x14ac:dyDescent="0.2">
      <c r="E1894" s="64"/>
    </row>
    <row r="1895" spans="5:5" s="37" customFormat="1" x14ac:dyDescent="0.2">
      <c r="E1895" s="64"/>
    </row>
    <row r="1896" spans="5:5" s="37" customFormat="1" x14ac:dyDescent="0.2">
      <c r="E1896" s="64"/>
    </row>
    <row r="1897" spans="5:5" s="37" customFormat="1" x14ac:dyDescent="0.2">
      <c r="E1897" s="64"/>
    </row>
    <row r="1898" spans="5:5" s="37" customFormat="1" x14ac:dyDescent="0.2">
      <c r="E1898" s="64"/>
    </row>
    <row r="1899" spans="5:5" s="37" customFormat="1" x14ac:dyDescent="0.2">
      <c r="E1899" s="64"/>
    </row>
    <row r="1900" spans="5:5" s="37" customFormat="1" x14ac:dyDescent="0.2">
      <c r="E1900" s="64"/>
    </row>
    <row r="1901" spans="5:5" s="37" customFormat="1" x14ac:dyDescent="0.2">
      <c r="E1901" s="64"/>
    </row>
    <row r="1902" spans="5:5" s="37" customFormat="1" x14ac:dyDescent="0.2">
      <c r="E1902" s="64"/>
    </row>
    <row r="1903" spans="5:5" s="37" customFormat="1" x14ac:dyDescent="0.2">
      <c r="E1903" s="64"/>
    </row>
    <row r="1904" spans="5:5" s="37" customFormat="1" x14ac:dyDescent="0.2">
      <c r="E1904" s="64"/>
    </row>
    <row r="1905" spans="5:5" s="37" customFormat="1" x14ac:dyDescent="0.2">
      <c r="E1905" s="64"/>
    </row>
    <row r="1906" spans="5:5" s="37" customFormat="1" x14ac:dyDescent="0.2">
      <c r="E1906" s="64"/>
    </row>
    <row r="1907" spans="5:5" s="37" customFormat="1" x14ac:dyDescent="0.2">
      <c r="E1907" s="64"/>
    </row>
    <row r="1908" spans="5:5" s="37" customFormat="1" x14ac:dyDescent="0.2">
      <c r="E1908" s="64"/>
    </row>
    <row r="1909" spans="5:5" s="37" customFormat="1" x14ac:dyDescent="0.2">
      <c r="E1909" s="64"/>
    </row>
    <row r="1910" spans="5:5" s="37" customFormat="1" x14ac:dyDescent="0.2">
      <c r="E1910" s="64"/>
    </row>
    <row r="1911" spans="5:5" s="37" customFormat="1" x14ac:dyDescent="0.2">
      <c r="E1911" s="64"/>
    </row>
    <row r="1912" spans="5:5" s="37" customFormat="1" x14ac:dyDescent="0.2">
      <c r="E1912" s="64"/>
    </row>
    <row r="1913" spans="5:5" s="37" customFormat="1" x14ac:dyDescent="0.2">
      <c r="E1913" s="64"/>
    </row>
    <row r="1914" spans="5:5" s="37" customFormat="1" x14ac:dyDescent="0.2">
      <c r="E1914" s="64"/>
    </row>
    <row r="1915" spans="5:5" s="37" customFormat="1" x14ac:dyDescent="0.2">
      <c r="E1915" s="64"/>
    </row>
    <row r="1916" spans="5:5" s="37" customFormat="1" x14ac:dyDescent="0.2">
      <c r="E1916" s="64"/>
    </row>
    <row r="1917" spans="5:5" s="37" customFormat="1" x14ac:dyDescent="0.2">
      <c r="E1917" s="64"/>
    </row>
    <row r="1918" spans="5:5" s="37" customFormat="1" x14ac:dyDescent="0.2">
      <c r="E1918" s="64"/>
    </row>
    <row r="1919" spans="5:5" s="37" customFormat="1" x14ac:dyDescent="0.2">
      <c r="E1919" s="64"/>
    </row>
    <row r="1920" spans="5:5" s="37" customFormat="1" x14ac:dyDescent="0.2">
      <c r="E1920" s="64"/>
    </row>
    <row r="1921" spans="5:5" s="37" customFormat="1" x14ac:dyDescent="0.2">
      <c r="E1921" s="64"/>
    </row>
    <row r="1922" spans="5:5" s="37" customFormat="1" x14ac:dyDescent="0.2">
      <c r="E1922" s="64"/>
    </row>
    <row r="1923" spans="5:5" s="37" customFormat="1" x14ac:dyDescent="0.2">
      <c r="E1923" s="64"/>
    </row>
    <row r="1924" spans="5:5" s="37" customFormat="1" x14ac:dyDescent="0.2">
      <c r="E1924" s="64"/>
    </row>
    <row r="1925" spans="5:5" s="37" customFormat="1" x14ac:dyDescent="0.2">
      <c r="E1925" s="64"/>
    </row>
    <row r="1926" spans="5:5" s="37" customFormat="1" x14ac:dyDescent="0.2">
      <c r="E1926" s="64"/>
    </row>
    <row r="1927" spans="5:5" s="37" customFormat="1" x14ac:dyDescent="0.2">
      <c r="E1927" s="64"/>
    </row>
    <row r="1928" spans="5:5" s="37" customFormat="1" x14ac:dyDescent="0.2">
      <c r="E1928" s="64"/>
    </row>
    <row r="1929" spans="5:5" s="37" customFormat="1" x14ac:dyDescent="0.2">
      <c r="E1929" s="64"/>
    </row>
    <row r="1930" spans="5:5" s="37" customFormat="1" x14ac:dyDescent="0.2">
      <c r="E1930" s="64"/>
    </row>
    <row r="1931" spans="5:5" s="37" customFormat="1" x14ac:dyDescent="0.2">
      <c r="E1931" s="64"/>
    </row>
    <row r="1932" spans="5:5" s="37" customFormat="1" x14ac:dyDescent="0.2">
      <c r="E1932" s="64"/>
    </row>
    <row r="1933" spans="5:5" s="37" customFormat="1" x14ac:dyDescent="0.2">
      <c r="E1933" s="64"/>
    </row>
    <row r="1934" spans="5:5" s="37" customFormat="1" x14ac:dyDescent="0.2">
      <c r="E1934" s="64"/>
    </row>
    <row r="1935" spans="5:5" s="37" customFormat="1" x14ac:dyDescent="0.2">
      <c r="E1935" s="64"/>
    </row>
    <row r="1936" spans="5:5" s="37" customFormat="1" x14ac:dyDescent="0.2">
      <c r="E1936" s="64"/>
    </row>
    <row r="1937" spans="5:5" s="37" customFormat="1" x14ac:dyDescent="0.2">
      <c r="E1937" s="64"/>
    </row>
    <row r="1938" spans="5:5" s="37" customFormat="1" x14ac:dyDescent="0.2">
      <c r="E1938" s="64"/>
    </row>
    <row r="1939" spans="5:5" s="37" customFormat="1" x14ac:dyDescent="0.2">
      <c r="E1939" s="64"/>
    </row>
    <row r="1940" spans="5:5" s="37" customFormat="1" x14ac:dyDescent="0.2">
      <c r="E1940" s="64"/>
    </row>
    <row r="1941" spans="5:5" s="37" customFormat="1" x14ac:dyDescent="0.2">
      <c r="E1941" s="64"/>
    </row>
    <row r="1942" spans="5:5" s="37" customFormat="1" x14ac:dyDescent="0.2">
      <c r="E1942" s="64"/>
    </row>
    <row r="1943" spans="5:5" s="37" customFormat="1" x14ac:dyDescent="0.2">
      <c r="E1943" s="64"/>
    </row>
    <row r="1944" spans="5:5" s="37" customFormat="1" x14ac:dyDescent="0.2">
      <c r="E1944" s="64"/>
    </row>
    <row r="1945" spans="5:5" s="37" customFormat="1" x14ac:dyDescent="0.2">
      <c r="E1945" s="64"/>
    </row>
    <row r="1946" spans="5:5" s="37" customFormat="1" x14ac:dyDescent="0.2">
      <c r="E1946" s="64"/>
    </row>
    <row r="1947" spans="5:5" s="37" customFormat="1" x14ac:dyDescent="0.2">
      <c r="E1947" s="64"/>
    </row>
    <row r="1948" spans="5:5" s="37" customFormat="1" x14ac:dyDescent="0.2">
      <c r="E1948" s="64"/>
    </row>
    <row r="1949" spans="5:5" s="37" customFormat="1" x14ac:dyDescent="0.2">
      <c r="E1949" s="64"/>
    </row>
    <row r="1950" spans="5:5" s="37" customFormat="1" x14ac:dyDescent="0.2">
      <c r="E1950" s="64"/>
    </row>
    <row r="1951" spans="5:5" s="37" customFormat="1" x14ac:dyDescent="0.2">
      <c r="E1951" s="64"/>
    </row>
    <row r="1952" spans="5:5" s="37" customFormat="1" x14ac:dyDescent="0.2">
      <c r="E1952" s="64"/>
    </row>
    <row r="1953" spans="5:5" s="37" customFormat="1" x14ac:dyDescent="0.2">
      <c r="E1953" s="64"/>
    </row>
    <row r="1954" spans="5:5" s="37" customFormat="1" x14ac:dyDescent="0.2">
      <c r="E1954" s="64"/>
    </row>
    <row r="1955" spans="5:5" s="37" customFormat="1" x14ac:dyDescent="0.2">
      <c r="E1955" s="64"/>
    </row>
    <row r="1956" spans="5:5" s="37" customFormat="1" x14ac:dyDescent="0.2">
      <c r="E1956" s="64"/>
    </row>
    <row r="1957" spans="5:5" s="37" customFormat="1" x14ac:dyDescent="0.2">
      <c r="E1957" s="64"/>
    </row>
    <row r="1958" spans="5:5" s="37" customFormat="1" x14ac:dyDescent="0.2">
      <c r="E1958" s="64"/>
    </row>
    <row r="1959" spans="5:5" s="37" customFormat="1" x14ac:dyDescent="0.2">
      <c r="E1959" s="64"/>
    </row>
    <row r="1960" spans="5:5" s="37" customFormat="1" x14ac:dyDescent="0.2">
      <c r="E1960" s="64"/>
    </row>
    <row r="1961" spans="5:5" s="37" customFormat="1" x14ac:dyDescent="0.2">
      <c r="E1961" s="64"/>
    </row>
    <row r="1962" spans="5:5" s="37" customFormat="1" x14ac:dyDescent="0.2">
      <c r="E1962" s="64"/>
    </row>
    <row r="1963" spans="5:5" s="37" customFormat="1" x14ac:dyDescent="0.2">
      <c r="E1963" s="64"/>
    </row>
    <row r="1964" spans="5:5" s="37" customFormat="1" x14ac:dyDescent="0.2">
      <c r="E1964" s="64"/>
    </row>
    <row r="1965" spans="5:5" s="37" customFormat="1" x14ac:dyDescent="0.2">
      <c r="E1965" s="64"/>
    </row>
    <row r="1966" spans="5:5" s="37" customFormat="1" x14ac:dyDescent="0.2">
      <c r="E1966" s="64"/>
    </row>
    <row r="1967" spans="5:5" s="37" customFormat="1" x14ac:dyDescent="0.2">
      <c r="E1967" s="64"/>
    </row>
    <row r="1968" spans="5:5" s="37" customFormat="1" x14ac:dyDescent="0.2">
      <c r="E1968" s="64"/>
    </row>
    <row r="1969" spans="5:5" s="37" customFormat="1" x14ac:dyDescent="0.2">
      <c r="E1969" s="64"/>
    </row>
    <row r="1970" spans="5:5" s="37" customFormat="1" x14ac:dyDescent="0.2">
      <c r="E1970" s="64"/>
    </row>
    <row r="1971" spans="5:5" s="37" customFormat="1" x14ac:dyDescent="0.2">
      <c r="E1971" s="64"/>
    </row>
    <row r="1972" spans="5:5" s="37" customFormat="1" x14ac:dyDescent="0.2">
      <c r="E1972" s="64"/>
    </row>
    <row r="1973" spans="5:5" s="37" customFormat="1" x14ac:dyDescent="0.2">
      <c r="E1973" s="64"/>
    </row>
    <row r="1974" spans="5:5" s="37" customFormat="1" x14ac:dyDescent="0.2">
      <c r="E1974" s="64"/>
    </row>
    <row r="1975" spans="5:5" s="37" customFormat="1" x14ac:dyDescent="0.2">
      <c r="E1975" s="64"/>
    </row>
    <row r="1976" spans="5:5" s="37" customFormat="1" x14ac:dyDescent="0.2">
      <c r="E1976" s="64"/>
    </row>
    <row r="1977" spans="5:5" s="37" customFormat="1" x14ac:dyDescent="0.2">
      <c r="E1977" s="64"/>
    </row>
    <row r="1978" spans="5:5" s="37" customFormat="1" x14ac:dyDescent="0.2">
      <c r="E1978" s="64"/>
    </row>
    <row r="1979" spans="5:5" s="37" customFormat="1" x14ac:dyDescent="0.2">
      <c r="E1979" s="64"/>
    </row>
    <row r="1980" spans="5:5" s="37" customFormat="1" x14ac:dyDescent="0.2">
      <c r="E1980" s="64"/>
    </row>
    <row r="1981" spans="5:5" s="37" customFormat="1" x14ac:dyDescent="0.2">
      <c r="E1981" s="64"/>
    </row>
    <row r="1982" spans="5:5" s="37" customFormat="1" x14ac:dyDescent="0.2">
      <c r="E1982" s="64"/>
    </row>
    <row r="1983" spans="5:5" s="37" customFormat="1" x14ac:dyDescent="0.2">
      <c r="E1983" s="64"/>
    </row>
    <row r="1984" spans="5:5" s="37" customFormat="1" x14ac:dyDescent="0.2">
      <c r="E1984" s="64"/>
    </row>
    <row r="1985" spans="5:5" s="37" customFormat="1" x14ac:dyDescent="0.2">
      <c r="E1985" s="64"/>
    </row>
    <row r="1986" spans="5:5" s="37" customFormat="1" x14ac:dyDescent="0.2">
      <c r="E1986" s="64"/>
    </row>
    <row r="1987" spans="5:5" s="37" customFormat="1" x14ac:dyDescent="0.2">
      <c r="E1987" s="64"/>
    </row>
    <row r="1988" spans="5:5" s="37" customFormat="1" x14ac:dyDescent="0.2">
      <c r="E1988" s="64"/>
    </row>
    <row r="1989" spans="5:5" s="37" customFormat="1" x14ac:dyDescent="0.2">
      <c r="E1989" s="64"/>
    </row>
    <row r="1990" spans="5:5" s="37" customFormat="1" x14ac:dyDescent="0.2">
      <c r="E1990" s="64"/>
    </row>
    <row r="1991" spans="5:5" s="37" customFormat="1" x14ac:dyDescent="0.2">
      <c r="E1991" s="64"/>
    </row>
    <row r="1992" spans="5:5" s="37" customFormat="1" x14ac:dyDescent="0.2">
      <c r="E1992" s="64"/>
    </row>
    <row r="1993" spans="5:5" s="37" customFormat="1" x14ac:dyDescent="0.2">
      <c r="E1993" s="64"/>
    </row>
    <row r="1994" spans="5:5" s="37" customFormat="1" x14ac:dyDescent="0.2">
      <c r="E1994" s="64"/>
    </row>
    <row r="1995" spans="5:5" s="37" customFormat="1" x14ac:dyDescent="0.2">
      <c r="E1995" s="64"/>
    </row>
    <row r="1996" spans="5:5" s="37" customFormat="1" x14ac:dyDescent="0.2">
      <c r="E1996" s="64"/>
    </row>
    <row r="1997" spans="5:5" s="37" customFormat="1" x14ac:dyDescent="0.2">
      <c r="E1997" s="64"/>
    </row>
    <row r="1998" spans="5:5" s="37" customFormat="1" x14ac:dyDescent="0.2">
      <c r="E1998" s="64"/>
    </row>
    <row r="1999" spans="5:5" s="37" customFormat="1" x14ac:dyDescent="0.2">
      <c r="E1999" s="64"/>
    </row>
    <row r="2000" spans="5:5" s="37" customFormat="1" x14ac:dyDescent="0.2">
      <c r="E2000" s="64"/>
    </row>
    <row r="2001" spans="4:5" x14ac:dyDescent="0.2">
      <c r="D2001" s="37"/>
      <c r="E2001" s="64"/>
    </row>
  </sheetData>
  <mergeCells count="1">
    <mergeCell ref="C7:E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A1:DU615"/>
  <sheetViews>
    <sheetView topLeftCell="D13" workbookViewId="0">
      <selection activeCell="N38" sqref="N38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113" t="s">
        <v>123</v>
      </c>
      <c r="G1" s="114"/>
      <c r="H1" s="114"/>
      <c r="I1" s="114"/>
      <c r="J1" s="114"/>
      <c r="K1" s="114"/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133</v>
      </c>
      <c r="H4" s="96"/>
      <c r="I4" s="96"/>
      <c r="J4" s="96"/>
      <c r="K4" s="96"/>
      <c r="L4" s="96"/>
      <c r="M4" s="96"/>
      <c r="N4" s="96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31"/>
      <c r="H6" s="31"/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1089.76</v>
      </c>
      <c r="G7" s="101" t="s">
        <v>118</v>
      </c>
      <c r="H7" s="107">
        <v>1089.76</v>
      </c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124</v>
      </c>
      <c r="F8" s="102">
        <f>D19/D15</f>
        <v>825.08572786157106</v>
      </c>
      <c r="G8" s="101" t="s">
        <v>124</v>
      </c>
      <c r="H8" s="107">
        <v>825.08572786157106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119</v>
      </c>
      <c r="F9" s="102">
        <f>D20/D16</f>
        <v>9.937780985616147</v>
      </c>
      <c r="G9" s="101" t="s">
        <v>119</v>
      </c>
      <c r="H9" s="107">
        <v>9.937780985616147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101" t="s">
        <v>120</v>
      </c>
      <c r="F10" s="102">
        <f>D21/D17</f>
        <v>110.99200000000002</v>
      </c>
      <c r="G10" s="101" t="s">
        <v>120</v>
      </c>
      <c r="H10" s="107">
        <v>110.99200000000002</v>
      </c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1030</v>
      </c>
      <c r="E14" s="14"/>
      <c r="F14" s="4">
        <f t="shared" ref="F14" si="2">D14</f>
        <v>1030</v>
      </c>
      <c r="G14" s="4">
        <f t="shared" ref="G14:K14" si="3">F14</f>
        <v>1030</v>
      </c>
      <c r="H14" s="4">
        <f t="shared" si="3"/>
        <v>1030</v>
      </c>
      <c r="I14" s="4">
        <f t="shared" si="3"/>
        <v>1030</v>
      </c>
      <c r="J14" s="4">
        <f t="shared" si="3"/>
        <v>1030</v>
      </c>
      <c r="K14" s="4">
        <f t="shared" si="3"/>
        <v>1030</v>
      </c>
      <c r="L14" s="4">
        <f t="shared" ref="L14" si="4">I14</f>
        <v>1030</v>
      </c>
      <c r="M14" s="4">
        <f t="shared" ref="M14" si="5">L14</f>
        <v>1030</v>
      </c>
      <c r="N14" s="4">
        <f t="shared" ref="N14" si="6">I14</f>
        <v>1030</v>
      </c>
      <c r="O14" s="4">
        <f t="shared" ref="O14" si="7">N14</f>
        <v>1030</v>
      </c>
    </row>
    <row r="15" spans="1:15" x14ac:dyDescent="0.2">
      <c r="A15" s="27" t="s">
        <v>20</v>
      </c>
      <c r="B15" s="10">
        <v>2</v>
      </c>
      <c r="C15" s="10"/>
      <c r="D15" s="14">
        <v>57.653819999999996</v>
      </c>
      <c r="E15" s="14"/>
      <c r="F15" s="4">
        <f t="shared" ref="F15" si="8">D15</f>
        <v>57.653819999999996</v>
      </c>
      <c r="G15" s="4">
        <f t="shared" ref="G15" si="9">F15</f>
        <v>57.653819999999996</v>
      </c>
      <c r="H15" s="4">
        <f t="shared" ref="H15" si="10">G15</f>
        <v>57.653819999999996</v>
      </c>
      <c r="I15" s="4">
        <f t="shared" ref="I15" si="11">H15</f>
        <v>57.653819999999996</v>
      </c>
      <c r="J15" s="4">
        <f t="shared" ref="J15" si="12">I15</f>
        <v>57.653819999999996</v>
      </c>
      <c r="K15" s="4">
        <f t="shared" ref="K15" si="13">J15</f>
        <v>57.653819999999996</v>
      </c>
      <c r="L15" s="4">
        <f t="shared" ref="L15" si="14">I15</f>
        <v>57.653819999999996</v>
      </c>
      <c r="M15" s="4">
        <f t="shared" ref="M15" si="15">L15</f>
        <v>57.653819999999996</v>
      </c>
      <c r="N15" s="4">
        <f t="shared" ref="N15" si="16">I15</f>
        <v>57.653819999999996</v>
      </c>
      <c r="O15" s="4">
        <f t="shared" ref="O15" si="17">N15</f>
        <v>57.653819999999996</v>
      </c>
    </row>
    <row r="16" spans="1:15" x14ac:dyDescent="0.2">
      <c r="A16" s="91" t="s">
        <v>15</v>
      </c>
      <c r="B16" s="10">
        <v>3</v>
      </c>
      <c r="C16" s="10"/>
      <c r="D16" s="15">
        <v>145858</v>
      </c>
      <c r="E16" s="15"/>
      <c r="F16" s="4">
        <f t="shared" ref="F16:F22" si="18">D16</f>
        <v>145858</v>
      </c>
      <c r="G16" s="4">
        <f t="shared" ref="G16:K22" si="19">F16</f>
        <v>145858</v>
      </c>
      <c r="H16" s="4">
        <f t="shared" si="19"/>
        <v>145858</v>
      </c>
      <c r="I16" s="4">
        <f t="shared" si="19"/>
        <v>145858</v>
      </c>
      <c r="J16" s="4">
        <f t="shared" si="19"/>
        <v>145858</v>
      </c>
      <c r="K16" s="4">
        <f t="shared" si="19"/>
        <v>145858</v>
      </c>
      <c r="L16" s="4">
        <f t="shared" ref="L16:L22" si="20">I16</f>
        <v>145858</v>
      </c>
      <c r="M16" s="4">
        <f t="shared" ref="M16:M22" si="21">L16</f>
        <v>145858</v>
      </c>
      <c r="N16" s="4">
        <f t="shared" ref="N16:N22" si="22">I16</f>
        <v>145858</v>
      </c>
      <c r="O16" s="4">
        <f t="shared" ref="O16:O22" si="23">N16</f>
        <v>145858</v>
      </c>
    </row>
    <row r="17" spans="1:17" x14ac:dyDescent="0.2">
      <c r="A17" s="91" t="s">
        <v>13</v>
      </c>
      <c r="B17" s="10">
        <v>4</v>
      </c>
      <c r="C17" s="10"/>
      <c r="D17" s="15">
        <v>3562</v>
      </c>
      <c r="E17" s="15"/>
      <c r="F17" s="4">
        <f t="shared" si="18"/>
        <v>3562</v>
      </c>
      <c r="G17" s="4">
        <f t="shared" si="19"/>
        <v>3562</v>
      </c>
      <c r="H17" s="4">
        <f t="shared" si="19"/>
        <v>3562</v>
      </c>
      <c r="I17" s="4">
        <f t="shared" si="19"/>
        <v>3562</v>
      </c>
      <c r="J17" s="4">
        <f t="shared" si="19"/>
        <v>3562</v>
      </c>
      <c r="K17" s="4">
        <f t="shared" si="19"/>
        <v>3562</v>
      </c>
      <c r="L17" s="4">
        <f t="shared" si="20"/>
        <v>3562</v>
      </c>
      <c r="M17" s="4">
        <f t="shared" si="21"/>
        <v>3562</v>
      </c>
      <c r="N17" s="4">
        <f t="shared" si="22"/>
        <v>3562</v>
      </c>
      <c r="O17" s="4">
        <f t="shared" si="23"/>
        <v>3562</v>
      </c>
    </row>
    <row r="18" spans="1:17" x14ac:dyDescent="0.2">
      <c r="A18" s="8" t="s">
        <v>16</v>
      </c>
      <c r="B18" s="10">
        <v>5</v>
      </c>
      <c r="C18" s="10"/>
      <c r="D18" s="15">
        <v>1122452.8</v>
      </c>
      <c r="E18" s="15"/>
      <c r="F18" s="4">
        <f t="shared" si="18"/>
        <v>1122452.8</v>
      </c>
      <c r="G18" s="4">
        <f t="shared" si="19"/>
        <v>1122452.8</v>
      </c>
      <c r="H18" s="4">
        <f t="shared" si="19"/>
        <v>1122452.8</v>
      </c>
      <c r="I18" s="4">
        <f t="shared" si="19"/>
        <v>1122452.8</v>
      </c>
      <c r="J18" s="4">
        <f t="shared" si="19"/>
        <v>1122452.8</v>
      </c>
      <c r="K18" s="4">
        <f t="shared" si="19"/>
        <v>1122452.8</v>
      </c>
      <c r="L18" s="4">
        <f t="shared" si="20"/>
        <v>1122452.8</v>
      </c>
      <c r="M18" s="4">
        <f t="shared" si="21"/>
        <v>1122452.8</v>
      </c>
      <c r="N18" s="4">
        <f t="shared" si="22"/>
        <v>1122452.8</v>
      </c>
      <c r="O18" s="4">
        <f t="shared" si="23"/>
        <v>1122452.8</v>
      </c>
    </row>
    <row r="19" spans="1:17" x14ac:dyDescent="0.2">
      <c r="A19" s="8" t="s">
        <v>21</v>
      </c>
      <c r="B19" s="10">
        <v>6</v>
      </c>
      <c r="C19" s="10"/>
      <c r="D19" s="15">
        <v>47569.344038700001</v>
      </c>
      <c r="E19" s="15"/>
      <c r="F19" s="4">
        <f t="shared" ref="F19" si="24">D19</f>
        <v>47569.344038700001</v>
      </c>
      <c r="G19" s="4">
        <f t="shared" ref="G19" si="25">F19</f>
        <v>47569.344038700001</v>
      </c>
      <c r="H19" s="4">
        <f t="shared" ref="H19" si="26">G19</f>
        <v>47569.344038700001</v>
      </c>
      <c r="I19" s="4">
        <f t="shared" ref="I19" si="27">H19</f>
        <v>47569.344038700001</v>
      </c>
      <c r="J19" s="4">
        <f t="shared" ref="J19" si="28">I19</f>
        <v>47569.344038700001</v>
      </c>
      <c r="K19" s="4">
        <f t="shared" ref="K19" si="29">J19</f>
        <v>47569.344038700001</v>
      </c>
      <c r="L19" s="4">
        <f t="shared" ref="L19" si="30">I19</f>
        <v>47569.344038700001</v>
      </c>
      <c r="M19" s="4">
        <f t="shared" ref="M19" si="31">L19</f>
        <v>47569.344038700001</v>
      </c>
      <c r="N19" s="4">
        <f t="shared" ref="N19" si="32">I19</f>
        <v>47569.344038700001</v>
      </c>
      <c r="O19" s="4">
        <f t="shared" ref="O19" si="33">N19</f>
        <v>47569.344038700001</v>
      </c>
    </row>
    <row r="20" spans="1:17" x14ac:dyDescent="0.2">
      <c r="A20" s="8" t="s">
        <v>17</v>
      </c>
      <c r="B20" s="10">
        <v>7</v>
      </c>
      <c r="C20" s="10"/>
      <c r="D20" s="15">
        <v>1449504.8589999999</v>
      </c>
      <c r="E20" s="15"/>
      <c r="F20" s="4">
        <f t="shared" si="18"/>
        <v>1449504.8589999999</v>
      </c>
      <c r="G20" s="4">
        <f t="shared" si="19"/>
        <v>1449504.8589999999</v>
      </c>
      <c r="H20" s="4">
        <f t="shared" si="19"/>
        <v>1449504.8589999999</v>
      </c>
      <c r="I20" s="4">
        <f t="shared" si="19"/>
        <v>1449504.8589999999</v>
      </c>
      <c r="J20" s="4">
        <f t="shared" si="19"/>
        <v>1449504.8589999999</v>
      </c>
      <c r="K20" s="4">
        <f t="shared" si="19"/>
        <v>1449504.8589999999</v>
      </c>
      <c r="L20" s="4">
        <f t="shared" si="20"/>
        <v>1449504.8589999999</v>
      </c>
      <c r="M20" s="4">
        <f t="shared" si="21"/>
        <v>1449504.8589999999</v>
      </c>
      <c r="N20" s="4">
        <f t="shared" si="22"/>
        <v>1449504.8589999999</v>
      </c>
      <c r="O20" s="4">
        <f t="shared" si="23"/>
        <v>1449504.8589999999</v>
      </c>
    </row>
    <row r="21" spans="1:17" x14ac:dyDescent="0.2">
      <c r="A21" s="8" t="s">
        <v>18</v>
      </c>
      <c r="B21" s="10">
        <v>8</v>
      </c>
      <c r="C21" s="10"/>
      <c r="D21" s="15">
        <v>395353.50400000007</v>
      </c>
      <c r="E21" s="15"/>
      <c r="F21" s="4">
        <f t="shared" si="18"/>
        <v>395353.50400000007</v>
      </c>
      <c r="G21" s="4">
        <f t="shared" si="19"/>
        <v>395353.50400000007</v>
      </c>
      <c r="H21" s="4">
        <f t="shared" si="19"/>
        <v>395353.50400000007</v>
      </c>
      <c r="I21" s="4">
        <f t="shared" si="19"/>
        <v>395353.50400000007</v>
      </c>
      <c r="J21" s="4">
        <f t="shared" si="19"/>
        <v>395353.50400000007</v>
      </c>
      <c r="K21" s="4">
        <f t="shared" si="19"/>
        <v>395353.50400000007</v>
      </c>
      <c r="L21" s="4">
        <f t="shared" si="20"/>
        <v>395353.50400000007</v>
      </c>
      <c r="M21" s="4">
        <f t="shared" si="21"/>
        <v>395353.50400000007</v>
      </c>
      <c r="N21" s="4">
        <f t="shared" si="22"/>
        <v>395353.50400000007</v>
      </c>
      <c r="O21" s="4">
        <f t="shared" si="23"/>
        <v>395353.50400000007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18"/>
        <v>0</v>
      </c>
      <c r="G22" s="4">
        <f t="shared" si="19"/>
        <v>0</v>
      </c>
      <c r="H22" s="4">
        <f t="shared" si="19"/>
        <v>0</v>
      </c>
      <c r="I22" s="4">
        <f t="shared" si="19"/>
        <v>0</v>
      </c>
      <c r="J22" s="4">
        <f t="shared" si="19"/>
        <v>0</v>
      </c>
      <c r="K22" s="4">
        <f t="shared" si="19"/>
        <v>0</v>
      </c>
      <c r="L22" s="4">
        <f t="shared" si="20"/>
        <v>0</v>
      </c>
      <c r="M22" s="4">
        <f t="shared" si="21"/>
        <v>0</v>
      </c>
      <c r="N22" s="4">
        <f t="shared" si="22"/>
        <v>0</v>
      </c>
      <c r="O22" s="4">
        <f t="shared" si="2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3014880.5070386999</v>
      </c>
      <c r="E23" s="21"/>
      <c r="F23" s="21">
        <f t="shared" ref="F23:O23" si="34">SUM(F18:F22)</f>
        <v>3014880.5070386999</v>
      </c>
      <c r="G23" s="21">
        <f t="shared" si="34"/>
        <v>3014880.5070386999</v>
      </c>
      <c r="H23" s="21">
        <f t="shared" si="34"/>
        <v>3014880.5070386999</v>
      </c>
      <c r="I23" s="21">
        <f t="shared" si="34"/>
        <v>3014880.5070386999</v>
      </c>
      <c r="J23" s="21">
        <f t="shared" si="34"/>
        <v>3014880.5070386999</v>
      </c>
      <c r="K23" s="21">
        <f t="shared" si="34"/>
        <v>3014880.5070386999</v>
      </c>
      <c r="L23" s="21">
        <f t="shared" si="34"/>
        <v>3014880.5070386999</v>
      </c>
      <c r="M23" s="21">
        <f t="shared" si="34"/>
        <v>3014880.5070386999</v>
      </c>
      <c r="N23" s="21">
        <f t="shared" si="34"/>
        <v>3014880.5070386999</v>
      </c>
      <c r="O23" s="21">
        <f t="shared" si="34"/>
        <v>3014880.5070386999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35">G25+1</f>
        <v>2030</v>
      </c>
      <c r="I25" s="24">
        <f t="shared" si="35"/>
        <v>2031</v>
      </c>
      <c r="J25" s="24">
        <f t="shared" si="35"/>
        <v>2032</v>
      </c>
      <c r="K25" s="24">
        <f t="shared" si="3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3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7" si="37">F14-F38</f>
        <v>1030</v>
      </c>
      <c r="G26" s="6">
        <f t="shared" si="37"/>
        <v>1030</v>
      </c>
      <c r="H26" s="6">
        <f t="shared" si="37"/>
        <v>1030</v>
      </c>
      <c r="I26" s="6">
        <f t="shared" si="37"/>
        <v>1030</v>
      </c>
      <c r="J26" s="6">
        <f t="shared" si="37"/>
        <v>1030</v>
      </c>
      <c r="K26" s="6">
        <f t="shared" si="37"/>
        <v>1030</v>
      </c>
      <c r="L26" s="6">
        <f t="shared" si="37"/>
        <v>1030</v>
      </c>
      <c r="M26" s="6">
        <f t="shared" si="37"/>
        <v>1030</v>
      </c>
      <c r="N26" s="6">
        <f t="shared" si="37"/>
        <v>1030</v>
      </c>
      <c r="O26" s="6">
        <f t="shared" si="37"/>
        <v>1030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>
        <f t="shared" si="37"/>
        <v>57.653819999999996</v>
      </c>
      <c r="G27" s="6">
        <f t="shared" si="37"/>
        <v>57.653819999999996</v>
      </c>
      <c r="H27" s="6">
        <f t="shared" si="37"/>
        <v>57.653819999999996</v>
      </c>
      <c r="I27" s="6">
        <f t="shared" si="37"/>
        <v>57.653819999999996</v>
      </c>
      <c r="J27" s="6">
        <f t="shared" si="37"/>
        <v>57.653819999999996</v>
      </c>
      <c r="K27" s="6">
        <f t="shared" si="37"/>
        <v>57.653819999999996</v>
      </c>
      <c r="L27" s="6">
        <f t="shared" si="37"/>
        <v>57.653819999999996</v>
      </c>
      <c r="M27" s="6">
        <f t="shared" si="37"/>
        <v>57.653819999999996</v>
      </c>
      <c r="N27" s="6">
        <f t="shared" si="37"/>
        <v>57.653819999999996</v>
      </c>
      <c r="O27" s="6">
        <f t="shared" si="37"/>
        <v>57.653819999999996</v>
      </c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1" si="38">F16-F40</f>
        <v>145858</v>
      </c>
      <c r="G28" s="6">
        <f t="shared" si="38"/>
        <v>145858</v>
      </c>
      <c r="H28" s="6">
        <f t="shared" si="38"/>
        <v>145858</v>
      </c>
      <c r="I28" s="6">
        <f t="shared" si="38"/>
        <v>145858</v>
      </c>
      <c r="J28" s="6">
        <f t="shared" si="38"/>
        <v>145858</v>
      </c>
      <c r="K28" s="6">
        <f t="shared" si="38"/>
        <v>145858</v>
      </c>
      <c r="L28" s="6">
        <f t="shared" si="38"/>
        <v>145858</v>
      </c>
      <c r="M28" s="6">
        <f t="shared" si="38"/>
        <v>145858</v>
      </c>
      <c r="N28" s="6">
        <f t="shared" si="38"/>
        <v>145858</v>
      </c>
      <c r="O28" s="6">
        <f t="shared" si="38"/>
        <v>145858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38"/>
        <v>3562</v>
      </c>
      <c r="G29" s="6">
        <f t="shared" si="38"/>
        <v>3562</v>
      </c>
      <c r="H29" s="6">
        <f t="shared" si="38"/>
        <v>3562</v>
      </c>
      <c r="I29" s="6">
        <f t="shared" si="38"/>
        <v>3562</v>
      </c>
      <c r="J29" s="6">
        <f t="shared" si="38"/>
        <v>3562</v>
      </c>
      <c r="K29" s="6">
        <f t="shared" si="38"/>
        <v>3562</v>
      </c>
      <c r="L29" s="6">
        <f t="shared" si="38"/>
        <v>3562</v>
      </c>
      <c r="M29" s="6">
        <f t="shared" si="38"/>
        <v>3562</v>
      </c>
      <c r="N29" s="6">
        <f t="shared" si="38"/>
        <v>3562</v>
      </c>
      <c r="O29" s="6">
        <f t="shared" si="38"/>
        <v>3562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38"/>
        <v>1122452.8</v>
      </c>
      <c r="G30" s="6">
        <f t="shared" si="38"/>
        <v>1122452.8</v>
      </c>
      <c r="H30" s="6">
        <f t="shared" si="38"/>
        <v>1122452.8</v>
      </c>
      <c r="I30" s="6">
        <f t="shared" si="38"/>
        <v>1122452.8</v>
      </c>
      <c r="J30" s="6">
        <f t="shared" si="38"/>
        <v>1122452.8</v>
      </c>
      <c r="K30" s="6">
        <f t="shared" si="38"/>
        <v>1122452.8</v>
      </c>
      <c r="L30" s="6">
        <f t="shared" si="38"/>
        <v>1122452.8</v>
      </c>
      <c r="M30" s="6">
        <f t="shared" si="38"/>
        <v>1122452.8</v>
      </c>
      <c r="N30" s="6">
        <f t="shared" si="38"/>
        <v>1122452.8</v>
      </c>
      <c r="O30" s="6">
        <f t="shared" si="38"/>
        <v>1122452.8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>
        <f t="shared" si="38"/>
        <v>47569.344038700001</v>
      </c>
      <c r="G31" s="6">
        <f t="shared" si="38"/>
        <v>47569.344038700001</v>
      </c>
      <c r="H31" s="6">
        <f t="shared" si="38"/>
        <v>47569.344038700001</v>
      </c>
      <c r="I31" s="6">
        <f t="shared" si="38"/>
        <v>47569.344038700001</v>
      </c>
      <c r="J31" s="6">
        <f t="shared" si="38"/>
        <v>47569.344038700001</v>
      </c>
      <c r="K31" s="6">
        <f t="shared" si="38"/>
        <v>47569.344038700001</v>
      </c>
      <c r="L31" s="6">
        <f t="shared" si="38"/>
        <v>47569.344038700001</v>
      </c>
      <c r="M31" s="6">
        <f t="shared" si="38"/>
        <v>47569.344038700001</v>
      </c>
      <c r="N31" s="6">
        <f t="shared" si="38"/>
        <v>47569.344038700001</v>
      </c>
      <c r="O31" s="6">
        <f t="shared" si="38"/>
        <v>47569.344038700001</v>
      </c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39">F20-F44</f>
        <v>1449504.8589999999</v>
      </c>
      <c r="G32" s="6">
        <f t="shared" si="39"/>
        <v>1449504.8589999999</v>
      </c>
      <c r="H32" s="6">
        <f t="shared" si="39"/>
        <v>1449504.8589999999</v>
      </c>
      <c r="I32" s="6">
        <f t="shared" si="39"/>
        <v>1449504.8589999999</v>
      </c>
      <c r="J32" s="6">
        <f t="shared" si="39"/>
        <v>1449504.8589999999</v>
      </c>
      <c r="K32" s="6">
        <f t="shared" si="39"/>
        <v>1449504.8589999999</v>
      </c>
      <c r="L32" s="6">
        <f t="shared" si="39"/>
        <v>1449504.8589999999</v>
      </c>
      <c r="M32" s="6">
        <f t="shared" si="39"/>
        <v>1449504.8589999999</v>
      </c>
      <c r="N32" s="6">
        <f t="shared" si="39"/>
        <v>1449504.8589999999</v>
      </c>
      <c r="O32" s="6">
        <f t="shared" si="39"/>
        <v>1449504.8589999999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39"/>
        <v>395353.50400000007</v>
      </c>
      <c r="G33" s="6">
        <f t="shared" si="39"/>
        <v>395353.50400000007</v>
      </c>
      <c r="H33" s="6">
        <f t="shared" si="39"/>
        <v>395353.50400000007</v>
      </c>
      <c r="I33" s="6">
        <f t="shared" si="39"/>
        <v>395353.50400000007</v>
      </c>
      <c r="J33" s="6">
        <f t="shared" si="39"/>
        <v>395353.50400000007</v>
      </c>
      <c r="K33" s="6">
        <f t="shared" si="39"/>
        <v>395353.50400000007</v>
      </c>
      <c r="L33" s="6">
        <f t="shared" si="39"/>
        <v>395353.50400000007</v>
      </c>
      <c r="M33" s="6">
        <f t="shared" si="39"/>
        <v>395353.50400000007</v>
      </c>
      <c r="N33" s="6">
        <f t="shared" si="39"/>
        <v>395353.50400000007</v>
      </c>
      <c r="O33" s="6">
        <f t="shared" si="39"/>
        <v>395353.50400000007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39"/>
        <v>0</v>
      </c>
      <c r="G34" s="6">
        <f t="shared" si="39"/>
        <v>0</v>
      </c>
      <c r="H34" s="6">
        <f t="shared" si="39"/>
        <v>0</v>
      </c>
      <c r="I34" s="6">
        <f t="shared" si="39"/>
        <v>0</v>
      </c>
      <c r="J34" s="6">
        <f t="shared" si="39"/>
        <v>0</v>
      </c>
      <c r="K34" s="6">
        <f t="shared" si="39"/>
        <v>0</v>
      </c>
      <c r="L34" s="6">
        <f t="shared" si="39"/>
        <v>0</v>
      </c>
      <c r="M34" s="6">
        <f t="shared" si="39"/>
        <v>0</v>
      </c>
      <c r="N34" s="6">
        <f t="shared" si="39"/>
        <v>0</v>
      </c>
      <c r="O34" s="6">
        <f t="shared" si="3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40">SUM(F30:F34)</f>
        <v>3014880.5070386999</v>
      </c>
      <c r="G35" s="20">
        <f t="shared" si="40"/>
        <v>3014880.5070386999</v>
      </c>
      <c r="H35" s="20">
        <f t="shared" si="40"/>
        <v>3014880.5070386999</v>
      </c>
      <c r="I35" s="20">
        <f t="shared" si="40"/>
        <v>3014880.5070386999</v>
      </c>
      <c r="J35" s="20">
        <f t="shared" si="40"/>
        <v>3014880.5070386999</v>
      </c>
      <c r="K35" s="20">
        <f t="shared" si="40"/>
        <v>3014880.5070386999</v>
      </c>
      <c r="L35" s="20">
        <f t="shared" si="40"/>
        <v>3014880.5070386999</v>
      </c>
      <c r="M35" s="20">
        <f t="shared" si="40"/>
        <v>3014880.5070386999</v>
      </c>
      <c r="N35" s="20">
        <f t="shared" si="40"/>
        <v>3014880.5070386999</v>
      </c>
      <c r="O35" s="20">
        <f t="shared" si="40"/>
        <v>3014880.5070386999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41">F37+1</f>
        <v>2029</v>
      </c>
      <c r="H37" s="24">
        <f t="shared" si="41"/>
        <v>2030</v>
      </c>
      <c r="I37" s="24">
        <f t="shared" si="41"/>
        <v>2031</v>
      </c>
      <c r="J37" s="24">
        <f t="shared" si="41"/>
        <v>2032</v>
      </c>
      <c r="K37" s="24">
        <f t="shared" si="41"/>
        <v>2033</v>
      </c>
      <c r="L37" s="24">
        <f t="shared" si="41"/>
        <v>2034</v>
      </c>
      <c r="M37" s="24">
        <f t="shared" si="41"/>
        <v>2035</v>
      </c>
      <c r="N37" s="24">
        <f>M37+1</f>
        <v>2036</v>
      </c>
      <c r="O37" s="24">
        <f t="shared" ref="O37" si="4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4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43"/>
        <v>0</v>
      </c>
      <c r="E39" s="10"/>
      <c r="F39" s="4"/>
      <c r="G39" s="4">
        <f t="shared" ref="G39:G46" si="44">F39</f>
        <v>0</v>
      </c>
      <c r="H39" s="4">
        <f t="shared" ref="H39:H46" si="45">F39</f>
        <v>0</v>
      </c>
      <c r="I39" s="4">
        <f t="shared" ref="I39:I46" si="46">F39</f>
        <v>0</v>
      </c>
      <c r="J39" s="4">
        <f t="shared" ref="J39:J46" si="47">F39</f>
        <v>0</v>
      </c>
      <c r="K39" s="4">
        <f t="shared" ref="K39:K46" si="48">F39</f>
        <v>0</v>
      </c>
      <c r="L39" s="4">
        <f t="shared" ref="L39:L46" si="49">F39</f>
        <v>0</v>
      </c>
      <c r="M39" s="4">
        <f t="shared" ref="M39:M46" si="50">F39</f>
        <v>0</v>
      </c>
      <c r="N39" s="4">
        <f t="shared" ref="N39:N46" si="51">F39</f>
        <v>0</v>
      </c>
      <c r="O39" s="4">
        <f t="shared" ref="O39:O46" si="5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43"/>
        <v>0</v>
      </c>
      <c r="E40" s="10"/>
      <c r="F40" s="4"/>
      <c r="G40" s="4">
        <f t="shared" si="44"/>
        <v>0</v>
      </c>
      <c r="H40" s="4">
        <f t="shared" si="45"/>
        <v>0</v>
      </c>
      <c r="I40" s="4">
        <f t="shared" si="46"/>
        <v>0</v>
      </c>
      <c r="J40" s="4">
        <f t="shared" si="47"/>
        <v>0</v>
      </c>
      <c r="K40" s="4">
        <f t="shared" si="48"/>
        <v>0</v>
      </c>
      <c r="L40" s="4">
        <f t="shared" si="49"/>
        <v>0</v>
      </c>
      <c r="M40" s="4">
        <f t="shared" si="50"/>
        <v>0</v>
      </c>
      <c r="N40" s="4">
        <f t="shared" si="51"/>
        <v>0</v>
      </c>
      <c r="O40" s="4">
        <f t="shared" si="5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43"/>
        <v>0</v>
      </c>
      <c r="E41" s="10"/>
      <c r="F41" s="4"/>
      <c r="G41" s="4">
        <f t="shared" si="44"/>
        <v>0</v>
      </c>
      <c r="H41" s="4">
        <f t="shared" si="45"/>
        <v>0</v>
      </c>
      <c r="I41" s="4">
        <f t="shared" si="46"/>
        <v>0</v>
      </c>
      <c r="J41" s="4">
        <f t="shared" si="47"/>
        <v>0</v>
      </c>
      <c r="K41" s="4">
        <f t="shared" si="48"/>
        <v>0</v>
      </c>
      <c r="L41" s="4">
        <f t="shared" si="49"/>
        <v>0</v>
      </c>
      <c r="M41" s="4">
        <f t="shared" si="50"/>
        <v>0</v>
      </c>
      <c r="N41" s="4">
        <f t="shared" si="51"/>
        <v>0</v>
      </c>
      <c r="O41" s="4">
        <f t="shared" si="5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43"/>
        <v>0</v>
      </c>
      <c r="E42" s="10"/>
      <c r="F42" s="4">
        <f>D18/D14*F38</f>
        <v>0</v>
      </c>
      <c r="G42" s="4">
        <f t="shared" si="44"/>
        <v>0</v>
      </c>
      <c r="H42" s="4">
        <f t="shared" si="45"/>
        <v>0</v>
      </c>
      <c r="I42" s="4">
        <f t="shared" si="46"/>
        <v>0</v>
      </c>
      <c r="J42" s="4">
        <f t="shared" si="47"/>
        <v>0</v>
      </c>
      <c r="K42" s="4">
        <f t="shared" si="48"/>
        <v>0</v>
      </c>
      <c r="L42" s="4">
        <f t="shared" si="49"/>
        <v>0</v>
      </c>
      <c r="M42" s="4">
        <f t="shared" si="50"/>
        <v>0</v>
      </c>
      <c r="N42" s="4">
        <f t="shared" si="51"/>
        <v>0</v>
      </c>
      <c r="O42" s="4">
        <f t="shared" si="5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43"/>
        <v>0</v>
      </c>
      <c r="E43" s="10"/>
      <c r="F43" s="4">
        <f>D19/D15*F39</f>
        <v>0</v>
      </c>
      <c r="G43" s="4">
        <f t="shared" ref="G43" si="53">F43</f>
        <v>0</v>
      </c>
      <c r="H43" s="4">
        <f t="shared" ref="H43" si="54">F43</f>
        <v>0</v>
      </c>
      <c r="I43" s="4">
        <f t="shared" ref="I43" si="55">F43</f>
        <v>0</v>
      </c>
      <c r="J43" s="4">
        <f t="shared" ref="J43" si="56">F43</f>
        <v>0</v>
      </c>
      <c r="K43" s="4">
        <f t="shared" ref="K43" si="57">F43</f>
        <v>0</v>
      </c>
      <c r="L43" s="4">
        <f t="shared" ref="L43" si="58">F43</f>
        <v>0</v>
      </c>
      <c r="M43" s="4">
        <f t="shared" ref="M43" si="59">F43</f>
        <v>0</v>
      </c>
      <c r="N43" s="4">
        <f t="shared" ref="N43" si="60">F43</f>
        <v>0</v>
      </c>
      <c r="O43" s="4">
        <f t="shared" ref="O43" si="61">F43</f>
        <v>0</v>
      </c>
    </row>
    <row r="44" spans="1:17" x14ac:dyDescent="0.2">
      <c r="A44" s="8" t="s">
        <v>17</v>
      </c>
      <c r="B44" s="10">
        <v>25</v>
      </c>
      <c r="C44" s="10"/>
      <c r="D44" s="97">
        <f t="shared" si="43"/>
        <v>0</v>
      </c>
      <c r="E44" s="10"/>
      <c r="F44" s="4">
        <f>D20/D16*F40</f>
        <v>0</v>
      </c>
      <c r="G44" s="4">
        <f t="shared" si="44"/>
        <v>0</v>
      </c>
      <c r="H44" s="4">
        <f t="shared" si="45"/>
        <v>0</v>
      </c>
      <c r="I44" s="4">
        <f t="shared" si="46"/>
        <v>0</v>
      </c>
      <c r="J44" s="4">
        <f t="shared" si="47"/>
        <v>0</v>
      </c>
      <c r="K44" s="4">
        <f t="shared" si="48"/>
        <v>0</v>
      </c>
      <c r="L44" s="4">
        <f t="shared" si="49"/>
        <v>0</v>
      </c>
      <c r="M44" s="4">
        <f t="shared" si="50"/>
        <v>0</v>
      </c>
      <c r="N44" s="4">
        <f t="shared" si="51"/>
        <v>0</v>
      </c>
      <c r="O44" s="4">
        <f t="shared" si="5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43"/>
        <v>0</v>
      </c>
      <c r="E45" s="10"/>
      <c r="F45" s="4">
        <f>D21/D17*F41</f>
        <v>0</v>
      </c>
      <c r="G45" s="4">
        <f t="shared" si="44"/>
        <v>0</v>
      </c>
      <c r="H45" s="4">
        <f t="shared" si="45"/>
        <v>0</v>
      </c>
      <c r="I45" s="4">
        <f t="shared" si="46"/>
        <v>0</v>
      </c>
      <c r="J45" s="4">
        <f t="shared" si="47"/>
        <v>0</v>
      </c>
      <c r="K45" s="4">
        <f t="shared" si="48"/>
        <v>0</v>
      </c>
      <c r="L45" s="4">
        <f t="shared" si="49"/>
        <v>0</v>
      </c>
      <c r="M45" s="4">
        <f t="shared" si="50"/>
        <v>0</v>
      </c>
      <c r="N45" s="4">
        <f t="shared" si="51"/>
        <v>0</v>
      </c>
      <c r="O45" s="4">
        <f t="shared" si="5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43"/>
        <v>0</v>
      </c>
      <c r="E46" s="10"/>
      <c r="F46" s="4"/>
      <c r="G46" s="4">
        <f t="shared" si="44"/>
        <v>0</v>
      </c>
      <c r="H46" s="4">
        <f t="shared" si="45"/>
        <v>0</v>
      </c>
      <c r="I46" s="4">
        <f t="shared" si="46"/>
        <v>0</v>
      </c>
      <c r="J46" s="4">
        <f t="shared" si="47"/>
        <v>0</v>
      </c>
      <c r="K46" s="4">
        <f t="shared" si="48"/>
        <v>0</v>
      </c>
      <c r="L46" s="4">
        <f t="shared" si="49"/>
        <v>0</v>
      </c>
      <c r="M46" s="4">
        <f t="shared" si="50"/>
        <v>0</v>
      </c>
      <c r="N46" s="4">
        <f t="shared" si="51"/>
        <v>0</v>
      </c>
      <c r="O46" s="4">
        <f t="shared" si="5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43"/>
        <v>0</v>
      </c>
      <c r="E47" s="59"/>
      <c r="F47" s="20">
        <f t="shared" ref="F47:O47" si="62">SUM(F42:F46)</f>
        <v>0</v>
      </c>
      <c r="G47" s="20">
        <f t="shared" si="62"/>
        <v>0</v>
      </c>
      <c r="H47" s="20">
        <f t="shared" si="62"/>
        <v>0</v>
      </c>
      <c r="I47" s="20">
        <f t="shared" si="62"/>
        <v>0</v>
      </c>
      <c r="J47" s="20">
        <f t="shared" si="62"/>
        <v>0</v>
      </c>
      <c r="K47" s="20">
        <f t="shared" si="62"/>
        <v>0</v>
      </c>
      <c r="L47" s="20">
        <f t="shared" si="62"/>
        <v>0</v>
      </c>
      <c r="M47" s="20">
        <f t="shared" si="62"/>
        <v>0</v>
      </c>
      <c r="N47" s="20">
        <f t="shared" si="62"/>
        <v>0</v>
      </c>
      <c r="O47" s="20">
        <f t="shared" si="62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5">
    <mergeCell ref="B7:C7"/>
    <mergeCell ref="B8:C8"/>
    <mergeCell ref="B9:C9"/>
    <mergeCell ref="D11:J11"/>
    <mergeCell ref="F1:K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9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DU615"/>
  <sheetViews>
    <sheetView topLeftCell="C14" workbookViewId="0">
      <selection activeCell="N37" sqref="N37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113"/>
      <c r="F1" s="114"/>
      <c r="G1" s="114"/>
      <c r="H1" s="114"/>
      <c r="I1" s="114"/>
      <c r="J1" s="114"/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121</v>
      </c>
      <c r="H4" s="96"/>
      <c r="I4" s="96"/>
      <c r="J4" s="96"/>
      <c r="K4" s="96"/>
      <c r="L4" s="96"/>
      <c r="M4" s="96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1089.7600000000002</v>
      </c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1089.7600000000002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8.8430836190530169</v>
      </c>
      <c r="G8" s="101" t="s">
        <v>119</v>
      </c>
      <c r="H8" s="107">
        <v>8.8430836190530169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110.99200000000002</v>
      </c>
      <c r="G9" s="101" t="s">
        <v>120</v>
      </c>
      <c r="H9" s="107">
        <v>110.99200000000002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709</v>
      </c>
      <c r="E14" s="14"/>
      <c r="F14" s="4">
        <f t="shared" ref="F14" si="2">D14</f>
        <v>709</v>
      </c>
      <c r="G14" s="4">
        <f t="shared" ref="G14:K14" si="3">F14</f>
        <v>709</v>
      </c>
      <c r="H14" s="4">
        <f t="shared" si="3"/>
        <v>709</v>
      </c>
      <c r="I14" s="4">
        <f t="shared" si="3"/>
        <v>709</v>
      </c>
      <c r="J14" s="4">
        <f t="shared" si="3"/>
        <v>709</v>
      </c>
      <c r="K14" s="4">
        <f t="shared" si="3"/>
        <v>709</v>
      </c>
      <c r="L14" s="4">
        <f t="shared" ref="L14" si="4">I14</f>
        <v>709</v>
      </c>
      <c r="M14" s="4">
        <f t="shared" ref="M14" si="5">L14</f>
        <v>709</v>
      </c>
      <c r="N14" s="4">
        <f t="shared" ref="N14" si="6">I14</f>
        <v>709</v>
      </c>
      <c r="O14" s="4">
        <f t="shared" ref="O14" si="7">N14</f>
        <v>709</v>
      </c>
    </row>
    <row r="15" spans="1:15" x14ac:dyDescent="0.2">
      <c r="A15" s="27" t="s">
        <v>20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70582</v>
      </c>
      <c r="E16" s="15"/>
      <c r="F16" s="4">
        <f t="shared" ref="F16:F22" si="8">D16</f>
        <v>70582</v>
      </c>
      <c r="G16" s="4">
        <f t="shared" ref="G16:K22" si="9">F16</f>
        <v>70582</v>
      </c>
      <c r="H16" s="4">
        <f t="shared" si="9"/>
        <v>70582</v>
      </c>
      <c r="I16" s="4">
        <f t="shared" si="9"/>
        <v>70582</v>
      </c>
      <c r="J16" s="4">
        <f t="shared" si="9"/>
        <v>70582</v>
      </c>
      <c r="K16" s="4">
        <f t="shared" si="9"/>
        <v>70582</v>
      </c>
      <c r="L16" s="4">
        <f t="shared" ref="L16:L22" si="10">I16</f>
        <v>70582</v>
      </c>
      <c r="M16" s="4">
        <f t="shared" ref="M16:M22" si="11">L16</f>
        <v>70582</v>
      </c>
      <c r="N16" s="4">
        <f t="shared" ref="N16:N22" si="12">I16</f>
        <v>70582</v>
      </c>
      <c r="O16" s="4">
        <f t="shared" ref="O16:O22" si="13">N16</f>
        <v>70582</v>
      </c>
    </row>
    <row r="17" spans="1:17" x14ac:dyDescent="0.2">
      <c r="A17" s="91" t="s">
        <v>13</v>
      </c>
      <c r="B17" s="10">
        <v>4</v>
      </c>
      <c r="C17" s="10"/>
      <c r="D17" s="15">
        <v>580</v>
      </c>
      <c r="E17" s="15"/>
      <c r="F17" s="4">
        <f t="shared" si="8"/>
        <v>580</v>
      </c>
      <c r="G17" s="4">
        <f t="shared" si="9"/>
        <v>580</v>
      </c>
      <c r="H17" s="4">
        <f t="shared" si="9"/>
        <v>580</v>
      </c>
      <c r="I17" s="4">
        <f t="shared" si="9"/>
        <v>580</v>
      </c>
      <c r="J17" s="4">
        <f t="shared" si="9"/>
        <v>580</v>
      </c>
      <c r="K17" s="4">
        <f t="shared" si="9"/>
        <v>580</v>
      </c>
      <c r="L17" s="4">
        <f t="shared" si="10"/>
        <v>580</v>
      </c>
      <c r="M17" s="4">
        <f t="shared" si="11"/>
        <v>580</v>
      </c>
      <c r="N17" s="4">
        <f t="shared" si="12"/>
        <v>580</v>
      </c>
      <c r="O17" s="4">
        <f t="shared" si="13"/>
        <v>580</v>
      </c>
    </row>
    <row r="18" spans="1:17" x14ac:dyDescent="0.2">
      <c r="A18" s="8" t="s">
        <v>16</v>
      </c>
      <c r="B18" s="10">
        <v>5</v>
      </c>
      <c r="C18" s="10"/>
      <c r="D18" s="15">
        <v>772639.84000000008</v>
      </c>
      <c r="E18" s="15"/>
      <c r="F18" s="4">
        <f t="shared" si="8"/>
        <v>772639.84000000008</v>
      </c>
      <c r="G18" s="4">
        <f t="shared" si="9"/>
        <v>772639.84000000008</v>
      </c>
      <c r="H18" s="4">
        <f t="shared" si="9"/>
        <v>772639.84000000008</v>
      </c>
      <c r="I18" s="4">
        <f t="shared" si="9"/>
        <v>772639.84000000008</v>
      </c>
      <c r="J18" s="4">
        <f t="shared" si="9"/>
        <v>772639.84000000008</v>
      </c>
      <c r="K18" s="4">
        <f t="shared" si="9"/>
        <v>772639.84000000008</v>
      </c>
      <c r="L18" s="4">
        <f t="shared" si="10"/>
        <v>772639.84000000008</v>
      </c>
      <c r="M18" s="4">
        <f t="shared" si="11"/>
        <v>772639.84000000008</v>
      </c>
      <c r="N18" s="4">
        <f t="shared" si="12"/>
        <v>772639.84000000008</v>
      </c>
      <c r="O18" s="4">
        <f t="shared" si="13"/>
        <v>772639.84000000008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624162.52800000005</v>
      </c>
      <c r="E20" s="15"/>
      <c r="F20" s="4">
        <f t="shared" si="8"/>
        <v>624162.52800000005</v>
      </c>
      <c r="G20" s="4">
        <f t="shared" si="9"/>
        <v>624162.52800000005</v>
      </c>
      <c r="H20" s="4">
        <f t="shared" si="9"/>
        <v>624162.52800000005</v>
      </c>
      <c r="I20" s="4">
        <f t="shared" si="9"/>
        <v>624162.52800000005</v>
      </c>
      <c r="J20" s="4">
        <f t="shared" si="9"/>
        <v>624162.52800000005</v>
      </c>
      <c r="K20" s="4">
        <f t="shared" si="9"/>
        <v>624162.52800000005</v>
      </c>
      <c r="L20" s="4">
        <f t="shared" si="10"/>
        <v>624162.52800000005</v>
      </c>
      <c r="M20" s="4">
        <f t="shared" si="11"/>
        <v>624162.52800000005</v>
      </c>
      <c r="N20" s="4">
        <f t="shared" si="12"/>
        <v>624162.52800000005</v>
      </c>
      <c r="O20" s="4">
        <f t="shared" si="13"/>
        <v>624162.52800000005</v>
      </c>
    </row>
    <row r="21" spans="1:17" x14ac:dyDescent="0.2">
      <c r="A21" s="8" t="s">
        <v>18</v>
      </c>
      <c r="B21" s="10">
        <v>8</v>
      </c>
      <c r="C21" s="10"/>
      <c r="D21" s="15">
        <v>64375.360000000008</v>
      </c>
      <c r="E21" s="15"/>
      <c r="F21" s="4">
        <f t="shared" si="8"/>
        <v>64375.360000000008</v>
      </c>
      <c r="G21" s="4">
        <f t="shared" si="9"/>
        <v>64375.360000000008</v>
      </c>
      <c r="H21" s="4">
        <f t="shared" si="9"/>
        <v>64375.360000000008</v>
      </c>
      <c r="I21" s="4">
        <f t="shared" si="9"/>
        <v>64375.360000000008</v>
      </c>
      <c r="J21" s="4">
        <f t="shared" si="9"/>
        <v>64375.360000000008</v>
      </c>
      <c r="K21" s="4">
        <f t="shared" si="9"/>
        <v>64375.360000000008</v>
      </c>
      <c r="L21" s="4">
        <f t="shared" si="10"/>
        <v>64375.360000000008</v>
      </c>
      <c r="M21" s="4">
        <f t="shared" si="11"/>
        <v>64375.360000000008</v>
      </c>
      <c r="N21" s="4">
        <f t="shared" si="12"/>
        <v>64375.360000000008</v>
      </c>
      <c r="O21" s="4">
        <f t="shared" si="13"/>
        <v>64375.360000000008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1461177.7280000004</v>
      </c>
      <c r="E23" s="21"/>
      <c r="F23" s="21">
        <f t="shared" ref="F23:O23" si="14">SUM(F18:F22)</f>
        <v>1461177.7280000004</v>
      </c>
      <c r="G23" s="21">
        <f t="shared" si="14"/>
        <v>1461177.7280000004</v>
      </c>
      <c r="H23" s="21">
        <f t="shared" si="14"/>
        <v>1461177.7280000004</v>
      </c>
      <c r="I23" s="21">
        <f t="shared" si="14"/>
        <v>1461177.7280000004</v>
      </c>
      <c r="J23" s="21">
        <f t="shared" si="14"/>
        <v>1461177.7280000004</v>
      </c>
      <c r="K23" s="21">
        <f t="shared" si="14"/>
        <v>1461177.7280000004</v>
      </c>
      <c r="L23" s="21">
        <f t="shared" si="14"/>
        <v>1461177.7280000004</v>
      </c>
      <c r="M23" s="21">
        <f t="shared" si="14"/>
        <v>1461177.7280000004</v>
      </c>
      <c r="N23" s="21">
        <f t="shared" si="14"/>
        <v>1461177.7280000004</v>
      </c>
      <c r="O23" s="21">
        <f t="shared" si="14"/>
        <v>1461177.7280000004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15">G25+1</f>
        <v>2030</v>
      </c>
      <c r="I25" s="24">
        <f t="shared" si="15"/>
        <v>2031</v>
      </c>
      <c r="J25" s="24">
        <f t="shared" si="15"/>
        <v>2032</v>
      </c>
      <c r="K25" s="24">
        <f t="shared" si="1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1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6" si="17">F14-F38</f>
        <v>709</v>
      </c>
      <c r="G26" s="6">
        <f t="shared" si="17"/>
        <v>709</v>
      </c>
      <c r="H26" s="6">
        <f t="shared" si="17"/>
        <v>709</v>
      </c>
      <c r="I26" s="6">
        <f t="shared" si="17"/>
        <v>709</v>
      </c>
      <c r="J26" s="6">
        <f t="shared" si="17"/>
        <v>709</v>
      </c>
      <c r="K26" s="6">
        <f t="shared" si="17"/>
        <v>709</v>
      </c>
      <c r="L26" s="6">
        <f t="shared" si="17"/>
        <v>709</v>
      </c>
      <c r="M26" s="6">
        <f t="shared" si="17"/>
        <v>709</v>
      </c>
      <c r="N26" s="6">
        <f t="shared" si="17"/>
        <v>709</v>
      </c>
      <c r="O26" s="6">
        <f t="shared" si="17"/>
        <v>709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0" si="18">F16-F40</f>
        <v>70582</v>
      </c>
      <c r="G28" s="6">
        <f t="shared" si="18"/>
        <v>70582</v>
      </c>
      <c r="H28" s="6">
        <f t="shared" si="18"/>
        <v>70582</v>
      </c>
      <c r="I28" s="6">
        <f t="shared" si="18"/>
        <v>70582</v>
      </c>
      <c r="J28" s="6">
        <f t="shared" si="18"/>
        <v>70582</v>
      </c>
      <c r="K28" s="6">
        <f t="shared" si="18"/>
        <v>70582</v>
      </c>
      <c r="L28" s="6">
        <f t="shared" si="18"/>
        <v>70582</v>
      </c>
      <c r="M28" s="6">
        <f t="shared" si="18"/>
        <v>70582</v>
      </c>
      <c r="N28" s="6">
        <f t="shared" si="18"/>
        <v>70582</v>
      </c>
      <c r="O28" s="6">
        <f t="shared" si="18"/>
        <v>70582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18"/>
        <v>580</v>
      </c>
      <c r="G29" s="6">
        <f t="shared" si="18"/>
        <v>580</v>
      </c>
      <c r="H29" s="6">
        <f t="shared" si="18"/>
        <v>580</v>
      </c>
      <c r="I29" s="6">
        <f t="shared" si="18"/>
        <v>580</v>
      </c>
      <c r="J29" s="6">
        <f t="shared" si="18"/>
        <v>580</v>
      </c>
      <c r="K29" s="6">
        <f t="shared" si="18"/>
        <v>580</v>
      </c>
      <c r="L29" s="6">
        <f t="shared" si="18"/>
        <v>580</v>
      </c>
      <c r="M29" s="6">
        <f t="shared" si="18"/>
        <v>580</v>
      </c>
      <c r="N29" s="6">
        <f t="shared" si="18"/>
        <v>580</v>
      </c>
      <c r="O29" s="6">
        <f t="shared" si="18"/>
        <v>580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18"/>
        <v>772639.84000000008</v>
      </c>
      <c r="G30" s="6">
        <f t="shared" si="18"/>
        <v>772639.84000000008</v>
      </c>
      <c r="H30" s="6">
        <f t="shared" si="18"/>
        <v>772639.84000000008</v>
      </c>
      <c r="I30" s="6">
        <f t="shared" si="18"/>
        <v>772639.84000000008</v>
      </c>
      <c r="J30" s="6">
        <f t="shared" si="18"/>
        <v>772639.84000000008</v>
      </c>
      <c r="K30" s="6">
        <f t="shared" si="18"/>
        <v>772639.84000000008</v>
      </c>
      <c r="L30" s="6">
        <f t="shared" si="18"/>
        <v>772639.84000000008</v>
      </c>
      <c r="M30" s="6">
        <f t="shared" si="18"/>
        <v>772639.84000000008</v>
      </c>
      <c r="N30" s="6">
        <f t="shared" si="18"/>
        <v>772639.84000000008</v>
      </c>
      <c r="O30" s="6">
        <f t="shared" si="18"/>
        <v>772639.84000000008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19">F20-F44</f>
        <v>624162.52800000005</v>
      </c>
      <c r="G32" s="6">
        <f t="shared" si="19"/>
        <v>624162.52800000005</v>
      </c>
      <c r="H32" s="6">
        <f t="shared" si="19"/>
        <v>624162.52800000005</v>
      </c>
      <c r="I32" s="6">
        <f t="shared" si="19"/>
        <v>624162.52800000005</v>
      </c>
      <c r="J32" s="6">
        <f t="shared" si="19"/>
        <v>624162.52800000005</v>
      </c>
      <c r="K32" s="6">
        <f t="shared" si="19"/>
        <v>624162.52800000005</v>
      </c>
      <c r="L32" s="6">
        <f t="shared" si="19"/>
        <v>624162.52800000005</v>
      </c>
      <c r="M32" s="6">
        <f t="shared" si="19"/>
        <v>624162.52800000005</v>
      </c>
      <c r="N32" s="6">
        <f t="shared" si="19"/>
        <v>624162.52800000005</v>
      </c>
      <c r="O32" s="6">
        <f t="shared" si="19"/>
        <v>624162.52800000005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19"/>
        <v>64375.360000000008</v>
      </c>
      <c r="G33" s="6">
        <f t="shared" si="19"/>
        <v>64375.360000000008</v>
      </c>
      <c r="H33" s="6">
        <f t="shared" si="19"/>
        <v>64375.360000000008</v>
      </c>
      <c r="I33" s="6">
        <f t="shared" si="19"/>
        <v>64375.360000000008</v>
      </c>
      <c r="J33" s="6">
        <f t="shared" si="19"/>
        <v>64375.360000000008</v>
      </c>
      <c r="K33" s="6">
        <f t="shared" si="19"/>
        <v>64375.360000000008</v>
      </c>
      <c r="L33" s="6">
        <f t="shared" si="19"/>
        <v>64375.360000000008</v>
      </c>
      <c r="M33" s="6">
        <f t="shared" si="19"/>
        <v>64375.360000000008</v>
      </c>
      <c r="N33" s="6">
        <f t="shared" si="19"/>
        <v>64375.360000000008</v>
      </c>
      <c r="O33" s="6">
        <f t="shared" si="19"/>
        <v>64375.360000000008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19"/>
        <v>0</v>
      </c>
      <c r="G34" s="6">
        <f t="shared" si="19"/>
        <v>0</v>
      </c>
      <c r="H34" s="6">
        <f t="shared" si="19"/>
        <v>0</v>
      </c>
      <c r="I34" s="6">
        <f t="shared" si="19"/>
        <v>0</v>
      </c>
      <c r="J34" s="6">
        <f t="shared" si="19"/>
        <v>0</v>
      </c>
      <c r="K34" s="6">
        <f t="shared" si="19"/>
        <v>0</v>
      </c>
      <c r="L34" s="6">
        <f t="shared" si="19"/>
        <v>0</v>
      </c>
      <c r="M34" s="6">
        <f t="shared" si="19"/>
        <v>0</v>
      </c>
      <c r="N34" s="6">
        <f t="shared" si="19"/>
        <v>0</v>
      </c>
      <c r="O34" s="6">
        <f t="shared" si="1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20">SUM(F30:F34)</f>
        <v>1461177.7280000004</v>
      </c>
      <c r="G35" s="20">
        <f t="shared" si="20"/>
        <v>1461177.7280000004</v>
      </c>
      <c r="H35" s="20">
        <f t="shared" si="20"/>
        <v>1461177.7280000004</v>
      </c>
      <c r="I35" s="20">
        <f t="shared" si="20"/>
        <v>1461177.7280000004</v>
      </c>
      <c r="J35" s="20">
        <f t="shared" si="20"/>
        <v>1461177.7280000004</v>
      </c>
      <c r="K35" s="20">
        <f t="shared" si="20"/>
        <v>1461177.7280000004</v>
      </c>
      <c r="L35" s="20">
        <f t="shared" si="20"/>
        <v>1461177.7280000004</v>
      </c>
      <c r="M35" s="20">
        <f t="shared" si="20"/>
        <v>1461177.7280000004</v>
      </c>
      <c r="N35" s="20">
        <f t="shared" si="20"/>
        <v>1461177.7280000004</v>
      </c>
      <c r="O35" s="20">
        <f t="shared" si="20"/>
        <v>1461177.7280000004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21">F37+1</f>
        <v>2029</v>
      </c>
      <c r="H37" s="24">
        <f t="shared" si="21"/>
        <v>2030</v>
      </c>
      <c r="I37" s="24">
        <f t="shared" si="21"/>
        <v>2031</v>
      </c>
      <c r="J37" s="24">
        <f t="shared" si="21"/>
        <v>2032</v>
      </c>
      <c r="K37" s="24">
        <f t="shared" si="21"/>
        <v>2033</v>
      </c>
      <c r="L37" s="24">
        <f t="shared" si="21"/>
        <v>2034</v>
      </c>
      <c r="M37" s="24">
        <f t="shared" si="21"/>
        <v>2035</v>
      </c>
      <c r="N37" s="24">
        <f>M37+1</f>
        <v>2036</v>
      </c>
      <c r="O37" s="24">
        <f t="shared" ref="O37" si="2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2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23"/>
        <v>0</v>
      </c>
      <c r="E39" s="10"/>
      <c r="F39" s="4"/>
      <c r="G39" s="4">
        <f t="shared" ref="G39:G46" si="24">F39</f>
        <v>0</v>
      </c>
      <c r="H39" s="4">
        <f t="shared" ref="H39:H46" si="25">F39</f>
        <v>0</v>
      </c>
      <c r="I39" s="4">
        <f t="shared" ref="I39:I46" si="26">F39</f>
        <v>0</v>
      </c>
      <c r="J39" s="4">
        <f t="shared" ref="J39:J46" si="27">F39</f>
        <v>0</v>
      </c>
      <c r="K39" s="4">
        <f t="shared" ref="K39:K46" si="28">F39</f>
        <v>0</v>
      </c>
      <c r="L39" s="4">
        <f t="shared" ref="L39:L46" si="29">F39</f>
        <v>0</v>
      </c>
      <c r="M39" s="4">
        <f t="shared" ref="M39:M46" si="30">F39</f>
        <v>0</v>
      </c>
      <c r="N39" s="4">
        <f t="shared" ref="N39:N46" si="31">F39</f>
        <v>0</v>
      </c>
      <c r="O39" s="4">
        <f t="shared" ref="O39:O46" si="3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23"/>
        <v>0</v>
      </c>
      <c r="E40" s="10"/>
      <c r="F40" s="4"/>
      <c r="G40" s="4">
        <f t="shared" si="24"/>
        <v>0</v>
      </c>
      <c r="H40" s="4">
        <f t="shared" si="25"/>
        <v>0</v>
      </c>
      <c r="I40" s="4">
        <f t="shared" si="26"/>
        <v>0</v>
      </c>
      <c r="J40" s="4">
        <f t="shared" si="27"/>
        <v>0</v>
      </c>
      <c r="K40" s="4">
        <f t="shared" si="28"/>
        <v>0</v>
      </c>
      <c r="L40" s="4">
        <f t="shared" si="29"/>
        <v>0</v>
      </c>
      <c r="M40" s="4">
        <f t="shared" si="30"/>
        <v>0</v>
      </c>
      <c r="N40" s="4">
        <f t="shared" si="31"/>
        <v>0</v>
      </c>
      <c r="O40" s="4">
        <f t="shared" si="3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23"/>
        <v>0</v>
      </c>
      <c r="E41" s="10"/>
      <c r="F41" s="4"/>
      <c r="G41" s="4">
        <f t="shared" si="24"/>
        <v>0</v>
      </c>
      <c r="H41" s="4">
        <f t="shared" si="25"/>
        <v>0</v>
      </c>
      <c r="I41" s="4">
        <f t="shared" si="26"/>
        <v>0</v>
      </c>
      <c r="J41" s="4">
        <f t="shared" si="27"/>
        <v>0</v>
      </c>
      <c r="K41" s="4">
        <f t="shared" si="28"/>
        <v>0</v>
      </c>
      <c r="L41" s="4">
        <f t="shared" si="29"/>
        <v>0</v>
      </c>
      <c r="M41" s="4">
        <f t="shared" si="30"/>
        <v>0</v>
      </c>
      <c r="N41" s="4">
        <f t="shared" si="31"/>
        <v>0</v>
      </c>
      <c r="O41" s="4">
        <f t="shared" si="3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23"/>
        <v>0</v>
      </c>
      <c r="E42" s="10"/>
      <c r="F42" s="4">
        <f>D18/D14*F38</f>
        <v>0</v>
      </c>
      <c r="G42" s="4">
        <f t="shared" si="24"/>
        <v>0</v>
      </c>
      <c r="H42" s="4">
        <f t="shared" si="25"/>
        <v>0</v>
      </c>
      <c r="I42" s="4">
        <f t="shared" si="26"/>
        <v>0</v>
      </c>
      <c r="J42" s="4">
        <f t="shared" si="27"/>
        <v>0</v>
      </c>
      <c r="K42" s="4">
        <f t="shared" si="28"/>
        <v>0</v>
      </c>
      <c r="L42" s="4">
        <f t="shared" si="29"/>
        <v>0</v>
      </c>
      <c r="M42" s="4">
        <f t="shared" si="30"/>
        <v>0</v>
      </c>
      <c r="N42" s="4">
        <f t="shared" si="31"/>
        <v>0</v>
      </c>
      <c r="O42" s="4">
        <f t="shared" si="3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23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23"/>
        <v>0</v>
      </c>
      <c r="E44" s="10"/>
      <c r="F44" s="4">
        <f>D20/D16*F40</f>
        <v>0</v>
      </c>
      <c r="G44" s="4">
        <f t="shared" si="24"/>
        <v>0</v>
      </c>
      <c r="H44" s="4">
        <f t="shared" si="25"/>
        <v>0</v>
      </c>
      <c r="I44" s="4">
        <f t="shared" si="26"/>
        <v>0</v>
      </c>
      <c r="J44" s="4">
        <f t="shared" si="27"/>
        <v>0</v>
      </c>
      <c r="K44" s="4">
        <f t="shared" si="28"/>
        <v>0</v>
      </c>
      <c r="L44" s="4">
        <f t="shared" si="29"/>
        <v>0</v>
      </c>
      <c r="M44" s="4">
        <f t="shared" si="30"/>
        <v>0</v>
      </c>
      <c r="N44" s="4">
        <f t="shared" si="31"/>
        <v>0</v>
      </c>
      <c r="O44" s="4">
        <f t="shared" si="3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23"/>
        <v>0</v>
      </c>
      <c r="E45" s="10"/>
      <c r="F45" s="4">
        <f>D21/D17*F41</f>
        <v>0</v>
      </c>
      <c r="G45" s="4">
        <f t="shared" si="24"/>
        <v>0</v>
      </c>
      <c r="H45" s="4">
        <f t="shared" si="25"/>
        <v>0</v>
      </c>
      <c r="I45" s="4">
        <f t="shared" si="26"/>
        <v>0</v>
      </c>
      <c r="J45" s="4">
        <f t="shared" si="27"/>
        <v>0</v>
      </c>
      <c r="K45" s="4">
        <f t="shared" si="28"/>
        <v>0</v>
      </c>
      <c r="L45" s="4">
        <f t="shared" si="29"/>
        <v>0</v>
      </c>
      <c r="M45" s="4">
        <f t="shared" si="30"/>
        <v>0</v>
      </c>
      <c r="N45" s="4">
        <f t="shared" si="31"/>
        <v>0</v>
      </c>
      <c r="O45" s="4">
        <f t="shared" si="3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23"/>
        <v>0</v>
      </c>
      <c r="E46" s="10"/>
      <c r="F46" s="4"/>
      <c r="G46" s="4">
        <f t="shared" si="24"/>
        <v>0</v>
      </c>
      <c r="H46" s="4">
        <f t="shared" si="25"/>
        <v>0</v>
      </c>
      <c r="I46" s="4">
        <f t="shared" si="26"/>
        <v>0</v>
      </c>
      <c r="J46" s="4">
        <f t="shared" si="27"/>
        <v>0</v>
      </c>
      <c r="K46" s="4">
        <f t="shared" si="28"/>
        <v>0</v>
      </c>
      <c r="L46" s="4">
        <f t="shared" si="29"/>
        <v>0</v>
      </c>
      <c r="M46" s="4">
        <f t="shared" si="30"/>
        <v>0</v>
      </c>
      <c r="N46" s="4">
        <f t="shared" si="31"/>
        <v>0</v>
      </c>
      <c r="O46" s="4">
        <f t="shared" si="3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23"/>
        <v>0</v>
      </c>
      <c r="E47" s="59"/>
      <c r="F47" s="20">
        <f t="shared" ref="F47:O47" si="33">SUM(F42:F46)</f>
        <v>0</v>
      </c>
      <c r="G47" s="20">
        <f t="shared" si="33"/>
        <v>0</v>
      </c>
      <c r="H47" s="20">
        <f t="shared" si="33"/>
        <v>0</v>
      </c>
      <c r="I47" s="20">
        <f t="shared" si="33"/>
        <v>0</v>
      </c>
      <c r="J47" s="20">
        <f t="shared" si="33"/>
        <v>0</v>
      </c>
      <c r="K47" s="20">
        <f t="shared" si="33"/>
        <v>0</v>
      </c>
      <c r="L47" s="20">
        <f t="shared" si="33"/>
        <v>0</v>
      </c>
      <c r="M47" s="20">
        <f t="shared" si="33"/>
        <v>0</v>
      </c>
      <c r="N47" s="20">
        <f t="shared" si="33"/>
        <v>0</v>
      </c>
      <c r="O47" s="20">
        <f t="shared" si="33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5">
    <mergeCell ref="B7:C7"/>
    <mergeCell ref="B8:C8"/>
    <mergeCell ref="B9:C9"/>
    <mergeCell ref="D11:J11"/>
    <mergeCell ref="E1:J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A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A1:DU615"/>
  <sheetViews>
    <sheetView topLeftCell="F14" workbookViewId="0">
      <selection activeCell="N37" sqref="N37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113" t="s">
        <v>123</v>
      </c>
      <c r="G1" s="114"/>
      <c r="H1" s="114"/>
      <c r="I1" s="114"/>
      <c r="J1" s="114"/>
      <c r="K1" s="114"/>
      <c r="L1" s="115"/>
      <c r="M1" s="115"/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122</v>
      </c>
      <c r="H4" s="96"/>
      <c r="I4" s="96"/>
      <c r="J4" s="96"/>
      <c r="K4" s="96"/>
      <c r="L4" s="96"/>
      <c r="M4" s="96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31"/>
      <c r="H6" s="31"/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3">
        <f>D18/D14</f>
        <v>1155.1456029232643</v>
      </c>
      <c r="G7" s="101" t="s">
        <v>118</v>
      </c>
      <c r="H7" s="107">
        <v>1155.1456029232643</v>
      </c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124</v>
      </c>
      <c r="F8" s="102">
        <f>D19/D15</f>
        <v>905.6890244037761</v>
      </c>
      <c r="G8" s="101" t="s">
        <v>124</v>
      </c>
      <c r="H8" s="107">
        <v>905.6890244037761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119</v>
      </c>
      <c r="F9" s="102">
        <f>D20/D16</f>
        <v>9.140074816103235</v>
      </c>
      <c r="G9" s="101" t="s">
        <v>119</v>
      </c>
      <c r="H9" s="107">
        <v>9.140074816103235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101" t="s">
        <v>120</v>
      </c>
      <c r="F10" s="102">
        <f>D21/D17</f>
        <v>110.99200000000002</v>
      </c>
      <c r="G10" s="101" t="s">
        <v>120</v>
      </c>
      <c r="H10" s="107">
        <v>110.99200000000002</v>
      </c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1642</v>
      </c>
      <c r="E14" s="14"/>
      <c r="F14" s="4">
        <f t="shared" ref="F14" si="2">D14</f>
        <v>1642</v>
      </c>
      <c r="G14" s="4">
        <f t="shared" ref="G14:K14" si="3">F14</f>
        <v>1642</v>
      </c>
      <c r="H14" s="4">
        <f t="shared" si="3"/>
        <v>1642</v>
      </c>
      <c r="I14" s="4">
        <f t="shared" si="3"/>
        <v>1642</v>
      </c>
      <c r="J14" s="4">
        <f t="shared" si="3"/>
        <v>1642</v>
      </c>
      <c r="K14" s="4">
        <f t="shared" si="3"/>
        <v>1642</v>
      </c>
      <c r="L14" s="4">
        <f t="shared" ref="L14" si="4">I14</f>
        <v>1642</v>
      </c>
      <c r="M14" s="4">
        <f t="shared" ref="M14" si="5">L14</f>
        <v>1642</v>
      </c>
      <c r="N14" s="4">
        <f t="shared" ref="N14" si="6">I14</f>
        <v>1642</v>
      </c>
      <c r="O14" s="4">
        <f t="shared" ref="O14" si="7">N14</f>
        <v>1642</v>
      </c>
    </row>
    <row r="15" spans="1:15" x14ac:dyDescent="0.2">
      <c r="A15" s="27" t="s">
        <v>20</v>
      </c>
      <c r="B15" s="10">
        <v>2</v>
      </c>
      <c r="C15" s="10"/>
      <c r="D15" s="14">
        <v>52.73856</v>
      </c>
      <c r="E15" s="14"/>
      <c r="F15" s="4">
        <f t="shared" ref="F15:F20" si="8">D15</f>
        <v>52.73856</v>
      </c>
      <c r="G15" s="4">
        <f t="shared" ref="G15:G20" si="9">F15</f>
        <v>52.73856</v>
      </c>
      <c r="H15" s="4">
        <f t="shared" ref="H15:H20" si="10">G15</f>
        <v>52.73856</v>
      </c>
      <c r="I15" s="4">
        <f t="shared" ref="I15:I20" si="11">H15</f>
        <v>52.73856</v>
      </c>
      <c r="J15" s="4">
        <f t="shared" ref="J15:J20" si="12">I15</f>
        <v>52.73856</v>
      </c>
      <c r="K15" s="4">
        <f t="shared" ref="K15:K20" si="13">J15</f>
        <v>52.73856</v>
      </c>
      <c r="L15" s="4">
        <f t="shared" ref="L15:L20" si="14">I15</f>
        <v>52.73856</v>
      </c>
      <c r="M15" s="4">
        <f t="shared" ref="M15:M20" si="15">L15</f>
        <v>52.73856</v>
      </c>
      <c r="N15" s="4">
        <f t="shared" ref="N15:N20" si="16">I15</f>
        <v>52.73856</v>
      </c>
      <c r="O15" s="4">
        <f t="shared" ref="O15:O20" si="17">N15</f>
        <v>52.73856</v>
      </c>
    </row>
    <row r="16" spans="1:15" x14ac:dyDescent="0.2">
      <c r="A16" s="91" t="s">
        <v>15</v>
      </c>
      <c r="B16" s="10">
        <v>3</v>
      </c>
      <c r="C16" s="10"/>
      <c r="D16" s="15">
        <v>102911</v>
      </c>
      <c r="E16" s="15"/>
      <c r="F16" s="4">
        <f t="shared" si="8"/>
        <v>102911</v>
      </c>
      <c r="G16" s="4">
        <f t="shared" si="9"/>
        <v>102911</v>
      </c>
      <c r="H16" s="4">
        <f t="shared" si="10"/>
        <v>102911</v>
      </c>
      <c r="I16" s="4">
        <f t="shared" si="11"/>
        <v>102911</v>
      </c>
      <c r="J16" s="4">
        <f t="shared" si="12"/>
        <v>102911</v>
      </c>
      <c r="K16" s="4">
        <f t="shared" si="13"/>
        <v>102911</v>
      </c>
      <c r="L16" s="4">
        <f t="shared" si="14"/>
        <v>102911</v>
      </c>
      <c r="M16" s="4">
        <f t="shared" si="15"/>
        <v>102911</v>
      </c>
      <c r="N16" s="4">
        <f t="shared" si="16"/>
        <v>102911</v>
      </c>
      <c r="O16" s="4">
        <f t="shared" si="17"/>
        <v>102911</v>
      </c>
    </row>
    <row r="17" spans="1:17" x14ac:dyDescent="0.2">
      <c r="A17" s="91" t="s">
        <v>13</v>
      </c>
      <c r="B17" s="10">
        <v>4</v>
      </c>
      <c r="C17" s="10"/>
      <c r="D17" s="15">
        <v>1907</v>
      </c>
      <c r="E17" s="15"/>
      <c r="F17" s="4">
        <f t="shared" si="8"/>
        <v>1907</v>
      </c>
      <c r="G17" s="4">
        <f t="shared" si="9"/>
        <v>1907</v>
      </c>
      <c r="H17" s="4">
        <f t="shared" si="10"/>
        <v>1907</v>
      </c>
      <c r="I17" s="4">
        <f t="shared" si="11"/>
        <v>1907</v>
      </c>
      <c r="J17" s="4">
        <f t="shared" si="12"/>
        <v>1907</v>
      </c>
      <c r="K17" s="4">
        <f t="shared" si="13"/>
        <v>1907</v>
      </c>
      <c r="L17" s="4">
        <f t="shared" si="14"/>
        <v>1907</v>
      </c>
      <c r="M17" s="4">
        <f t="shared" si="15"/>
        <v>1907</v>
      </c>
      <c r="N17" s="4">
        <f t="shared" si="16"/>
        <v>1907</v>
      </c>
      <c r="O17" s="4">
        <f t="shared" si="17"/>
        <v>1907</v>
      </c>
    </row>
    <row r="18" spans="1:17" x14ac:dyDescent="0.2">
      <c r="A18" s="8" t="s">
        <v>16</v>
      </c>
      <c r="B18" s="10">
        <v>5</v>
      </c>
      <c r="C18" s="10"/>
      <c r="D18" s="15">
        <v>1896749.08</v>
      </c>
      <c r="E18" s="15"/>
      <c r="F18" s="4">
        <f t="shared" si="8"/>
        <v>1896749.08</v>
      </c>
      <c r="G18" s="4">
        <f t="shared" si="9"/>
        <v>1896749.08</v>
      </c>
      <c r="H18" s="4">
        <f t="shared" si="10"/>
        <v>1896749.08</v>
      </c>
      <c r="I18" s="4">
        <f t="shared" si="11"/>
        <v>1896749.08</v>
      </c>
      <c r="J18" s="4">
        <f t="shared" si="12"/>
        <v>1896749.08</v>
      </c>
      <c r="K18" s="4">
        <f t="shared" si="13"/>
        <v>1896749.08</v>
      </c>
      <c r="L18" s="4">
        <f t="shared" si="14"/>
        <v>1896749.08</v>
      </c>
      <c r="M18" s="4">
        <f t="shared" si="15"/>
        <v>1896749.08</v>
      </c>
      <c r="N18" s="4">
        <f t="shared" si="16"/>
        <v>1896749.08</v>
      </c>
      <c r="O18" s="4">
        <f t="shared" si="17"/>
        <v>1896749.08</v>
      </c>
    </row>
    <row r="19" spans="1:17" x14ac:dyDescent="0.2">
      <c r="A19" s="8" t="s">
        <v>21</v>
      </c>
      <c r="B19" s="10">
        <v>6</v>
      </c>
      <c r="C19" s="10"/>
      <c r="D19" s="15">
        <v>47764.73495486001</v>
      </c>
      <c r="E19" s="15"/>
      <c r="F19" s="4">
        <f t="shared" si="8"/>
        <v>47764.73495486001</v>
      </c>
      <c r="G19" s="4">
        <f t="shared" si="9"/>
        <v>47764.73495486001</v>
      </c>
      <c r="H19" s="4">
        <f t="shared" si="10"/>
        <v>47764.73495486001</v>
      </c>
      <c r="I19" s="4">
        <f t="shared" si="11"/>
        <v>47764.73495486001</v>
      </c>
      <c r="J19" s="4">
        <f t="shared" si="12"/>
        <v>47764.73495486001</v>
      </c>
      <c r="K19" s="4">
        <f t="shared" si="13"/>
        <v>47764.73495486001</v>
      </c>
      <c r="L19" s="4">
        <f t="shared" si="14"/>
        <v>47764.73495486001</v>
      </c>
      <c r="M19" s="4">
        <f t="shared" si="15"/>
        <v>47764.73495486001</v>
      </c>
      <c r="N19" s="4">
        <f t="shared" si="16"/>
        <v>47764.73495486001</v>
      </c>
      <c r="O19" s="4">
        <f t="shared" si="17"/>
        <v>47764.73495486001</v>
      </c>
    </row>
    <row r="20" spans="1:17" x14ac:dyDescent="0.2">
      <c r="A20" s="8" t="s">
        <v>17</v>
      </c>
      <c r="B20" s="10">
        <v>7</v>
      </c>
      <c r="C20" s="10"/>
      <c r="D20" s="15">
        <v>940614.23940000008</v>
      </c>
      <c r="E20" s="15"/>
      <c r="F20" s="4">
        <f t="shared" si="8"/>
        <v>940614.23940000008</v>
      </c>
      <c r="G20" s="4">
        <f t="shared" si="9"/>
        <v>940614.23940000008</v>
      </c>
      <c r="H20" s="4">
        <f t="shared" si="10"/>
        <v>940614.23940000008</v>
      </c>
      <c r="I20" s="4">
        <f t="shared" si="11"/>
        <v>940614.23940000008</v>
      </c>
      <c r="J20" s="4">
        <f t="shared" si="12"/>
        <v>940614.23940000008</v>
      </c>
      <c r="K20" s="4">
        <f t="shared" si="13"/>
        <v>940614.23940000008</v>
      </c>
      <c r="L20" s="4">
        <f t="shared" si="14"/>
        <v>940614.23940000008</v>
      </c>
      <c r="M20" s="4">
        <f t="shared" si="15"/>
        <v>940614.23940000008</v>
      </c>
      <c r="N20" s="4">
        <f t="shared" si="16"/>
        <v>940614.23940000008</v>
      </c>
      <c r="O20" s="4">
        <f t="shared" si="17"/>
        <v>940614.23940000008</v>
      </c>
    </row>
    <row r="21" spans="1:17" x14ac:dyDescent="0.2">
      <c r="A21" s="8" t="s">
        <v>18</v>
      </c>
      <c r="B21" s="10">
        <v>8</v>
      </c>
      <c r="C21" s="10"/>
      <c r="D21" s="15">
        <v>211661.74400000004</v>
      </c>
      <c r="E21" s="15"/>
      <c r="F21" s="4">
        <f t="shared" ref="F21:F22" si="18">D21</f>
        <v>211661.74400000004</v>
      </c>
      <c r="G21" s="4">
        <f t="shared" ref="G21:K22" si="19">F21</f>
        <v>211661.74400000004</v>
      </c>
      <c r="H21" s="4">
        <f t="shared" si="19"/>
        <v>211661.74400000004</v>
      </c>
      <c r="I21" s="4">
        <f t="shared" si="19"/>
        <v>211661.74400000004</v>
      </c>
      <c r="J21" s="4">
        <f t="shared" si="19"/>
        <v>211661.74400000004</v>
      </c>
      <c r="K21" s="4">
        <f t="shared" si="19"/>
        <v>211661.74400000004</v>
      </c>
      <c r="L21" s="4">
        <f t="shared" ref="L21:L22" si="20">I21</f>
        <v>211661.74400000004</v>
      </c>
      <c r="M21" s="4">
        <f t="shared" ref="M21:M22" si="21">L21</f>
        <v>211661.74400000004</v>
      </c>
      <c r="N21" s="4">
        <f t="shared" ref="N21:N22" si="22">I21</f>
        <v>211661.74400000004</v>
      </c>
      <c r="O21" s="4">
        <f t="shared" ref="O21:O22" si="23">N21</f>
        <v>211661.74400000004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18"/>
        <v>0</v>
      </c>
      <c r="G22" s="4">
        <f t="shared" si="19"/>
        <v>0</v>
      </c>
      <c r="H22" s="4">
        <f t="shared" si="19"/>
        <v>0</v>
      </c>
      <c r="I22" s="4">
        <f t="shared" si="19"/>
        <v>0</v>
      </c>
      <c r="J22" s="4">
        <f t="shared" si="19"/>
        <v>0</v>
      </c>
      <c r="K22" s="4">
        <f t="shared" si="19"/>
        <v>0</v>
      </c>
      <c r="L22" s="4">
        <f t="shared" si="20"/>
        <v>0</v>
      </c>
      <c r="M22" s="4">
        <f t="shared" si="21"/>
        <v>0</v>
      </c>
      <c r="N22" s="4">
        <f t="shared" si="22"/>
        <v>0</v>
      </c>
      <c r="O22" s="4">
        <f t="shared" si="2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3096789.7983548604</v>
      </c>
      <c r="E23" s="21"/>
      <c r="F23" s="21">
        <f t="shared" ref="F23:O23" si="24">SUM(F18:F22)</f>
        <v>3096789.7983548604</v>
      </c>
      <c r="G23" s="21">
        <f t="shared" si="24"/>
        <v>3096789.7983548604</v>
      </c>
      <c r="H23" s="21">
        <f t="shared" si="24"/>
        <v>3096789.7983548604</v>
      </c>
      <c r="I23" s="21">
        <f t="shared" si="24"/>
        <v>3096789.7983548604</v>
      </c>
      <c r="J23" s="21">
        <f t="shared" si="24"/>
        <v>3096789.7983548604</v>
      </c>
      <c r="K23" s="21">
        <f t="shared" si="24"/>
        <v>3096789.7983548604</v>
      </c>
      <c r="L23" s="21">
        <f t="shared" si="24"/>
        <v>3096789.7983548604</v>
      </c>
      <c r="M23" s="21">
        <f t="shared" si="24"/>
        <v>3096789.7983548604</v>
      </c>
      <c r="N23" s="21">
        <f t="shared" si="24"/>
        <v>3096789.7983548604</v>
      </c>
      <c r="O23" s="21">
        <f t="shared" si="24"/>
        <v>3096789.7983548604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25">G25+1</f>
        <v>2030</v>
      </c>
      <c r="I25" s="24">
        <f t="shared" si="25"/>
        <v>2031</v>
      </c>
      <c r="J25" s="24">
        <f t="shared" si="25"/>
        <v>2032</v>
      </c>
      <c r="K25" s="24">
        <f t="shared" si="2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2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6" si="27">F14-F38</f>
        <v>1642</v>
      </c>
      <c r="G26" s="6">
        <f t="shared" si="27"/>
        <v>1642</v>
      </c>
      <c r="H26" s="6">
        <f t="shared" si="27"/>
        <v>1642</v>
      </c>
      <c r="I26" s="6">
        <f t="shared" si="27"/>
        <v>1642</v>
      </c>
      <c r="J26" s="6">
        <f t="shared" si="27"/>
        <v>1642</v>
      </c>
      <c r="K26" s="6">
        <f t="shared" si="27"/>
        <v>1642</v>
      </c>
      <c r="L26" s="6">
        <f t="shared" si="27"/>
        <v>1642</v>
      </c>
      <c r="M26" s="6">
        <f t="shared" si="27"/>
        <v>1642</v>
      </c>
      <c r="N26" s="6">
        <f t="shared" si="27"/>
        <v>1642</v>
      </c>
      <c r="O26" s="6">
        <f t="shared" si="27"/>
        <v>1642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>
        <f t="shared" ref="F27:O27" si="28">F15-F39</f>
        <v>52.73856</v>
      </c>
      <c r="G27" s="6">
        <f t="shared" si="28"/>
        <v>52.73856</v>
      </c>
      <c r="H27" s="6">
        <f t="shared" si="28"/>
        <v>52.73856</v>
      </c>
      <c r="I27" s="6">
        <f t="shared" si="28"/>
        <v>52.73856</v>
      </c>
      <c r="J27" s="6">
        <f t="shared" si="28"/>
        <v>52.73856</v>
      </c>
      <c r="K27" s="6">
        <f t="shared" si="28"/>
        <v>52.73856</v>
      </c>
      <c r="L27" s="6">
        <f t="shared" si="28"/>
        <v>52.73856</v>
      </c>
      <c r="M27" s="6">
        <f t="shared" si="28"/>
        <v>52.73856</v>
      </c>
      <c r="N27" s="6">
        <f t="shared" si="28"/>
        <v>52.73856</v>
      </c>
      <c r="O27" s="6">
        <f t="shared" si="28"/>
        <v>52.73856</v>
      </c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28" si="29">F16-F40</f>
        <v>102911</v>
      </c>
      <c r="G28" s="6">
        <f t="shared" si="29"/>
        <v>102911</v>
      </c>
      <c r="H28" s="6">
        <f t="shared" si="29"/>
        <v>102911</v>
      </c>
      <c r="I28" s="6">
        <f t="shared" si="29"/>
        <v>102911</v>
      </c>
      <c r="J28" s="6">
        <f t="shared" si="29"/>
        <v>102911</v>
      </c>
      <c r="K28" s="6">
        <f t="shared" si="29"/>
        <v>102911</v>
      </c>
      <c r="L28" s="6">
        <f t="shared" si="29"/>
        <v>102911</v>
      </c>
      <c r="M28" s="6">
        <f t="shared" si="29"/>
        <v>102911</v>
      </c>
      <c r="N28" s="6">
        <f t="shared" si="29"/>
        <v>102911</v>
      </c>
      <c r="O28" s="6">
        <f t="shared" si="29"/>
        <v>102911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ref="F29:O29" si="30">F17-F41</f>
        <v>1907</v>
      </c>
      <c r="G29" s="6">
        <f t="shared" si="30"/>
        <v>1907</v>
      </c>
      <c r="H29" s="6">
        <f t="shared" si="30"/>
        <v>1907</v>
      </c>
      <c r="I29" s="6">
        <f t="shared" si="30"/>
        <v>1907</v>
      </c>
      <c r="J29" s="6">
        <f t="shared" si="30"/>
        <v>1907</v>
      </c>
      <c r="K29" s="6">
        <f t="shared" si="30"/>
        <v>1907</v>
      </c>
      <c r="L29" s="6">
        <f t="shared" si="30"/>
        <v>1907</v>
      </c>
      <c r="M29" s="6">
        <f t="shared" si="30"/>
        <v>1907</v>
      </c>
      <c r="N29" s="6">
        <f t="shared" si="30"/>
        <v>1907</v>
      </c>
      <c r="O29" s="6">
        <f t="shared" si="30"/>
        <v>1907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ref="F30:O30" si="31">F18-F42</f>
        <v>1896749.08</v>
      </c>
      <c r="G30" s="6">
        <f t="shared" si="31"/>
        <v>1896749.08</v>
      </c>
      <c r="H30" s="6">
        <f t="shared" si="31"/>
        <v>1896749.08</v>
      </c>
      <c r="I30" s="6">
        <f t="shared" si="31"/>
        <v>1896749.08</v>
      </c>
      <c r="J30" s="6">
        <f t="shared" si="31"/>
        <v>1896749.08</v>
      </c>
      <c r="K30" s="6">
        <f t="shared" si="31"/>
        <v>1896749.08</v>
      </c>
      <c r="L30" s="6">
        <f t="shared" si="31"/>
        <v>1896749.08</v>
      </c>
      <c r="M30" s="6">
        <f t="shared" si="31"/>
        <v>1896749.08</v>
      </c>
      <c r="N30" s="6">
        <f t="shared" si="31"/>
        <v>1896749.08</v>
      </c>
      <c r="O30" s="6">
        <f t="shared" si="31"/>
        <v>1896749.08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>
        <f t="shared" ref="F31:O31" si="32">F19-F43</f>
        <v>47764.73495486001</v>
      </c>
      <c r="G31" s="6">
        <f t="shared" si="32"/>
        <v>47764.73495486001</v>
      </c>
      <c r="H31" s="6">
        <f t="shared" si="32"/>
        <v>47764.73495486001</v>
      </c>
      <c r="I31" s="6">
        <f t="shared" si="32"/>
        <v>47764.73495486001</v>
      </c>
      <c r="J31" s="6">
        <f t="shared" si="32"/>
        <v>47764.73495486001</v>
      </c>
      <c r="K31" s="6">
        <f t="shared" si="32"/>
        <v>47764.73495486001</v>
      </c>
      <c r="L31" s="6">
        <f t="shared" si="32"/>
        <v>47764.73495486001</v>
      </c>
      <c r="M31" s="6">
        <f t="shared" si="32"/>
        <v>47764.73495486001</v>
      </c>
      <c r="N31" s="6">
        <f t="shared" si="32"/>
        <v>47764.73495486001</v>
      </c>
      <c r="O31" s="6">
        <f t="shared" si="32"/>
        <v>47764.73495486001</v>
      </c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2" si="33">F20-F44</f>
        <v>940614.23940000008</v>
      </c>
      <c r="G32" s="6">
        <f t="shared" si="33"/>
        <v>940614.23940000008</v>
      </c>
      <c r="H32" s="6">
        <f t="shared" si="33"/>
        <v>940614.23940000008</v>
      </c>
      <c r="I32" s="6">
        <f t="shared" si="33"/>
        <v>940614.23940000008</v>
      </c>
      <c r="J32" s="6">
        <f t="shared" si="33"/>
        <v>940614.23940000008</v>
      </c>
      <c r="K32" s="6">
        <f t="shared" si="33"/>
        <v>940614.23940000008</v>
      </c>
      <c r="L32" s="6">
        <f t="shared" si="33"/>
        <v>940614.23940000008</v>
      </c>
      <c r="M32" s="6">
        <f t="shared" si="33"/>
        <v>940614.23940000008</v>
      </c>
      <c r="N32" s="6">
        <f t="shared" si="33"/>
        <v>940614.23940000008</v>
      </c>
      <c r="O32" s="6">
        <f t="shared" si="33"/>
        <v>940614.23940000008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ref="F33:O33" si="34">F21-F45</f>
        <v>211661.74400000004</v>
      </c>
      <c r="G33" s="6">
        <f t="shared" si="34"/>
        <v>211661.74400000004</v>
      </c>
      <c r="H33" s="6">
        <f t="shared" si="34"/>
        <v>211661.74400000004</v>
      </c>
      <c r="I33" s="6">
        <f t="shared" si="34"/>
        <v>211661.74400000004</v>
      </c>
      <c r="J33" s="6">
        <f t="shared" si="34"/>
        <v>211661.74400000004</v>
      </c>
      <c r="K33" s="6">
        <f t="shared" si="34"/>
        <v>211661.74400000004</v>
      </c>
      <c r="L33" s="6">
        <f t="shared" si="34"/>
        <v>211661.74400000004</v>
      </c>
      <c r="M33" s="6">
        <f t="shared" si="34"/>
        <v>211661.74400000004</v>
      </c>
      <c r="N33" s="6">
        <f t="shared" si="34"/>
        <v>211661.74400000004</v>
      </c>
      <c r="O33" s="6">
        <f t="shared" si="34"/>
        <v>211661.74400000004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ref="F34:O34" si="35">F22-F46</f>
        <v>0</v>
      </c>
      <c r="G34" s="6">
        <f t="shared" si="35"/>
        <v>0</v>
      </c>
      <c r="H34" s="6">
        <f t="shared" si="35"/>
        <v>0</v>
      </c>
      <c r="I34" s="6">
        <f t="shared" si="35"/>
        <v>0</v>
      </c>
      <c r="J34" s="6">
        <f t="shared" si="35"/>
        <v>0</v>
      </c>
      <c r="K34" s="6">
        <f t="shared" si="35"/>
        <v>0</v>
      </c>
      <c r="L34" s="6">
        <f t="shared" si="35"/>
        <v>0</v>
      </c>
      <c r="M34" s="6">
        <f t="shared" si="35"/>
        <v>0</v>
      </c>
      <c r="N34" s="6">
        <f t="shared" si="35"/>
        <v>0</v>
      </c>
      <c r="O34" s="6">
        <f t="shared" si="35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36">SUM(F30:F34)</f>
        <v>3096789.7983548604</v>
      </c>
      <c r="G35" s="20">
        <f t="shared" si="36"/>
        <v>3096789.7983548604</v>
      </c>
      <c r="H35" s="20">
        <f t="shared" si="36"/>
        <v>3096789.7983548604</v>
      </c>
      <c r="I35" s="20">
        <f t="shared" si="36"/>
        <v>3096789.7983548604</v>
      </c>
      <c r="J35" s="20">
        <f t="shared" si="36"/>
        <v>3096789.7983548604</v>
      </c>
      <c r="K35" s="20">
        <f t="shared" si="36"/>
        <v>3096789.7983548604</v>
      </c>
      <c r="L35" s="20">
        <f t="shared" si="36"/>
        <v>3096789.7983548604</v>
      </c>
      <c r="M35" s="20">
        <f t="shared" si="36"/>
        <v>3096789.7983548604</v>
      </c>
      <c r="N35" s="20">
        <f t="shared" si="36"/>
        <v>3096789.7983548604</v>
      </c>
      <c r="O35" s="20">
        <f t="shared" si="36"/>
        <v>3096789.7983548604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37">F37+1</f>
        <v>2029</v>
      </c>
      <c r="H37" s="24">
        <f t="shared" si="37"/>
        <v>2030</v>
      </c>
      <c r="I37" s="24">
        <f t="shared" si="37"/>
        <v>2031</v>
      </c>
      <c r="J37" s="24">
        <f t="shared" si="37"/>
        <v>2032</v>
      </c>
      <c r="K37" s="24">
        <f t="shared" si="37"/>
        <v>2033</v>
      </c>
      <c r="L37" s="24">
        <f t="shared" si="37"/>
        <v>2034</v>
      </c>
      <c r="M37" s="24">
        <f t="shared" si="37"/>
        <v>2035</v>
      </c>
      <c r="N37" s="24">
        <f>M37+1</f>
        <v>2036</v>
      </c>
      <c r="O37" s="24">
        <f t="shared" ref="O37" si="38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39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39"/>
        <v>0</v>
      </c>
      <c r="E39" s="10"/>
      <c r="F39" s="4"/>
      <c r="G39" s="4">
        <f t="shared" ref="G39:G46" si="40">F39</f>
        <v>0</v>
      </c>
      <c r="H39" s="4">
        <f t="shared" ref="H39:H46" si="41">F39</f>
        <v>0</v>
      </c>
      <c r="I39" s="4">
        <f t="shared" ref="I39:I46" si="42">F39</f>
        <v>0</v>
      </c>
      <c r="J39" s="4">
        <f t="shared" ref="J39:J46" si="43">F39</f>
        <v>0</v>
      </c>
      <c r="K39" s="4">
        <f t="shared" ref="K39:K46" si="44">F39</f>
        <v>0</v>
      </c>
      <c r="L39" s="4">
        <f t="shared" ref="L39:L46" si="45">F39</f>
        <v>0</v>
      </c>
      <c r="M39" s="4">
        <f t="shared" ref="M39:M46" si="46">F39</f>
        <v>0</v>
      </c>
      <c r="N39" s="4">
        <f t="shared" ref="N39:N46" si="47">F39</f>
        <v>0</v>
      </c>
      <c r="O39" s="4">
        <f t="shared" ref="O39:O46" si="48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39"/>
        <v>0</v>
      </c>
      <c r="E40" s="10"/>
      <c r="F40" s="4"/>
      <c r="G40" s="4">
        <f t="shared" si="40"/>
        <v>0</v>
      </c>
      <c r="H40" s="4">
        <f t="shared" si="41"/>
        <v>0</v>
      </c>
      <c r="I40" s="4">
        <f t="shared" si="42"/>
        <v>0</v>
      </c>
      <c r="J40" s="4">
        <f t="shared" si="43"/>
        <v>0</v>
      </c>
      <c r="K40" s="4">
        <f t="shared" si="44"/>
        <v>0</v>
      </c>
      <c r="L40" s="4">
        <f t="shared" si="45"/>
        <v>0</v>
      </c>
      <c r="M40" s="4">
        <f t="shared" si="46"/>
        <v>0</v>
      </c>
      <c r="N40" s="4">
        <f t="shared" si="47"/>
        <v>0</v>
      </c>
      <c r="O40" s="4">
        <f t="shared" si="48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39"/>
        <v>0</v>
      </c>
      <c r="E41" s="10"/>
      <c r="F41" s="4"/>
      <c r="G41" s="4">
        <f t="shared" si="40"/>
        <v>0</v>
      </c>
      <c r="H41" s="4">
        <f t="shared" si="41"/>
        <v>0</v>
      </c>
      <c r="I41" s="4">
        <f t="shared" si="42"/>
        <v>0</v>
      </c>
      <c r="J41" s="4">
        <f t="shared" si="43"/>
        <v>0</v>
      </c>
      <c r="K41" s="4">
        <f t="shared" si="44"/>
        <v>0</v>
      </c>
      <c r="L41" s="4">
        <f t="shared" si="45"/>
        <v>0</v>
      </c>
      <c r="M41" s="4">
        <f t="shared" si="46"/>
        <v>0</v>
      </c>
      <c r="N41" s="4">
        <f t="shared" si="47"/>
        <v>0</v>
      </c>
      <c r="O41" s="4">
        <f t="shared" si="48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39"/>
        <v>0</v>
      </c>
      <c r="E42" s="10"/>
      <c r="F42" s="4">
        <f>D18/D14*F38</f>
        <v>0</v>
      </c>
      <c r="G42" s="4">
        <f t="shared" si="40"/>
        <v>0</v>
      </c>
      <c r="H42" s="4">
        <f t="shared" si="41"/>
        <v>0</v>
      </c>
      <c r="I42" s="4">
        <f t="shared" si="42"/>
        <v>0</v>
      </c>
      <c r="J42" s="4">
        <f t="shared" si="43"/>
        <v>0</v>
      </c>
      <c r="K42" s="4">
        <f t="shared" si="44"/>
        <v>0</v>
      </c>
      <c r="L42" s="4">
        <f t="shared" si="45"/>
        <v>0</v>
      </c>
      <c r="M42" s="4">
        <f t="shared" si="46"/>
        <v>0</v>
      </c>
      <c r="N42" s="4">
        <f t="shared" si="47"/>
        <v>0</v>
      </c>
      <c r="O42" s="4">
        <f t="shared" si="48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39"/>
        <v>0</v>
      </c>
      <c r="E43" s="10"/>
      <c r="F43" s="4">
        <f t="shared" ref="F43:F45" si="49">D19/D15*F39</f>
        <v>0</v>
      </c>
      <c r="G43" s="4">
        <f t="shared" ref="G43:G45" si="50">F43</f>
        <v>0</v>
      </c>
      <c r="H43" s="4">
        <f t="shared" ref="H43:H45" si="51">F43</f>
        <v>0</v>
      </c>
      <c r="I43" s="4">
        <f t="shared" ref="I43:I45" si="52">F43</f>
        <v>0</v>
      </c>
      <c r="J43" s="4">
        <f t="shared" ref="J43:J45" si="53">F43</f>
        <v>0</v>
      </c>
      <c r="K43" s="4">
        <f t="shared" ref="K43:K45" si="54">F43</f>
        <v>0</v>
      </c>
      <c r="L43" s="4">
        <f t="shared" ref="L43:L45" si="55">F43</f>
        <v>0</v>
      </c>
      <c r="M43" s="4">
        <f t="shared" ref="M43:M45" si="56">F43</f>
        <v>0</v>
      </c>
      <c r="N43" s="4">
        <f t="shared" ref="N43:N45" si="57">F43</f>
        <v>0</v>
      </c>
      <c r="O43" s="4">
        <f t="shared" ref="O43:O45" si="58">F43</f>
        <v>0</v>
      </c>
    </row>
    <row r="44" spans="1:17" x14ac:dyDescent="0.2">
      <c r="A44" s="8" t="s">
        <v>17</v>
      </c>
      <c r="B44" s="10">
        <v>25</v>
      </c>
      <c r="C44" s="10"/>
      <c r="D44" s="97">
        <f t="shared" si="39"/>
        <v>0</v>
      </c>
      <c r="E44" s="10"/>
      <c r="F44" s="4">
        <f t="shared" si="49"/>
        <v>0</v>
      </c>
      <c r="G44" s="4">
        <f t="shared" si="50"/>
        <v>0</v>
      </c>
      <c r="H44" s="4">
        <f t="shared" si="51"/>
        <v>0</v>
      </c>
      <c r="I44" s="4">
        <f t="shared" si="52"/>
        <v>0</v>
      </c>
      <c r="J44" s="4">
        <f t="shared" si="53"/>
        <v>0</v>
      </c>
      <c r="K44" s="4">
        <f t="shared" si="54"/>
        <v>0</v>
      </c>
      <c r="L44" s="4">
        <f t="shared" si="55"/>
        <v>0</v>
      </c>
      <c r="M44" s="4">
        <f t="shared" si="56"/>
        <v>0</v>
      </c>
      <c r="N44" s="4">
        <f t="shared" si="57"/>
        <v>0</v>
      </c>
      <c r="O44" s="4">
        <f t="shared" si="58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39"/>
        <v>0</v>
      </c>
      <c r="E45" s="10"/>
      <c r="F45" s="4">
        <f t="shared" si="49"/>
        <v>0</v>
      </c>
      <c r="G45" s="4">
        <f t="shared" si="50"/>
        <v>0</v>
      </c>
      <c r="H45" s="4">
        <f t="shared" si="51"/>
        <v>0</v>
      </c>
      <c r="I45" s="4">
        <f t="shared" si="52"/>
        <v>0</v>
      </c>
      <c r="J45" s="4">
        <f t="shared" si="53"/>
        <v>0</v>
      </c>
      <c r="K45" s="4">
        <f t="shared" si="54"/>
        <v>0</v>
      </c>
      <c r="L45" s="4">
        <f t="shared" si="55"/>
        <v>0</v>
      </c>
      <c r="M45" s="4">
        <f t="shared" si="56"/>
        <v>0</v>
      </c>
      <c r="N45" s="4">
        <f t="shared" si="57"/>
        <v>0</v>
      </c>
      <c r="O45" s="4">
        <f t="shared" si="58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39"/>
        <v>0</v>
      </c>
      <c r="E46" s="10"/>
      <c r="F46" s="4"/>
      <c r="G46" s="4">
        <f t="shared" si="40"/>
        <v>0</v>
      </c>
      <c r="H46" s="4">
        <f t="shared" si="41"/>
        <v>0</v>
      </c>
      <c r="I46" s="4">
        <f t="shared" si="42"/>
        <v>0</v>
      </c>
      <c r="J46" s="4">
        <f t="shared" si="43"/>
        <v>0</v>
      </c>
      <c r="K46" s="4">
        <f t="shared" si="44"/>
        <v>0</v>
      </c>
      <c r="L46" s="4">
        <f t="shared" si="45"/>
        <v>0</v>
      </c>
      <c r="M46" s="4">
        <f t="shared" si="46"/>
        <v>0</v>
      </c>
      <c r="N46" s="4">
        <f t="shared" si="47"/>
        <v>0</v>
      </c>
      <c r="O46" s="4">
        <f t="shared" si="48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39"/>
        <v>0</v>
      </c>
      <c r="E47" s="59"/>
      <c r="F47" s="20">
        <f t="shared" ref="F47:O47" si="59">SUM(F42:F46)</f>
        <v>0</v>
      </c>
      <c r="G47" s="20">
        <f t="shared" si="59"/>
        <v>0</v>
      </c>
      <c r="H47" s="20">
        <f t="shared" si="59"/>
        <v>0</v>
      </c>
      <c r="I47" s="20">
        <f t="shared" si="59"/>
        <v>0</v>
      </c>
      <c r="J47" s="20">
        <f t="shared" si="59"/>
        <v>0</v>
      </c>
      <c r="K47" s="20">
        <f t="shared" si="59"/>
        <v>0</v>
      </c>
      <c r="L47" s="20">
        <f t="shared" si="59"/>
        <v>0</v>
      </c>
      <c r="M47" s="20">
        <f t="shared" si="59"/>
        <v>0</v>
      </c>
      <c r="N47" s="20">
        <f t="shared" si="59"/>
        <v>0</v>
      </c>
      <c r="O47" s="20">
        <f t="shared" si="59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5">
    <mergeCell ref="B7:C7"/>
    <mergeCell ref="B8:C8"/>
    <mergeCell ref="B9:C9"/>
    <mergeCell ref="D11:J11"/>
    <mergeCell ref="F1:M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B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4"/>
    <pageSetUpPr fitToPage="1"/>
  </sheetPr>
  <dimension ref="A1:DU615"/>
  <sheetViews>
    <sheetView topLeftCell="F7" workbookViewId="0">
      <selection activeCell="R38" sqref="R38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135</v>
      </c>
      <c r="H4" s="96"/>
      <c r="I4" s="96"/>
      <c r="J4" s="96"/>
      <c r="K4" s="96"/>
      <c r="L4" s="96"/>
      <c r="M4" s="96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1093.9979255172416</v>
      </c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1093.9979255172416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8.8123688802543274</v>
      </c>
      <c r="G8" s="101" t="s">
        <v>119</v>
      </c>
      <c r="H8" s="107">
        <v>8.8123688802543274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110.99200000000003</v>
      </c>
      <c r="G9" s="101" t="s">
        <v>120</v>
      </c>
      <c r="H9" s="107">
        <v>110.99200000000003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8" t="s">
        <v>14</v>
      </c>
      <c r="B14" s="10">
        <v>1</v>
      </c>
      <c r="C14" s="10"/>
      <c r="D14" s="14">
        <v>580</v>
      </c>
      <c r="E14" s="14"/>
      <c r="F14" s="4">
        <f t="shared" ref="F14" si="2">D14</f>
        <v>580</v>
      </c>
      <c r="G14" s="4">
        <f t="shared" ref="G14" si="3">F14</f>
        <v>580</v>
      </c>
      <c r="H14" s="4">
        <f t="shared" ref="H14" si="4">G14</f>
        <v>580</v>
      </c>
      <c r="I14" s="4">
        <f t="shared" ref="I14" si="5">H14</f>
        <v>580</v>
      </c>
      <c r="J14" s="4">
        <f t="shared" ref="J14" si="6">I14</f>
        <v>580</v>
      </c>
      <c r="K14" s="4">
        <f t="shared" ref="K14" si="7">J14</f>
        <v>580</v>
      </c>
      <c r="L14" s="4">
        <f t="shared" ref="L14" si="8">I14</f>
        <v>580</v>
      </c>
      <c r="M14" s="4">
        <f t="shared" ref="M14" si="9">L14</f>
        <v>580</v>
      </c>
      <c r="N14" s="4">
        <f t="shared" ref="N14" si="10">I14</f>
        <v>580</v>
      </c>
      <c r="O14" s="4">
        <f t="shared" ref="O14" si="11">N14</f>
        <v>580</v>
      </c>
    </row>
    <row r="15" spans="1:15" x14ac:dyDescent="0.2">
      <c r="A15" s="91" t="s">
        <v>111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28310</v>
      </c>
      <c r="E16" s="15"/>
      <c r="F16" s="4">
        <f t="shared" ref="F16:F22" si="12">D16</f>
        <v>28310</v>
      </c>
      <c r="G16" s="4">
        <f t="shared" ref="G16:K22" si="13">F16</f>
        <v>28310</v>
      </c>
      <c r="H16" s="4">
        <f t="shared" si="13"/>
        <v>28310</v>
      </c>
      <c r="I16" s="4">
        <f t="shared" si="13"/>
        <v>28310</v>
      </c>
      <c r="J16" s="4">
        <f t="shared" si="13"/>
        <v>28310</v>
      </c>
      <c r="K16" s="4">
        <f t="shared" si="13"/>
        <v>28310</v>
      </c>
      <c r="L16" s="4">
        <f t="shared" ref="L16:L22" si="14">I16</f>
        <v>28310</v>
      </c>
      <c r="M16" s="4">
        <f t="shared" ref="M16:M22" si="15">L16</f>
        <v>28310</v>
      </c>
      <c r="N16" s="4">
        <f t="shared" ref="N16:N22" si="16">I16</f>
        <v>28310</v>
      </c>
      <c r="O16" s="4">
        <f t="shared" ref="O16:O22" si="17">N16</f>
        <v>28310</v>
      </c>
    </row>
    <row r="17" spans="1:17" x14ac:dyDescent="0.2">
      <c r="A17" s="91" t="s">
        <v>13</v>
      </c>
      <c r="B17" s="10">
        <v>4</v>
      </c>
      <c r="C17" s="10"/>
      <c r="D17" s="15">
        <v>283</v>
      </c>
      <c r="E17" s="15"/>
      <c r="F17" s="4">
        <f t="shared" si="12"/>
        <v>283</v>
      </c>
      <c r="G17" s="4">
        <f t="shared" si="13"/>
        <v>283</v>
      </c>
      <c r="H17" s="4">
        <f t="shared" si="13"/>
        <v>283</v>
      </c>
      <c r="I17" s="4">
        <f t="shared" si="13"/>
        <v>283</v>
      </c>
      <c r="J17" s="4">
        <f t="shared" si="13"/>
        <v>283</v>
      </c>
      <c r="K17" s="4">
        <f t="shared" si="13"/>
        <v>283</v>
      </c>
      <c r="L17" s="4">
        <f t="shared" si="14"/>
        <v>283</v>
      </c>
      <c r="M17" s="4">
        <f t="shared" si="15"/>
        <v>283</v>
      </c>
      <c r="N17" s="4">
        <f t="shared" si="16"/>
        <v>283</v>
      </c>
      <c r="O17" s="4">
        <f t="shared" si="17"/>
        <v>283</v>
      </c>
    </row>
    <row r="18" spans="1:17" x14ac:dyDescent="0.2">
      <c r="A18" s="8" t="s">
        <v>16</v>
      </c>
      <c r="B18" s="10">
        <v>5</v>
      </c>
      <c r="C18" s="10"/>
      <c r="D18" s="15">
        <v>634518.79680000013</v>
      </c>
      <c r="E18" s="15"/>
      <c r="F18" s="4">
        <f t="shared" ref="F18" si="18">D18</f>
        <v>634518.79680000013</v>
      </c>
      <c r="G18" s="4">
        <f t="shared" ref="G18" si="19">F18</f>
        <v>634518.79680000013</v>
      </c>
      <c r="H18" s="4">
        <f t="shared" ref="H18" si="20">G18</f>
        <v>634518.79680000013</v>
      </c>
      <c r="I18" s="4">
        <f t="shared" ref="I18" si="21">H18</f>
        <v>634518.79680000013</v>
      </c>
      <c r="J18" s="4">
        <f t="shared" ref="J18" si="22">I18</f>
        <v>634518.79680000013</v>
      </c>
      <c r="K18" s="4">
        <f t="shared" ref="K18" si="23">J18</f>
        <v>634518.79680000013</v>
      </c>
      <c r="L18" s="4">
        <f t="shared" ref="L18" si="24">I18</f>
        <v>634518.79680000013</v>
      </c>
      <c r="M18" s="4">
        <f t="shared" ref="M18" si="25">L18</f>
        <v>634518.79680000013</v>
      </c>
      <c r="N18" s="4">
        <f t="shared" ref="N18" si="26">I18</f>
        <v>634518.79680000013</v>
      </c>
      <c r="O18" s="4">
        <f t="shared" ref="O18" si="27">N18</f>
        <v>634518.79680000013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249478.16300000003</v>
      </c>
      <c r="E20" s="15"/>
      <c r="F20" s="4">
        <f t="shared" si="12"/>
        <v>249478.16300000003</v>
      </c>
      <c r="G20" s="4">
        <f t="shared" si="13"/>
        <v>249478.16300000003</v>
      </c>
      <c r="H20" s="4">
        <f t="shared" si="13"/>
        <v>249478.16300000003</v>
      </c>
      <c r="I20" s="4">
        <f t="shared" si="13"/>
        <v>249478.16300000003</v>
      </c>
      <c r="J20" s="4">
        <f t="shared" si="13"/>
        <v>249478.16300000003</v>
      </c>
      <c r="K20" s="4">
        <f t="shared" si="13"/>
        <v>249478.16300000003</v>
      </c>
      <c r="L20" s="4">
        <f t="shared" si="14"/>
        <v>249478.16300000003</v>
      </c>
      <c r="M20" s="4">
        <f t="shared" si="15"/>
        <v>249478.16300000003</v>
      </c>
      <c r="N20" s="4">
        <f t="shared" si="16"/>
        <v>249478.16300000003</v>
      </c>
      <c r="O20" s="4">
        <f t="shared" si="17"/>
        <v>249478.16300000003</v>
      </c>
    </row>
    <row r="21" spans="1:17" x14ac:dyDescent="0.2">
      <c r="A21" s="8" t="s">
        <v>18</v>
      </c>
      <c r="B21" s="10">
        <v>8</v>
      </c>
      <c r="C21" s="10"/>
      <c r="D21" s="15">
        <v>31410.736000000008</v>
      </c>
      <c r="E21" s="15"/>
      <c r="F21" s="4">
        <f t="shared" si="12"/>
        <v>31410.736000000008</v>
      </c>
      <c r="G21" s="4">
        <f t="shared" si="13"/>
        <v>31410.736000000008</v>
      </c>
      <c r="H21" s="4">
        <f t="shared" si="13"/>
        <v>31410.736000000008</v>
      </c>
      <c r="I21" s="4">
        <f t="shared" si="13"/>
        <v>31410.736000000008</v>
      </c>
      <c r="J21" s="4">
        <f t="shared" si="13"/>
        <v>31410.736000000008</v>
      </c>
      <c r="K21" s="4">
        <f t="shared" si="13"/>
        <v>31410.736000000008</v>
      </c>
      <c r="L21" s="4">
        <f t="shared" si="14"/>
        <v>31410.736000000008</v>
      </c>
      <c r="M21" s="4">
        <f t="shared" si="15"/>
        <v>31410.736000000008</v>
      </c>
      <c r="N21" s="4">
        <f t="shared" si="16"/>
        <v>31410.736000000008</v>
      </c>
      <c r="O21" s="4">
        <f t="shared" si="17"/>
        <v>31410.736000000008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12"/>
        <v>0</v>
      </c>
      <c r="G22" s="4">
        <f t="shared" si="13"/>
        <v>0</v>
      </c>
      <c r="H22" s="4">
        <f t="shared" si="13"/>
        <v>0</v>
      </c>
      <c r="I22" s="4">
        <f t="shared" si="13"/>
        <v>0</v>
      </c>
      <c r="J22" s="4">
        <f t="shared" si="13"/>
        <v>0</v>
      </c>
      <c r="K22" s="4">
        <f t="shared" si="13"/>
        <v>0</v>
      </c>
      <c r="L22" s="4">
        <f t="shared" si="14"/>
        <v>0</v>
      </c>
      <c r="M22" s="4">
        <f t="shared" si="15"/>
        <v>0</v>
      </c>
      <c r="N22" s="4">
        <f t="shared" si="16"/>
        <v>0</v>
      </c>
      <c r="O22" s="4">
        <f t="shared" si="17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915407.69580000022</v>
      </c>
      <c r="E23" s="21"/>
      <c r="F23" s="21">
        <f t="shared" ref="F23:O23" si="28">SUM(F18:F22)</f>
        <v>915407.69580000022</v>
      </c>
      <c r="G23" s="21">
        <f t="shared" si="28"/>
        <v>915407.69580000022</v>
      </c>
      <c r="H23" s="21">
        <f t="shared" si="28"/>
        <v>915407.69580000022</v>
      </c>
      <c r="I23" s="21">
        <f t="shared" si="28"/>
        <v>915407.69580000022</v>
      </c>
      <c r="J23" s="21">
        <f t="shared" si="28"/>
        <v>915407.69580000022</v>
      </c>
      <c r="K23" s="21">
        <f t="shared" si="28"/>
        <v>915407.69580000022</v>
      </c>
      <c r="L23" s="21">
        <f t="shared" si="28"/>
        <v>915407.69580000022</v>
      </c>
      <c r="M23" s="21">
        <f t="shared" si="28"/>
        <v>915407.69580000022</v>
      </c>
      <c r="N23" s="21">
        <f t="shared" si="28"/>
        <v>915407.69580000022</v>
      </c>
      <c r="O23" s="21">
        <f t="shared" si="28"/>
        <v>915407.69580000022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29">G25+1</f>
        <v>2030</v>
      </c>
      <c r="I25" s="24">
        <f t="shared" si="29"/>
        <v>2031</v>
      </c>
      <c r="J25" s="24">
        <f t="shared" si="29"/>
        <v>2032</v>
      </c>
      <c r="K25" s="24">
        <f t="shared" si="29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30">N25+1</f>
        <v>2037</v>
      </c>
    </row>
    <row r="26" spans="1:17" x14ac:dyDescent="0.2">
      <c r="A26" s="8" t="s">
        <v>14</v>
      </c>
      <c r="B26" s="10">
        <v>10</v>
      </c>
      <c r="C26" s="10"/>
      <c r="D26" s="10"/>
      <c r="E26" s="10"/>
      <c r="F26" s="6">
        <f t="shared" ref="F26:O34" si="31">F14-F38</f>
        <v>580</v>
      </c>
      <c r="G26" s="6">
        <f t="shared" si="31"/>
        <v>580</v>
      </c>
      <c r="H26" s="6">
        <f t="shared" si="31"/>
        <v>580</v>
      </c>
      <c r="I26" s="6">
        <f t="shared" si="31"/>
        <v>580</v>
      </c>
      <c r="J26" s="6">
        <f t="shared" si="31"/>
        <v>580</v>
      </c>
      <c r="K26" s="6">
        <f t="shared" si="31"/>
        <v>580</v>
      </c>
      <c r="L26" s="6">
        <f t="shared" si="31"/>
        <v>580</v>
      </c>
      <c r="M26" s="6">
        <f t="shared" si="31"/>
        <v>580</v>
      </c>
      <c r="N26" s="6">
        <f t="shared" si="31"/>
        <v>580</v>
      </c>
      <c r="O26" s="6">
        <f t="shared" si="31"/>
        <v>580</v>
      </c>
      <c r="P26" s="51"/>
      <c r="Q26" s="52"/>
    </row>
    <row r="27" spans="1:17" x14ac:dyDescent="0.2">
      <c r="A27" s="91" t="s">
        <v>111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si="31"/>
        <v>28310</v>
      </c>
      <c r="G28" s="6">
        <f t="shared" si="31"/>
        <v>28310</v>
      </c>
      <c r="H28" s="6">
        <f t="shared" si="31"/>
        <v>28310</v>
      </c>
      <c r="I28" s="6">
        <f t="shared" si="31"/>
        <v>28310</v>
      </c>
      <c r="J28" s="6">
        <f t="shared" si="31"/>
        <v>28310</v>
      </c>
      <c r="K28" s="6">
        <f t="shared" si="31"/>
        <v>28310</v>
      </c>
      <c r="L28" s="6">
        <f t="shared" si="31"/>
        <v>28310</v>
      </c>
      <c r="M28" s="6">
        <f t="shared" si="31"/>
        <v>28310</v>
      </c>
      <c r="N28" s="6">
        <f t="shared" si="31"/>
        <v>28310</v>
      </c>
      <c r="O28" s="6">
        <f t="shared" si="31"/>
        <v>28310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31"/>
        <v>283</v>
      </c>
      <c r="G29" s="6">
        <f t="shared" si="31"/>
        <v>283</v>
      </c>
      <c r="H29" s="6">
        <f t="shared" si="31"/>
        <v>283</v>
      </c>
      <c r="I29" s="6">
        <f t="shared" si="31"/>
        <v>283</v>
      </c>
      <c r="J29" s="6">
        <f t="shared" si="31"/>
        <v>283</v>
      </c>
      <c r="K29" s="6">
        <f t="shared" si="31"/>
        <v>283</v>
      </c>
      <c r="L29" s="6">
        <f t="shared" si="31"/>
        <v>283</v>
      </c>
      <c r="M29" s="6">
        <f t="shared" si="31"/>
        <v>283</v>
      </c>
      <c r="N29" s="6">
        <f t="shared" si="31"/>
        <v>283</v>
      </c>
      <c r="O29" s="6">
        <f t="shared" si="31"/>
        <v>283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31"/>
        <v>634518.79680000013</v>
      </c>
      <c r="G30" s="6">
        <f t="shared" si="31"/>
        <v>634518.79680000013</v>
      </c>
      <c r="H30" s="6">
        <f t="shared" si="31"/>
        <v>634518.79680000013</v>
      </c>
      <c r="I30" s="6">
        <f t="shared" si="31"/>
        <v>634518.79680000013</v>
      </c>
      <c r="J30" s="6">
        <f t="shared" si="31"/>
        <v>634518.79680000013</v>
      </c>
      <c r="K30" s="6">
        <f t="shared" si="31"/>
        <v>634518.79680000013</v>
      </c>
      <c r="L30" s="6">
        <f t="shared" si="31"/>
        <v>634518.79680000013</v>
      </c>
      <c r="M30" s="6">
        <f t="shared" si="31"/>
        <v>634518.79680000013</v>
      </c>
      <c r="N30" s="6">
        <f t="shared" si="31"/>
        <v>634518.79680000013</v>
      </c>
      <c r="O30" s="6">
        <f t="shared" si="31"/>
        <v>634518.79680000013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si="31"/>
        <v>249478.16300000003</v>
      </c>
      <c r="G32" s="6">
        <f t="shared" si="31"/>
        <v>249478.16300000003</v>
      </c>
      <c r="H32" s="6">
        <f t="shared" si="31"/>
        <v>249478.16300000003</v>
      </c>
      <c r="I32" s="6">
        <f t="shared" si="31"/>
        <v>249478.16300000003</v>
      </c>
      <c r="J32" s="6">
        <f t="shared" si="31"/>
        <v>249478.16300000003</v>
      </c>
      <c r="K32" s="6">
        <f t="shared" si="31"/>
        <v>249478.16300000003</v>
      </c>
      <c r="L32" s="6">
        <f t="shared" si="31"/>
        <v>249478.16300000003</v>
      </c>
      <c r="M32" s="6">
        <f t="shared" si="31"/>
        <v>249478.16300000003</v>
      </c>
      <c r="N32" s="6">
        <f t="shared" si="31"/>
        <v>249478.16300000003</v>
      </c>
      <c r="O32" s="6">
        <f t="shared" si="31"/>
        <v>249478.16300000003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31"/>
        <v>31410.736000000008</v>
      </c>
      <c r="G33" s="6">
        <f t="shared" si="31"/>
        <v>31410.736000000008</v>
      </c>
      <c r="H33" s="6">
        <f t="shared" si="31"/>
        <v>31410.736000000008</v>
      </c>
      <c r="I33" s="6">
        <f t="shared" si="31"/>
        <v>31410.736000000008</v>
      </c>
      <c r="J33" s="6">
        <f t="shared" si="31"/>
        <v>31410.736000000008</v>
      </c>
      <c r="K33" s="6">
        <f t="shared" si="31"/>
        <v>31410.736000000008</v>
      </c>
      <c r="L33" s="6">
        <f t="shared" si="31"/>
        <v>31410.736000000008</v>
      </c>
      <c r="M33" s="6">
        <f t="shared" si="31"/>
        <v>31410.736000000008</v>
      </c>
      <c r="N33" s="6">
        <f t="shared" si="31"/>
        <v>31410.736000000008</v>
      </c>
      <c r="O33" s="6">
        <f t="shared" si="31"/>
        <v>31410.736000000008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31"/>
        <v>0</v>
      </c>
      <c r="G34" s="6">
        <f t="shared" si="31"/>
        <v>0</v>
      </c>
      <c r="H34" s="6">
        <f t="shared" si="31"/>
        <v>0</v>
      </c>
      <c r="I34" s="6">
        <f t="shared" si="31"/>
        <v>0</v>
      </c>
      <c r="J34" s="6">
        <f t="shared" si="31"/>
        <v>0</v>
      </c>
      <c r="K34" s="6">
        <f t="shared" si="31"/>
        <v>0</v>
      </c>
      <c r="L34" s="6">
        <f t="shared" si="31"/>
        <v>0</v>
      </c>
      <c r="M34" s="6">
        <f t="shared" si="31"/>
        <v>0</v>
      </c>
      <c r="N34" s="6">
        <f t="shared" si="31"/>
        <v>0</v>
      </c>
      <c r="O34" s="6">
        <f t="shared" si="31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32">SUM(F30:F34)</f>
        <v>915407.69580000022</v>
      </c>
      <c r="G35" s="20">
        <f t="shared" si="32"/>
        <v>915407.69580000022</v>
      </c>
      <c r="H35" s="20">
        <f t="shared" si="32"/>
        <v>915407.69580000022</v>
      </c>
      <c r="I35" s="20">
        <f t="shared" si="32"/>
        <v>915407.69580000022</v>
      </c>
      <c r="J35" s="20">
        <f t="shared" si="32"/>
        <v>915407.69580000022</v>
      </c>
      <c r="K35" s="20">
        <f t="shared" si="32"/>
        <v>915407.69580000022</v>
      </c>
      <c r="L35" s="20">
        <f t="shared" si="32"/>
        <v>915407.69580000022</v>
      </c>
      <c r="M35" s="20">
        <f t="shared" si="32"/>
        <v>915407.69580000022</v>
      </c>
      <c r="N35" s="20">
        <f t="shared" si="32"/>
        <v>915407.69580000022</v>
      </c>
      <c r="O35" s="20">
        <f t="shared" si="32"/>
        <v>915407.69580000022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33">F37+1</f>
        <v>2029</v>
      </c>
      <c r="H37" s="24">
        <f t="shared" si="33"/>
        <v>2030</v>
      </c>
      <c r="I37" s="24">
        <f t="shared" si="33"/>
        <v>2031</v>
      </c>
      <c r="J37" s="24">
        <f t="shared" si="33"/>
        <v>2032</v>
      </c>
      <c r="K37" s="24">
        <f t="shared" si="33"/>
        <v>2033</v>
      </c>
      <c r="L37" s="24">
        <f t="shared" si="33"/>
        <v>2034</v>
      </c>
      <c r="M37" s="24">
        <f t="shared" si="33"/>
        <v>2035</v>
      </c>
      <c r="N37" s="24">
        <f>M37+1</f>
        <v>2036</v>
      </c>
      <c r="O37" s="24">
        <f t="shared" ref="O37" si="34">N37+1</f>
        <v>2037</v>
      </c>
    </row>
    <row r="38" spans="1:17" x14ac:dyDescent="0.2">
      <c r="A38" s="8" t="s">
        <v>14</v>
      </c>
      <c r="B38" s="10">
        <v>19</v>
      </c>
      <c r="C38" s="10"/>
      <c r="D38" s="97">
        <f t="shared" ref="D38:D47" si="35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91" t="s">
        <v>111</v>
      </c>
      <c r="B39" s="10">
        <v>20</v>
      </c>
      <c r="C39" s="10"/>
      <c r="D39" s="97">
        <f t="shared" si="35"/>
        <v>0</v>
      </c>
      <c r="E39" s="10"/>
      <c r="F39" s="4"/>
      <c r="G39" s="4">
        <f t="shared" ref="G39:G46" si="36">F39</f>
        <v>0</v>
      </c>
      <c r="H39" s="4">
        <f t="shared" ref="H39:H46" si="37">F39</f>
        <v>0</v>
      </c>
      <c r="I39" s="4">
        <f t="shared" ref="I39:I46" si="38">F39</f>
        <v>0</v>
      </c>
      <c r="J39" s="4">
        <f t="shared" ref="J39:J46" si="39">F39</f>
        <v>0</v>
      </c>
      <c r="K39" s="4">
        <f t="shared" ref="K39:K46" si="40">F39</f>
        <v>0</v>
      </c>
      <c r="L39" s="4">
        <f t="shared" ref="L39:L46" si="41">F39</f>
        <v>0</v>
      </c>
      <c r="M39" s="4">
        <f t="shared" ref="M39:M46" si="42">F39</f>
        <v>0</v>
      </c>
      <c r="N39" s="4">
        <f t="shared" ref="N39:N46" si="43">F39</f>
        <v>0</v>
      </c>
      <c r="O39" s="4">
        <f t="shared" ref="O39:O46" si="44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35"/>
        <v>0</v>
      </c>
      <c r="E40" s="10"/>
      <c r="F40" s="4"/>
      <c r="G40" s="4">
        <f t="shared" si="36"/>
        <v>0</v>
      </c>
      <c r="H40" s="4">
        <f t="shared" si="37"/>
        <v>0</v>
      </c>
      <c r="I40" s="4">
        <f t="shared" si="38"/>
        <v>0</v>
      </c>
      <c r="J40" s="4">
        <f t="shared" si="39"/>
        <v>0</v>
      </c>
      <c r="K40" s="4">
        <f t="shared" si="40"/>
        <v>0</v>
      </c>
      <c r="L40" s="4">
        <f t="shared" si="41"/>
        <v>0</v>
      </c>
      <c r="M40" s="4">
        <f t="shared" si="42"/>
        <v>0</v>
      </c>
      <c r="N40" s="4">
        <f t="shared" si="43"/>
        <v>0</v>
      </c>
      <c r="O40" s="4">
        <f t="shared" si="44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35"/>
        <v>0</v>
      </c>
      <c r="E41" s="10"/>
      <c r="F41" s="4"/>
      <c r="G41" s="4">
        <f t="shared" si="36"/>
        <v>0</v>
      </c>
      <c r="H41" s="4">
        <f t="shared" si="37"/>
        <v>0</v>
      </c>
      <c r="I41" s="4">
        <f t="shared" si="38"/>
        <v>0</v>
      </c>
      <c r="J41" s="4">
        <f t="shared" si="39"/>
        <v>0</v>
      </c>
      <c r="K41" s="4">
        <f t="shared" si="40"/>
        <v>0</v>
      </c>
      <c r="L41" s="4">
        <f t="shared" si="41"/>
        <v>0</v>
      </c>
      <c r="M41" s="4">
        <f t="shared" si="42"/>
        <v>0</v>
      </c>
      <c r="N41" s="4">
        <f t="shared" si="43"/>
        <v>0</v>
      </c>
      <c r="O41" s="4">
        <f t="shared" si="44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35"/>
        <v>0</v>
      </c>
      <c r="E42" s="10"/>
      <c r="F42" s="4">
        <f>D18/D14*F38</f>
        <v>0</v>
      </c>
      <c r="G42" s="4">
        <f t="shared" ref="G42" si="45">F42</f>
        <v>0</v>
      </c>
      <c r="H42" s="4">
        <f t="shared" ref="H42" si="46">F42</f>
        <v>0</v>
      </c>
      <c r="I42" s="4">
        <f t="shared" ref="I42" si="47">F42</f>
        <v>0</v>
      </c>
      <c r="J42" s="4">
        <f t="shared" ref="J42" si="48">F42</f>
        <v>0</v>
      </c>
      <c r="K42" s="4">
        <f t="shared" ref="K42" si="49">F42</f>
        <v>0</v>
      </c>
      <c r="L42" s="4">
        <f t="shared" ref="L42" si="50">F42</f>
        <v>0</v>
      </c>
      <c r="M42" s="4">
        <f t="shared" ref="M42" si="51">F42</f>
        <v>0</v>
      </c>
      <c r="N42" s="4">
        <f t="shared" ref="N42" si="52">F42</f>
        <v>0</v>
      </c>
      <c r="O42" s="4">
        <f t="shared" ref="O42" si="53">F42</f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35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35"/>
        <v>0</v>
      </c>
      <c r="E44" s="10"/>
      <c r="F44" s="4">
        <f>D20/D16*F40</f>
        <v>0</v>
      </c>
      <c r="G44" s="4">
        <f t="shared" si="36"/>
        <v>0</v>
      </c>
      <c r="H44" s="4">
        <f t="shared" si="37"/>
        <v>0</v>
      </c>
      <c r="I44" s="4">
        <f t="shared" si="38"/>
        <v>0</v>
      </c>
      <c r="J44" s="4">
        <f t="shared" si="39"/>
        <v>0</v>
      </c>
      <c r="K44" s="4">
        <f t="shared" si="40"/>
        <v>0</v>
      </c>
      <c r="L44" s="4">
        <f t="shared" si="41"/>
        <v>0</v>
      </c>
      <c r="M44" s="4">
        <f t="shared" si="42"/>
        <v>0</v>
      </c>
      <c r="N44" s="4">
        <f t="shared" si="43"/>
        <v>0</v>
      </c>
      <c r="O44" s="4">
        <f t="shared" si="44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35"/>
        <v>0</v>
      </c>
      <c r="E45" s="10"/>
      <c r="F45" s="4">
        <f>D21/D17*F41</f>
        <v>0</v>
      </c>
      <c r="G45" s="4">
        <f t="shared" si="36"/>
        <v>0</v>
      </c>
      <c r="H45" s="4">
        <f t="shared" si="37"/>
        <v>0</v>
      </c>
      <c r="I45" s="4">
        <f t="shared" si="38"/>
        <v>0</v>
      </c>
      <c r="J45" s="4">
        <f t="shared" si="39"/>
        <v>0</v>
      </c>
      <c r="K45" s="4">
        <f t="shared" si="40"/>
        <v>0</v>
      </c>
      <c r="L45" s="4">
        <f t="shared" si="41"/>
        <v>0</v>
      </c>
      <c r="M45" s="4">
        <f t="shared" si="42"/>
        <v>0</v>
      </c>
      <c r="N45" s="4">
        <f t="shared" si="43"/>
        <v>0</v>
      </c>
      <c r="O45" s="4">
        <f t="shared" si="44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35"/>
        <v>0</v>
      </c>
      <c r="E46" s="10"/>
      <c r="F46" s="4"/>
      <c r="G46" s="4">
        <f t="shared" si="36"/>
        <v>0</v>
      </c>
      <c r="H46" s="4">
        <f t="shared" si="37"/>
        <v>0</v>
      </c>
      <c r="I46" s="4">
        <f t="shared" si="38"/>
        <v>0</v>
      </c>
      <c r="J46" s="4">
        <f t="shared" si="39"/>
        <v>0</v>
      </c>
      <c r="K46" s="4">
        <f t="shared" si="40"/>
        <v>0</v>
      </c>
      <c r="L46" s="4">
        <f t="shared" si="41"/>
        <v>0</v>
      </c>
      <c r="M46" s="4">
        <f t="shared" si="42"/>
        <v>0</v>
      </c>
      <c r="N46" s="4">
        <f t="shared" si="43"/>
        <v>0</v>
      </c>
      <c r="O46" s="4">
        <f t="shared" si="44"/>
        <v>0</v>
      </c>
      <c r="P46" s="53"/>
    </row>
    <row r="47" spans="1:17" x14ac:dyDescent="0.2">
      <c r="A47" s="18" t="s">
        <v>98</v>
      </c>
      <c r="B47" s="19" t="s">
        <v>1</v>
      </c>
      <c r="C47" s="19"/>
      <c r="D47" s="59">
        <f t="shared" si="35"/>
        <v>0</v>
      </c>
      <c r="E47" s="59"/>
      <c r="F47" s="20">
        <f t="shared" ref="F47:O47" si="54">SUM(F42:F46)</f>
        <v>0</v>
      </c>
      <c r="G47" s="20">
        <f t="shared" si="54"/>
        <v>0</v>
      </c>
      <c r="H47" s="20">
        <f t="shared" si="54"/>
        <v>0</v>
      </c>
      <c r="I47" s="20">
        <f t="shared" si="54"/>
        <v>0</v>
      </c>
      <c r="J47" s="20">
        <f t="shared" si="54"/>
        <v>0</v>
      </c>
      <c r="K47" s="20">
        <f t="shared" si="54"/>
        <v>0</v>
      </c>
      <c r="L47" s="20">
        <f t="shared" si="54"/>
        <v>0</v>
      </c>
      <c r="M47" s="20">
        <f t="shared" si="54"/>
        <v>0</v>
      </c>
      <c r="N47" s="20">
        <f t="shared" si="54"/>
        <v>0</v>
      </c>
      <c r="O47" s="20">
        <f t="shared" si="54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C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4"/>
    <pageSetUpPr fitToPage="1"/>
  </sheetPr>
  <dimension ref="A1:DU615"/>
  <sheetViews>
    <sheetView topLeftCell="C10" workbookViewId="0">
      <selection activeCell="Q37" sqref="Q37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134</v>
      </c>
      <c r="H4" s="96"/>
      <c r="I4" s="96"/>
      <c r="J4" s="96"/>
      <c r="K4" s="96"/>
      <c r="L4" s="96"/>
      <c r="M4" s="96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1093.997928888889</v>
      </c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1093.997928888889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8.5242484837846106</v>
      </c>
      <c r="G8" s="101" t="s">
        <v>119</v>
      </c>
      <c r="H8" s="107">
        <v>8.5242484837846106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110.992</v>
      </c>
      <c r="G9" s="101" t="s">
        <v>120</v>
      </c>
      <c r="H9" s="107">
        <v>110.992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1260</v>
      </c>
      <c r="E14" s="14"/>
      <c r="F14" s="4">
        <f t="shared" ref="F14" si="2">D14</f>
        <v>1260</v>
      </c>
      <c r="G14" s="4">
        <f t="shared" ref="G14:K14" si="3">F14</f>
        <v>1260</v>
      </c>
      <c r="H14" s="4">
        <f t="shared" si="3"/>
        <v>1260</v>
      </c>
      <c r="I14" s="4">
        <f t="shared" si="3"/>
        <v>1260</v>
      </c>
      <c r="J14" s="4">
        <f t="shared" si="3"/>
        <v>1260</v>
      </c>
      <c r="K14" s="4">
        <f t="shared" si="3"/>
        <v>1260</v>
      </c>
      <c r="L14" s="4">
        <f t="shared" ref="L14" si="4">I14</f>
        <v>1260</v>
      </c>
      <c r="M14" s="4">
        <f t="shared" ref="M14" si="5">L14</f>
        <v>1260</v>
      </c>
      <c r="N14" s="4">
        <f t="shared" ref="N14" si="6">I14</f>
        <v>1260</v>
      </c>
      <c r="O14" s="4">
        <f t="shared" ref="O14" si="7">N14</f>
        <v>1260</v>
      </c>
    </row>
    <row r="15" spans="1:15" x14ac:dyDescent="0.2">
      <c r="A15" s="27" t="s">
        <v>20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68361</v>
      </c>
      <c r="E16" s="15"/>
      <c r="F16" s="4">
        <f t="shared" ref="F16:F22" si="8">D16</f>
        <v>68361</v>
      </c>
      <c r="G16" s="4">
        <f t="shared" ref="G16:K22" si="9">F16</f>
        <v>68361</v>
      </c>
      <c r="H16" s="4">
        <f t="shared" si="9"/>
        <v>68361</v>
      </c>
      <c r="I16" s="4">
        <f t="shared" si="9"/>
        <v>68361</v>
      </c>
      <c r="J16" s="4">
        <f t="shared" si="9"/>
        <v>68361</v>
      </c>
      <c r="K16" s="4">
        <f t="shared" si="9"/>
        <v>68361</v>
      </c>
      <c r="L16" s="4">
        <f t="shared" ref="L16:L22" si="10">I16</f>
        <v>68361</v>
      </c>
      <c r="M16" s="4">
        <f t="shared" ref="M16:M22" si="11">L16</f>
        <v>68361</v>
      </c>
      <c r="N16" s="4">
        <f t="shared" ref="N16:N22" si="12">I16</f>
        <v>68361</v>
      </c>
      <c r="O16" s="4">
        <f t="shared" ref="O16:O22" si="13">N16</f>
        <v>68361</v>
      </c>
    </row>
    <row r="17" spans="1:17" x14ac:dyDescent="0.2">
      <c r="A17" s="91" t="s">
        <v>13</v>
      </c>
      <c r="B17" s="10">
        <v>4</v>
      </c>
      <c r="C17" s="10"/>
      <c r="D17" s="15">
        <v>1079</v>
      </c>
      <c r="E17" s="15"/>
      <c r="F17" s="4">
        <f t="shared" si="8"/>
        <v>1079</v>
      </c>
      <c r="G17" s="4">
        <f t="shared" si="9"/>
        <v>1079</v>
      </c>
      <c r="H17" s="4">
        <f t="shared" si="9"/>
        <v>1079</v>
      </c>
      <c r="I17" s="4">
        <f t="shared" si="9"/>
        <v>1079</v>
      </c>
      <c r="J17" s="4">
        <f t="shared" si="9"/>
        <v>1079</v>
      </c>
      <c r="K17" s="4">
        <f t="shared" si="9"/>
        <v>1079</v>
      </c>
      <c r="L17" s="4">
        <f t="shared" si="10"/>
        <v>1079</v>
      </c>
      <c r="M17" s="4">
        <f t="shared" si="11"/>
        <v>1079</v>
      </c>
      <c r="N17" s="4">
        <f t="shared" si="12"/>
        <v>1079</v>
      </c>
      <c r="O17" s="4">
        <f t="shared" si="13"/>
        <v>1079</v>
      </c>
    </row>
    <row r="18" spans="1:17" x14ac:dyDescent="0.2">
      <c r="A18" s="8" t="s">
        <v>16</v>
      </c>
      <c r="B18" s="10">
        <v>5</v>
      </c>
      <c r="C18" s="10"/>
      <c r="D18" s="15">
        <v>1378437.3904000001</v>
      </c>
      <c r="E18" s="15"/>
      <c r="F18" s="4">
        <f t="shared" si="8"/>
        <v>1378437.3904000001</v>
      </c>
      <c r="G18" s="4">
        <f t="shared" si="9"/>
        <v>1378437.3904000001</v>
      </c>
      <c r="H18" s="4">
        <f t="shared" si="9"/>
        <v>1378437.3904000001</v>
      </c>
      <c r="I18" s="4">
        <f t="shared" si="9"/>
        <v>1378437.3904000001</v>
      </c>
      <c r="J18" s="4">
        <f t="shared" si="9"/>
        <v>1378437.3904000001</v>
      </c>
      <c r="K18" s="4">
        <f t="shared" si="9"/>
        <v>1378437.3904000001</v>
      </c>
      <c r="L18" s="4">
        <f t="shared" si="10"/>
        <v>1378437.3904000001</v>
      </c>
      <c r="M18" s="4">
        <f t="shared" si="11"/>
        <v>1378437.3904000001</v>
      </c>
      <c r="N18" s="4">
        <f t="shared" si="12"/>
        <v>1378437.3904000001</v>
      </c>
      <c r="O18" s="4">
        <f t="shared" si="13"/>
        <v>1378437.3904000001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582726.15059999982</v>
      </c>
      <c r="E20" s="15"/>
      <c r="F20" s="4">
        <f t="shared" si="8"/>
        <v>582726.15059999982</v>
      </c>
      <c r="G20" s="4">
        <f t="shared" si="9"/>
        <v>582726.15059999982</v>
      </c>
      <c r="H20" s="4">
        <f t="shared" si="9"/>
        <v>582726.15059999982</v>
      </c>
      <c r="I20" s="4">
        <f t="shared" si="9"/>
        <v>582726.15059999982</v>
      </c>
      <c r="J20" s="4">
        <f t="shared" si="9"/>
        <v>582726.15059999982</v>
      </c>
      <c r="K20" s="4">
        <f t="shared" si="9"/>
        <v>582726.15059999982</v>
      </c>
      <c r="L20" s="4">
        <f t="shared" si="10"/>
        <v>582726.15059999982</v>
      </c>
      <c r="M20" s="4">
        <f t="shared" si="11"/>
        <v>582726.15059999982</v>
      </c>
      <c r="N20" s="4">
        <f t="shared" si="12"/>
        <v>582726.15059999982</v>
      </c>
      <c r="O20" s="4">
        <f t="shared" si="13"/>
        <v>582726.15059999982</v>
      </c>
    </row>
    <row r="21" spans="1:17" x14ac:dyDescent="0.2">
      <c r="A21" s="8" t="s">
        <v>18</v>
      </c>
      <c r="B21" s="10">
        <v>8</v>
      </c>
      <c r="C21" s="10"/>
      <c r="D21" s="15">
        <v>119760.368</v>
      </c>
      <c r="E21" s="15"/>
      <c r="F21" s="4">
        <f t="shared" si="8"/>
        <v>119760.368</v>
      </c>
      <c r="G21" s="4">
        <f t="shared" si="9"/>
        <v>119760.368</v>
      </c>
      <c r="H21" s="4">
        <f t="shared" si="9"/>
        <v>119760.368</v>
      </c>
      <c r="I21" s="4">
        <f t="shared" si="9"/>
        <v>119760.368</v>
      </c>
      <c r="J21" s="4">
        <f t="shared" si="9"/>
        <v>119760.368</v>
      </c>
      <c r="K21" s="4">
        <f t="shared" si="9"/>
        <v>119760.368</v>
      </c>
      <c r="L21" s="4">
        <f t="shared" si="10"/>
        <v>119760.368</v>
      </c>
      <c r="M21" s="4">
        <f t="shared" si="11"/>
        <v>119760.368</v>
      </c>
      <c r="N21" s="4">
        <f t="shared" si="12"/>
        <v>119760.368</v>
      </c>
      <c r="O21" s="4">
        <f t="shared" si="13"/>
        <v>119760.368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2080923.909</v>
      </c>
      <c r="E23" s="21"/>
      <c r="F23" s="21">
        <f t="shared" ref="F23:O23" si="14">SUM(F18:F22)</f>
        <v>2080923.909</v>
      </c>
      <c r="G23" s="21">
        <f t="shared" si="14"/>
        <v>2080923.909</v>
      </c>
      <c r="H23" s="21">
        <f t="shared" si="14"/>
        <v>2080923.909</v>
      </c>
      <c r="I23" s="21">
        <f t="shared" si="14"/>
        <v>2080923.909</v>
      </c>
      <c r="J23" s="21">
        <f t="shared" si="14"/>
        <v>2080923.909</v>
      </c>
      <c r="K23" s="21">
        <f t="shared" si="14"/>
        <v>2080923.909</v>
      </c>
      <c r="L23" s="21">
        <f t="shared" si="14"/>
        <v>2080923.909</v>
      </c>
      <c r="M23" s="21">
        <f t="shared" si="14"/>
        <v>2080923.909</v>
      </c>
      <c r="N23" s="21">
        <f t="shared" si="14"/>
        <v>2080923.909</v>
      </c>
      <c r="O23" s="21">
        <f t="shared" si="14"/>
        <v>2080923.909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15">G25+1</f>
        <v>2030</v>
      </c>
      <c r="I25" s="24">
        <f t="shared" si="15"/>
        <v>2031</v>
      </c>
      <c r="J25" s="24">
        <f t="shared" si="15"/>
        <v>2032</v>
      </c>
      <c r="K25" s="24">
        <f t="shared" si="1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1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6" si="17">F14-F38</f>
        <v>1260</v>
      </c>
      <c r="G26" s="6">
        <f t="shared" si="17"/>
        <v>1260</v>
      </c>
      <c r="H26" s="6">
        <f t="shared" si="17"/>
        <v>1260</v>
      </c>
      <c r="I26" s="6">
        <f t="shared" si="17"/>
        <v>1260</v>
      </c>
      <c r="J26" s="6">
        <f t="shared" si="17"/>
        <v>1260</v>
      </c>
      <c r="K26" s="6">
        <f t="shared" si="17"/>
        <v>1260</v>
      </c>
      <c r="L26" s="6">
        <f t="shared" si="17"/>
        <v>1260</v>
      </c>
      <c r="M26" s="6">
        <f t="shared" si="17"/>
        <v>1260</v>
      </c>
      <c r="N26" s="6">
        <f t="shared" si="17"/>
        <v>1260</v>
      </c>
      <c r="O26" s="6">
        <f t="shared" si="17"/>
        <v>1260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0" si="18">F16-F40</f>
        <v>68361</v>
      </c>
      <c r="G28" s="6">
        <f t="shared" si="18"/>
        <v>68361</v>
      </c>
      <c r="H28" s="6">
        <f t="shared" si="18"/>
        <v>68361</v>
      </c>
      <c r="I28" s="6">
        <f t="shared" si="18"/>
        <v>68361</v>
      </c>
      <c r="J28" s="6">
        <f t="shared" si="18"/>
        <v>68361</v>
      </c>
      <c r="K28" s="6">
        <f t="shared" si="18"/>
        <v>68361</v>
      </c>
      <c r="L28" s="6">
        <f t="shared" si="18"/>
        <v>68361</v>
      </c>
      <c r="M28" s="6">
        <f t="shared" si="18"/>
        <v>68361</v>
      </c>
      <c r="N28" s="6">
        <f t="shared" si="18"/>
        <v>68361</v>
      </c>
      <c r="O28" s="6">
        <f t="shared" si="18"/>
        <v>68361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18"/>
        <v>1079</v>
      </c>
      <c r="G29" s="6">
        <f t="shared" si="18"/>
        <v>1079</v>
      </c>
      <c r="H29" s="6">
        <f t="shared" si="18"/>
        <v>1079</v>
      </c>
      <c r="I29" s="6">
        <f t="shared" si="18"/>
        <v>1079</v>
      </c>
      <c r="J29" s="6">
        <f t="shared" si="18"/>
        <v>1079</v>
      </c>
      <c r="K29" s="6">
        <f t="shared" si="18"/>
        <v>1079</v>
      </c>
      <c r="L29" s="6">
        <f t="shared" si="18"/>
        <v>1079</v>
      </c>
      <c r="M29" s="6">
        <f t="shared" si="18"/>
        <v>1079</v>
      </c>
      <c r="N29" s="6">
        <f t="shared" si="18"/>
        <v>1079</v>
      </c>
      <c r="O29" s="6">
        <f t="shared" si="18"/>
        <v>1079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18"/>
        <v>1378437.3904000001</v>
      </c>
      <c r="G30" s="6">
        <f t="shared" si="18"/>
        <v>1378437.3904000001</v>
      </c>
      <c r="H30" s="6">
        <f t="shared" si="18"/>
        <v>1378437.3904000001</v>
      </c>
      <c r="I30" s="6">
        <f t="shared" si="18"/>
        <v>1378437.3904000001</v>
      </c>
      <c r="J30" s="6">
        <f t="shared" si="18"/>
        <v>1378437.3904000001</v>
      </c>
      <c r="K30" s="6">
        <f t="shared" si="18"/>
        <v>1378437.3904000001</v>
      </c>
      <c r="L30" s="6">
        <f t="shared" si="18"/>
        <v>1378437.3904000001</v>
      </c>
      <c r="M30" s="6">
        <f t="shared" si="18"/>
        <v>1378437.3904000001</v>
      </c>
      <c r="N30" s="6">
        <f t="shared" si="18"/>
        <v>1378437.3904000001</v>
      </c>
      <c r="O30" s="6">
        <f t="shared" si="18"/>
        <v>1378437.3904000001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19">F20-F44</f>
        <v>582726.15059999982</v>
      </c>
      <c r="G32" s="6">
        <f t="shared" si="19"/>
        <v>582726.15059999982</v>
      </c>
      <c r="H32" s="6">
        <f t="shared" si="19"/>
        <v>582726.15059999982</v>
      </c>
      <c r="I32" s="6">
        <f t="shared" si="19"/>
        <v>582726.15059999982</v>
      </c>
      <c r="J32" s="6">
        <f t="shared" si="19"/>
        <v>582726.15059999982</v>
      </c>
      <c r="K32" s="6">
        <f t="shared" si="19"/>
        <v>582726.15059999982</v>
      </c>
      <c r="L32" s="6">
        <f t="shared" si="19"/>
        <v>582726.15059999982</v>
      </c>
      <c r="M32" s="6">
        <f t="shared" si="19"/>
        <v>582726.15059999982</v>
      </c>
      <c r="N32" s="6">
        <f t="shared" si="19"/>
        <v>582726.15059999982</v>
      </c>
      <c r="O32" s="6">
        <f t="shared" si="19"/>
        <v>582726.15059999982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19"/>
        <v>119760.368</v>
      </c>
      <c r="G33" s="6">
        <f t="shared" si="19"/>
        <v>119760.368</v>
      </c>
      <c r="H33" s="6">
        <f t="shared" si="19"/>
        <v>119760.368</v>
      </c>
      <c r="I33" s="6">
        <f t="shared" si="19"/>
        <v>119760.368</v>
      </c>
      <c r="J33" s="6">
        <f t="shared" si="19"/>
        <v>119760.368</v>
      </c>
      <c r="K33" s="6">
        <f t="shared" si="19"/>
        <v>119760.368</v>
      </c>
      <c r="L33" s="6">
        <f t="shared" si="19"/>
        <v>119760.368</v>
      </c>
      <c r="M33" s="6">
        <f t="shared" si="19"/>
        <v>119760.368</v>
      </c>
      <c r="N33" s="6">
        <f t="shared" si="19"/>
        <v>119760.368</v>
      </c>
      <c r="O33" s="6">
        <f t="shared" si="19"/>
        <v>119760.368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19"/>
        <v>0</v>
      </c>
      <c r="G34" s="6">
        <f t="shared" si="19"/>
        <v>0</v>
      </c>
      <c r="H34" s="6">
        <f t="shared" si="19"/>
        <v>0</v>
      </c>
      <c r="I34" s="6">
        <f t="shared" si="19"/>
        <v>0</v>
      </c>
      <c r="J34" s="6">
        <f t="shared" si="19"/>
        <v>0</v>
      </c>
      <c r="K34" s="6">
        <f t="shared" si="19"/>
        <v>0</v>
      </c>
      <c r="L34" s="6">
        <f t="shared" si="19"/>
        <v>0</v>
      </c>
      <c r="M34" s="6">
        <f t="shared" si="19"/>
        <v>0</v>
      </c>
      <c r="N34" s="6">
        <f t="shared" si="19"/>
        <v>0</v>
      </c>
      <c r="O34" s="6">
        <f t="shared" si="1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20">SUM(F30:F34)</f>
        <v>2080923.909</v>
      </c>
      <c r="G35" s="20">
        <f t="shared" si="20"/>
        <v>2080923.909</v>
      </c>
      <c r="H35" s="20">
        <f t="shared" si="20"/>
        <v>2080923.909</v>
      </c>
      <c r="I35" s="20">
        <f t="shared" si="20"/>
        <v>2080923.909</v>
      </c>
      <c r="J35" s="20">
        <f t="shared" si="20"/>
        <v>2080923.909</v>
      </c>
      <c r="K35" s="20">
        <f t="shared" si="20"/>
        <v>2080923.909</v>
      </c>
      <c r="L35" s="20">
        <f t="shared" si="20"/>
        <v>2080923.909</v>
      </c>
      <c r="M35" s="20">
        <f t="shared" si="20"/>
        <v>2080923.909</v>
      </c>
      <c r="N35" s="20">
        <f t="shared" si="20"/>
        <v>2080923.909</v>
      </c>
      <c r="O35" s="20">
        <f t="shared" si="20"/>
        <v>2080923.909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21">F37+1</f>
        <v>2029</v>
      </c>
      <c r="H37" s="24">
        <f t="shared" si="21"/>
        <v>2030</v>
      </c>
      <c r="I37" s="24">
        <f t="shared" si="21"/>
        <v>2031</v>
      </c>
      <c r="J37" s="24">
        <f t="shared" si="21"/>
        <v>2032</v>
      </c>
      <c r="K37" s="24">
        <f t="shared" si="21"/>
        <v>2033</v>
      </c>
      <c r="L37" s="24">
        <f t="shared" si="21"/>
        <v>2034</v>
      </c>
      <c r="M37" s="24">
        <f t="shared" si="21"/>
        <v>2035</v>
      </c>
      <c r="N37" s="24">
        <f>M37+1</f>
        <v>2036</v>
      </c>
      <c r="O37" s="24">
        <f t="shared" ref="O37" si="2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2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23"/>
        <v>0</v>
      </c>
      <c r="E39" s="10"/>
      <c r="F39" s="4"/>
      <c r="G39" s="4">
        <f t="shared" ref="G39:G46" si="24">F39</f>
        <v>0</v>
      </c>
      <c r="H39" s="4">
        <f t="shared" ref="H39:H46" si="25">F39</f>
        <v>0</v>
      </c>
      <c r="I39" s="4">
        <f t="shared" ref="I39:I46" si="26">F39</f>
        <v>0</v>
      </c>
      <c r="J39" s="4">
        <f t="shared" ref="J39:J46" si="27">F39</f>
        <v>0</v>
      </c>
      <c r="K39" s="4">
        <f t="shared" ref="K39:K46" si="28">F39</f>
        <v>0</v>
      </c>
      <c r="L39" s="4">
        <f t="shared" ref="L39:L46" si="29">F39</f>
        <v>0</v>
      </c>
      <c r="M39" s="4">
        <f t="shared" ref="M39:M46" si="30">F39</f>
        <v>0</v>
      </c>
      <c r="N39" s="4">
        <f t="shared" ref="N39:N46" si="31">F39</f>
        <v>0</v>
      </c>
      <c r="O39" s="4">
        <f t="shared" ref="O39:O46" si="3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23"/>
        <v>0</v>
      </c>
      <c r="E40" s="10"/>
      <c r="F40" s="4"/>
      <c r="G40" s="4">
        <f t="shared" si="24"/>
        <v>0</v>
      </c>
      <c r="H40" s="4">
        <f t="shared" si="25"/>
        <v>0</v>
      </c>
      <c r="I40" s="4">
        <f t="shared" si="26"/>
        <v>0</v>
      </c>
      <c r="J40" s="4">
        <f t="shared" si="27"/>
        <v>0</v>
      </c>
      <c r="K40" s="4">
        <f t="shared" si="28"/>
        <v>0</v>
      </c>
      <c r="L40" s="4">
        <f t="shared" si="29"/>
        <v>0</v>
      </c>
      <c r="M40" s="4">
        <f t="shared" si="30"/>
        <v>0</v>
      </c>
      <c r="N40" s="4">
        <f t="shared" si="31"/>
        <v>0</v>
      </c>
      <c r="O40" s="4">
        <f t="shared" si="3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23"/>
        <v>0</v>
      </c>
      <c r="E41" s="10"/>
      <c r="F41" s="4"/>
      <c r="G41" s="4">
        <f t="shared" si="24"/>
        <v>0</v>
      </c>
      <c r="H41" s="4">
        <f t="shared" si="25"/>
        <v>0</v>
      </c>
      <c r="I41" s="4">
        <f t="shared" si="26"/>
        <v>0</v>
      </c>
      <c r="J41" s="4">
        <f t="shared" si="27"/>
        <v>0</v>
      </c>
      <c r="K41" s="4">
        <f t="shared" si="28"/>
        <v>0</v>
      </c>
      <c r="L41" s="4">
        <f t="shared" si="29"/>
        <v>0</v>
      </c>
      <c r="M41" s="4">
        <f t="shared" si="30"/>
        <v>0</v>
      </c>
      <c r="N41" s="4">
        <f t="shared" si="31"/>
        <v>0</v>
      </c>
      <c r="O41" s="4">
        <f t="shared" si="3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23"/>
        <v>0</v>
      </c>
      <c r="E42" s="10"/>
      <c r="F42" s="4">
        <f>D18/D14*F38</f>
        <v>0</v>
      </c>
      <c r="G42" s="4">
        <f t="shared" si="24"/>
        <v>0</v>
      </c>
      <c r="H42" s="4">
        <f t="shared" si="25"/>
        <v>0</v>
      </c>
      <c r="I42" s="4">
        <f t="shared" si="26"/>
        <v>0</v>
      </c>
      <c r="J42" s="4">
        <f t="shared" si="27"/>
        <v>0</v>
      </c>
      <c r="K42" s="4">
        <f t="shared" si="28"/>
        <v>0</v>
      </c>
      <c r="L42" s="4">
        <f t="shared" si="29"/>
        <v>0</v>
      </c>
      <c r="M42" s="4">
        <f t="shared" si="30"/>
        <v>0</v>
      </c>
      <c r="N42" s="4">
        <f t="shared" si="31"/>
        <v>0</v>
      </c>
      <c r="O42" s="4">
        <f t="shared" si="3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23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23"/>
        <v>0</v>
      </c>
      <c r="E44" s="10"/>
      <c r="F44" s="4">
        <f>D20/D16*F40</f>
        <v>0</v>
      </c>
      <c r="G44" s="4">
        <f t="shared" si="24"/>
        <v>0</v>
      </c>
      <c r="H44" s="4">
        <f t="shared" si="25"/>
        <v>0</v>
      </c>
      <c r="I44" s="4">
        <f t="shared" si="26"/>
        <v>0</v>
      </c>
      <c r="J44" s="4">
        <f t="shared" si="27"/>
        <v>0</v>
      </c>
      <c r="K44" s="4">
        <f t="shared" si="28"/>
        <v>0</v>
      </c>
      <c r="L44" s="4">
        <f t="shared" si="29"/>
        <v>0</v>
      </c>
      <c r="M44" s="4">
        <f t="shared" si="30"/>
        <v>0</v>
      </c>
      <c r="N44" s="4">
        <f t="shared" si="31"/>
        <v>0</v>
      </c>
      <c r="O44" s="4">
        <f t="shared" si="3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23"/>
        <v>0</v>
      </c>
      <c r="E45" s="10"/>
      <c r="F45" s="4">
        <f>D21/D17*F41</f>
        <v>0</v>
      </c>
      <c r="G45" s="4">
        <f t="shared" si="24"/>
        <v>0</v>
      </c>
      <c r="H45" s="4">
        <f t="shared" si="25"/>
        <v>0</v>
      </c>
      <c r="I45" s="4">
        <f t="shared" si="26"/>
        <v>0</v>
      </c>
      <c r="J45" s="4">
        <f t="shared" si="27"/>
        <v>0</v>
      </c>
      <c r="K45" s="4">
        <f t="shared" si="28"/>
        <v>0</v>
      </c>
      <c r="L45" s="4">
        <f t="shared" si="29"/>
        <v>0</v>
      </c>
      <c r="M45" s="4">
        <f t="shared" si="30"/>
        <v>0</v>
      </c>
      <c r="N45" s="4">
        <f t="shared" si="31"/>
        <v>0</v>
      </c>
      <c r="O45" s="4">
        <f t="shared" si="3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23"/>
        <v>0</v>
      </c>
      <c r="E46" s="10"/>
      <c r="F46" s="4"/>
      <c r="G46" s="4">
        <f t="shared" si="24"/>
        <v>0</v>
      </c>
      <c r="H46" s="4">
        <f t="shared" si="25"/>
        <v>0</v>
      </c>
      <c r="I46" s="4">
        <f t="shared" si="26"/>
        <v>0</v>
      </c>
      <c r="J46" s="4">
        <f t="shared" si="27"/>
        <v>0</v>
      </c>
      <c r="K46" s="4">
        <f t="shared" si="28"/>
        <v>0</v>
      </c>
      <c r="L46" s="4">
        <f t="shared" si="29"/>
        <v>0</v>
      </c>
      <c r="M46" s="4">
        <f t="shared" si="30"/>
        <v>0</v>
      </c>
      <c r="N46" s="4">
        <f t="shared" si="31"/>
        <v>0</v>
      </c>
      <c r="O46" s="4">
        <f t="shared" si="3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23"/>
        <v>0</v>
      </c>
      <c r="E47" s="59"/>
      <c r="F47" s="20">
        <f t="shared" ref="F47:O47" si="33">SUM(F42:F46)</f>
        <v>0</v>
      </c>
      <c r="G47" s="20">
        <f t="shared" si="33"/>
        <v>0</v>
      </c>
      <c r="H47" s="20">
        <f t="shared" si="33"/>
        <v>0</v>
      </c>
      <c r="I47" s="20">
        <f t="shared" si="33"/>
        <v>0</v>
      </c>
      <c r="J47" s="20">
        <f t="shared" si="33"/>
        <v>0</v>
      </c>
      <c r="K47" s="20">
        <f t="shared" si="33"/>
        <v>0</v>
      </c>
      <c r="L47" s="20">
        <f t="shared" si="33"/>
        <v>0</v>
      </c>
      <c r="M47" s="20">
        <f t="shared" si="33"/>
        <v>0</v>
      </c>
      <c r="N47" s="20">
        <f t="shared" si="33"/>
        <v>0</v>
      </c>
      <c r="O47" s="20">
        <f t="shared" si="33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D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4"/>
    <pageSetUpPr fitToPage="1"/>
  </sheetPr>
  <dimension ref="A1:DU667"/>
  <sheetViews>
    <sheetView tabSelected="1" zoomScale="84" zoomScaleNormal="84" workbookViewId="0">
      <selection activeCell="O14" sqref="O14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4" width="12.5703125" style="1" customWidth="1"/>
    <col min="5" max="5" width="14.5703125" style="1" customWidth="1"/>
    <col min="6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/>
      <c r="H4" s="96"/>
      <c r="I4" s="96"/>
      <c r="J4" s="31"/>
      <c r="K4" s="31"/>
      <c r="L4" s="31"/>
      <c r="M4" s="31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x14ac:dyDescent="0.2">
      <c r="A7" s="92" t="s">
        <v>80</v>
      </c>
      <c r="B7" s="116" t="s">
        <v>78</v>
      </c>
      <c r="C7" s="116"/>
      <c r="D7" s="89">
        <f>'1'!D7+'2'!D7+'3'!D7+'4'!D7+'5'!D7+'6'!D7+'7'!D7+'8'!D7+'9'!D7+'10'!D7+'11'!D7+'12'!D7+'13'!D7</f>
        <v>0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6" t="s">
        <v>25</v>
      </c>
      <c r="C8" s="117"/>
      <c r="D8" s="89">
        <f>'1'!D8+'2'!D8+'3'!D8+'4'!D8+'5'!D8+'6'!D8+'7'!D8+'8'!D8+'9'!D8+'10'!D8+'11'!D8+'12'!D8+'13'!D8</f>
        <v>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6" t="s">
        <v>79</v>
      </c>
      <c r="C9" s="116"/>
      <c r="D9" s="89">
        <f>'1'!D9+'2'!D9+'3'!D9+'4'!D9+'5'!D9+'6'!D9+'7'!D9+'8'!D9+'9'!D9+'10'!D9+'11'!D9+'12'!D9+'13'!D9</f>
        <v>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31" customFormat="1" ht="13.35" customHeight="1" x14ac:dyDescent="0.2">
      <c r="A10" s="1"/>
      <c r="B10" s="120"/>
      <c r="C10" s="120"/>
      <c r="D10" s="98"/>
    </row>
    <row r="11" spans="1:15" s="31" customFormat="1" x14ac:dyDescent="0.2"/>
    <row r="12" spans="1:15" s="31" customFormat="1" x14ac:dyDescent="0.2">
      <c r="A12" s="11" t="s">
        <v>12</v>
      </c>
      <c r="B12" s="12">
        <v>10</v>
      </c>
      <c r="C12" s="12"/>
      <c r="D12" s="112"/>
      <c r="E12" s="112"/>
      <c r="F12" s="112"/>
      <c r="G12" s="112"/>
      <c r="H12" s="112"/>
      <c r="I12" s="112"/>
      <c r="J12" s="112"/>
      <c r="K12" s="13"/>
      <c r="L12" s="13"/>
      <c r="M12" s="13"/>
      <c r="N12" s="13"/>
      <c r="O12" s="13"/>
    </row>
    <row r="13" spans="1:15" s="31" customFormat="1" ht="20.25" customHeight="1" x14ac:dyDescent="0.2">
      <c r="A13" s="3" t="s">
        <v>92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31" customFormat="1" x14ac:dyDescent="0.2">
      <c r="A14" s="22"/>
      <c r="B14" s="23" t="s">
        <v>10</v>
      </c>
      <c r="C14" s="23"/>
      <c r="D14" s="24">
        <v>2024</v>
      </c>
      <c r="E14" s="90"/>
      <c r="F14" s="24">
        <v>2028</v>
      </c>
      <c r="G14" s="24">
        <f>F14+1</f>
        <v>2029</v>
      </c>
      <c r="H14" s="24">
        <f t="shared" ref="H14:K14" si="0">G14+1</f>
        <v>2030</v>
      </c>
      <c r="I14" s="24">
        <f t="shared" si="0"/>
        <v>2031</v>
      </c>
      <c r="J14" s="24">
        <f t="shared" si="0"/>
        <v>2032</v>
      </c>
      <c r="K14" s="24">
        <f t="shared" si="0"/>
        <v>2033</v>
      </c>
      <c r="L14" s="24">
        <f>K14+1</f>
        <v>2034</v>
      </c>
      <c r="M14" s="24">
        <f>L14+1</f>
        <v>2035</v>
      </c>
      <c r="N14" s="24">
        <f t="shared" ref="N14:O14" si="1">M14+1</f>
        <v>2036</v>
      </c>
      <c r="O14" s="24">
        <f t="shared" si="1"/>
        <v>2037</v>
      </c>
    </row>
    <row r="15" spans="1:15" s="31" customFormat="1" x14ac:dyDescent="0.2">
      <c r="A15" s="91" t="s">
        <v>14</v>
      </c>
      <c r="B15" s="10">
        <v>1</v>
      </c>
      <c r="C15" s="10"/>
      <c r="D15" s="14">
        <f>'1'!D14+'2'!D14+'3'!D14+'4'!D14+'5'!D14+'6'!D14+'7'!D14+'8'!D14+'9'!D14+'10'!D14+'11'!D14+'12'!D14+'13'!D14</f>
        <v>7432.34</v>
      </c>
      <c r="E15" s="14"/>
      <c r="F15" s="4">
        <f t="shared" ref="F15:F23" si="2">D15</f>
        <v>7432.34</v>
      </c>
      <c r="G15" s="4">
        <f t="shared" ref="G15:K23" si="3">F15</f>
        <v>7432.34</v>
      </c>
      <c r="H15" s="4">
        <f t="shared" si="3"/>
        <v>7432.34</v>
      </c>
      <c r="I15" s="4">
        <f t="shared" si="3"/>
        <v>7432.34</v>
      </c>
      <c r="J15" s="4">
        <f t="shared" si="3"/>
        <v>7432.34</v>
      </c>
      <c r="K15" s="4">
        <f t="shared" si="3"/>
        <v>7432.34</v>
      </c>
      <c r="L15" s="4">
        <f t="shared" ref="L15:L23" si="4">I15</f>
        <v>7432.34</v>
      </c>
      <c r="M15" s="4">
        <f t="shared" ref="M15:M23" si="5">L15</f>
        <v>7432.34</v>
      </c>
      <c r="N15" s="4">
        <f t="shared" ref="N15:N23" si="6">I15</f>
        <v>7432.34</v>
      </c>
      <c r="O15" s="4">
        <f t="shared" ref="O15:O23" si="7">N15</f>
        <v>7432.34</v>
      </c>
    </row>
    <row r="16" spans="1:15" s="31" customFormat="1" x14ac:dyDescent="0.2">
      <c r="A16" s="91" t="s">
        <v>20</v>
      </c>
      <c r="B16" s="10">
        <v>2</v>
      </c>
      <c r="C16" s="10"/>
      <c r="D16" s="14">
        <f>'1'!D15+'2'!D15+'3'!D15+'4'!D15+'5'!D15+'6'!D15+'7'!D15+'8'!D15+'9'!D15+'10'!D15+'11'!D15+'12'!D15+'13'!D15</f>
        <v>143.85916800000001</v>
      </c>
      <c r="E16" s="14"/>
      <c r="F16" s="4">
        <f t="shared" si="2"/>
        <v>143.85916800000001</v>
      </c>
      <c r="G16" s="4">
        <f t="shared" si="3"/>
        <v>143.85916800000001</v>
      </c>
      <c r="H16" s="4">
        <f t="shared" si="3"/>
        <v>143.85916800000001</v>
      </c>
      <c r="I16" s="4">
        <f t="shared" si="3"/>
        <v>143.85916800000001</v>
      </c>
      <c r="J16" s="4">
        <f t="shared" si="3"/>
        <v>143.85916800000001</v>
      </c>
      <c r="K16" s="4">
        <f t="shared" si="3"/>
        <v>143.85916800000001</v>
      </c>
      <c r="L16" s="4">
        <f t="shared" si="4"/>
        <v>143.85916800000001</v>
      </c>
      <c r="M16" s="4">
        <f t="shared" si="5"/>
        <v>143.85916800000001</v>
      </c>
      <c r="N16" s="4">
        <f t="shared" si="6"/>
        <v>143.85916800000001</v>
      </c>
      <c r="O16" s="4">
        <f t="shared" si="7"/>
        <v>143.85916800000001</v>
      </c>
    </row>
    <row r="17" spans="1:24" s="31" customFormat="1" x14ac:dyDescent="0.2">
      <c r="A17" s="91" t="s">
        <v>15</v>
      </c>
      <c r="B17" s="10">
        <v>3</v>
      </c>
      <c r="C17" s="10"/>
      <c r="D17" s="14">
        <f>'1'!D16+'2'!D16+'3'!D16+'4'!D16+'5'!D16+'6'!D16+'7'!D16+'8'!D16+'9'!D16+'10'!D16+'11'!D16+'12'!D16+'13'!D16</f>
        <v>592916</v>
      </c>
      <c r="E17" s="15"/>
      <c r="F17" s="4">
        <f t="shared" si="2"/>
        <v>592916</v>
      </c>
      <c r="G17" s="4">
        <f t="shared" si="3"/>
        <v>592916</v>
      </c>
      <c r="H17" s="4">
        <f t="shared" si="3"/>
        <v>592916</v>
      </c>
      <c r="I17" s="4">
        <f t="shared" si="3"/>
        <v>592916</v>
      </c>
      <c r="J17" s="4">
        <f t="shared" si="3"/>
        <v>592916</v>
      </c>
      <c r="K17" s="4">
        <f t="shared" si="3"/>
        <v>592916</v>
      </c>
      <c r="L17" s="4">
        <f t="shared" si="4"/>
        <v>592916</v>
      </c>
      <c r="M17" s="4">
        <f t="shared" si="5"/>
        <v>592916</v>
      </c>
      <c r="N17" s="4">
        <f t="shared" si="6"/>
        <v>592916</v>
      </c>
      <c r="O17" s="4">
        <f t="shared" si="7"/>
        <v>592916</v>
      </c>
    </row>
    <row r="18" spans="1:24" s="31" customFormat="1" x14ac:dyDescent="0.2">
      <c r="A18" s="91" t="s">
        <v>13</v>
      </c>
      <c r="B18" s="10">
        <v>4</v>
      </c>
      <c r="C18" s="10"/>
      <c r="D18" s="14">
        <f>'1'!D17+'2'!D17+'3'!D17+'4'!D17+'5'!D17+'6'!D17+'7'!D17+'8'!D17+'9'!D17+'10'!D17+'11'!D17+'12'!D17+'13'!D17</f>
        <v>10343</v>
      </c>
      <c r="E18" s="15"/>
      <c r="F18" s="4">
        <f t="shared" si="2"/>
        <v>10343</v>
      </c>
      <c r="G18" s="4">
        <f t="shared" si="3"/>
        <v>10343</v>
      </c>
      <c r="H18" s="4">
        <f t="shared" si="3"/>
        <v>10343</v>
      </c>
      <c r="I18" s="4">
        <f t="shared" si="3"/>
        <v>10343</v>
      </c>
      <c r="J18" s="4">
        <f t="shared" si="3"/>
        <v>10343</v>
      </c>
      <c r="K18" s="4">
        <f t="shared" si="3"/>
        <v>10343</v>
      </c>
      <c r="L18" s="4">
        <f t="shared" si="4"/>
        <v>10343</v>
      </c>
      <c r="M18" s="4">
        <f t="shared" si="5"/>
        <v>10343</v>
      </c>
      <c r="N18" s="4">
        <f t="shared" si="6"/>
        <v>10343</v>
      </c>
      <c r="O18" s="4">
        <f t="shared" si="7"/>
        <v>10343</v>
      </c>
    </row>
    <row r="19" spans="1:24" s="31" customFormat="1" x14ac:dyDescent="0.2">
      <c r="A19" s="8" t="s">
        <v>16</v>
      </c>
      <c r="B19" s="10">
        <v>5</v>
      </c>
      <c r="C19" s="10"/>
      <c r="D19" s="14">
        <f>'1'!D18+'2'!D18+'3'!D18+'4'!D18+'5'!D18+'6'!D18+'7'!D18+'8'!D18+'9'!D18+'10'!D18+'11'!D18+'12'!D18+'13'!D18</f>
        <v>8219458.6206276231</v>
      </c>
      <c r="E19" s="15"/>
      <c r="F19" s="4">
        <f t="shared" si="2"/>
        <v>8219458.6206276231</v>
      </c>
      <c r="G19" s="4">
        <f t="shared" si="3"/>
        <v>8219458.6206276231</v>
      </c>
      <c r="H19" s="4">
        <f t="shared" si="3"/>
        <v>8219458.6206276231</v>
      </c>
      <c r="I19" s="4">
        <f t="shared" si="3"/>
        <v>8219458.6206276231</v>
      </c>
      <c r="J19" s="4">
        <f t="shared" si="3"/>
        <v>8219458.6206276231</v>
      </c>
      <c r="K19" s="4">
        <f t="shared" si="3"/>
        <v>8219458.6206276231</v>
      </c>
      <c r="L19" s="4">
        <f t="shared" si="4"/>
        <v>8219458.6206276231</v>
      </c>
      <c r="M19" s="4">
        <f t="shared" si="5"/>
        <v>8219458.6206276231</v>
      </c>
      <c r="N19" s="4">
        <f t="shared" si="6"/>
        <v>8219458.6206276231</v>
      </c>
      <c r="O19" s="4">
        <f t="shared" si="7"/>
        <v>8219458.6206276231</v>
      </c>
    </row>
    <row r="20" spans="1:24" s="31" customFormat="1" x14ac:dyDescent="0.2">
      <c r="A20" s="8" t="s">
        <v>21</v>
      </c>
      <c r="B20" s="10">
        <v>6</v>
      </c>
      <c r="C20" s="10"/>
      <c r="D20" s="14">
        <f>'1'!D19+'2'!D19+'3'!D19+'4'!D19+'5'!D19+'6'!D19+'7'!D19+'8'!D19+'9'!D19+'10'!D19+'11'!D19+'12'!D19+'13'!D19</f>
        <v>119818.41689356</v>
      </c>
      <c r="E20" s="15"/>
      <c r="F20" s="4">
        <f t="shared" si="2"/>
        <v>119818.41689356</v>
      </c>
      <c r="G20" s="4">
        <f t="shared" si="3"/>
        <v>119818.41689356</v>
      </c>
      <c r="H20" s="4">
        <f t="shared" si="3"/>
        <v>119818.41689356</v>
      </c>
      <c r="I20" s="4">
        <f t="shared" si="3"/>
        <v>119818.41689356</v>
      </c>
      <c r="J20" s="4">
        <f t="shared" si="3"/>
        <v>119818.41689356</v>
      </c>
      <c r="K20" s="4">
        <f t="shared" si="3"/>
        <v>119818.41689356</v>
      </c>
      <c r="L20" s="4">
        <f t="shared" si="4"/>
        <v>119818.41689356</v>
      </c>
      <c r="M20" s="4">
        <f t="shared" si="5"/>
        <v>119818.41689356</v>
      </c>
      <c r="N20" s="4">
        <f t="shared" si="6"/>
        <v>119818.41689356</v>
      </c>
      <c r="O20" s="4">
        <f t="shared" si="7"/>
        <v>119818.41689356</v>
      </c>
    </row>
    <row r="21" spans="1:24" s="31" customFormat="1" x14ac:dyDescent="0.2">
      <c r="A21" s="8" t="s">
        <v>17</v>
      </c>
      <c r="B21" s="10">
        <v>7</v>
      </c>
      <c r="C21" s="10"/>
      <c r="D21" s="14">
        <f>'1'!D20+'2'!D20+'3'!D20+'4'!D20+'5'!D20+'6'!D20+'7'!D20+'8'!D20+'9'!D20+'10'!D20+'11'!D20+'12'!D20+'13'!D20</f>
        <v>5568880.461538</v>
      </c>
      <c r="E21" s="15"/>
      <c r="F21" s="4">
        <f t="shared" si="2"/>
        <v>5568880.461538</v>
      </c>
      <c r="G21" s="4">
        <f t="shared" si="3"/>
        <v>5568880.461538</v>
      </c>
      <c r="H21" s="4">
        <f t="shared" si="3"/>
        <v>5568880.461538</v>
      </c>
      <c r="I21" s="4">
        <f t="shared" si="3"/>
        <v>5568880.461538</v>
      </c>
      <c r="J21" s="4">
        <f t="shared" si="3"/>
        <v>5568880.461538</v>
      </c>
      <c r="K21" s="4">
        <f t="shared" si="3"/>
        <v>5568880.461538</v>
      </c>
      <c r="L21" s="4">
        <f t="shared" si="4"/>
        <v>5568880.461538</v>
      </c>
      <c r="M21" s="4">
        <f t="shared" si="5"/>
        <v>5568880.461538</v>
      </c>
      <c r="N21" s="4">
        <f t="shared" si="6"/>
        <v>5568880.461538</v>
      </c>
      <c r="O21" s="4">
        <f t="shared" si="7"/>
        <v>5568880.461538</v>
      </c>
    </row>
    <row r="22" spans="1:24" s="31" customFormat="1" x14ac:dyDescent="0.2">
      <c r="A22" s="8" t="s">
        <v>18</v>
      </c>
      <c r="B22" s="10">
        <v>8</v>
      </c>
      <c r="C22" s="10"/>
      <c r="D22" s="14">
        <f>'1'!D21+'2'!D21+'3'!D21+'4'!D21+'5'!D21+'6'!D21+'7'!D21+'8'!D21+'9'!D21+'10'!D21+'11'!D21+'12'!D21+'13'!D21</f>
        <v>1147990.2560000003</v>
      </c>
      <c r="E22" s="15"/>
      <c r="F22" s="4">
        <f t="shared" si="2"/>
        <v>1147990.2560000003</v>
      </c>
      <c r="G22" s="4">
        <f t="shared" si="3"/>
        <v>1147990.2560000003</v>
      </c>
      <c r="H22" s="4">
        <f t="shared" si="3"/>
        <v>1147990.2560000003</v>
      </c>
      <c r="I22" s="4">
        <f t="shared" si="3"/>
        <v>1147990.2560000003</v>
      </c>
      <c r="J22" s="4">
        <f t="shared" si="3"/>
        <v>1147990.2560000003</v>
      </c>
      <c r="K22" s="4">
        <f t="shared" si="3"/>
        <v>1147990.2560000003</v>
      </c>
      <c r="L22" s="4">
        <f t="shared" si="4"/>
        <v>1147990.2560000003</v>
      </c>
      <c r="M22" s="4">
        <f t="shared" si="5"/>
        <v>1147990.2560000003</v>
      </c>
      <c r="N22" s="4">
        <f t="shared" si="6"/>
        <v>1147990.2560000003</v>
      </c>
      <c r="O22" s="4">
        <f t="shared" si="7"/>
        <v>1147990.2560000003</v>
      </c>
    </row>
    <row r="23" spans="1:24" s="31" customFormat="1" x14ac:dyDescent="0.2">
      <c r="A23" s="9" t="s">
        <v>19</v>
      </c>
      <c r="B23" s="33">
        <v>9</v>
      </c>
      <c r="C23" s="33"/>
      <c r="D23" s="14">
        <f>'1'!D22+'2'!D22+'3'!D22+'4'!D22+'5'!D22+'6'!D22+'7'!D22+'8'!D22+'9'!D22+'10'!D22+'11'!D22+'12'!D22+'13'!D22</f>
        <v>0</v>
      </c>
      <c r="E23" s="15"/>
      <c r="F23" s="4">
        <f t="shared" si="2"/>
        <v>0</v>
      </c>
      <c r="G23" s="4">
        <f t="shared" si="3"/>
        <v>0</v>
      </c>
      <c r="H23" s="4">
        <f t="shared" si="3"/>
        <v>0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4"/>
        <v>0</v>
      </c>
      <c r="M23" s="4">
        <f t="shared" si="5"/>
        <v>0</v>
      </c>
      <c r="N23" s="4">
        <f t="shared" si="6"/>
        <v>0</v>
      </c>
      <c r="O23" s="4">
        <f t="shared" si="7"/>
        <v>0</v>
      </c>
    </row>
    <row r="24" spans="1:24" s="31" customFormat="1" x14ac:dyDescent="0.2">
      <c r="A24" s="17" t="s">
        <v>96</v>
      </c>
      <c r="B24" s="16" t="s">
        <v>11</v>
      </c>
      <c r="C24" s="16"/>
      <c r="D24" s="21">
        <f>SUM(D19:D23)</f>
        <v>15056147.755059185</v>
      </c>
      <c r="E24" s="21"/>
      <c r="F24" s="21">
        <f t="shared" ref="F24:M24" si="8">SUM(F19:F23)</f>
        <v>15056147.755059185</v>
      </c>
      <c r="G24" s="21">
        <f t="shared" si="8"/>
        <v>15056147.755059185</v>
      </c>
      <c r="H24" s="21">
        <f t="shared" si="8"/>
        <v>15056147.755059185</v>
      </c>
      <c r="I24" s="21">
        <f t="shared" si="8"/>
        <v>15056147.755059185</v>
      </c>
      <c r="J24" s="21">
        <f t="shared" si="8"/>
        <v>15056147.755059185</v>
      </c>
      <c r="K24" s="21">
        <f t="shared" si="8"/>
        <v>15056147.755059185</v>
      </c>
      <c r="L24" s="21">
        <f t="shared" si="8"/>
        <v>15056147.755059185</v>
      </c>
      <c r="M24" s="21">
        <f t="shared" si="8"/>
        <v>15056147.755059185</v>
      </c>
      <c r="N24" s="21">
        <f t="shared" ref="N24:O24" si="9">SUM(N19:N23)</f>
        <v>15056147.755059185</v>
      </c>
      <c r="O24" s="21">
        <f t="shared" si="9"/>
        <v>15056147.755059185</v>
      </c>
    </row>
    <row r="25" spans="1:24" s="31" customFormat="1" ht="20.25" customHeight="1" x14ac:dyDescent="0.2">
      <c r="A25" s="3" t="s">
        <v>93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24" s="31" customFormat="1" ht="12.75" customHeight="1" x14ac:dyDescent="0.2">
      <c r="A26" s="22"/>
      <c r="B26" s="23" t="s">
        <v>10</v>
      </c>
      <c r="C26" s="23"/>
      <c r="D26" s="23"/>
      <c r="E26" s="23"/>
      <c r="F26" s="24">
        <v>2028</v>
      </c>
      <c r="G26" s="24">
        <f>F26+1</f>
        <v>2029</v>
      </c>
      <c r="H26" s="24">
        <f t="shared" ref="H26:K26" si="10">G26+1</f>
        <v>2030</v>
      </c>
      <c r="I26" s="24">
        <f t="shared" si="10"/>
        <v>2031</v>
      </c>
      <c r="J26" s="24">
        <f t="shared" si="10"/>
        <v>2032</v>
      </c>
      <c r="K26" s="24">
        <f t="shared" si="10"/>
        <v>2033</v>
      </c>
      <c r="L26" s="24">
        <f>K26+1</f>
        <v>2034</v>
      </c>
      <c r="M26" s="24">
        <f>L26+1</f>
        <v>2035</v>
      </c>
      <c r="N26" s="24">
        <f t="shared" ref="N26:O26" si="11">M26+1</f>
        <v>2036</v>
      </c>
      <c r="O26" s="24">
        <f t="shared" si="11"/>
        <v>2037</v>
      </c>
      <c r="X26" s="104"/>
    </row>
    <row r="27" spans="1:24" s="31" customFormat="1" x14ac:dyDescent="0.2">
      <c r="A27" s="91" t="s">
        <v>14</v>
      </c>
      <c r="B27" s="10">
        <v>10</v>
      </c>
      <c r="C27" s="10"/>
      <c r="D27" s="10"/>
      <c r="E27" s="10"/>
      <c r="F27" s="6">
        <f>F15-F39</f>
        <v>7432.34</v>
      </c>
      <c r="G27" s="6">
        <f t="shared" ref="G27:M27" si="12">G15-G39</f>
        <v>7432.34</v>
      </c>
      <c r="H27" s="6">
        <f t="shared" si="12"/>
        <v>7432.34</v>
      </c>
      <c r="I27" s="6">
        <f t="shared" si="12"/>
        <v>7432.34</v>
      </c>
      <c r="J27" s="6">
        <f t="shared" si="12"/>
        <v>7432.34</v>
      </c>
      <c r="K27" s="6">
        <f t="shared" si="12"/>
        <v>7432.34</v>
      </c>
      <c r="L27" s="6">
        <f t="shared" si="12"/>
        <v>7432.34</v>
      </c>
      <c r="M27" s="6">
        <f t="shared" si="12"/>
        <v>7432.34</v>
      </c>
      <c r="N27" s="6">
        <f t="shared" ref="N27:O27" si="13">N15-N39</f>
        <v>7432.34</v>
      </c>
      <c r="O27" s="6">
        <f t="shared" si="13"/>
        <v>7432.34</v>
      </c>
      <c r="P27" s="51"/>
      <c r="Q27" s="52"/>
      <c r="X27" s="104"/>
    </row>
    <row r="28" spans="1:24" s="31" customFormat="1" x14ac:dyDescent="0.2">
      <c r="A28" s="91" t="s">
        <v>20</v>
      </c>
      <c r="B28" s="10">
        <v>11</v>
      </c>
      <c r="C28" s="10"/>
      <c r="D28" s="10"/>
      <c r="E28" s="10"/>
      <c r="F28" s="6">
        <f t="shared" ref="F28:M28" si="14">F16-F40</f>
        <v>143.85916800000001</v>
      </c>
      <c r="G28" s="6">
        <f t="shared" si="14"/>
        <v>143.85916800000001</v>
      </c>
      <c r="H28" s="6">
        <f t="shared" si="14"/>
        <v>143.85916800000001</v>
      </c>
      <c r="I28" s="6">
        <f t="shared" si="14"/>
        <v>143.85916800000001</v>
      </c>
      <c r="J28" s="6">
        <f t="shared" si="14"/>
        <v>143.85916800000001</v>
      </c>
      <c r="K28" s="6">
        <f t="shared" si="14"/>
        <v>143.85916800000001</v>
      </c>
      <c r="L28" s="6">
        <f t="shared" si="14"/>
        <v>143.85916800000001</v>
      </c>
      <c r="M28" s="6">
        <f t="shared" si="14"/>
        <v>143.85916800000001</v>
      </c>
      <c r="N28" s="6">
        <f t="shared" ref="N28:O28" si="15">N16-N40</f>
        <v>143.85916800000001</v>
      </c>
      <c r="O28" s="6">
        <f t="shared" si="15"/>
        <v>143.85916800000001</v>
      </c>
      <c r="P28" s="51"/>
      <c r="Q28" s="52"/>
      <c r="X28" s="104"/>
    </row>
    <row r="29" spans="1:24" s="31" customFormat="1" x14ac:dyDescent="0.2">
      <c r="A29" s="91" t="s">
        <v>15</v>
      </c>
      <c r="B29" s="10">
        <v>12</v>
      </c>
      <c r="C29" s="10"/>
      <c r="D29" s="10"/>
      <c r="E29" s="10"/>
      <c r="F29" s="6">
        <f t="shared" ref="F29:M29" si="16">F17-F41</f>
        <v>592916</v>
      </c>
      <c r="G29" s="6">
        <f t="shared" si="16"/>
        <v>592916</v>
      </c>
      <c r="H29" s="6">
        <f t="shared" si="16"/>
        <v>592916</v>
      </c>
      <c r="I29" s="6">
        <f t="shared" si="16"/>
        <v>592916</v>
      </c>
      <c r="J29" s="6">
        <f t="shared" si="16"/>
        <v>592916</v>
      </c>
      <c r="K29" s="6">
        <f t="shared" si="16"/>
        <v>592916</v>
      </c>
      <c r="L29" s="6">
        <f t="shared" si="16"/>
        <v>592916</v>
      </c>
      <c r="M29" s="6">
        <f t="shared" si="16"/>
        <v>592916</v>
      </c>
      <c r="N29" s="6">
        <f t="shared" ref="N29:O29" si="17">N17-N41</f>
        <v>592916</v>
      </c>
      <c r="O29" s="6">
        <f t="shared" si="17"/>
        <v>592916</v>
      </c>
      <c r="P29" s="51"/>
      <c r="Q29" s="52"/>
      <c r="X29" s="104"/>
    </row>
    <row r="30" spans="1:24" s="31" customFormat="1" x14ac:dyDescent="0.2">
      <c r="A30" s="91" t="s">
        <v>13</v>
      </c>
      <c r="B30" s="10">
        <v>13</v>
      </c>
      <c r="C30" s="10"/>
      <c r="D30" s="10"/>
      <c r="E30" s="10"/>
      <c r="F30" s="6">
        <f t="shared" ref="F30:M30" si="18">F18-F42</f>
        <v>10343</v>
      </c>
      <c r="G30" s="6">
        <f t="shared" si="18"/>
        <v>10343</v>
      </c>
      <c r="H30" s="6">
        <f t="shared" si="18"/>
        <v>10343</v>
      </c>
      <c r="I30" s="6">
        <f t="shared" si="18"/>
        <v>10343</v>
      </c>
      <c r="J30" s="6">
        <f t="shared" si="18"/>
        <v>10343</v>
      </c>
      <c r="K30" s="6">
        <f t="shared" si="18"/>
        <v>10343</v>
      </c>
      <c r="L30" s="6">
        <f t="shared" si="18"/>
        <v>10343</v>
      </c>
      <c r="M30" s="6">
        <f t="shared" si="18"/>
        <v>10343</v>
      </c>
      <c r="N30" s="6">
        <f t="shared" ref="N30:O30" si="19">N18-N42</f>
        <v>10343</v>
      </c>
      <c r="O30" s="6">
        <f t="shared" si="19"/>
        <v>10343</v>
      </c>
      <c r="P30" s="51"/>
      <c r="Q30" s="52"/>
      <c r="X30" s="104"/>
    </row>
    <row r="31" spans="1:24" s="31" customFormat="1" x14ac:dyDescent="0.2">
      <c r="A31" s="8" t="s">
        <v>16</v>
      </c>
      <c r="B31" s="10">
        <v>14</v>
      </c>
      <c r="C31" s="10"/>
      <c r="D31" s="10"/>
      <c r="E31" s="10"/>
      <c r="F31" s="6">
        <f t="shared" ref="F31:M31" si="20">F19-F43</f>
        <v>8219458.6206276231</v>
      </c>
      <c r="G31" s="6">
        <f t="shared" si="20"/>
        <v>8219458.6206276231</v>
      </c>
      <c r="H31" s="6">
        <f t="shared" si="20"/>
        <v>8219458.6206276231</v>
      </c>
      <c r="I31" s="6">
        <f t="shared" si="20"/>
        <v>8219458.6206276231</v>
      </c>
      <c r="J31" s="6">
        <f t="shared" si="20"/>
        <v>8219458.6206276231</v>
      </c>
      <c r="K31" s="6">
        <f t="shared" si="20"/>
        <v>8219458.6206276231</v>
      </c>
      <c r="L31" s="6">
        <f t="shared" si="20"/>
        <v>8219458.6206276231</v>
      </c>
      <c r="M31" s="6">
        <f t="shared" si="20"/>
        <v>8219458.6206276231</v>
      </c>
      <c r="N31" s="6">
        <f t="shared" ref="N31:O31" si="21">N19-N43</f>
        <v>8219458.6206276231</v>
      </c>
      <c r="O31" s="6">
        <f t="shared" si="21"/>
        <v>8219458.6206276231</v>
      </c>
      <c r="X31" s="104"/>
    </row>
    <row r="32" spans="1:24" s="31" customFormat="1" x14ac:dyDescent="0.2">
      <c r="A32" s="8" t="s">
        <v>21</v>
      </c>
      <c r="B32" s="10">
        <v>15</v>
      </c>
      <c r="C32" s="10"/>
      <c r="D32" s="10"/>
      <c r="E32" s="10"/>
      <c r="F32" s="6">
        <f t="shared" ref="F32:M32" si="22">F20-F44</f>
        <v>119818.41689356</v>
      </c>
      <c r="G32" s="6">
        <f t="shared" si="22"/>
        <v>119818.41689356</v>
      </c>
      <c r="H32" s="6">
        <f t="shared" si="22"/>
        <v>119818.41689356</v>
      </c>
      <c r="I32" s="6">
        <f t="shared" si="22"/>
        <v>119818.41689356</v>
      </c>
      <c r="J32" s="6">
        <f t="shared" si="22"/>
        <v>119818.41689356</v>
      </c>
      <c r="K32" s="6">
        <f t="shared" si="22"/>
        <v>119818.41689356</v>
      </c>
      <c r="L32" s="6">
        <f t="shared" si="22"/>
        <v>119818.41689356</v>
      </c>
      <c r="M32" s="6">
        <f t="shared" si="22"/>
        <v>119818.41689356</v>
      </c>
      <c r="N32" s="6">
        <f t="shared" ref="N32:O32" si="23">N20-N44</f>
        <v>119818.41689356</v>
      </c>
      <c r="O32" s="6">
        <f t="shared" si="23"/>
        <v>119818.41689356</v>
      </c>
      <c r="X32" s="104"/>
    </row>
    <row r="33" spans="1:24" s="31" customFormat="1" x14ac:dyDescent="0.2">
      <c r="A33" s="8" t="s">
        <v>17</v>
      </c>
      <c r="B33" s="10">
        <v>16</v>
      </c>
      <c r="C33" s="10"/>
      <c r="D33" s="10"/>
      <c r="E33" s="10"/>
      <c r="F33" s="6">
        <f t="shared" ref="F33:M33" si="24">F21-F45</f>
        <v>5568880.461538</v>
      </c>
      <c r="G33" s="6">
        <f t="shared" si="24"/>
        <v>5568880.461538</v>
      </c>
      <c r="H33" s="6">
        <f t="shared" si="24"/>
        <v>5568880.461538</v>
      </c>
      <c r="I33" s="6">
        <f t="shared" si="24"/>
        <v>5568880.461538</v>
      </c>
      <c r="J33" s="6">
        <f t="shared" si="24"/>
        <v>5568880.461538</v>
      </c>
      <c r="K33" s="6">
        <f t="shared" si="24"/>
        <v>5568880.461538</v>
      </c>
      <c r="L33" s="6">
        <f t="shared" si="24"/>
        <v>5568880.461538</v>
      </c>
      <c r="M33" s="6">
        <f t="shared" si="24"/>
        <v>5568880.461538</v>
      </c>
      <c r="N33" s="6">
        <f t="shared" ref="N33:O33" si="25">N21-N45</f>
        <v>5568880.461538</v>
      </c>
      <c r="O33" s="6">
        <f t="shared" si="25"/>
        <v>5568880.461538</v>
      </c>
      <c r="P33" s="53"/>
      <c r="X33" s="104"/>
    </row>
    <row r="34" spans="1:24" s="31" customFormat="1" x14ac:dyDescent="0.2">
      <c r="A34" s="8" t="s">
        <v>18</v>
      </c>
      <c r="B34" s="10">
        <v>17</v>
      </c>
      <c r="C34" s="10"/>
      <c r="D34" s="10"/>
      <c r="E34" s="10"/>
      <c r="F34" s="6">
        <f t="shared" ref="F34:M34" si="26">F22-F46</f>
        <v>1147990.2560000003</v>
      </c>
      <c r="G34" s="6">
        <f t="shared" si="26"/>
        <v>1147990.2560000003</v>
      </c>
      <c r="H34" s="6">
        <f t="shared" si="26"/>
        <v>1147990.2560000003</v>
      </c>
      <c r="I34" s="6">
        <f t="shared" si="26"/>
        <v>1147990.2560000003</v>
      </c>
      <c r="J34" s="6">
        <f t="shared" si="26"/>
        <v>1147990.2560000003</v>
      </c>
      <c r="K34" s="6">
        <f t="shared" si="26"/>
        <v>1147990.2560000003</v>
      </c>
      <c r="L34" s="6">
        <f t="shared" si="26"/>
        <v>1147990.2560000003</v>
      </c>
      <c r="M34" s="6">
        <f t="shared" si="26"/>
        <v>1147990.2560000003</v>
      </c>
      <c r="N34" s="6">
        <f t="shared" ref="N34:O34" si="27">N22-N46</f>
        <v>1147990.2560000003</v>
      </c>
      <c r="O34" s="6">
        <f t="shared" si="27"/>
        <v>1147990.2560000003</v>
      </c>
      <c r="P34" s="53"/>
      <c r="X34" s="104"/>
    </row>
    <row r="35" spans="1:24" s="31" customFormat="1" x14ac:dyDescent="0.2">
      <c r="A35" s="9" t="s">
        <v>19</v>
      </c>
      <c r="B35" s="10">
        <v>18</v>
      </c>
      <c r="C35" s="10"/>
      <c r="D35" s="10"/>
      <c r="E35" s="10"/>
      <c r="F35" s="6">
        <f t="shared" ref="F35:M35" si="28">F23-F47</f>
        <v>0</v>
      </c>
      <c r="G35" s="6">
        <f t="shared" si="28"/>
        <v>0</v>
      </c>
      <c r="H35" s="6">
        <f t="shared" si="28"/>
        <v>0</v>
      </c>
      <c r="I35" s="6">
        <f t="shared" si="28"/>
        <v>0</v>
      </c>
      <c r="J35" s="6">
        <f t="shared" si="28"/>
        <v>0</v>
      </c>
      <c r="K35" s="6">
        <f t="shared" si="28"/>
        <v>0</v>
      </c>
      <c r="L35" s="6">
        <f t="shared" si="28"/>
        <v>0</v>
      </c>
      <c r="M35" s="6">
        <f t="shared" si="28"/>
        <v>0</v>
      </c>
      <c r="N35" s="6">
        <f t="shared" ref="N35:O35" si="29">N23-N47</f>
        <v>0</v>
      </c>
      <c r="O35" s="6">
        <f t="shared" si="29"/>
        <v>0</v>
      </c>
      <c r="P35" s="53"/>
      <c r="X35" s="104"/>
    </row>
    <row r="36" spans="1:24" s="31" customFormat="1" x14ac:dyDescent="0.2">
      <c r="A36" s="18" t="s">
        <v>97</v>
      </c>
      <c r="B36" s="19" t="s">
        <v>0</v>
      </c>
      <c r="C36" s="19"/>
      <c r="D36" s="19"/>
      <c r="E36" s="19"/>
      <c r="F36" s="20">
        <f t="shared" ref="F36:M36" si="30">SUM(F31:F35)</f>
        <v>15056147.755059185</v>
      </c>
      <c r="G36" s="20">
        <f t="shared" si="30"/>
        <v>15056147.755059185</v>
      </c>
      <c r="H36" s="20">
        <f t="shared" si="30"/>
        <v>15056147.755059185</v>
      </c>
      <c r="I36" s="20">
        <f t="shared" si="30"/>
        <v>15056147.755059185</v>
      </c>
      <c r="J36" s="20">
        <f t="shared" si="30"/>
        <v>15056147.755059185</v>
      </c>
      <c r="K36" s="20">
        <f t="shared" si="30"/>
        <v>15056147.755059185</v>
      </c>
      <c r="L36" s="20">
        <f t="shared" si="30"/>
        <v>15056147.755059185</v>
      </c>
      <c r="M36" s="20">
        <f t="shared" si="30"/>
        <v>15056147.755059185</v>
      </c>
      <c r="N36" s="20">
        <f t="shared" ref="N36:O36" si="31">SUM(N31:N35)</f>
        <v>15056147.755059185</v>
      </c>
      <c r="O36" s="20">
        <f t="shared" si="31"/>
        <v>15056147.755059185</v>
      </c>
      <c r="P36" s="54"/>
      <c r="X36" s="104"/>
    </row>
    <row r="37" spans="1:24" s="31" customFormat="1" ht="20.25" customHeight="1" x14ac:dyDescent="0.2">
      <c r="A37" s="3" t="s">
        <v>95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X37" s="104"/>
    </row>
    <row r="38" spans="1:24" s="31" customFormat="1" ht="12.75" customHeight="1" x14ac:dyDescent="0.2">
      <c r="A38" s="22"/>
      <c r="B38" s="23" t="s">
        <v>10</v>
      </c>
      <c r="C38" s="23"/>
      <c r="D38" s="23" t="s">
        <v>27</v>
      </c>
      <c r="E38" s="23"/>
      <c r="F38" s="24">
        <v>2028</v>
      </c>
      <c r="G38" s="24">
        <f t="shared" ref="G38:M38" si="32">F38+1</f>
        <v>2029</v>
      </c>
      <c r="H38" s="24">
        <f t="shared" si="32"/>
        <v>2030</v>
      </c>
      <c r="I38" s="24">
        <f t="shared" si="32"/>
        <v>2031</v>
      </c>
      <c r="J38" s="24">
        <f t="shared" si="32"/>
        <v>2032</v>
      </c>
      <c r="K38" s="24">
        <f t="shared" si="32"/>
        <v>2033</v>
      </c>
      <c r="L38" s="24">
        <f t="shared" si="32"/>
        <v>2034</v>
      </c>
      <c r="M38" s="24">
        <f t="shared" si="32"/>
        <v>2035</v>
      </c>
      <c r="N38" s="24">
        <f t="shared" ref="N38" si="33">M38+1</f>
        <v>2036</v>
      </c>
      <c r="O38" s="24">
        <f t="shared" ref="O38" si="34">N38+1</f>
        <v>2037</v>
      </c>
      <c r="X38" s="104"/>
    </row>
    <row r="39" spans="1:24" s="31" customFormat="1" x14ac:dyDescent="0.2">
      <c r="A39" s="8" t="s">
        <v>14</v>
      </c>
      <c r="B39" s="10">
        <v>19</v>
      </c>
      <c r="C39" s="10"/>
      <c r="D39" s="10"/>
      <c r="E39" s="10"/>
      <c r="F39" s="4">
        <f>'1'!F38+'2'!F38+'3'!F38+'4'!F38+'5'!F38+'6'!F38+'7'!F38+'8'!F38+'9'!F38+'10'!F38+'11'!F38+'12'!F38+'13'!F38</f>
        <v>0</v>
      </c>
      <c r="G39" s="4">
        <f>'1'!G38+'2'!G38+'3'!G38+'4'!G38+'5'!G38+'6'!G38+'7'!G38+'8'!G38+'9'!G38+'10'!G38+'11'!G38+'12'!G38+'13'!G38</f>
        <v>0</v>
      </c>
      <c r="H39" s="4">
        <f>'1'!H38+'2'!H38+'3'!H38+'4'!H38+'5'!H38+'6'!H38+'7'!H38+'8'!H38+'9'!H38+'10'!H38+'11'!H38+'12'!H38+'13'!H38</f>
        <v>0</v>
      </c>
      <c r="I39" s="4">
        <f>'1'!I38+'2'!I38+'3'!I38+'4'!I38+'5'!I38+'6'!I38+'7'!I38+'8'!I38+'9'!I38+'10'!I38+'11'!I38+'12'!I38+'13'!I38</f>
        <v>0</v>
      </c>
      <c r="J39" s="4">
        <f>'1'!J38+'2'!J38+'3'!J38+'4'!J38+'5'!J38+'6'!J38+'7'!J38+'8'!J38+'9'!J38+'10'!J38+'11'!J38+'12'!J38+'13'!J38</f>
        <v>0</v>
      </c>
      <c r="K39" s="4">
        <f>'1'!K38+'2'!K38+'3'!K38+'4'!K38+'5'!K38+'6'!K38+'7'!K38+'8'!K38+'9'!K38+'10'!K38+'11'!K38+'12'!K38+'13'!K38</f>
        <v>0</v>
      </c>
      <c r="L39" s="4">
        <f>'1'!L38+'2'!L38+'3'!L38+'4'!L38+'5'!L38+'6'!L38+'7'!L38+'8'!L38+'9'!L38+'10'!L38+'11'!L38+'12'!L38+'13'!L38</f>
        <v>0</v>
      </c>
      <c r="M39" s="4">
        <f>'1'!M38+'2'!M38+'3'!M38+'4'!M38+'5'!M38+'6'!M38+'7'!M38+'8'!M38+'9'!M38+'10'!M38+'11'!M38+'12'!M38+'13'!M38</f>
        <v>0</v>
      </c>
      <c r="N39" s="4">
        <f>'1'!N38+'2'!N38+'3'!N38+'4'!N38+'5'!N38+'6'!N38+'7'!N38+'8'!N38+'9'!N38+'10'!N38+'11'!N38+'12'!N38+'13'!N38</f>
        <v>0</v>
      </c>
      <c r="O39" s="4">
        <f>'1'!O38+'2'!O38+'3'!O38+'4'!O38+'5'!O38+'6'!O38+'7'!O38+'8'!O38+'9'!O38+'10'!O38+'11'!O38+'12'!O38+'13'!O38</f>
        <v>0</v>
      </c>
      <c r="P39" s="51"/>
      <c r="Q39" s="52"/>
    </row>
    <row r="40" spans="1:24" s="31" customFormat="1" x14ac:dyDescent="0.2">
      <c r="A40" s="91" t="s">
        <v>20</v>
      </c>
      <c r="B40" s="10">
        <v>20</v>
      </c>
      <c r="C40" s="10"/>
      <c r="D40" s="10"/>
      <c r="E40" s="10"/>
      <c r="F40" s="4">
        <f>'1'!F39+'2'!F39+'3'!F39+'4'!F39+'5'!F39+'6'!F39+'7'!F39+'8'!F39+'9'!F39+'10'!F39+'11'!F39+'12'!F39+'13'!F39</f>
        <v>0</v>
      </c>
      <c r="G40" s="4">
        <f>'1'!G39+'2'!G39+'3'!G39+'4'!G39+'5'!G39+'6'!G39+'7'!G39+'8'!G39+'9'!G39+'10'!G39+'11'!G39+'12'!G39+'13'!G39</f>
        <v>0</v>
      </c>
      <c r="H40" s="4">
        <f>'1'!H39+'2'!H39+'3'!H39+'4'!H39+'5'!H39+'6'!H39+'7'!H39+'8'!H39+'9'!H39+'10'!H39+'11'!H39+'12'!H39+'13'!H39</f>
        <v>0</v>
      </c>
      <c r="I40" s="4">
        <f>'1'!I39+'2'!I39+'3'!I39+'4'!I39+'5'!I39+'6'!I39+'7'!I39+'8'!I39+'9'!I39+'10'!I39+'11'!I39+'12'!I39+'13'!I39</f>
        <v>0</v>
      </c>
      <c r="J40" s="4">
        <f>'1'!J39+'2'!J39+'3'!J39+'4'!J39+'5'!J39+'6'!J39+'7'!J39+'8'!J39+'9'!J39+'10'!J39+'11'!J39+'12'!J39+'13'!J39</f>
        <v>0</v>
      </c>
      <c r="K40" s="4">
        <f>'1'!K39+'2'!K39+'3'!K39+'4'!K39+'5'!K39+'6'!K39+'7'!K39+'8'!K39+'9'!K39+'10'!K39+'11'!K39+'12'!K39+'13'!K39</f>
        <v>0</v>
      </c>
      <c r="L40" s="4">
        <f>'1'!L39+'2'!L39+'3'!L39+'4'!L39+'5'!L39+'6'!L39+'7'!L39+'8'!L39+'9'!L39+'10'!L39+'11'!L39+'12'!L39+'13'!L39</f>
        <v>0</v>
      </c>
      <c r="M40" s="4">
        <f>'1'!M39+'2'!M39+'3'!M39+'4'!M39+'5'!M39+'6'!M39+'7'!M39+'8'!M39+'9'!M39+'10'!M39+'11'!M39+'12'!M39+'13'!M39</f>
        <v>0</v>
      </c>
      <c r="N40" s="4">
        <f>'1'!N39+'2'!N39+'3'!N39+'4'!N39+'5'!N39+'6'!N39+'7'!N39+'8'!N39+'9'!N39+'10'!N39+'11'!N39+'12'!N39+'13'!N39</f>
        <v>0</v>
      </c>
      <c r="O40" s="4">
        <f>'1'!O39+'2'!O39+'3'!O39+'4'!O39+'5'!O39+'6'!O39+'7'!O39+'8'!O39+'9'!O39+'10'!O39+'11'!O39+'12'!O39+'13'!O39</f>
        <v>0</v>
      </c>
      <c r="P40" s="51"/>
      <c r="Q40" s="52"/>
    </row>
    <row r="41" spans="1:24" s="31" customFormat="1" x14ac:dyDescent="0.2">
      <c r="A41" s="91" t="s">
        <v>15</v>
      </c>
      <c r="B41" s="10">
        <v>21</v>
      </c>
      <c r="C41" s="10"/>
      <c r="D41" s="10"/>
      <c r="E41" s="10"/>
      <c r="F41" s="4">
        <f>'1'!F40+'2'!F40+'3'!F40+'4'!F40+'5'!F40+'6'!F40+'7'!F40+'8'!F40+'9'!F40+'10'!F40+'11'!F40+'12'!F40+'13'!F40</f>
        <v>0</v>
      </c>
      <c r="G41" s="4">
        <f>'1'!G40+'2'!G40+'3'!G40+'4'!G40+'5'!G40+'6'!G40+'7'!G40+'8'!G40+'9'!G40+'10'!G40+'11'!G40+'12'!G40+'13'!G40</f>
        <v>0</v>
      </c>
      <c r="H41" s="4">
        <f>'1'!H40+'2'!H40+'3'!H40+'4'!H40+'5'!H40+'6'!H40+'7'!H40+'8'!H40+'9'!H40+'10'!H40+'11'!H40+'12'!H40+'13'!H40</f>
        <v>0</v>
      </c>
      <c r="I41" s="4">
        <f>'1'!I40+'2'!I40+'3'!I40+'4'!I40+'5'!I40+'6'!I40+'7'!I40+'8'!I40+'9'!I40+'10'!I40+'11'!I40+'12'!I40+'13'!I40</f>
        <v>0</v>
      </c>
      <c r="J41" s="4">
        <f>'1'!J40+'2'!J40+'3'!J40+'4'!J40+'5'!J40+'6'!J40+'7'!J40+'8'!J40+'9'!J40+'10'!J40+'11'!J40+'12'!J40+'13'!J40</f>
        <v>0</v>
      </c>
      <c r="K41" s="4">
        <f>'1'!K40+'2'!K40+'3'!K40+'4'!K40+'5'!K40+'6'!K40+'7'!K40+'8'!K40+'9'!K40+'10'!K40+'11'!K40+'12'!K40+'13'!K40</f>
        <v>0</v>
      </c>
      <c r="L41" s="4">
        <f>'1'!L40+'2'!L40+'3'!L40+'4'!L40+'5'!L40+'6'!L40+'7'!L40+'8'!L40+'9'!L40+'10'!L40+'11'!L40+'12'!L40+'13'!L40</f>
        <v>0</v>
      </c>
      <c r="M41" s="4">
        <f>'1'!M40+'2'!M40+'3'!M40+'4'!M40+'5'!M40+'6'!M40+'7'!M40+'8'!M40+'9'!M40+'10'!M40+'11'!M40+'12'!M40+'13'!M40</f>
        <v>0</v>
      </c>
      <c r="N41" s="4">
        <f>'1'!N40+'2'!N40+'3'!N40+'4'!N40+'5'!N40+'6'!N40+'7'!N40+'8'!N40+'9'!N40+'10'!N40+'11'!N40+'12'!N40+'13'!N40</f>
        <v>0</v>
      </c>
      <c r="O41" s="4">
        <f>'1'!O40+'2'!O40+'3'!O40+'4'!O40+'5'!O40+'6'!O40+'7'!O40+'8'!O40+'9'!O40+'10'!O40+'11'!O40+'12'!O40+'13'!O40</f>
        <v>0</v>
      </c>
      <c r="P41" s="51"/>
      <c r="Q41" s="52"/>
    </row>
    <row r="42" spans="1:24" s="31" customFormat="1" x14ac:dyDescent="0.2">
      <c r="A42" s="91" t="s">
        <v>13</v>
      </c>
      <c r="B42" s="10">
        <v>22</v>
      </c>
      <c r="C42" s="10"/>
      <c r="D42" s="10"/>
      <c r="E42" s="10"/>
      <c r="F42" s="4">
        <f>'1'!F41+'2'!F41+'3'!F41+'4'!F41+'5'!F41+'6'!F41+'7'!F41+'8'!F41+'9'!F41+'10'!F41+'11'!F41+'12'!F41+'13'!F41</f>
        <v>0</v>
      </c>
      <c r="G42" s="4">
        <f>'1'!G41+'2'!G41+'3'!G41+'4'!G41+'5'!G41+'6'!G41+'7'!G41+'8'!G41+'9'!G41+'10'!G41+'11'!G41+'12'!G41+'13'!G41</f>
        <v>0</v>
      </c>
      <c r="H42" s="4">
        <f>'1'!H41+'2'!H41+'3'!H41+'4'!H41+'5'!H41+'6'!H41+'7'!H41+'8'!H41+'9'!H41+'10'!H41+'11'!H41+'12'!H41+'13'!H41</f>
        <v>0</v>
      </c>
      <c r="I42" s="4">
        <f>'1'!I41+'2'!I41+'3'!I41+'4'!I41+'5'!I41+'6'!I41+'7'!I41+'8'!I41+'9'!I41+'10'!I41+'11'!I41+'12'!I41+'13'!I41</f>
        <v>0</v>
      </c>
      <c r="J42" s="4">
        <f>'1'!J41+'2'!J41+'3'!J41+'4'!J41+'5'!J41+'6'!J41+'7'!J41+'8'!J41+'9'!J41+'10'!J41+'11'!J41+'12'!J41+'13'!J41</f>
        <v>0</v>
      </c>
      <c r="K42" s="4">
        <f>'1'!K41+'2'!K41+'3'!K41+'4'!K41+'5'!K41+'6'!K41+'7'!K41+'8'!K41+'9'!K41+'10'!K41+'11'!K41+'12'!K41+'13'!K41</f>
        <v>0</v>
      </c>
      <c r="L42" s="4">
        <f>'1'!L41+'2'!L41+'3'!L41+'4'!L41+'5'!L41+'6'!L41+'7'!L41+'8'!L41+'9'!L41+'10'!L41+'11'!L41+'12'!L41+'13'!L41</f>
        <v>0</v>
      </c>
      <c r="M42" s="4">
        <f>'1'!M41+'2'!M41+'3'!M41+'4'!M41+'5'!M41+'6'!M41+'7'!M41+'8'!M41+'9'!M41+'10'!M41+'11'!M41+'12'!M41+'13'!M41</f>
        <v>0</v>
      </c>
      <c r="N42" s="4">
        <f>'1'!N41+'2'!N41+'3'!N41+'4'!N41+'5'!N41+'6'!N41+'7'!N41+'8'!N41+'9'!N41+'10'!N41+'11'!N41+'12'!N41+'13'!N41</f>
        <v>0</v>
      </c>
      <c r="O42" s="4">
        <f>'1'!O41+'2'!O41+'3'!O41+'4'!O41+'5'!O41+'6'!O41+'7'!O41+'8'!O41+'9'!O41+'10'!O41+'11'!O41+'12'!O41+'13'!O41</f>
        <v>0</v>
      </c>
      <c r="P42" s="51"/>
      <c r="Q42" s="52"/>
    </row>
    <row r="43" spans="1:24" s="31" customFormat="1" x14ac:dyDescent="0.2">
      <c r="A43" s="8" t="s">
        <v>16</v>
      </c>
      <c r="B43" s="10">
        <v>23</v>
      </c>
      <c r="C43" s="10"/>
      <c r="D43" s="10"/>
      <c r="E43" s="10"/>
      <c r="F43" s="4">
        <f>'1'!F42+'2'!F42+'3'!F42+'4'!F42+'5'!F42+'6'!F42+'7'!F42+'8'!F42+'9'!F42+'10'!F42+'11'!F42+'12'!F42+'13'!F42</f>
        <v>0</v>
      </c>
      <c r="G43" s="4">
        <f>'1'!G42+'2'!G42+'3'!G42+'4'!G42+'5'!G42+'6'!G42+'7'!G42+'8'!G42+'9'!G42+'10'!G42+'11'!G42+'12'!G42+'13'!G42</f>
        <v>0</v>
      </c>
      <c r="H43" s="4">
        <f>'1'!H42+'2'!H42+'3'!H42+'4'!H42+'5'!H42+'6'!H42+'7'!H42+'8'!H42+'9'!H42+'10'!H42+'11'!H42+'12'!H42+'13'!H42</f>
        <v>0</v>
      </c>
      <c r="I43" s="4">
        <f>'1'!I42+'2'!I42+'3'!I42+'4'!I42+'5'!I42+'6'!I42+'7'!I42+'8'!I42+'9'!I42+'10'!I42+'11'!I42+'12'!I42+'13'!I42</f>
        <v>0</v>
      </c>
      <c r="J43" s="4">
        <f>'1'!J42+'2'!J42+'3'!J42+'4'!J42+'5'!J42+'6'!J42+'7'!J42+'8'!J42+'9'!J42+'10'!J42+'11'!J42+'12'!J42+'13'!J42</f>
        <v>0</v>
      </c>
      <c r="K43" s="4">
        <f>'1'!K42+'2'!K42+'3'!K42+'4'!K42+'5'!K42+'6'!K42+'7'!K42+'8'!K42+'9'!K42+'10'!K42+'11'!K42+'12'!K42+'13'!K42</f>
        <v>0</v>
      </c>
      <c r="L43" s="4">
        <f>'1'!L42+'2'!L42+'3'!L42+'4'!L42+'5'!L42+'6'!L42+'7'!L42+'8'!L42+'9'!L42+'10'!L42+'11'!L42+'12'!L42+'13'!L42</f>
        <v>0</v>
      </c>
      <c r="M43" s="4">
        <f>'1'!M42+'2'!M42+'3'!M42+'4'!M42+'5'!M42+'6'!M42+'7'!M42+'8'!M42+'9'!M42+'10'!M42+'11'!M42+'12'!M42+'13'!M42</f>
        <v>0</v>
      </c>
      <c r="N43" s="4">
        <f>'1'!N42+'2'!N42+'3'!N42+'4'!N42+'5'!N42+'6'!N42+'7'!N42+'8'!N42+'9'!N42+'10'!N42+'11'!N42+'12'!N42+'13'!N42</f>
        <v>0</v>
      </c>
      <c r="O43" s="4">
        <f>'1'!O42+'2'!O42+'3'!O42+'4'!O42+'5'!O42+'6'!O42+'7'!O42+'8'!O42+'9'!O42+'10'!O42+'11'!O42+'12'!O42+'13'!O42</f>
        <v>0</v>
      </c>
    </row>
    <row r="44" spans="1:24" s="31" customFormat="1" x14ac:dyDescent="0.2">
      <c r="A44" s="8" t="s">
        <v>21</v>
      </c>
      <c r="B44" s="10">
        <v>24</v>
      </c>
      <c r="C44" s="10"/>
      <c r="D44" s="10"/>
      <c r="E44" s="10"/>
      <c r="F44" s="4">
        <f>'1'!F43+'2'!F43+'3'!F43+'4'!F43+'5'!F43+'6'!F43+'7'!F43+'8'!F43+'9'!F43+'10'!F43+'11'!F43+'12'!F43+'13'!F43</f>
        <v>0</v>
      </c>
      <c r="G44" s="4">
        <f>'1'!G43+'2'!G43+'3'!G43+'4'!G43+'5'!G43+'6'!G43+'7'!G43+'8'!G43+'9'!G43+'10'!G43+'11'!G43+'12'!G43+'13'!G43</f>
        <v>0</v>
      </c>
      <c r="H44" s="4">
        <f>'1'!H43+'2'!H43+'3'!H43+'4'!H43+'5'!H43+'6'!H43+'7'!H43+'8'!H43+'9'!H43+'10'!H43+'11'!H43+'12'!H43+'13'!H43</f>
        <v>0</v>
      </c>
      <c r="I44" s="4">
        <f>'1'!I43+'2'!I43+'3'!I43+'4'!I43+'5'!I43+'6'!I43+'7'!I43+'8'!I43+'9'!I43+'10'!I43+'11'!I43+'12'!I43+'13'!I43</f>
        <v>0</v>
      </c>
      <c r="J44" s="4">
        <f>'1'!J43+'2'!J43+'3'!J43+'4'!J43+'5'!J43+'6'!J43+'7'!J43+'8'!J43+'9'!J43+'10'!J43+'11'!J43+'12'!J43+'13'!J43</f>
        <v>0</v>
      </c>
      <c r="K44" s="4">
        <f>'1'!K43+'2'!K43+'3'!K43+'4'!K43+'5'!K43+'6'!K43+'7'!K43+'8'!K43+'9'!K43+'10'!K43+'11'!K43+'12'!K43+'13'!K43</f>
        <v>0</v>
      </c>
      <c r="L44" s="4">
        <f>'1'!L43+'2'!L43+'3'!L43+'4'!L43+'5'!L43+'6'!L43+'7'!L43+'8'!L43+'9'!L43+'10'!L43+'11'!L43+'12'!L43+'13'!L43</f>
        <v>0</v>
      </c>
      <c r="M44" s="4">
        <f>'1'!M43+'2'!M43+'3'!M43+'4'!M43+'5'!M43+'6'!M43+'7'!M43+'8'!M43+'9'!M43+'10'!M43+'11'!M43+'12'!M43+'13'!M43</f>
        <v>0</v>
      </c>
      <c r="N44" s="4">
        <f>'1'!N43+'2'!N43+'3'!N43+'4'!N43+'5'!N43+'6'!N43+'7'!N43+'8'!N43+'9'!N43+'10'!N43+'11'!N43+'12'!N43+'13'!N43</f>
        <v>0</v>
      </c>
      <c r="O44" s="4">
        <f>'1'!O43+'2'!O43+'3'!O43+'4'!O43+'5'!O43+'6'!O43+'7'!O43+'8'!O43+'9'!O43+'10'!O43+'11'!O43+'12'!O43+'13'!O43</f>
        <v>0</v>
      </c>
    </row>
    <row r="45" spans="1:24" s="31" customFormat="1" x14ac:dyDescent="0.2">
      <c r="A45" s="8" t="s">
        <v>17</v>
      </c>
      <c r="B45" s="10">
        <v>25</v>
      </c>
      <c r="C45" s="10"/>
      <c r="D45" s="10"/>
      <c r="E45" s="10"/>
      <c r="F45" s="4">
        <f>'1'!F44+'2'!F44+'3'!F44+'4'!F44+'5'!F44+'6'!F44+'7'!F44+'8'!F44+'9'!F44+'10'!F44+'11'!F44+'12'!F44+'13'!F44</f>
        <v>0</v>
      </c>
      <c r="G45" s="4">
        <f>'1'!G44+'2'!G44+'3'!G44+'4'!G44+'5'!G44+'6'!G44+'7'!G44+'8'!G44+'9'!G44+'10'!G44+'11'!G44+'12'!G44+'13'!G44</f>
        <v>0</v>
      </c>
      <c r="H45" s="4">
        <f>'1'!H44+'2'!H44+'3'!H44+'4'!H44+'5'!H44+'6'!H44+'7'!H44+'8'!H44+'9'!H44+'10'!H44+'11'!H44+'12'!H44+'13'!H44</f>
        <v>0</v>
      </c>
      <c r="I45" s="4">
        <f>'1'!I44+'2'!I44+'3'!I44+'4'!I44+'5'!I44+'6'!I44+'7'!I44+'8'!I44+'9'!I44+'10'!I44+'11'!I44+'12'!I44+'13'!I44</f>
        <v>0</v>
      </c>
      <c r="J45" s="4">
        <f>'1'!J44+'2'!J44+'3'!J44+'4'!J44+'5'!J44+'6'!J44+'7'!J44+'8'!J44+'9'!J44+'10'!J44+'11'!J44+'12'!J44+'13'!J44</f>
        <v>0</v>
      </c>
      <c r="K45" s="4">
        <f>'1'!K44+'2'!K44+'3'!K44+'4'!K44+'5'!K44+'6'!K44+'7'!K44+'8'!K44+'9'!K44+'10'!K44+'11'!K44+'12'!K44+'13'!K44</f>
        <v>0</v>
      </c>
      <c r="L45" s="4">
        <f>'1'!L44+'2'!L44+'3'!L44+'4'!L44+'5'!L44+'6'!L44+'7'!L44+'8'!L44+'9'!L44+'10'!L44+'11'!L44+'12'!L44+'13'!L44</f>
        <v>0</v>
      </c>
      <c r="M45" s="4">
        <f>'1'!M44+'2'!M44+'3'!M44+'4'!M44+'5'!M44+'6'!M44+'7'!M44+'8'!M44+'9'!M44+'10'!M44+'11'!M44+'12'!M44+'13'!M44</f>
        <v>0</v>
      </c>
      <c r="N45" s="4">
        <f>'1'!N44+'2'!N44+'3'!N44+'4'!N44+'5'!N44+'6'!N44+'7'!N44+'8'!N44+'9'!N44+'10'!N44+'11'!N44+'12'!N44+'13'!N44</f>
        <v>0</v>
      </c>
      <c r="O45" s="4">
        <f>'1'!O44+'2'!O44+'3'!O44+'4'!O44+'5'!O44+'6'!O44+'7'!O44+'8'!O44+'9'!O44+'10'!O44+'11'!O44+'12'!O44+'13'!O44</f>
        <v>0</v>
      </c>
      <c r="P45" s="53"/>
    </row>
    <row r="46" spans="1:24" s="31" customFormat="1" x14ac:dyDescent="0.2">
      <c r="A46" s="8" t="s">
        <v>18</v>
      </c>
      <c r="B46" s="10">
        <v>26</v>
      </c>
      <c r="C46" s="10"/>
      <c r="D46" s="10"/>
      <c r="E46" s="10"/>
      <c r="F46" s="4">
        <f>'1'!F45+'2'!F45+'3'!F45+'4'!F45+'5'!F45+'6'!F45+'7'!F45+'8'!F45+'9'!F45+'10'!F45+'11'!F45+'12'!F45+'13'!F45</f>
        <v>0</v>
      </c>
      <c r="G46" s="4">
        <f>'1'!G45+'2'!G45+'3'!G45+'4'!G45+'5'!G45+'6'!G45+'7'!G45+'8'!G45+'9'!G45+'10'!G45+'11'!G45+'12'!G45+'13'!G45</f>
        <v>0</v>
      </c>
      <c r="H46" s="4">
        <f>'1'!H45+'2'!H45+'3'!H45+'4'!H45+'5'!H45+'6'!H45+'7'!H45+'8'!H45+'9'!H45+'10'!H45+'11'!H45+'12'!H45+'13'!H45</f>
        <v>0</v>
      </c>
      <c r="I46" s="4">
        <f>'1'!I45+'2'!I45+'3'!I45+'4'!I45+'5'!I45+'6'!I45+'7'!I45+'8'!I45+'9'!I45+'10'!I45+'11'!I45+'12'!I45+'13'!I45</f>
        <v>0</v>
      </c>
      <c r="J46" s="4">
        <f>'1'!J45+'2'!J45+'3'!J45+'4'!J45+'5'!J45+'6'!J45+'7'!J45+'8'!J45+'9'!J45+'10'!J45+'11'!J45+'12'!J45+'13'!J45</f>
        <v>0</v>
      </c>
      <c r="K46" s="4">
        <f>'1'!K45+'2'!K45+'3'!K45+'4'!K45+'5'!K45+'6'!K45+'7'!K45+'8'!K45+'9'!K45+'10'!K45+'11'!K45+'12'!K45+'13'!K45</f>
        <v>0</v>
      </c>
      <c r="L46" s="4">
        <f>'1'!L45+'2'!L45+'3'!L45+'4'!L45+'5'!L45+'6'!L45+'7'!L45+'8'!L45+'9'!L45+'10'!L45+'11'!L45+'12'!L45+'13'!L45</f>
        <v>0</v>
      </c>
      <c r="M46" s="4">
        <f>'1'!M45+'2'!M45+'3'!M45+'4'!M45+'5'!M45+'6'!M45+'7'!M45+'8'!M45+'9'!M45+'10'!M45+'11'!M45+'12'!M45+'13'!M45</f>
        <v>0</v>
      </c>
      <c r="N46" s="4">
        <f>'1'!N45+'2'!N45+'3'!N45+'4'!N45+'5'!N45+'6'!N45+'7'!N45+'8'!N45+'9'!N45+'10'!N45+'11'!N45+'12'!N45+'13'!N45</f>
        <v>0</v>
      </c>
      <c r="O46" s="4">
        <f>'1'!O45+'2'!O45+'3'!O45+'4'!O45+'5'!O45+'6'!O45+'7'!O45+'8'!O45+'9'!O45+'10'!O45+'11'!O45+'12'!O45+'13'!O45</f>
        <v>0</v>
      </c>
      <c r="P46" s="53"/>
    </row>
    <row r="47" spans="1:24" s="31" customFormat="1" x14ac:dyDescent="0.2">
      <c r="A47" s="9" t="s">
        <v>19</v>
      </c>
      <c r="B47" s="10">
        <v>27</v>
      </c>
      <c r="C47" s="10"/>
      <c r="D47" s="10"/>
      <c r="E47" s="10"/>
      <c r="F47" s="4">
        <f>'1'!F46+'2'!F46+'3'!F46+'4'!F46+'5'!F46+'6'!F46+'7'!F46+'8'!F46+'9'!F46+'10'!F46+'11'!F46+'12'!F46+'13'!F46</f>
        <v>0</v>
      </c>
      <c r="G47" s="4">
        <f>'1'!G46+'2'!G46+'3'!G46+'4'!G46+'5'!G46+'6'!G46+'7'!G46+'8'!G46+'9'!G46+'10'!G46+'11'!G46+'12'!G46+'13'!G46</f>
        <v>0</v>
      </c>
      <c r="H47" s="4">
        <f>'1'!H46+'2'!H46+'3'!H46+'4'!H46+'5'!H46+'6'!H46+'7'!H46+'8'!H46+'9'!H46+'10'!H46+'11'!H46+'12'!H46+'13'!H46</f>
        <v>0</v>
      </c>
      <c r="I47" s="4">
        <f>'1'!I46+'2'!I46+'3'!I46+'4'!I46+'5'!I46+'6'!I46+'7'!I46+'8'!I46+'9'!I46+'10'!I46+'11'!I46+'12'!I46+'13'!I46</f>
        <v>0</v>
      </c>
      <c r="J47" s="4">
        <f>'1'!J46+'2'!J46+'3'!J46+'4'!J46+'5'!J46+'6'!J46+'7'!J46+'8'!J46+'9'!J46+'10'!J46+'11'!J46+'12'!J46+'13'!J46</f>
        <v>0</v>
      </c>
      <c r="K47" s="4">
        <f>'1'!K46+'2'!K46+'3'!K46+'4'!K46+'5'!K46+'6'!K46+'7'!K46+'8'!K46+'9'!K46+'10'!K46+'11'!K46+'12'!K46+'13'!K46</f>
        <v>0</v>
      </c>
      <c r="L47" s="4">
        <f>'1'!L46+'2'!L46+'3'!L46+'4'!L46+'5'!L46+'6'!L46+'7'!L46+'8'!L46+'9'!L46+'10'!L46+'11'!L46+'12'!L46+'13'!L46</f>
        <v>0</v>
      </c>
      <c r="M47" s="4">
        <f>'1'!M46+'2'!M46+'3'!M46+'4'!M46+'5'!M46+'6'!M46+'7'!M46+'8'!M46+'9'!M46+'10'!M46+'11'!M46+'12'!M46+'13'!M46</f>
        <v>0</v>
      </c>
      <c r="N47" s="4">
        <f>'1'!N46+'2'!N46+'3'!N46+'4'!N46+'5'!N46+'6'!N46+'7'!N46+'8'!N46+'9'!N46+'10'!N46+'11'!N46+'12'!N46+'13'!N46</f>
        <v>0</v>
      </c>
      <c r="O47" s="4">
        <f>'1'!O46+'2'!O46+'3'!O46+'4'!O46+'5'!O46+'6'!O46+'7'!O46+'8'!O46+'9'!O46+'10'!O46+'11'!O46+'12'!O46+'13'!O46</f>
        <v>0</v>
      </c>
      <c r="P47" s="53"/>
    </row>
    <row r="48" spans="1:24" s="31" customFormat="1" x14ac:dyDescent="0.2">
      <c r="A48" s="18" t="s">
        <v>98</v>
      </c>
      <c r="B48" s="19" t="s">
        <v>1</v>
      </c>
      <c r="C48" s="19"/>
      <c r="D48" s="59">
        <f>SUM(F48:O48)</f>
        <v>0</v>
      </c>
      <c r="E48" s="59"/>
      <c r="F48" s="20">
        <f t="shared" ref="F48:M48" si="35">SUM(F43:F47)</f>
        <v>0</v>
      </c>
      <c r="G48" s="20">
        <f t="shared" si="35"/>
        <v>0</v>
      </c>
      <c r="H48" s="20">
        <f t="shared" si="35"/>
        <v>0</v>
      </c>
      <c r="I48" s="20">
        <f t="shared" si="35"/>
        <v>0</v>
      </c>
      <c r="J48" s="20">
        <f t="shared" si="35"/>
        <v>0</v>
      </c>
      <c r="K48" s="20">
        <f t="shared" si="35"/>
        <v>0</v>
      </c>
      <c r="L48" s="20">
        <f t="shared" si="35"/>
        <v>0</v>
      </c>
      <c r="M48" s="20">
        <f t="shared" si="35"/>
        <v>0</v>
      </c>
      <c r="N48" s="20">
        <f t="shared" ref="N48:O48" si="36">SUM(N43:N47)</f>
        <v>0</v>
      </c>
      <c r="O48" s="20">
        <f t="shared" si="36"/>
        <v>0</v>
      </c>
      <c r="P48" s="54"/>
    </row>
    <row r="49" spans="1:125" s="31" customFormat="1" ht="20.25" customHeight="1" x14ac:dyDescent="0.2">
      <c r="A49" s="121" t="s">
        <v>82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55"/>
    </row>
    <row r="50" spans="1:125" s="31" customFormat="1" ht="12.75" customHeight="1" x14ac:dyDescent="0.2">
      <c r="A50" s="22" t="s">
        <v>22</v>
      </c>
      <c r="B50" s="23" t="s">
        <v>10</v>
      </c>
      <c r="C50" s="23"/>
      <c r="D50" s="45" t="s">
        <v>27</v>
      </c>
      <c r="E50" s="88" t="s">
        <v>77</v>
      </c>
      <c r="F50" s="24">
        <v>2028</v>
      </c>
      <c r="G50" s="24">
        <f t="shared" ref="G50:M50" si="37">F50+1</f>
        <v>2029</v>
      </c>
      <c r="H50" s="24">
        <f t="shared" si="37"/>
        <v>2030</v>
      </c>
      <c r="I50" s="24">
        <f t="shared" si="37"/>
        <v>2031</v>
      </c>
      <c r="J50" s="24">
        <f t="shared" si="37"/>
        <v>2032</v>
      </c>
      <c r="K50" s="24">
        <f t="shared" si="37"/>
        <v>2033</v>
      </c>
      <c r="L50" s="24">
        <f t="shared" si="37"/>
        <v>2034</v>
      </c>
      <c r="M50" s="24">
        <f t="shared" si="37"/>
        <v>2035</v>
      </c>
      <c r="N50" s="24">
        <f t="shared" ref="N50" si="38">M50+1</f>
        <v>2036</v>
      </c>
      <c r="O50" s="24">
        <f t="shared" ref="O50" si="39">N50+1</f>
        <v>2037</v>
      </c>
      <c r="P50" s="55"/>
    </row>
    <row r="51" spans="1:125" s="31" customFormat="1" x14ac:dyDescent="0.2">
      <c r="A51" s="27" t="s">
        <v>109</v>
      </c>
      <c r="B51" s="25" t="s">
        <v>3</v>
      </c>
      <c r="C51" s="25"/>
      <c r="D51" s="4">
        <f>SUM(F51:O51)</f>
        <v>0</v>
      </c>
      <c r="E51" s="7"/>
      <c r="F51" s="5"/>
      <c r="G51" s="5"/>
      <c r="H51" s="5"/>
      <c r="I51" s="5"/>
      <c r="J51" s="5"/>
      <c r="K51" s="5"/>
      <c r="L51" s="5"/>
      <c r="M51" s="5"/>
      <c r="N51" s="5"/>
      <c r="O51" s="5"/>
      <c r="P51" s="55"/>
    </row>
    <row r="52" spans="1:125" s="31" customFormat="1" ht="20.25" customHeight="1" x14ac:dyDescent="0.2">
      <c r="A52" s="121" t="s">
        <v>107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55"/>
    </row>
    <row r="53" spans="1:125" s="31" customFormat="1" ht="12.75" customHeight="1" x14ac:dyDescent="0.2">
      <c r="A53" s="22" t="s">
        <v>110</v>
      </c>
      <c r="B53" s="23" t="s">
        <v>10</v>
      </c>
      <c r="C53" s="23"/>
      <c r="D53" s="45" t="s">
        <v>27</v>
      </c>
      <c r="E53" s="88" t="s">
        <v>77</v>
      </c>
      <c r="F53" s="24">
        <v>2028</v>
      </c>
      <c r="G53" s="24">
        <f t="shared" ref="G53:M53" si="40">F53+1</f>
        <v>2029</v>
      </c>
      <c r="H53" s="24">
        <f t="shared" si="40"/>
        <v>2030</v>
      </c>
      <c r="I53" s="24">
        <f t="shared" si="40"/>
        <v>2031</v>
      </c>
      <c r="J53" s="24">
        <f t="shared" si="40"/>
        <v>2032</v>
      </c>
      <c r="K53" s="24">
        <f t="shared" si="40"/>
        <v>2033</v>
      </c>
      <c r="L53" s="24">
        <f t="shared" si="40"/>
        <v>2034</v>
      </c>
      <c r="M53" s="24">
        <f t="shared" si="40"/>
        <v>2035</v>
      </c>
      <c r="N53" s="24">
        <f t="shared" ref="N53" si="41">M53+1</f>
        <v>2036</v>
      </c>
      <c r="O53" s="24">
        <f t="shared" ref="O53" si="42">N53+1</f>
        <v>2037</v>
      </c>
      <c r="P53" s="55"/>
    </row>
    <row r="54" spans="1:125" s="31" customFormat="1" x14ac:dyDescent="0.2">
      <c r="A54" s="27" t="s">
        <v>90</v>
      </c>
      <c r="B54" s="10">
        <v>28</v>
      </c>
      <c r="C54" s="10"/>
      <c r="D54" s="4">
        <f>SUM(F54:O54)</f>
        <v>0</v>
      </c>
      <c r="E54" s="4"/>
      <c r="F54" s="6"/>
      <c r="G54" s="6"/>
      <c r="H54" s="6"/>
      <c r="I54" s="6"/>
      <c r="J54" s="6"/>
      <c r="K54" s="6"/>
      <c r="L54" s="6"/>
      <c r="M54" s="6"/>
      <c r="N54" s="6"/>
      <c r="O54" s="6"/>
      <c r="P54" s="55"/>
    </row>
    <row r="55" spans="1:125" s="31" customFormat="1" x14ac:dyDescent="0.2">
      <c r="A55" s="27" t="s">
        <v>86</v>
      </c>
      <c r="B55" s="10">
        <v>29</v>
      </c>
      <c r="C55" s="10"/>
      <c r="D55" s="4">
        <f>SUM(F55:O55)</f>
        <v>0</v>
      </c>
      <c r="E55" s="4"/>
      <c r="F55" s="6"/>
      <c r="G55" s="6"/>
      <c r="H55" s="6"/>
      <c r="I55" s="6"/>
      <c r="J55" s="6"/>
      <c r="K55" s="6"/>
      <c r="L55" s="6"/>
      <c r="M55" s="6"/>
      <c r="N55" s="6"/>
      <c r="O55" s="6"/>
      <c r="P55" s="55"/>
    </row>
    <row r="56" spans="1:125" s="31" customFormat="1" x14ac:dyDescent="0.2">
      <c r="A56" s="27" t="s">
        <v>85</v>
      </c>
      <c r="B56" s="10">
        <v>30</v>
      </c>
      <c r="C56" s="10"/>
      <c r="D56" s="4">
        <f>SUM(F56:O56)</f>
        <v>0</v>
      </c>
      <c r="E56" s="4"/>
      <c r="F56" s="6"/>
      <c r="G56" s="6"/>
      <c r="H56" s="6"/>
      <c r="I56" s="6"/>
      <c r="J56" s="6"/>
      <c r="K56" s="6"/>
      <c r="L56" s="6"/>
      <c r="M56" s="6"/>
      <c r="N56" s="6"/>
      <c r="O56" s="6"/>
      <c r="P56" s="55"/>
    </row>
    <row r="57" spans="1:125" s="31" customFormat="1" x14ac:dyDescent="0.2">
      <c r="A57" s="27" t="s">
        <v>2</v>
      </c>
      <c r="B57" s="10">
        <v>31</v>
      </c>
      <c r="C57" s="10"/>
      <c r="D57" s="4">
        <f>SUM(F57:O57)</f>
        <v>0</v>
      </c>
      <c r="E57" s="4"/>
      <c r="F57" s="6"/>
      <c r="G57" s="6"/>
      <c r="H57" s="6"/>
      <c r="I57" s="6"/>
      <c r="J57" s="6"/>
      <c r="K57" s="6"/>
      <c r="L57" s="6"/>
      <c r="M57" s="6"/>
      <c r="N57" s="6"/>
      <c r="O57" s="6"/>
      <c r="P57" s="54"/>
    </row>
    <row r="58" spans="1:125" s="31" customFormat="1" x14ac:dyDescent="0.2">
      <c r="A58" s="18" t="s">
        <v>73</v>
      </c>
      <c r="B58" s="19" t="s">
        <v>4</v>
      </c>
      <c r="C58" s="19"/>
      <c r="D58" s="20">
        <f t="shared" ref="D58:K58" si="43">D54+D56+D57</f>
        <v>0</v>
      </c>
      <c r="E58" s="20"/>
      <c r="F58" s="20">
        <f t="shared" si="43"/>
        <v>0</v>
      </c>
      <c r="G58" s="20">
        <f t="shared" si="43"/>
        <v>0</v>
      </c>
      <c r="H58" s="20">
        <f t="shared" si="43"/>
        <v>0</v>
      </c>
      <c r="I58" s="20">
        <f t="shared" si="43"/>
        <v>0</v>
      </c>
      <c r="J58" s="20">
        <f t="shared" si="43"/>
        <v>0</v>
      </c>
      <c r="K58" s="20">
        <f t="shared" si="43"/>
        <v>0</v>
      </c>
      <c r="L58" s="20">
        <f>L54+L56+L57</f>
        <v>0</v>
      </c>
      <c r="M58" s="20">
        <f>M54+M56+M57</f>
        <v>0</v>
      </c>
      <c r="N58" s="20">
        <f t="shared" ref="N58:O58" si="44">N54+N56+N57</f>
        <v>0</v>
      </c>
      <c r="O58" s="20">
        <f t="shared" si="44"/>
        <v>0</v>
      </c>
      <c r="P58" s="56"/>
    </row>
    <row r="59" spans="1:125" x14ac:dyDescent="0.2">
      <c r="A59" s="122" t="s">
        <v>89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6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</row>
    <row r="60" spans="1:125" s="31" customFormat="1" x14ac:dyDescent="0.2">
      <c r="A60" s="118" t="s">
        <v>100</v>
      </c>
      <c r="B60" s="118"/>
      <c r="C60" s="119"/>
      <c r="D60" s="63">
        <f>D9-D54</f>
        <v>0</v>
      </c>
    </row>
    <row r="61" spans="1:125" s="31" customFormat="1" x14ac:dyDescent="0.2">
      <c r="A61" s="118" t="s">
        <v>88</v>
      </c>
      <c r="B61" s="118"/>
      <c r="C61" s="119"/>
      <c r="D61" s="62">
        <f>D55</f>
        <v>0</v>
      </c>
    </row>
    <row r="62" spans="1:125" s="31" customFormat="1" ht="12.75" customHeight="1" x14ac:dyDescent="0.2">
      <c r="A62" s="118" t="s">
        <v>83</v>
      </c>
      <c r="B62" s="118"/>
      <c r="C62" s="119"/>
      <c r="D62" s="62">
        <f>D56</f>
        <v>0</v>
      </c>
    </row>
    <row r="63" spans="1:125" s="31" customFormat="1" ht="12.75" customHeight="1" x14ac:dyDescent="0.2">
      <c r="A63" s="118" t="s">
        <v>72</v>
      </c>
      <c r="B63" s="118"/>
      <c r="C63" s="119"/>
      <c r="D63" s="63">
        <f>D54</f>
        <v>0</v>
      </c>
    </row>
    <row r="64" spans="1:125" s="31" customFormat="1" ht="12.75" customHeight="1" x14ac:dyDescent="0.2">
      <c r="A64" s="118" t="s">
        <v>84</v>
      </c>
      <c r="B64" s="118"/>
      <c r="C64" s="119"/>
      <c r="D64" s="63">
        <f>D60+D61+D62+D63</f>
        <v>0</v>
      </c>
    </row>
    <row r="65" spans="1:16" s="31" customFormat="1" ht="20.25" customHeight="1" x14ac:dyDescent="0.2">
      <c r="A65" s="126" t="s">
        <v>99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56"/>
    </row>
    <row r="66" spans="1:16" s="31" customFormat="1" x14ac:dyDescent="0.2">
      <c r="A66" s="18" t="s">
        <v>34</v>
      </c>
      <c r="B66" s="19" t="s">
        <v>5</v>
      </c>
      <c r="C66" s="19"/>
      <c r="D66" s="20"/>
      <c r="E66" s="20"/>
      <c r="F66" s="20">
        <f t="shared" ref="F66:M66" si="45">F36+F51+F58</f>
        <v>15056147.755059185</v>
      </c>
      <c r="G66" s="20">
        <f t="shared" si="45"/>
        <v>15056147.755059185</v>
      </c>
      <c r="H66" s="20">
        <f t="shared" si="45"/>
        <v>15056147.755059185</v>
      </c>
      <c r="I66" s="20">
        <f t="shared" si="45"/>
        <v>15056147.755059185</v>
      </c>
      <c r="J66" s="20">
        <f t="shared" si="45"/>
        <v>15056147.755059185</v>
      </c>
      <c r="K66" s="20">
        <f t="shared" si="45"/>
        <v>15056147.755059185</v>
      </c>
      <c r="L66" s="20">
        <f t="shared" si="45"/>
        <v>15056147.755059185</v>
      </c>
      <c r="M66" s="20">
        <f t="shared" si="45"/>
        <v>15056147.755059185</v>
      </c>
      <c r="N66" s="20">
        <f t="shared" ref="N66:O66" si="46">N36+N51+N58</f>
        <v>15056147.755059185</v>
      </c>
      <c r="O66" s="20">
        <f t="shared" si="46"/>
        <v>15056147.755059185</v>
      </c>
      <c r="P66" s="56"/>
    </row>
    <row r="67" spans="1:16" s="31" customFormat="1" x14ac:dyDescent="0.2">
      <c r="A67" s="27" t="s">
        <v>6</v>
      </c>
      <c r="B67" s="99">
        <v>0.05</v>
      </c>
      <c r="C67" s="26"/>
      <c r="D67" s="2"/>
      <c r="E67" s="2"/>
      <c r="F67" s="58">
        <f t="shared" ref="F67:M67" si="47">1/(1+$B$67)^F1</f>
        <v>0.95238095238095233</v>
      </c>
      <c r="G67" s="58">
        <f t="shared" si="47"/>
        <v>0.90702947845804982</v>
      </c>
      <c r="H67" s="58">
        <f t="shared" si="47"/>
        <v>0.86383759853147601</v>
      </c>
      <c r="I67" s="58">
        <f t="shared" si="47"/>
        <v>0.82270247479188197</v>
      </c>
      <c r="J67" s="58">
        <f t="shared" si="47"/>
        <v>0.78352616646845896</v>
      </c>
      <c r="K67" s="58">
        <f t="shared" si="47"/>
        <v>0.74621539663662761</v>
      </c>
      <c r="L67" s="58">
        <f t="shared" si="47"/>
        <v>0.71068133013012147</v>
      </c>
      <c r="M67" s="58">
        <f t="shared" si="47"/>
        <v>0.67683936202868722</v>
      </c>
      <c r="N67" s="58">
        <f t="shared" ref="N67:O67" si="48">1/(1+$B$67)^N1</f>
        <v>0.64460891621779726</v>
      </c>
      <c r="O67" s="58">
        <f t="shared" si="48"/>
        <v>0.61391325354075932</v>
      </c>
      <c r="P67" s="56"/>
    </row>
    <row r="68" spans="1:16" s="31" customFormat="1" ht="20.25" customHeight="1" x14ac:dyDescent="0.2">
      <c r="A68" s="126" t="s">
        <v>101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spans="1:16" s="31" customFormat="1" x14ac:dyDescent="0.2">
      <c r="A69" s="18" t="s">
        <v>35</v>
      </c>
      <c r="B69" s="19" t="s">
        <v>8</v>
      </c>
      <c r="C69" s="19"/>
      <c r="D69" s="20"/>
      <c r="E69" s="20"/>
      <c r="F69" s="20">
        <f t="shared" ref="F69:K69" si="49">F66/F67</f>
        <v>15808955.142812144</v>
      </c>
      <c r="G69" s="20">
        <f t="shared" si="49"/>
        <v>16599402.899952753</v>
      </c>
      <c r="H69" s="20">
        <f t="shared" si="49"/>
        <v>17429373.044950388</v>
      </c>
      <c r="I69" s="20">
        <f t="shared" si="49"/>
        <v>18300841.697197907</v>
      </c>
      <c r="J69" s="20">
        <f t="shared" si="49"/>
        <v>19215883.782057807</v>
      </c>
      <c r="K69" s="20">
        <f t="shared" si="49"/>
        <v>20176677.971160695</v>
      </c>
      <c r="L69" s="20">
        <f>L66/L67</f>
        <v>21185511.86971873</v>
      </c>
      <c r="M69" s="20">
        <f>M66/M67</f>
        <v>22244787.463204663</v>
      </c>
      <c r="N69" s="20">
        <f t="shared" ref="N69:O69" si="50">N66/N67</f>
        <v>23357026.836364903</v>
      </c>
      <c r="O69" s="20">
        <f t="shared" si="50"/>
        <v>24524878.178183146</v>
      </c>
    </row>
    <row r="70" spans="1:16" s="31" customFormat="1" ht="14.25" customHeight="1" x14ac:dyDescent="0.2">
      <c r="A70" s="127" t="s">
        <v>102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6" s="31" customFormat="1" ht="15.75" customHeight="1" x14ac:dyDescent="0.2">
      <c r="A71"/>
      <c r="B71" s="29" t="s">
        <v>7</v>
      </c>
      <c r="C71" s="29"/>
      <c r="D71" s="30"/>
      <c r="E71" s="30"/>
      <c r="F71" s="28">
        <f>SUM(F66:O66)/B12</f>
        <v>15056147.755059186</v>
      </c>
      <c r="G71" s="1"/>
      <c r="H71" s="1"/>
      <c r="I71" s="1"/>
      <c r="J71" s="1"/>
      <c r="K71" s="1"/>
      <c r="L71" s="1"/>
      <c r="M71" s="1"/>
      <c r="N71" s="1"/>
      <c r="O71" s="1"/>
    </row>
    <row r="72" spans="1:16" s="31" customFormat="1" x14ac:dyDescent="0.2">
      <c r="A72" s="18" t="s">
        <v>36</v>
      </c>
      <c r="B72" s="19" t="s">
        <v>29</v>
      </c>
      <c r="C72" s="19"/>
      <c r="D72" s="20"/>
      <c r="E72" s="20"/>
      <c r="F72" s="20">
        <f t="shared" ref="F72:M72" si="51">(F24-F66)*F67</f>
        <v>0</v>
      </c>
      <c r="G72" s="20">
        <f t="shared" si="51"/>
        <v>0</v>
      </c>
      <c r="H72" s="20">
        <f t="shared" si="51"/>
        <v>0</v>
      </c>
      <c r="I72" s="20">
        <f t="shared" si="51"/>
        <v>0</v>
      </c>
      <c r="J72" s="20">
        <f t="shared" si="51"/>
        <v>0</v>
      </c>
      <c r="K72" s="20">
        <f t="shared" si="51"/>
        <v>0</v>
      </c>
      <c r="L72" s="20">
        <f t="shared" si="51"/>
        <v>0</v>
      </c>
      <c r="M72" s="20">
        <f t="shared" si="51"/>
        <v>0</v>
      </c>
      <c r="N72" s="20">
        <f t="shared" ref="N72:O72" si="52">(N24-N66)*N67</f>
        <v>0</v>
      </c>
      <c r="O72" s="20">
        <f t="shared" si="52"/>
        <v>0</v>
      </c>
    </row>
    <row r="73" spans="1:16" s="31" customFormat="1" x14ac:dyDescent="0.2">
      <c r="A73" s="37" t="s">
        <v>37</v>
      </c>
      <c r="B73" s="37"/>
      <c r="C73" s="37"/>
      <c r="D73" s="60"/>
      <c r="E73" s="60"/>
      <c r="F73" s="37"/>
      <c r="G73" s="37"/>
      <c r="H73" s="37"/>
      <c r="I73" s="37"/>
      <c r="J73" s="37"/>
      <c r="K73" s="37"/>
      <c r="L73" s="37"/>
      <c r="N73" s="37"/>
    </row>
    <row r="74" spans="1:16" ht="20.25" customHeight="1" x14ac:dyDescent="0.2">
      <c r="A74" s="46" t="s">
        <v>108</v>
      </c>
      <c r="B74" s="36"/>
      <c r="C74" s="36"/>
      <c r="D74" s="36"/>
      <c r="E74" s="36"/>
      <c r="F74" s="36"/>
      <c r="G74" s="47"/>
      <c r="H74" s="47"/>
      <c r="I74" s="47"/>
      <c r="J74" s="47"/>
      <c r="K74" s="47"/>
      <c r="L74" s="47"/>
      <c r="M74" s="36"/>
      <c r="N74" s="47"/>
      <c r="O74" s="36"/>
    </row>
    <row r="75" spans="1:16" x14ac:dyDescent="0.2">
      <c r="A75" s="18" t="s">
        <v>42</v>
      </c>
      <c r="B75" s="19" t="s">
        <v>9</v>
      </c>
      <c r="C75" s="19"/>
      <c r="D75" s="48"/>
      <c r="E75" s="48"/>
      <c r="F75" s="20">
        <f>SUM(F48:O48)/B12</f>
        <v>0</v>
      </c>
      <c r="G75" s="49" t="s">
        <v>44</v>
      </c>
      <c r="H75" s="49"/>
      <c r="I75" s="49"/>
      <c r="J75" s="49"/>
      <c r="K75" s="49"/>
      <c r="L75" s="49"/>
      <c r="M75" s="50"/>
      <c r="N75" s="49"/>
      <c r="O75" s="50"/>
    </row>
    <row r="76" spans="1:16" s="31" customFormat="1" x14ac:dyDescent="0.2"/>
    <row r="77" spans="1:16" s="31" customFormat="1" x14ac:dyDescent="0.2">
      <c r="A77" s="18" t="s">
        <v>47</v>
      </c>
      <c r="B77" s="19" t="s">
        <v>9</v>
      </c>
      <c r="C77" s="19"/>
      <c r="D77" s="48"/>
      <c r="E77" s="48"/>
      <c r="F77" s="20">
        <f>(SUM(F39:O39)+SUM(F40:O40)+SUM(F41:O41)/1000*3.6)/$B$12</f>
        <v>0</v>
      </c>
      <c r="G77" s="49" t="s">
        <v>43</v>
      </c>
      <c r="H77" s="49"/>
      <c r="I77" s="49"/>
      <c r="J77" s="49"/>
      <c r="K77" s="49"/>
      <c r="L77" s="49"/>
      <c r="M77" s="50"/>
      <c r="N77" s="49"/>
      <c r="O77" s="50"/>
    </row>
    <row r="78" spans="1:16" s="31" customFormat="1" x14ac:dyDescent="0.2"/>
    <row r="79" spans="1:16" s="31" customFormat="1" x14ac:dyDescent="0.2">
      <c r="A79" s="128" t="s">
        <v>46</v>
      </c>
      <c r="B79" s="129"/>
      <c r="C79" s="130"/>
      <c r="D79" s="48" t="s">
        <v>27</v>
      </c>
      <c r="E79" s="48"/>
      <c r="F79" s="20">
        <f>D48</f>
        <v>0</v>
      </c>
      <c r="G79" s="49" t="s">
        <v>25</v>
      </c>
      <c r="H79" s="49"/>
      <c r="I79" s="49"/>
      <c r="J79" s="49"/>
      <c r="K79" s="49"/>
      <c r="L79" s="49"/>
      <c r="M79" s="50"/>
      <c r="N79" s="49"/>
      <c r="O79" s="50"/>
    </row>
    <row r="80" spans="1:16" ht="20.25" customHeight="1" x14ac:dyDescent="0.2">
      <c r="A80" s="121" t="s">
        <v>32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</row>
    <row r="81" spans="1:125" s="34" customFormat="1" ht="43.5" customHeight="1" x14ac:dyDescent="0.2">
      <c r="A81" s="41" t="s">
        <v>28</v>
      </c>
      <c r="B81" s="41" t="s">
        <v>33</v>
      </c>
      <c r="C81" s="41"/>
      <c r="D81" s="131" t="s">
        <v>103</v>
      </c>
      <c r="E81" s="132"/>
      <c r="F81" s="133"/>
      <c r="G81" s="131" t="s">
        <v>104</v>
      </c>
      <c r="H81" s="133"/>
      <c r="I81" s="131" t="s">
        <v>105</v>
      </c>
      <c r="J81" s="133"/>
      <c r="K81" s="131" t="s">
        <v>106</v>
      </c>
      <c r="L81" s="132"/>
      <c r="M81" s="132"/>
      <c r="N81" s="132"/>
      <c r="O81" s="132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</row>
    <row r="82" spans="1:125" x14ac:dyDescent="0.2">
      <c r="A82" s="42"/>
      <c r="B82" s="43"/>
      <c r="C82" s="43"/>
      <c r="D82" s="123" t="s">
        <v>38</v>
      </c>
      <c r="E82" s="124"/>
      <c r="F82" s="125"/>
      <c r="G82" s="123" t="s">
        <v>40</v>
      </c>
      <c r="H82" s="125"/>
      <c r="I82" s="123" t="s">
        <v>39</v>
      </c>
      <c r="J82" s="125"/>
      <c r="K82" s="123" t="s">
        <v>41</v>
      </c>
      <c r="L82" s="124"/>
      <c r="M82" s="124"/>
      <c r="N82" s="124"/>
      <c r="O82" s="124"/>
    </row>
    <row r="83" spans="1:125" x14ac:dyDescent="0.2">
      <c r="A83" s="94">
        <v>2028</v>
      </c>
      <c r="B83" s="44" t="s">
        <v>5</v>
      </c>
      <c r="C83" s="44">
        <v>1</v>
      </c>
      <c r="D83" s="134">
        <f ca="1">INDIRECT(B83&amp;24)-INDIRECT(B83&amp;36)</f>
        <v>0</v>
      </c>
      <c r="E83" s="135"/>
      <c r="F83" s="136"/>
      <c r="G83" s="134">
        <f ca="1">INDIRECT(B83&amp;51)+INDIRECT(B83&amp;58)</f>
        <v>0</v>
      </c>
      <c r="H83" s="137"/>
      <c r="I83" s="134">
        <f ca="1">INDIRECT(B83&amp;24)-INDIRECT(B83&amp;36)-INDIRECT(B83&amp;51)-INDIRECT(B83&amp;58)</f>
        <v>0</v>
      </c>
      <c r="J83" s="137"/>
      <c r="K83" s="138">
        <f ca="1">I83/(1+$B$67)^(C83)</f>
        <v>0</v>
      </c>
      <c r="L83" s="139"/>
      <c r="M83" s="139"/>
      <c r="N83" s="139"/>
      <c r="O83" s="139"/>
    </row>
    <row r="84" spans="1:125" x14ac:dyDescent="0.2">
      <c r="A84" s="94">
        <f>A83+1</f>
        <v>2029</v>
      </c>
      <c r="B84" s="44" t="s">
        <v>8</v>
      </c>
      <c r="C84" s="44">
        <v>2</v>
      </c>
      <c r="D84" s="134">
        <f t="shared" ref="D84:D92" ca="1" si="53">INDIRECT(B84&amp;24)-INDIRECT(B84&amp;36)</f>
        <v>0</v>
      </c>
      <c r="E84" s="135"/>
      <c r="F84" s="136"/>
      <c r="G84" s="134">
        <f t="shared" ref="G84:G92" ca="1" si="54">INDIRECT(B84&amp;51)+INDIRECT(B84&amp;58)</f>
        <v>0</v>
      </c>
      <c r="H84" s="137"/>
      <c r="I84" s="134">
        <f t="shared" ref="I84:I92" ca="1" si="55">INDIRECT(B84&amp;24)-INDIRECT(B84&amp;36)-INDIRECT(B84&amp;51)-INDIRECT(B84&amp;58)</f>
        <v>0</v>
      </c>
      <c r="J84" s="137"/>
      <c r="K84" s="138">
        <f t="shared" ref="K84:K92" ca="1" si="56">I84/(1+$B$67)^(C84)</f>
        <v>0</v>
      </c>
      <c r="L84" s="139"/>
      <c r="M84" s="139"/>
      <c r="N84" s="139"/>
      <c r="O84" s="139"/>
    </row>
    <row r="85" spans="1:125" x14ac:dyDescent="0.2">
      <c r="A85" s="94">
        <f t="shared" ref="A85:A92" si="57">A84+1</f>
        <v>2030</v>
      </c>
      <c r="B85" s="44" t="s">
        <v>29</v>
      </c>
      <c r="C85" s="44">
        <v>3</v>
      </c>
      <c r="D85" s="134">
        <f t="shared" ca="1" si="53"/>
        <v>0</v>
      </c>
      <c r="E85" s="135"/>
      <c r="F85" s="136"/>
      <c r="G85" s="134">
        <f t="shared" ca="1" si="54"/>
        <v>0</v>
      </c>
      <c r="H85" s="137"/>
      <c r="I85" s="134">
        <f t="shared" ca="1" si="55"/>
        <v>0</v>
      </c>
      <c r="J85" s="137"/>
      <c r="K85" s="138">
        <f t="shared" ca="1" si="56"/>
        <v>0</v>
      </c>
      <c r="L85" s="139"/>
      <c r="M85" s="139"/>
      <c r="N85" s="139"/>
      <c r="O85" s="139"/>
    </row>
    <row r="86" spans="1:125" x14ac:dyDescent="0.2">
      <c r="A86" s="94">
        <f t="shared" si="57"/>
        <v>2031</v>
      </c>
      <c r="B86" s="44" t="s">
        <v>26</v>
      </c>
      <c r="C86" s="44">
        <v>4</v>
      </c>
      <c r="D86" s="134">
        <f t="shared" ca="1" si="53"/>
        <v>0</v>
      </c>
      <c r="E86" s="135"/>
      <c r="F86" s="136"/>
      <c r="G86" s="134">
        <f t="shared" ca="1" si="54"/>
        <v>0</v>
      </c>
      <c r="H86" s="137"/>
      <c r="I86" s="134">
        <f t="shared" ca="1" si="55"/>
        <v>0</v>
      </c>
      <c r="J86" s="137"/>
      <c r="K86" s="138">
        <f t="shared" ca="1" si="56"/>
        <v>0</v>
      </c>
      <c r="L86" s="139"/>
      <c r="M86" s="139"/>
      <c r="N86" s="139"/>
      <c r="O86" s="139"/>
    </row>
    <row r="87" spans="1:125" x14ac:dyDescent="0.2">
      <c r="A87" s="94">
        <f t="shared" si="57"/>
        <v>2032</v>
      </c>
      <c r="B87" s="44" t="s">
        <v>30</v>
      </c>
      <c r="C87" s="44">
        <v>5</v>
      </c>
      <c r="D87" s="134">
        <f t="shared" ca="1" si="53"/>
        <v>0</v>
      </c>
      <c r="E87" s="135"/>
      <c r="F87" s="136"/>
      <c r="G87" s="134">
        <f t="shared" ca="1" si="54"/>
        <v>0</v>
      </c>
      <c r="H87" s="137"/>
      <c r="I87" s="134">
        <f t="shared" ca="1" si="55"/>
        <v>0</v>
      </c>
      <c r="J87" s="137"/>
      <c r="K87" s="138">
        <f t="shared" ca="1" si="56"/>
        <v>0</v>
      </c>
      <c r="L87" s="139"/>
      <c r="M87" s="139"/>
      <c r="N87" s="139"/>
      <c r="O87" s="139"/>
    </row>
    <row r="88" spans="1:125" x14ac:dyDescent="0.2">
      <c r="A88" s="94">
        <f t="shared" si="57"/>
        <v>2033</v>
      </c>
      <c r="B88" s="44" t="s">
        <v>31</v>
      </c>
      <c r="C88" s="44">
        <v>6</v>
      </c>
      <c r="D88" s="134">
        <f t="shared" ca="1" si="53"/>
        <v>0</v>
      </c>
      <c r="E88" s="135"/>
      <c r="F88" s="136"/>
      <c r="G88" s="134">
        <f t="shared" ca="1" si="54"/>
        <v>0</v>
      </c>
      <c r="H88" s="137"/>
      <c r="I88" s="134">
        <f t="shared" ca="1" si="55"/>
        <v>0</v>
      </c>
      <c r="J88" s="137"/>
      <c r="K88" s="138">
        <f t="shared" ca="1" si="56"/>
        <v>0</v>
      </c>
      <c r="L88" s="139"/>
      <c r="M88" s="139"/>
      <c r="N88" s="139"/>
      <c r="O88" s="139"/>
    </row>
    <row r="89" spans="1:125" x14ac:dyDescent="0.2">
      <c r="A89" s="94">
        <f t="shared" si="57"/>
        <v>2034</v>
      </c>
      <c r="B89" s="44" t="s">
        <v>45</v>
      </c>
      <c r="C89" s="44">
        <v>7</v>
      </c>
      <c r="D89" s="134">
        <f t="shared" ca="1" si="53"/>
        <v>0</v>
      </c>
      <c r="E89" s="135"/>
      <c r="F89" s="136"/>
      <c r="G89" s="134">
        <f t="shared" ca="1" si="54"/>
        <v>0</v>
      </c>
      <c r="H89" s="137"/>
      <c r="I89" s="134">
        <f t="shared" ca="1" si="55"/>
        <v>0</v>
      </c>
      <c r="J89" s="137"/>
      <c r="K89" s="138">
        <f t="shared" ca="1" si="56"/>
        <v>0</v>
      </c>
      <c r="L89" s="139"/>
      <c r="M89" s="139"/>
      <c r="N89" s="139"/>
      <c r="O89" s="139"/>
    </row>
    <row r="90" spans="1:125" s="31" customFormat="1" x14ac:dyDescent="0.2">
      <c r="A90" s="94">
        <f t="shared" si="57"/>
        <v>2035</v>
      </c>
      <c r="B90" s="44" t="s">
        <v>48</v>
      </c>
      <c r="C90" s="44">
        <v>8</v>
      </c>
      <c r="D90" s="134">
        <f t="shared" ca="1" si="53"/>
        <v>0</v>
      </c>
      <c r="E90" s="135"/>
      <c r="F90" s="136"/>
      <c r="G90" s="134">
        <f t="shared" ca="1" si="54"/>
        <v>0</v>
      </c>
      <c r="H90" s="137"/>
      <c r="I90" s="134">
        <f t="shared" ca="1" si="55"/>
        <v>0</v>
      </c>
      <c r="J90" s="137"/>
      <c r="K90" s="138">
        <f t="shared" ca="1" si="56"/>
        <v>0</v>
      </c>
      <c r="L90" s="139"/>
      <c r="M90" s="139"/>
      <c r="N90" s="139"/>
      <c r="O90" s="139"/>
    </row>
    <row r="91" spans="1:125" s="31" customFormat="1" x14ac:dyDescent="0.2">
      <c r="A91" s="94">
        <f t="shared" si="57"/>
        <v>2036</v>
      </c>
      <c r="B91" s="44" t="s">
        <v>49</v>
      </c>
      <c r="C91" s="44">
        <v>9</v>
      </c>
      <c r="D91" s="134">
        <f t="shared" ca="1" si="53"/>
        <v>0</v>
      </c>
      <c r="E91" s="135"/>
      <c r="F91" s="136"/>
      <c r="G91" s="134">
        <f t="shared" ca="1" si="54"/>
        <v>0</v>
      </c>
      <c r="H91" s="137"/>
      <c r="I91" s="134">
        <f t="shared" ca="1" si="55"/>
        <v>0</v>
      </c>
      <c r="J91" s="137"/>
      <c r="K91" s="138">
        <f t="shared" ca="1" si="56"/>
        <v>0</v>
      </c>
      <c r="L91" s="139"/>
      <c r="M91" s="139"/>
      <c r="N91" s="139"/>
      <c r="O91" s="139"/>
    </row>
    <row r="92" spans="1:125" s="31" customFormat="1" x14ac:dyDescent="0.2">
      <c r="A92" s="94">
        <f t="shared" si="57"/>
        <v>2037</v>
      </c>
      <c r="B92" s="44" t="s">
        <v>87</v>
      </c>
      <c r="C92" s="44">
        <v>10</v>
      </c>
      <c r="D92" s="134">
        <f t="shared" ca="1" si="53"/>
        <v>0</v>
      </c>
      <c r="E92" s="135"/>
      <c r="F92" s="136"/>
      <c r="G92" s="134">
        <f t="shared" ca="1" si="54"/>
        <v>0</v>
      </c>
      <c r="H92" s="137"/>
      <c r="I92" s="134">
        <f t="shared" ca="1" si="55"/>
        <v>0</v>
      </c>
      <c r="J92" s="137"/>
      <c r="K92" s="138">
        <f t="shared" ca="1" si="56"/>
        <v>0</v>
      </c>
      <c r="L92" s="139"/>
      <c r="M92" s="139"/>
      <c r="N92" s="139"/>
      <c r="O92" s="139"/>
    </row>
    <row r="93" spans="1:125" s="31" customFormat="1" x14ac:dyDescent="0.2">
      <c r="A93" s="40"/>
      <c r="B93" s="38" t="s">
        <v>27</v>
      </c>
      <c r="C93" s="38"/>
      <c r="D93" s="140">
        <f ca="1">SUM(D83:D92)</f>
        <v>0</v>
      </c>
      <c r="E93" s="141"/>
      <c r="F93" s="142"/>
      <c r="G93" s="140">
        <f ca="1">SUM(G83:G92)</f>
        <v>0</v>
      </c>
      <c r="H93" s="142"/>
      <c r="I93" s="140">
        <f ca="1">SUM(I83:I92)</f>
        <v>0</v>
      </c>
      <c r="J93" s="142"/>
      <c r="K93" s="140">
        <f ca="1">SUM(K83:K92)</f>
        <v>0</v>
      </c>
      <c r="L93" s="141"/>
      <c r="M93" s="141"/>
      <c r="N93" s="141"/>
      <c r="O93" s="141"/>
    </row>
    <row r="94" spans="1:125" s="31" customFormat="1" x14ac:dyDescent="0.2">
      <c r="A94" s="37"/>
      <c r="B94" s="37"/>
      <c r="C94" s="37"/>
      <c r="D94" s="37"/>
      <c r="E94" s="37"/>
      <c r="F94" s="37"/>
      <c r="G94" s="37"/>
    </row>
    <row r="95" spans="1:125" s="31" customFormat="1" x14ac:dyDescent="0.2">
      <c r="A95" s="37"/>
      <c r="B95" s="37"/>
      <c r="C95" s="37"/>
      <c r="D95" s="37"/>
      <c r="E95" s="37"/>
      <c r="F95" s="37"/>
      <c r="G95" s="37"/>
    </row>
    <row r="96" spans="1:125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</sheetData>
  <mergeCells count="70">
    <mergeCell ref="D91:F91"/>
    <mergeCell ref="G91:H91"/>
    <mergeCell ref="I91:J91"/>
    <mergeCell ref="K91:O91"/>
    <mergeCell ref="D88:F88"/>
    <mergeCell ref="G88:H88"/>
    <mergeCell ref="I88:J88"/>
    <mergeCell ref="K88:O88"/>
    <mergeCell ref="D93:F93"/>
    <mergeCell ref="G93:H93"/>
    <mergeCell ref="I93:J93"/>
    <mergeCell ref="K93:O93"/>
    <mergeCell ref="D92:F92"/>
    <mergeCell ref="G92:H92"/>
    <mergeCell ref="I92:J92"/>
    <mergeCell ref="K92:O92"/>
    <mergeCell ref="D90:F90"/>
    <mergeCell ref="G90:H90"/>
    <mergeCell ref="I90:J90"/>
    <mergeCell ref="K90:O90"/>
    <mergeCell ref="D89:F89"/>
    <mergeCell ref="G89:H89"/>
    <mergeCell ref="I89:J89"/>
    <mergeCell ref="K89:O89"/>
    <mergeCell ref="D85:F85"/>
    <mergeCell ref="G85:H85"/>
    <mergeCell ref="I85:J85"/>
    <mergeCell ref="K85:O85"/>
    <mergeCell ref="D86:F86"/>
    <mergeCell ref="G86:H86"/>
    <mergeCell ref="I86:J86"/>
    <mergeCell ref="K86:O86"/>
    <mergeCell ref="D87:F87"/>
    <mergeCell ref="G87:H87"/>
    <mergeCell ref="I87:J87"/>
    <mergeCell ref="K87:O87"/>
    <mergeCell ref="D83:F83"/>
    <mergeCell ref="G83:H83"/>
    <mergeCell ref="I83:J83"/>
    <mergeCell ref="K83:O83"/>
    <mergeCell ref="D84:F84"/>
    <mergeCell ref="G84:H84"/>
    <mergeCell ref="I84:J84"/>
    <mergeCell ref="K84:O84"/>
    <mergeCell ref="D82:F82"/>
    <mergeCell ref="G82:H82"/>
    <mergeCell ref="I82:J82"/>
    <mergeCell ref="K82:O82"/>
    <mergeCell ref="A63:C63"/>
    <mergeCell ref="A64:C64"/>
    <mergeCell ref="A65:O65"/>
    <mergeCell ref="A68:O68"/>
    <mergeCell ref="A70:O70"/>
    <mergeCell ref="A79:C79"/>
    <mergeCell ref="A80:O80"/>
    <mergeCell ref="D81:F81"/>
    <mergeCell ref="G81:H81"/>
    <mergeCell ref="I81:J81"/>
    <mergeCell ref="K81:O81"/>
    <mergeCell ref="B7:C7"/>
    <mergeCell ref="B8:C8"/>
    <mergeCell ref="B9:C9"/>
    <mergeCell ref="A62:C62"/>
    <mergeCell ref="B10:C10"/>
    <mergeCell ref="A49:O49"/>
    <mergeCell ref="A52:O52"/>
    <mergeCell ref="A59:O59"/>
    <mergeCell ref="A60:C60"/>
    <mergeCell ref="A61:C61"/>
    <mergeCell ref="D12:J12"/>
  </mergeCells>
  <conditionalFormatting sqref="B12:C12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2:C12" xr:uid="{00000000-0002-0000-0F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tabColor indexed="44"/>
    <pageSetUpPr fitToPage="1"/>
  </sheetPr>
  <dimension ref="A1:DU615"/>
  <sheetViews>
    <sheetView topLeftCell="D15" workbookViewId="0">
      <selection activeCell="N38" sqref="N38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">
        <v>116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115</v>
      </c>
      <c r="H4" s="96"/>
      <c r="I4" s="96"/>
      <c r="J4" s="96"/>
      <c r="K4" s="96"/>
      <c r="L4" s="96"/>
      <c r="M4" s="96"/>
      <c r="N4" s="96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1093.9979236641223</v>
      </c>
      <c r="I6" s="100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1093.9979236641223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9.4084451258216166</v>
      </c>
      <c r="G8" s="101" t="s">
        <v>119</v>
      </c>
      <c r="H8" s="107">
        <v>9.4084451258216166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110.992</v>
      </c>
      <c r="G9" s="101" t="s">
        <v>120</v>
      </c>
      <c r="H9" s="107">
        <v>110.992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917</v>
      </c>
      <c r="E14" s="14"/>
      <c r="F14" s="4">
        <f t="shared" ref="F14" si="2">D14</f>
        <v>917</v>
      </c>
      <c r="G14" s="4">
        <f t="shared" ref="G14:K14" si="3">F14</f>
        <v>917</v>
      </c>
      <c r="H14" s="4">
        <f t="shared" si="3"/>
        <v>917</v>
      </c>
      <c r="I14" s="4">
        <f t="shared" si="3"/>
        <v>917</v>
      </c>
      <c r="J14" s="4">
        <f t="shared" si="3"/>
        <v>917</v>
      </c>
      <c r="K14" s="4">
        <f t="shared" si="3"/>
        <v>917</v>
      </c>
      <c r="L14" s="4">
        <f t="shared" ref="L14" si="4">I14</f>
        <v>917</v>
      </c>
      <c r="M14" s="4">
        <f t="shared" ref="M14" si="5">L14</f>
        <v>917</v>
      </c>
      <c r="N14" s="4">
        <f t="shared" ref="N14" si="6">I14</f>
        <v>917</v>
      </c>
      <c r="O14" s="4">
        <f t="shared" ref="O14" si="7">N14</f>
        <v>917</v>
      </c>
    </row>
    <row r="15" spans="1:15" x14ac:dyDescent="0.2">
      <c r="A15" s="27" t="s">
        <v>20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96152</v>
      </c>
      <c r="E16" s="15"/>
      <c r="F16" s="4">
        <f t="shared" ref="F16:F22" si="8">D16</f>
        <v>96152</v>
      </c>
      <c r="G16" s="4">
        <f t="shared" ref="G16:K22" si="9">F16</f>
        <v>96152</v>
      </c>
      <c r="H16" s="4">
        <f t="shared" si="9"/>
        <v>96152</v>
      </c>
      <c r="I16" s="4">
        <f t="shared" si="9"/>
        <v>96152</v>
      </c>
      <c r="J16" s="4">
        <f t="shared" si="9"/>
        <v>96152</v>
      </c>
      <c r="K16" s="4">
        <f t="shared" si="9"/>
        <v>96152</v>
      </c>
      <c r="L16" s="4">
        <f t="shared" ref="L16:L22" si="10">I16</f>
        <v>96152</v>
      </c>
      <c r="M16" s="4">
        <f t="shared" ref="M16:M22" si="11">L16</f>
        <v>96152</v>
      </c>
      <c r="N16" s="4">
        <f t="shared" ref="N16:N22" si="12">I16</f>
        <v>96152</v>
      </c>
      <c r="O16" s="4">
        <f t="shared" ref="O16:O22" si="13">N16</f>
        <v>96152</v>
      </c>
    </row>
    <row r="17" spans="1:17" x14ac:dyDescent="0.2">
      <c r="A17" s="91" t="s">
        <v>13</v>
      </c>
      <c r="B17" s="10">
        <v>4</v>
      </c>
      <c r="C17" s="10"/>
      <c r="D17" s="15">
        <v>447</v>
      </c>
      <c r="E17" s="15"/>
      <c r="F17" s="4">
        <f t="shared" si="8"/>
        <v>447</v>
      </c>
      <c r="G17" s="4">
        <f t="shared" si="9"/>
        <v>447</v>
      </c>
      <c r="H17" s="4">
        <f t="shared" si="9"/>
        <v>447</v>
      </c>
      <c r="I17" s="4">
        <f t="shared" si="9"/>
        <v>447</v>
      </c>
      <c r="J17" s="4">
        <f t="shared" si="9"/>
        <v>447</v>
      </c>
      <c r="K17" s="4">
        <f t="shared" si="9"/>
        <v>447</v>
      </c>
      <c r="L17" s="4">
        <f t="shared" si="10"/>
        <v>447</v>
      </c>
      <c r="M17" s="4">
        <f t="shared" si="11"/>
        <v>447</v>
      </c>
      <c r="N17" s="4">
        <f t="shared" si="12"/>
        <v>447</v>
      </c>
      <c r="O17" s="4">
        <f t="shared" si="13"/>
        <v>447</v>
      </c>
    </row>
    <row r="18" spans="1:17" x14ac:dyDescent="0.2">
      <c r="A18" s="8" t="s">
        <v>16</v>
      </c>
      <c r="B18" s="10">
        <v>5</v>
      </c>
      <c r="C18" s="10"/>
      <c r="D18" s="15">
        <v>1003196.096</v>
      </c>
      <c r="E18" s="15"/>
      <c r="F18" s="4">
        <f t="shared" si="8"/>
        <v>1003196.096</v>
      </c>
      <c r="G18" s="4">
        <f t="shared" si="9"/>
        <v>1003196.096</v>
      </c>
      <c r="H18" s="4">
        <f t="shared" si="9"/>
        <v>1003196.096</v>
      </c>
      <c r="I18" s="4">
        <f t="shared" si="9"/>
        <v>1003196.096</v>
      </c>
      <c r="J18" s="4">
        <f t="shared" si="9"/>
        <v>1003196.096</v>
      </c>
      <c r="K18" s="4">
        <f t="shared" si="9"/>
        <v>1003196.096</v>
      </c>
      <c r="L18" s="4">
        <f t="shared" si="10"/>
        <v>1003196.096</v>
      </c>
      <c r="M18" s="4">
        <f t="shared" si="11"/>
        <v>1003196.096</v>
      </c>
      <c r="N18" s="4">
        <f t="shared" si="12"/>
        <v>1003196.096</v>
      </c>
      <c r="O18" s="4">
        <f t="shared" si="13"/>
        <v>1003196.096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904640.81573800009</v>
      </c>
      <c r="E20" s="15"/>
      <c r="F20" s="4">
        <f t="shared" si="8"/>
        <v>904640.81573800009</v>
      </c>
      <c r="G20" s="4">
        <f t="shared" si="9"/>
        <v>904640.81573800009</v>
      </c>
      <c r="H20" s="4">
        <f t="shared" si="9"/>
        <v>904640.81573800009</v>
      </c>
      <c r="I20" s="4">
        <f t="shared" si="9"/>
        <v>904640.81573800009</v>
      </c>
      <c r="J20" s="4">
        <f t="shared" si="9"/>
        <v>904640.81573800009</v>
      </c>
      <c r="K20" s="4">
        <f t="shared" si="9"/>
        <v>904640.81573800009</v>
      </c>
      <c r="L20" s="4">
        <f t="shared" si="10"/>
        <v>904640.81573800009</v>
      </c>
      <c r="M20" s="4">
        <f t="shared" si="11"/>
        <v>904640.81573800009</v>
      </c>
      <c r="N20" s="4">
        <f t="shared" si="12"/>
        <v>904640.81573800009</v>
      </c>
      <c r="O20" s="4">
        <f t="shared" si="13"/>
        <v>904640.81573800009</v>
      </c>
    </row>
    <row r="21" spans="1:17" x14ac:dyDescent="0.2">
      <c r="A21" s="8" t="s">
        <v>18</v>
      </c>
      <c r="B21" s="10">
        <v>8</v>
      </c>
      <c r="C21" s="10"/>
      <c r="D21" s="15">
        <v>49613.423999999999</v>
      </c>
      <c r="E21" s="15"/>
      <c r="F21" s="4">
        <f t="shared" si="8"/>
        <v>49613.423999999999</v>
      </c>
      <c r="G21" s="4">
        <f t="shared" si="9"/>
        <v>49613.423999999999</v>
      </c>
      <c r="H21" s="4">
        <f t="shared" si="9"/>
        <v>49613.423999999999</v>
      </c>
      <c r="I21" s="4">
        <f t="shared" si="9"/>
        <v>49613.423999999999</v>
      </c>
      <c r="J21" s="4">
        <f t="shared" si="9"/>
        <v>49613.423999999999</v>
      </c>
      <c r="K21" s="4">
        <f t="shared" si="9"/>
        <v>49613.423999999999</v>
      </c>
      <c r="L21" s="4">
        <f t="shared" si="10"/>
        <v>49613.423999999999</v>
      </c>
      <c r="M21" s="4">
        <f t="shared" si="11"/>
        <v>49613.423999999999</v>
      </c>
      <c r="N21" s="4">
        <f t="shared" si="12"/>
        <v>49613.423999999999</v>
      </c>
      <c r="O21" s="4">
        <f t="shared" si="13"/>
        <v>49613.423999999999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1957450.335738</v>
      </c>
      <c r="E23" s="21"/>
      <c r="F23" s="21">
        <f t="shared" ref="F23:M23" si="14">SUM(F18:F22)</f>
        <v>1957450.335738</v>
      </c>
      <c r="G23" s="21">
        <f t="shared" si="14"/>
        <v>1957450.335738</v>
      </c>
      <c r="H23" s="21">
        <f t="shared" si="14"/>
        <v>1957450.335738</v>
      </c>
      <c r="I23" s="21">
        <f t="shared" si="14"/>
        <v>1957450.335738</v>
      </c>
      <c r="J23" s="21">
        <f t="shared" si="14"/>
        <v>1957450.335738</v>
      </c>
      <c r="K23" s="21">
        <f t="shared" si="14"/>
        <v>1957450.335738</v>
      </c>
      <c r="L23" s="21">
        <f t="shared" si="14"/>
        <v>1957450.335738</v>
      </c>
      <c r="M23" s="21">
        <f t="shared" si="14"/>
        <v>1957450.335738</v>
      </c>
      <c r="N23" s="21">
        <f t="shared" ref="N23:O23" si="15">SUM(N18:N22)</f>
        <v>1957450.335738</v>
      </c>
      <c r="O23" s="21">
        <f t="shared" si="15"/>
        <v>1957450.335738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16">G25+1</f>
        <v>2030</v>
      </c>
      <c r="I25" s="24">
        <f t="shared" si="16"/>
        <v>2031</v>
      </c>
      <c r="J25" s="24">
        <f t="shared" si="16"/>
        <v>2032</v>
      </c>
      <c r="K25" s="24">
        <f t="shared" si="16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17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M26" si="18">F14-F38</f>
        <v>917</v>
      </c>
      <c r="G26" s="6">
        <f t="shared" si="18"/>
        <v>917</v>
      </c>
      <c r="H26" s="6">
        <f t="shared" si="18"/>
        <v>917</v>
      </c>
      <c r="I26" s="6">
        <f t="shared" si="18"/>
        <v>917</v>
      </c>
      <c r="J26" s="6">
        <f t="shared" si="18"/>
        <v>917</v>
      </c>
      <c r="K26" s="6">
        <f t="shared" si="18"/>
        <v>917</v>
      </c>
      <c r="L26" s="6">
        <f t="shared" si="18"/>
        <v>917</v>
      </c>
      <c r="M26" s="6">
        <f t="shared" si="18"/>
        <v>917</v>
      </c>
      <c r="N26" s="6">
        <f t="shared" ref="N26:O26" si="19">N14-N38</f>
        <v>917</v>
      </c>
      <c r="O26" s="6">
        <f t="shared" si="19"/>
        <v>917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M28" si="20">F16-F40</f>
        <v>96152</v>
      </c>
      <c r="G28" s="6">
        <f t="shared" si="20"/>
        <v>96152</v>
      </c>
      <c r="H28" s="6">
        <f t="shared" si="20"/>
        <v>96152</v>
      </c>
      <c r="I28" s="6">
        <f t="shared" si="20"/>
        <v>96152</v>
      </c>
      <c r="J28" s="6">
        <f t="shared" si="20"/>
        <v>96152</v>
      </c>
      <c r="K28" s="6">
        <f t="shared" si="20"/>
        <v>96152</v>
      </c>
      <c r="L28" s="6">
        <f t="shared" si="20"/>
        <v>96152</v>
      </c>
      <c r="M28" s="6">
        <f t="shared" si="20"/>
        <v>96152</v>
      </c>
      <c r="N28" s="6">
        <f t="shared" ref="N28:O28" si="21">N16-N40</f>
        <v>96152</v>
      </c>
      <c r="O28" s="6">
        <f t="shared" si="21"/>
        <v>96152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ref="F29:O30" si="22">F17-F41</f>
        <v>447</v>
      </c>
      <c r="G29" s="6">
        <f t="shared" si="22"/>
        <v>447</v>
      </c>
      <c r="H29" s="6">
        <f t="shared" si="22"/>
        <v>447</v>
      </c>
      <c r="I29" s="6">
        <f t="shared" si="22"/>
        <v>447</v>
      </c>
      <c r="J29" s="6">
        <f t="shared" si="22"/>
        <v>447</v>
      </c>
      <c r="K29" s="6">
        <f t="shared" si="22"/>
        <v>447</v>
      </c>
      <c r="L29" s="6">
        <f t="shared" si="22"/>
        <v>447</v>
      </c>
      <c r="M29" s="6">
        <f t="shared" si="22"/>
        <v>447</v>
      </c>
      <c r="N29" s="6">
        <f t="shared" ref="N29:O29" si="23">N17-N41</f>
        <v>447</v>
      </c>
      <c r="O29" s="6">
        <f t="shared" si="23"/>
        <v>447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22"/>
        <v>1003196.096</v>
      </c>
      <c r="G30" s="6">
        <f t="shared" si="22"/>
        <v>1003196.096</v>
      </c>
      <c r="H30" s="6">
        <f t="shared" si="22"/>
        <v>1003196.096</v>
      </c>
      <c r="I30" s="6">
        <f t="shared" si="22"/>
        <v>1003196.096</v>
      </c>
      <c r="J30" s="6">
        <f t="shared" si="22"/>
        <v>1003196.096</v>
      </c>
      <c r="K30" s="6">
        <f t="shared" si="22"/>
        <v>1003196.096</v>
      </c>
      <c r="L30" s="6">
        <f t="shared" si="22"/>
        <v>1003196.096</v>
      </c>
      <c r="M30" s="6">
        <f t="shared" si="22"/>
        <v>1003196.096</v>
      </c>
      <c r="N30" s="6">
        <f t="shared" si="22"/>
        <v>1003196.096</v>
      </c>
      <c r="O30" s="6">
        <f t="shared" si="22"/>
        <v>1003196.096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M32" si="24">F20-F44</f>
        <v>904640.81573800009</v>
      </c>
      <c r="G32" s="6">
        <f t="shared" si="24"/>
        <v>904640.81573800009</v>
      </c>
      <c r="H32" s="6">
        <f t="shared" si="24"/>
        <v>904640.81573800009</v>
      </c>
      <c r="I32" s="6">
        <f t="shared" si="24"/>
        <v>904640.81573800009</v>
      </c>
      <c r="J32" s="6">
        <f t="shared" si="24"/>
        <v>904640.81573800009</v>
      </c>
      <c r="K32" s="6">
        <f t="shared" si="24"/>
        <v>904640.81573800009</v>
      </c>
      <c r="L32" s="6">
        <f t="shared" si="24"/>
        <v>904640.81573800009</v>
      </c>
      <c r="M32" s="6">
        <f t="shared" si="24"/>
        <v>904640.81573800009</v>
      </c>
      <c r="N32" s="6">
        <f t="shared" ref="N32:O32" si="25">N20-N44</f>
        <v>904640.81573800009</v>
      </c>
      <c r="O32" s="6">
        <f t="shared" si="25"/>
        <v>904640.81573800009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ref="F33:M33" si="26">F21-F45</f>
        <v>49613.423999999999</v>
      </c>
      <c r="G33" s="6">
        <f t="shared" si="26"/>
        <v>49613.423999999999</v>
      </c>
      <c r="H33" s="6">
        <f t="shared" si="26"/>
        <v>49613.423999999999</v>
      </c>
      <c r="I33" s="6">
        <f t="shared" si="26"/>
        <v>49613.423999999999</v>
      </c>
      <c r="J33" s="6">
        <f t="shared" si="26"/>
        <v>49613.423999999999</v>
      </c>
      <c r="K33" s="6">
        <f t="shared" si="26"/>
        <v>49613.423999999999</v>
      </c>
      <c r="L33" s="6">
        <f t="shared" si="26"/>
        <v>49613.423999999999</v>
      </c>
      <c r="M33" s="6">
        <f t="shared" si="26"/>
        <v>49613.423999999999</v>
      </c>
      <c r="N33" s="6">
        <f t="shared" ref="N33:O33" si="27">N21-N45</f>
        <v>49613.423999999999</v>
      </c>
      <c r="O33" s="6">
        <f t="shared" si="27"/>
        <v>49613.423999999999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ref="F34:M34" si="28">F22-F46</f>
        <v>0</v>
      </c>
      <c r="G34" s="6">
        <f t="shared" si="28"/>
        <v>0</v>
      </c>
      <c r="H34" s="6">
        <f t="shared" si="28"/>
        <v>0</v>
      </c>
      <c r="I34" s="6">
        <f t="shared" si="28"/>
        <v>0</v>
      </c>
      <c r="J34" s="6">
        <f t="shared" si="28"/>
        <v>0</v>
      </c>
      <c r="K34" s="6">
        <f t="shared" si="28"/>
        <v>0</v>
      </c>
      <c r="L34" s="6">
        <f t="shared" si="28"/>
        <v>0</v>
      </c>
      <c r="M34" s="6">
        <f t="shared" si="28"/>
        <v>0</v>
      </c>
      <c r="N34" s="6">
        <f t="shared" ref="N34:O34" si="29">N22-N46</f>
        <v>0</v>
      </c>
      <c r="O34" s="6">
        <f t="shared" si="2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M35" si="30">SUM(F30:F34)</f>
        <v>1957450.335738</v>
      </c>
      <c r="G35" s="20">
        <f t="shared" si="30"/>
        <v>1957450.335738</v>
      </c>
      <c r="H35" s="20">
        <f t="shared" si="30"/>
        <v>1957450.335738</v>
      </c>
      <c r="I35" s="20">
        <f t="shared" si="30"/>
        <v>1957450.335738</v>
      </c>
      <c r="J35" s="20">
        <f t="shared" si="30"/>
        <v>1957450.335738</v>
      </c>
      <c r="K35" s="20">
        <f t="shared" si="30"/>
        <v>1957450.335738</v>
      </c>
      <c r="L35" s="20">
        <f t="shared" si="30"/>
        <v>1957450.335738</v>
      </c>
      <c r="M35" s="20">
        <f t="shared" si="30"/>
        <v>1957450.335738</v>
      </c>
      <c r="N35" s="20">
        <f t="shared" ref="N35:O35" si="31">SUM(N30:N34)</f>
        <v>1957450.335738</v>
      </c>
      <c r="O35" s="20">
        <f t="shared" si="31"/>
        <v>1957450.335738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32">F37+1</f>
        <v>2029</v>
      </c>
      <c r="H37" s="24">
        <f t="shared" si="32"/>
        <v>2030</v>
      </c>
      <c r="I37" s="24">
        <f t="shared" si="32"/>
        <v>2031</v>
      </c>
      <c r="J37" s="24">
        <f t="shared" si="32"/>
        <v>2032</v>
      </c>
      <c r="K37" s="24">
        <f t="shared" si="32"/>
        <v>2033</v>
      </c>
      <c r="L37" s="24">
        <f t="shared" si="32"/>
        <v>2034</v>
      </c>
      <c r="M37" s="24">
        <f t="shared" si="32"/>
        <v>2035</v>
      </c>
      <c r="N37" s="24">
        <f>M37+1</f>
        <v>2036</v>
      </c>
      <c r="O37" s="24">
        <f t="shared" ref="O37" si="33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34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34"/>
        <v>0</v>
      </c>
      <c r="E39" s="10"/>
      <c r="F39" s="4"/>
      <c r="G39" s="4">
        <f t="shared" ref="G39:G46" si="35">F39</f>
        <v>0</v>
      </c>
      <c r="H39" s="4">
        <f t="shared" ref="H39:H46" si="36">F39</f>
        <v>0</v>
      </c>
      <c r="I39" s="4">
        <f t="shared" ref="I39:I46" si="37">F39</f>
        <v>0</v>
      </c>
      <c r="J39" s="4">
        <f t="shared" ref="J39:J46" si="38">F39</f>
        <v>0</v>
      </c>
      <c r="K39" s="4">
        <f t="shared" ref="K39:K46" si="39">F39</f>
        <v>0</v>
      </c>
      <c r="L39" s="4">
        <f t="shared" ref="L39:L46" si="40">F39</f>
        <v>0</v>
      </c>
      <c r="M39" s="4">
        <f t="shared" ref="M39:M46" si="41">F39</f>
        <v>0</v>
      </c>
      <c r="N39" s="4">
        <f t="shared" ref="N39:N46" si="42">F39</f>
        <v>0</v>
      </c>
      <c r="O39" s="4">
        <f t="shared" ref="O39:O46" si="43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34"/>
        <v>0</v>
      </c>
      <c r="E40" s="10"/>
      <c r="F40" s="4"/>
      <c r="G40" s="4">
        <f t="shared" si="35"/>
        <v>0</v>
      </c>
      <c r="H40" s="4">
        <f t="shared" si="36"/>
        <v>0</v>
      </c>
      <c r="I40" s="4">
        <f t="shared" si="37"/>
        <v>0</v>
      </c>
      <c r="J40" s="4">
        <f t="shared" si="38"/>
        <v>0</v>
      </c>
      <c r="K40" s="4">
        <f t="shared" si="39"/>
        <v>0</v>
      </c>
      <c r="L40" s="4">
        <f t="shared" si="40"/>
        <v>0</v>
      </c>
      <c r="M40" s="4">
        <f t="shared" si="41"/>
        <v>0</v>
      </c>
      <c r="N40" s="4">
        <f t="shared" si="42"/>
        <v>0</v>
      </c>
      <c r="O40" s="4">
        <f t="shared" si="43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34"/>
        <v>0</v>
      </c>
      <c r="E41" s="10"/>
      <c r="F41" s="4"/>
      <c r="G41" s="4">
        <f t="shared" si="35"/>
        <v>0</v>
      </c>
      <c r="H41" s="4">
        <f t="shared" si="36"/>
        <v>0</v>
      </c>
      <c r="I41" s="4">
        <f t="shared" si="37"/>
        <v>0</v>
      </c>
      <c r="J41" s="4">
        <f t="shared" si="38"/>
        <v>0</v>
      </c>
      <c r="K41" s="4">
        <f t="shared" si="39"/>
        <v>0</v>
      </c>
      <c r="L41" s="4">
        <f t="shared" si="40"/>
        <v>0</v>
      </c>
      <c r="M41" s="4">
        <f t="shared" si="41"/>
        <v>0</v>
      </c>
      <c r="N41" s="4">
        <f t="shared" si="42"/>
        <v>0</v>
      </c>
      <c r="O41" s="4">
        <f t="shared" si="43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34"/>
        <v>0</v>
      </c>
      <c r="E42" s="10"/>
      <c r="F42" s="4">
        <f>D18/D14*F38</f>
        <v>0</v>
      </c>
      <c r="G42" s="4">
        <f t="shared" si="35"/>
        <v>0</v>
      </c>
      <c r="H42" s="4">
        <f t="shared" si="36"/>
        <v>0</v>
      </c>
      <c r="I42" s="4">
        <f t="shared" si="37"/>
        <v>0</v>
      </c>
      <c r="J42" s="4">
        <f t="shared" si="38"/>
        <v>0</v>
      </c>
      <c r="K42" s="4">
        <f t="shared" si="39"/>
        <v>0</v>
      </c>
      <c r="L42" s="4">
        <f t="shared" si="40"/>
        <v>0</v>
      </c>
      <c r="M42" s="4">
        <f t="shared" si="41"/>
        <v>0</v>
      </c>
      <c r="N42" s="4">
        <f t="shared" si="42"/>
        <v>0</v>
      </c>
      <c r="O42" s="4">
        <f t="shared" si="43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34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34"/>
        <v>0</v>
      </c>
      <c r="E44" s="10"/>
      <c r="F44" s="4">
        <f>D20/D16*F40</f>
        <v>0</v>
      </c>
      <c r="G44" s="4">
        <f t="shared" si="35"/>
        <v>0</v>
      </c>
      <c r="H44" s="4">
        <f t="shared" si="36"/>
        <v>0</v>
      </c>
      <c r="I44" s="4">
        <f t="shared" si="37"/>
        <v>0</v>
      </c>
      <c r="J44" s="4">
        <f t="shared" si="38"/>
        <v>0</v>
      </c>
      <c r="K44" s="4">
        <f t="shared" si="39"/>
        <v>0</v>
      </c>
      <c r="L44" s="4">
        <f t="shared" si="40"/>
        <v>0</v>
      </c>
      <c r="M44" s="4">
        <f t="shared" si="41"/>
        <v>0</v>
      </c>
      <c r="N44" s="4">
        <f t="shared" si="42"/>
        <v>0</v>
      </c>
      <c r="O44" s="4">
        <f t="shared" si="43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34"/>
        <v>0</v>
      </c>
      <c r="E45" s="10"/>
      <c r="F45" s="4">
        <f>D21/D17*F41</f>
        <v>0</v>
      </c>
      <c r="G45" s="4">
        <f t="shared" si="35"/>
        <v>0</v>
      </c>
      <c r="H45" s="4">
        <f t="shared" si="36"/>
        <v>0</v>
      </c>
      <c r="I45" s="4">
        <f t="shared" si="37"/>
        <v>0</v>
      </c>
      <c r="J45" s="4">
        <f t="shared" si="38"/>
        <v>0</v>
      </c>
      <c r="K45" s="4">
        <f t="shared" si="39"/>
        <v>0</v>
      </c>
      <c r="L45" s="4">
        <f t="shared" si="40"/>
        <v>0</v>
      </c>
      <c r="M45" s="4">
        <f t="shared" si="41"/>
        <v>0</v>
      </c>
      <c r="N45" s="4">
        <f t="shared" si="42"/>
        <v>0</v>
      </c>
      <c r="O45" s="4">
        <f t="shared" si="43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34"/>
        <v>0</v>
      </c>
      <c r="E46" s="10"/>
      <c r="F46" s="4"/>
      <c r="G46" s="4">
        <f t="shared" si="35"/>
        <v>0</v>
      </c>
      <c r="H46" s="4">
        <f t="shared" si="36"/>
        <v>0</v>
      </c>
      <c r="I46" s="4">
        <f t="shared" si="37"/>
        <v>0</v>
      </c>
      <c r="J46" s="4">
        <f t="shared" si="38"/>
        <v>0</v>
      </c>
      <c r="K46" s="4">
        <f t="shared" si="39"/>
        <v>0</v>
      </c>
      <c r="L46" s="4">
        <f t="shared" si="40"/>
        <v>0</v>
      </c>
      <c r="M46" s="4">
        <f t="shared" si="41"/>
        <v>0</v>
      </c>
      <c r="N46" s="4">
        <f t="shared" si="42"/>
        <v>0</v>
      </c>
      <c r="O46" s="4">
        <f t="shared" si="43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34"/>
        <v>0</v>
      </c>
      <c r="E47" s="59"/>
      <c r="F47" s="20">
        <f t="shared" ref="F47:M47" si="44">SUM(F42:F46)</f>
        <v>0</v>
      </c>
      <c r="G47" s="20">
        <f t="shared" si="44"/>
        <v>0</v>
      </c>
      <c r="H47" s="20">
        <f t="shared" si="44"/>
        <v>0</v>
      </c>
      <c r="I47" s="20">
        <f t="shared" si="44"/>
        <v>0</v>
      </c>
      <c r="J47" s="20">
        <f t="shared" si="44"/>
        <v>0</v>
      </c>
      <c r="K47" s="20">
        <f t="shared" si="44"/>
        <v>0</v>
      </c>
      <c r="L47" s="20">
        <f t="shared" si="44"/>
        <v>0</v>
      </c>
      <c r="M47" s="20">
        <f t="shared" si="44"/>
        <v>0</v>
      </c>
      <c r="N47" s="20">
        <f t="shared" ref="N47:O47" si="45">SUM(N42:N46)</f>
        <v>0</v>
      </c>
      <c r="O47" s="20">
        <f t="shared" si="45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phoneticPr fontId="0" type="noConversion"/>
  <conditionalFormatting sqref="B11:C11">
    <cfRule type="cellIs" priority="1" stopIfTrue="1" operator="between">
      <formula>1</formula>
      <formula>15</formula>
    </cfRule>
  </conditionalFormatting>
  <dataValidations xWindow="291" yWindow="133"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1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  <pageSetUpPr fitToPage="1"/>
  </sheetPr>
  <dimension ref="A1:DU615"/>
  <sheetViews>
    <sheetView topLeftCell="D14" workbookViewId="0">
      <selection activeCell="N38" sqref="N38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126</v>
      </c>
      <c r="H4" s="96"/>
      <c r="I4" s="96"/>
      <c r="J4" s="96"/>
      <c r="K4" s="96"/>
      <c r="L4" s="96"/>
      <c r="M4" s="96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1093.9979278018866</v>
      </c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1093.9979278018866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10.768566982600085</v>
      </c>
      <c r="G8" s="101" t="s">
        <v>119</v>
      </c>
      <c r="H8" s="107">
        <v>10.768566982600085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110.99200000000002</v>
      </c>
      <c r="G9" s="101" t="s">
        <v>120</v>
      </c>
      <c r="H9" s="107">
        <v>110.99200000000002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224</v>
      </c>
      <c r="E14" s="14"/>
      <c r="F14" s="4">
        <f t="shared" ref="F14" si="2">D14</f>
        <v>224</v>
      </c>
      <c r="G14" s="4">
        <f t="shared" ref="G14:K14" si="3">F14</f>
        <v>224</v>
      </c>
      <c r="H14" s="4">
        <f t="shared" si="3"/>
        <v>224</v>
      </c>
      <c r="I14" s="4">
        <f t="shared" si="3"/>
        <v>224</v>
      </c>
      <c r="J14" s="4">
        <f t="shared" si="3"/>
        <v>224</v>
      </c>
      <c r="K14" s="4">
        <f t="shared" si="3"/>
        <v>224</v>
      </c>
      <c r="L14" s="4">
        <f t="shared" ref="L14" si="4">I14</f>
        <v>224</v>
      </c>
      <c r="M14" s="4">
        <f t="shared" ref="M14" si="5">L14</f>
        <v>224</v>
      </c>
      <c r="N14" s="4">
        <f t="shared" ref="N14" si="6">I14</f>
        <v>224</v>
      </c>
      <c r="O14" s="4">
        <f t="shared" ref="O14" si="7">N14</f>
        <v>224</v>
      </c>
    </row>
    <row r="15" spans="1:15" x14ac:dyDescent="0.2">
      <c r="A15" s="27" t="s">
        <v>20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7069</v>
      </c>
      <c r="E16" s="15"/>
      <c r="F16" s="4">
        <f t="shared" ref="F16:F22" si="8">D16</f>
        <v>7069</v>
      </c>
      <c r="G16" s="4">
        <f t="shared" ref="G16:K22" si="9">F16</f>
        <v>7069</v>
      </c>
      <c r="H16" s="4">
        <f t="shared" si="9"/>
        <v>7069</v>
      </c>
      <c r="I16" s="4">
        <f t="shared" si="9"/>
        <v>7069</v>
      </c>
      <c r="J16" s="4">
        <f t="shared" si="9"/>
        <v>7069</v>
      </c>
      <c r="K16" s="4">
        <f t="shared" si="9"/>
        <v>7069</v>
      </c>
      <c r="L16" s="4">
        <f t="shared" ref="L16:L22" si="10">I16</f>
        <v>7069</v>
      </c>
      <c r="M16" s="4">
        <f t="shared" ref="M16:M22" si="11">L16</f>
        <v>7069</v>
      </c>
      <c r="N16" s="4">
        <f t="shared" ref="N16:N22" si="12">I16</f>
        <v>7069</v>
      </c>
      <c r="O16" s="4">
        <f t="shared" ref="O16:O22" si="13">N16</f>
        <v>7069</v>
      </c>
    </row>
    <row r="17" spans="1:17" x14ac:dyDescent="0.2">
      <c r="A17" s="91" t="s">
        <v>13</v>
      </c>
      <c r="B17" s="10">
        <v>4</v>
      </c>
      <c r="C17" s="10"/>
      <c r="D17" s="15">
        <v>249</v>
      </c>
      <c r="E17" s="15"/>
      <c r="F17" s="4">
        <f t="shared" si="8"/>
        <v>249</v>
      </c>
      <c r="G17" s="4">
        <f t="shared" si="9"/>
        <v>249</v>
      </c>
      <c r="H17" s="4">
        <f t="shared" si="9"/>
        <v>249</v>
      </c>
      <c r="I17" s="4">
        <f t="shared" si="9"/>
        <v>249</v>
      </c>
      <c r="J17" s="4">
        <f t="shared" si="9"/>
        <v>249</v>
      </c>
      <c r="K17" s="4">
        <f t="shared" si="9"/>
        <v>249</v>
      </c>
      <c r="L17" s="4">
        <f t="shared" si="10"/>
        <v>249</v>
      </c>
      <c r="M17" s="4">
        <f t="shared" si="11"/>
        <v>249</v>
      </c>
      <c r="N17" s="4">
        <f t="shared" si="12"/>
        <v>249</v>
      </c>
      <c r="O17" s="4">
        <f t="shared" si="13"/>
        <v>249</v>
      </c>
    </row>
    <row r="18" spans="1:17" x14ac:dyDescent="0.2">
      <c r="A18" s="8" t="s">
        <v>16</v>
      </c>
      <c r="B18" s="10">
        <v>5</v>
      </c>
      <c r="C18" s="10"/>
      <c r="D18" s="15">
        <v>245055.5358276226</v>
      </c>
      <c r="E18" s="15"/>
      <c r="F18" s="4">
        <f t="shared" si="8"/>
        <v>245055.5358276226</v>
      </c>
      <c r="G18" s="4">
        <f t="shared" si="9"/>
        <v>245055.5358276226</v>
      </c>
      <c r="H18" s="4">
        <f t="shared" si="9"/>
        <v>245055.5358276226</v>
      </c>
      <c r="I18" s="4">
        <f t="shared" si="9"/>
        <v>245055.5358276226</v>
      </c>
      <c r="J18" s="4">
        <f t="shared" si="9"/>
        <v>245055.5358276226</v>
      </c>
      <c r="K18" s="4">
        <f t="shared" si="9"/>
        <v>245055.5358276226</v>
      </c>
      <c r="L18" s="4">
        <f t="shared" si="10"/>
        <v>245055.5358276226</v>
      </c>
      <c r="M18" s="4">
        <f t="shared" si="11"/>
        <v>245055.5358276226</v>
      </c>
      <c r="N18" s="4">
        <f t="shared" si="12"/>
        <v>245055.5358276226</v>
      </c>
      <c r="O18" s="4">
        <f t="shared" si="13"/>
        <v>245055.5358276226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76123</v>
      </c>
      <c r="E20" s="15"/>
      <c r="F20" s="4">
        <f t="shared" si="8"/>
        <v>76123</v>
      </c>
      <c r="G20" s="4">
        <f t="shared" si="9"/>
        <v>76123</v>
      </c>
      <c r="H20" s="4">
        <f t="shared" si="9"/>
        <v>76123</v>
      </c>
      <c r="I20" s="4">
        <f t="shared" si="9"/>
        <v>76123</v>
      </c>
      <c r="J20" s="4">
        <f t="shared" si="9"/>
        <v>76123</v>
      </c>
      <c r="K20" s="4">
        <f t="shared" si="9"/>
        <v>76123</v>
      </c>
      <c r="L20" s="4">
        <f t="shared" si="10"/>
        <v>76123</v>
      </c>
      <c r="M20" s="4">
        <f t="shared" si="11"/>
        <v>76123</v>
      </c>
      <c r="N20" s="4">
        <f t="shared" si="12"/>
        <v>76123</v>
      </c>
      <c r="O20" s="4">
        <f t="shared" si="13"/>
        <v>76123</v>
      </c>
    </row>
    <row r="21" spans="1:17" x14ac:dyDescent="0.2">
      <c r="A21" s="8" t="s">
        <v>18</v>
      </c>
      <c r="B21" s="10">
        <v>8</v>
      </c>
      <c r="C21" s="10"/>
      <c r="D21" s="15">
        <v>27637.008000000005</v>
      </c>
      <c r="E21" s="15"/>
      <c r="F21" s="4">
        <f t="shared" si="8"/>
        <v>27637.008000000005</v>
      </c>
      <c r="G21" s="4">
        <f t="shared" si="9"/>
        <v>27637.008000000005</v>
      </c>
      <c r="H21" s="4">
        <f t="shared" si="9"/>
        <v>27637.008000000005</v>
      </c>
      <c r="I21" s="4">
        <f t="shared" si="9"/>
        <v>27637.008000000005</v>
      </c>
      <c r="J21" s="4">
        <f t="shared" si="9"/>
        <v>27637.008000000005</v>
      </c>
      <c r="K21" s="4">
        <f t="shared" si="9"/>
        <v>27637.008000000005</v>
      </c>
      <c r="L21" s="4">
        <f t="shared" si="10"/>
        <v>27637.008000000005</v>
      </c>
      <c r="M21" s="4">
        <f t="shared" si="11"/>
        <v>27637.008000000005</v>
      </c>
      <c r="N21" s="4">
        <f t="shared" si="12"/>
        <v>27637.008000000005</v>
      </c>
      <c r="O21" s="4">
        <f t="shared" si="13"/>
        <v>27637.008000000005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348815.54382762266</v>
      </c>
      <c r="E23" s="21"/>
      <c r="F23" s="21">
        <f t="shared" ref="F23:O23" si="14">SUM(F18:F22)</f>
        <v>348815.54382762266</v>
      </c>
      <c r="G23" s="21">
        <f t="shared" si="14"/>
        <v>348815.54382762266</v>
      </c>
      <c r="H23" s="21">
        <f t="shared" si="14"/>
        <v>348815.54382762266</v>
      </c>
      <c r="I23" s="21">
        <f t="shared" si="14"/>
        <v>348815.54382762266</v>
      </c>
      <c r="J23" s="21">
        <f t="shared" si="14"/>
        <v>348815.54382762266</v>
      </c>
      <c r="K23" s="21">
        <f t="shared" si="14"/>
        <v>348815.54382762266</v>
      </c>
      <c r="L23" s="21">
        <f t="shared" si="14"/>
        <v>348815.54382762266</v>
      </c>
      <c r="M23" s="21">
        <f t="shared" si="14"/>
        <v>348815.54382762266</v>
      </c>
      <c r="N23" s="21">
        <f t="shared" si="14"/>
        <v>348815.54382762266</v>
      </c>
      <c r="O23" s="21">
        <f t="shared" si="14"/>
        <v>348815.54382762266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15">G25+1</f>
        <v>2030</v>
      </c>
      <c r="I25" s="24">
        <f t="shared" si="15"/>
        <v>2031</v>
      </c>
      <c r="J25" s="24">
        <f t="shared" si="15"/>
        <v>2032</v>
      </c>
      <c r="K25" s="24">
        <f t="shared" si="1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1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6" si="17">F14-F38</f>
        <v>224</v>
      </c>
      <c r="G26" s="6">
        <f t="shared" si="17"/>
        <v>224</v>
      </c>
      <c r="H26" s="6">
        <f t="shared" si="17"/>
        <v>224</v>
      </c>
      <c r="I26" s="6">
        <f t="shared" si="17"/>
        <v>224</v>
      </c>
      <c r="J26" s="6">
        <f t="shared" si="17"/>
        <v>224</v>
      </c>
      <c r="K26" s="6">
        <f t="shared" si="17"/>
        <v>224</v>
      </c>
      <c r="L26" s="6">
        <f t="shared" si="17"/>
        <v>224</v>
      </c>
      <c r="M26" s="6">
        <f t="shared" si="17"/>
        <v>224</v>
      </c>
      <c r="N26" s="6">
        <f t="shared" si="17"/>
        <v>224</v>
      </c>
      <c r="O26" s="6">
        <f t="shared" si="17"/>
        <v>224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0" si="18">F16-F40</f>
        <v>7069</v>
      </c>
      <c r="G28" s="6">
        <f t="shared" si="18"/>
        <v>7069</v>
      </c>
      <c r="H28" s="6">
        <f t="shared" si="18"/>
        <v>7069</v>
      </c>
      <c r="I28" s="6">
        <f t="shared" si="18"/>
        <v>7069</v>
      </c>
      <c r="J28" s="6">
        <f t="shared" si="18"/>
        <v>7069</v>
      </c>
      <c r="K28" s="6">
        <f t="shared" si="18"/>
        <v>7069</v>
      </c>
      <c r="L28" s="6">
        <f t="shared" si="18"/>
        <v>7069</v>
      </c>
      <c r="M28" s="6">
        <f t="shared" si="18"/>
        <v>7069</v>
      </c>
      <c r="N28" s="6">
        <f t="shared" si="18"/>
        <v>7069</v>
      </c>
      <c r="O28" s="6">
        <f t="shared" si="18"/>
        <v>7069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18"/>
        <v>249</v>
      </c>
      <c r="G29" s="6">
        <f t="shared" si="18"/>
        <v>249</v>
      </c>
      <c r="H29" s="6">
        <f t="shared" si="18"/>
        <v>249</v>
      </c>
      <c r="I29" s="6">
        <f t="shared" si="18"/>
        <v>249</v>
      </c>
      <c r="J29" s="6">
        <f t="shared" si="18"/>
        <v>249</v>
      </c>
      <c r="K29" s="6">
        <f t="shared" si="18"/>
        <v>249</v>
      </c>
      <c r="L29" s="6">
        <f t="shared" si="18"/>
        <v>249</v>
      </c>
      <c r="M29" s="6">
        <f t="shared" si="18"/>
        <v>249</v>
      </c>
      <c r="N29" s="6">
        <f t="shared" si="18"/>
        <v>249</v>
      </c>
      <c r="O29" s="6">
        <f t="shared" si="18"/>
        <v>249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18"/>
        <v>245055.5358276226</v>
      </c>
      <c r="G30" s="6">
        <f t="shared" si="18"/>
        <v>245055.5358276226</v>
      </c>
      <c r="H30" s="6">
        <f t="shared" si="18"/>
        <v>245055.5358276226</v>
      </c>
      <c r="I30" s="6">
        <f t="shared" si="18"/>
        <v>245055.5358276226</v>
      </c>
      <c r="J30" s="6">
        <f t="shared" si="18"/>
        <v>245055.5358276226</v>
      </c>
      <c r="K30" s="6">
        <f t="shared" si="18"/>
        <v>245055.5358276226</v>
      </c>
      <c r="L30" s="6">
        <f t="shared" si="18"/>
        <v>245055.5358276226</v>
      </c>
      <c r="M30" s="6">
        <f t="shared" si="18"/>
        <v>245055.5358276226</v>
      </c>
      <c r="N30" s="6">
        <f t="shared" si="18"/>
        <v>245055.5358276226</v>
      </c>
      <c r="O30" s="6">
        <f t="shared" si="18"/>
        <v>245055.5358276226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19">F20-F44</f>
        <v>76123</v>
      </c>
      <c r="G32" s="6">
        <f t="shared" si="19"/>
        <v>76123</v>
      </c>
      <c r="H32" s="6">
        <f t="shared" si="19"/>
        <v>76123</v>
      </c>
      <c r="I32" s="6">
        <f t="shared" si="19"/>
        <v>76123</v>
      </c>
      <c r="J32" s="6">
        <f t="shared" si="19"/>
        <v>76123</v>
      </c>
      <c r="K32" s="6">
        <f t="shared" si="19"/>
        <v>76123</v>
      </c>
      <c r="L32" s="6">
        <f t="shared" si="19"/>
        <v>76123</v>
      </c>
      <c r="M32" s="6">
        <f t="shared" si="19"/>
        <v>76123</v>
      </c>
      <c r="N32" s="6">
        <f t="shared" si="19"/>
        <v>76123</v>
      </c>
      <c r="O32" s="6">
        <f t="shared" si="19"/>
        <v>76123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19"/>
        <v>27637.008000000005</v>
      </c>
      <c r="G33" s="6">
        <f t="shared" si="19"/>
        <v>27637.008000000005</v>
      </c>
      <c r="H33" s="6">
        <f t="shared" si="19"/>
        <v>27637.008000000005</v>
      </c>
      <c r="I33" s="6">
        <f t="shared" si="19"/>
        <v>27637.008000000005</v>
      </c>
      <c r="J33" s="6">
        <f t="shared" si="19"/>
        <v>27637.008000000005</v>
      </c>
      <c r="K33" s="6">
        <f t="shared" si="19"/>
        <v>27637.008000000005</v>
      </c>
      <c r="L33" s="6">
        <f t="shared" si="19"/>
        <v>27637.008000000005</v>
      </c>
      <c r="M33" s="6">
        <f t="shared" si="19"/>
        <v>27637.008000000005</v>
      </c>
      <c r="N33" s="6">
        <f t="shared" si="19"/>
        <v>27637.008000000005</v>
      </c>
      <c r="O33" s="6">
        <f t="shared" si="19"/>
        <v>27637.008000000005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19"/>
        <v>0</v>
      </c>
      <c r="G34" s="6">
        <f t="shared" si="19"/>
        <v>0</v>
      </c>
      <c r="H34" s="6">
        <f t="shared" si="19"/>
        <v>0</v>
      </c>
      <c r="I34" s="6">
        <f t="shared" si="19"/>
        <v>0</v>
      </c>
      <c r="J34" s="6">
        <f t="shared" si="19"/>
        <v>0</v>
      </c>
      <c r="K34" s="6">
        <f t="shared" si="19"/>
        <v>0</v>
      </c>
      <c r="L34" s="6">
        <f t="shared" si="19"/>
        <v>0</v>
      </c>
      <c r="M34" s="6">
        <f t="shared" si="19"/>
        <v>0</v>
      </c>
      <c r="N34" s="6">
        <f t="shared" si="19"/>
        <v>0</v>
      </c>
      <c r="O34" s="6">
        <f t="shared" si="1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20">SUM(F30:F34)</f>
        <v>348815.54382762266</v>
      </c>
      <c r="G35" s="20">
        <f t="shared" si="20"/>
        <v>348815.54382762266</v>
      </c>
      <c r="H35" s="20">
        <f t="shared" si="20"/>
        <v>348815.54382762266</v>
      </c>
      <c r="I35" s="20">
        <f t="shared" si="20"/>
        <v>348815.54382762266</v>
      </c>
      <c r="J35" s="20">
        <f t="shared" si="20"/>
        <v>348815.54382762266</v>
      </c>
      <c r="K35" s="20">
        <f t="shared" si="20"/>
        <v>348815.54382762266</v>
      </c>
      <c r="L35" s="20">
        <f t="shared" si="20"/>
        <v>348815.54382762266</v>
      </c>
      <c r="M35" s="20">
        <f t="shared" si="20"/>
        <v>348815.54382762266</v>
      </c>
      <c r="N35" s="20">
        <f t="shared" si="20"/>
        <v>348815.54382762266</v>
      </c>
      <c r="O35" s="20">
        <f t="shared" si="20"/>
        <v>348815.54382762266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21">F37+1</f>
        <v>2029</v>
      </c>
      <c r="H37" s="24">
        <f t="shared" si="21"/>
        <v>2030</v>
      </c>
      <c r="I37" s="24">
        <f t="shared" si="21"/>
        <v>2031</v>
      </c>
      <c r="J37" s="24">
        <f t="shared" si="21"/>
        <v>2032</v>
      </c>
      <c r="K37" s="24">
        <f t="shared" si="21"/>
        <v>2033</v>
      </c>
      <c r="L37" s="24">
        <f t="shared" si="21"/>
        <v>2034</v>
      </c>
      <c r="M37" s="24">
        <f t="shared" si="21"/>
        <v>2035</v>
      </c>
      <c r="N37" s="24">
        <f>M37+1</f>
        <v>2036</v>
      </c>
      <c r="O37" s="24">
        <f t="shared" ref="O37" si="2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2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23"/>
        <v>0</v>
      </c>
      <c r="E39" s="10"/>
      <c r="F39" s="4"/>
      <c r="G39" s="4">
        <f t="shared" ref="G39:G46" si="24">F39</f>
        <v>0</v>
      </c>
      <c r="H39" s="4">
        <f t="shared" ref="H39:H46" si="25">F39</f>
        <v>0</v>
      </c>
      <c r="I39" s="4">
        <f t="shared" ref="I39:I46" si="26">F39</f>
        <v>0</v>
      </c>
      <c r="J39" s="4">
        <f t="shared" ref="J39:J46" si="27">F39</f>
        <v>0</v>
      </c>
      <c r="K39" s="4">
        <f t="shared" ref="K39:K46" si="28">F39</f>
        <v>0</v>
      </c>
      <c r="L39" s="4">
        <f t="shared" ref="L39:L46" si="29">F39</f>
        <v>0</v>
      </c>
      <c r="M39" s="4">
        <f t="shared" ref="M39:M46" si="30">F39</f>
        <v>0</v>
      </c>
      <c r="N39" s="4">
        <f t="shared" ref="N39:N46" si="31">F39</f>
        <v>0</v>
      </c>
      <c r="O39" s="4">
        <f t="shared" ref="O39:O46" si="3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23"/>
        <v>0</v>
      </c>
      <c r="E40" s="10"/>
      <c r="F40" s="4"/>
      <c r="G40" s="4">
        <f t="shared" si="24"/>
        <v>0</v>
      </c>
      <c r="H40" s="4">
        <f t="shared" si="25"/>
        <v>0</v>
      </c>
      <c r="I40" s="4">
        <f t="shared" si="26"/>
        <v>0</v>
      </c>
      <c r="J40" s="4">
        <f t="shared" si="27"/>
        <v>0</v>
      </c>
      <c r="K40" s="4">
        <f t="shared" si="28"/>
        <v>0</v>
      </c>
      <c r="L40" s="4">
        <f t="shared" si="29"/>
        <v>0</v>
      </c>
      <c r="M40" s="4">
        <f t="shared" si="30"/>
        <v>0</v>
      </c>
      <c r="N40" s="4">
        <f t="shared" si="31"/>
        <v>0</v>
      </c>
      <c r="O40" s="4">
        <f t="shared" si="3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23"/>
        <v>0</v>
      </c>
      <c r="E41" s="10"/>
      <c r="F41" s="4"/>
      <c r="G41" s="4">
        <f t="shared" si="24"/>
        <v>0</v>
      </c>
      <c r="H41" s="4">
        <f t="shared" si="25"/>
        <v>0</v>
      </c>
      <c r="I41" s="4">
        <f t="shared" si="26"/>
        <v>0</v>
      </c>
      <c r="J41" s="4">
        <f t="shared" si="27"/>
        <v>0</v>
      </c>
      <c r="K41" s="4">
        <f t="shared" si="28"/>
        <v>0</v>
      </c>
      <c r="L41" s="4">
        <f t="shared" si="29"/>
        <v>0</v>
      </c>
      <c r="M41" s="4">
        <f t="shared" si="30"/>
        <v>0</v>
      </c>
      <c r="N41" s="4">
        <f t="shared" si="31"/>
        <v>0</v>
      </c>
      <c r="O41" s="4">
        <f t="shared" si="3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23"/>
        <v>0</v>
      </c>
      <c r="E42" s="10"/>
      <c r="F42" s="4">
        <f>D18/D14*F38</f>
        <v>0</v>
      </c>
      <c r="G42" s="4">
        <f t="shared" si="24"/>
        <v>0</v>
      </c>
      <c r="H42" s="4">
        <f t="shared" si="25"/>
        <v>0</v>
      </c>
      <c r="I42" s="4">
        <f t="shared" si="26"/>
        <v>0</v>
      </c>
      <c r="J42" s="4">
        <f t="shared" si="27"/>
        <v>0</v>
      </c>
      <c r="K42" s="4">
        <f t="shared" si="28"/>
        <v>0</v>
      </c>
      <c r="L42" s="4">
        <f t="shared" si="29"/>
        <v>0</v>
      </c>
      <c r="M42" s="4">
        <f t="shared" si="30"/>
        <v>0</v>
      </c>
      <c r="N42" s="4">
        <f t="shared" si="31"/>
        <v>0</v>
      </c>
      <c r="O42" s="4">
        <f t="shared" si="3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23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23"/>
        <v>0</v>
      </c>
      <c r="E44" s="10"/>
      <c r="F44" s="4">
        <f>D20/D16*F40</f>
        <v>0</v>
      </c>
      <c r="G44" s="4">
        <f t="shared" si="24"/>
        <v>0</v>
      </c>
      <c r="H44" s="4">
        <f t="shared" si="25"/>
        <v>0</v>
      </c>
      <c r="I44" s="4">
        <f t="shared" si="26"/>
        <v>0</v>
      </c>
      <c r="J44" s="4">
        <f t="shared" si="27"/>
        <v>0</v>
      </c>
      <c r="K44" s="4">
        <f t="shared" si="28"/>
        <v>0</v>
      </c>
      <c r="L44" s="4">
        <f t="shared" si="29"/>
        <v>0</v>
      </c>
      <c r="M44" s="4">
        <f t="shared" si="30"/>
        <v>0</v>
      </c>
      <c r="N44" s="4">
        <f t="shared" si="31"/>
        <v>0</v>
      </c>
      <c r="O44" s="4">
        <f t="shared" si="3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23"/>
        <v>0</v>
      </c>
      <c r="E45" s="10"/>
      <c r="F45" s="4">
        <f>D21/D17*F41</f>
        <v>0</v>
      </c>
      <c r="G45" s="4">
        <f t="shared" si="24"/>
        <v>0</v>
      </c>
      <c r="H45" s="4">
        <f t="shared" si="25"/>
        <v>0</v>
      </c>
      <c r="I45" s="4">
        <f t="shared" si="26"/>
        <v>0</v>
      </c>
      <c r="J45" s="4">
        <f t="shared" si="27"/>
        <v>0</v>
      </c>
      <c r="K45" s="4">
        <f t="shared" si="28"/>
        <v>0</v>
      </c>
      <c r="L45" s="4">
        <f t="shared" si="29"/>
        <v>0</v>
      </c>
      <c r="M45" s="4">
        <f t="shared" si="30"/>
        <v>0</v>
      </c>
      <c r="N45" s="4">
        <f t="shared" si="31"/>
        <v>0</v>
      </c>
      <c r="O45" s="4">
        <f t="shared" si="3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23"/>
        <v>0</v>
      </c>
      <c r="E46" s="10"/>
      <c r="F46" s="4"/>
      <c r="G46" s="4">
        <f t="shared" si="24"/>
        <v>0</v>
      </c>
      <c r="H46" s="4">
        <f t="shared" si="25"/>
        <v>0</v>
      </c>
      <c r="I46" s="4">
        <f t="shared" si="26"/>
        <v>0</v>
      </c>
      <c r="J46" s="4">
        <f t="shared" si="27"/>
        <v>0</v>
      </c>
      <c r="K46" s="4">
        <f t="shared" si="28"/>
        <v>0</v>
      </c>
      <c r="L46" s="4">
        <f t="shared" si="29"/>
        <v>0</v>
      </c>
      <c r="M46" s="4">
        <f t="shared" si="30"/>
        <v>0</v>
      </c>
      <c r="N46" s="4">
        <f t="shared" si="31"/>
        <v>0</v>
      </c>
      <c r="O46" s="4">
        <f t="shared" si="3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23"/>
        <v>0</v>
      </c>
      <c r="E47" s="59"/>
      <c r="F47" s="20">
        <f t="shared" ref="F47:O47" si="33">SUM(F42:F46)</f>
        <v>0</v>
      </c>
      <c r="G47" s="20">
        <f t="shared" si="33"/>
        <v>0</v>
      </c>
      <c r="H47" s="20">
        <f t="shared" si="33"/>
        <v>0</v>
      </c>
      <c r="I47" s="20">
        <f t="shared" si="33"/>
        <v>0</v>
      </c>
      <c r="J47" s="20">
        <f t="shared" si="33"/>
        <v>0</v>
      </c>
      <c r="K47" s="20">
        <f t="shared" si="33"/>
        <v>0</v>
      </c>
      <c r="L47" s="20">
        <f t="shared" si="33"/>
        <v>0</v>
      </c>
      <c r="M47" s="20">
        <f t="shared" si="33"/>
        <v>0</v>
      </c>
      <c r="N47" s="20">
        <f t="shared" si="33"/>
        <v>0</v>
      </c>
      <c r="O47" s="20">
        <f t="shared" si="33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2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A1:DU615"/>
  <sheetViews>
    <sheetView topLeftCell="E3" workbookViewId="0">
      <selection activeCell="N37" sqref="N37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127</v>
      </c>
      <c r="H4" s="96"/>
      <c r="I4" s="96"/>
      <c r="J4" s="96"/>
      <c r="K4" s="96"/>
      <c r="L4" s="96"/>
      <c r="M4" s="31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31"/>
      <c r="H6" s="31"/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1089.76</v>
      </c>
      <c r="G7" s="101" t="s">
        <v>118</v>
      </c>
      <c r="H7" s="107">
        <v>1089.76</v>
      </c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124</v>
      </c>
      <c r="F8" s="102">
        <f>D19/D15</f>
        <v>731.60106969333276</v>
      </c>
      <c r="G8" s="101" t="s">
        <v>124</v>
      </c>
      <c r="H8" s="107">
        <v>731.60106969333276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119</v>
      </c>
      <c r="F9" s="102">
        <f>D20/D16</f>
        <v>12.51611194491039</v>
      </c>
      <c r="G9" s="101" t="s">
        <v>119</v>
      </c>
      <c r="H9" s="107">
        <v>12.51611194491039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101" t="s">
        <v>120</v>
      </c>
      <c r="F10" s="102">
        <f>D21/D17</f>
        <v>110.992</v>
      </c>
      <c r="G10" s="101" t="s">
        <v>120</v>
      </c>
      <c r="H10" s="107">
        <v>110.992</v>
      </c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200</v>
      </c>
      <c r="E14" s="14"/>
      <c r="F14" s="4">
        <f t="shared" ref="F14:F15" si="2">D14</f>
        <v>200</v>
      </c>
      <c r="G14" s="4">
        <f t="shared" ref="G14:K15" si="3">F14</f>
        <v>200</v>
      </c>
      <c r="H14" s="4">
        <f t="shared" si="3"/>
        <v>200</v>
      </c>
      <c r="I14" s="4">
        <f t="shared" si="3"/>
        <v>200</v>
      </c>
      <c r="J14" s="4">
        <f t="shared" si="3"/>
        <v>200</v>
      </c>
      <c r="K14" s="4">
        <f t="shared" si="3"/>
        <v>200</v>
      </c>
      <c r="L14" s="4">
        <f t="shared" ref="L14:L15" si="4">I14</f>
        <v>200</v>
      </c>
      <c r="M14" s="4">
        <f t="shared" ref="M14:M15" si="5">L14</f>
        <v>200</v>
      </c>
      <c r="N14" s="4">
        <f t="shared" ref="N14:N15" si="6">I14</f>
        <v>200</v>
      </c>
      <c r="O14" s="4">
        <f t="shared" ref="O14:O15" si="7">N14</f>
        <v>200</v>
      </c>
    </row>
    <row r="15" spans="1:15" x14ac:dyDescent="0.2">
      <c r="A15" s="27" t="s">
        <v>20</v>
      </c>
      <c r="B15" s="10">
        <v>2</v>
      </c>
      <c r="C15" s="10"/>
      <c r="D15" s="14">
        <v>33.466788000000001</v>
      </c>
      <c r="E15" s="14"/>
      <c r="F15" s="4">
        <f t="shared" si="2"/>
        <v>33.466788000000001</v>
      </c>
      <c r="G15" s="4">
        <f t="shared" si="3"/>
        <v>33.466788000000001</v>
      </c>
      <c r="H15" s="4">
        <f t="shared" si="3"/>
        <v>33.466788000000001</v>
      </c>
      <c r="I15" s="4">
        <f t="shared" si="3"/>
        <v>33.466788000000001</v>
      </c>
      <c r="J15" s="4">
        <f t="shared" si="3"/>
        <v>33.466788000000001</v>
      </c>
      <c r="K15" s="4">
        <f t="shared" si="3"/>
        <v>33.466788000000001</v>
      </c>
      <c r="L15" s="4">
        <f t="shared" si="4"/>
        <v>33.466788000000001</v>
      </c>
      <c r="M15" s="4">
        <f t="shared" si="5"/>
        <v>33.466788000000001</v>
      </c>
      <c r="N15" s="4">
        <f t="shared" si="6"/>
        <v>33.466788000000001</v>
      </c>
      <c r="O15" s="4">
        <f t="shared" si="7"/>
        <v>33.466788000000001</v>
      </c>
    </row>
    <row r="16" spans="1:15" x14ac:dyDescent="0.2">
      <c r="A16" s="91" t="s">
        <v>15</v>
      </c>
      <c r="B16" s="10">
        <v>3</v>
      </c>
      <c r="C16" s="10"/>
      <c r="D16" s="15">
        <v>11327</v>
      </c>
      <c r="E16" s="15"/>
      <c r="F16" s="4">
        <f t="shared" ref="F16:F22" si="8">D16</f>
        <v>11327</v>
      </c>
      <c r="G16" s="4">
        <f t="shared" ref="G16:K22" si="9">F16</f>
        <v>11327</v>
      </c>
      <c r="H16" s="4">
        <f t="shared" si="9"/>
        <v>11327</v>
      </c>
      <c r="I16" s="4">
        <f t="shared" si="9"/>
        <v>11327</v>
      </c>
      <c r="J16" s="4">
        <f t="shared" si="9"/>
        <v>11327</v>
      </c>
      <c r="K16" s="4">
        <f t="shared" si="9"/>
        <v>11327</v>
      </c>
      <c r="L16" s="4">
        <f t="shared" ref="L16:L22" si="10">I16</f>
        <v>11327</v>
      </c>
      <c r="M16" s="4">
        <f t="shared" ref="M16:M22" si="11">L16</f>
        <v>11327</v>
      </c>
      <c r="N16" s="4">
        <f t="shared" ref="N16:N22" si="12">I16</f>
        <v>11327</v>
      </c>
      <c r="O16" s="4">
        <f t="shared" ref="O16:O22" si="13">N16</f>
        <v>11327</v>
      </c>
    </row>
    <row r="17" spans="1:17" x14ac:dyDescent="0.2">
      <c r="A17" s="91" t="s">
        <v>13</v>
      </c>
      <c r="B17" s="10">
        <v>4</v>
      </c>
      <c r="C17" s="10"/>
      <c r="D17" s="15">
        <v>489</v>
      </c>
      <c r="E17" s="15"/>
      <c r="F17" s="4">
        <f t="shared" si="8"/>
        <v>489</v>
      </c>
      <c r="G17" s="4">
        <f t="shared" si="9"/>
        <v>489</v>
      </c>
      <c r="H17" s="4">
        <f t="shared" si="9"/>
        <v>489</v>
      </c>
      <c r="I17" s="4">
        <f t="shared" si="9"/>
        <v>489</v>
      </c>
      <c r="J17" s="4">
        <f t="shared" si="9"/>
        <v>489</v>
      </c>
      <c r="K17" s="4">
        <f t="shared" si="9"/>
        <v>489</v>
      </c>
      <c r="L17" s="4">
        <f t="shared" si="10"/>
        <v>489</v>
      </c>
      <c r="M17" s="4">
        <f t="shared" si="11"/>
        <v>489</v>
      </c>
      <c r="N17" s="4">
        <f t="shared" si="12"/>
        <v>489</v>
      </c>
      <c r="O17" s="4">
        <f t="shared" si="13"/>
        <v>489</v>
      </c>
    </row>
    <row r="18" spans="1:17" x14ac:dyDescent="0.2">
      <c r="A18" s="8" t="s">
        <v>16</v>
      </c>
      <c r="B18" s="10">
        <v>5</v>
      </c>
      <c r="C18" s="10"/>
      <c r="D18" s="15">
        <v>217952</v>
      </c>
      <c r="E18" s="15"/>
      <c r="F18" s="4">
        <f t="shared" si="8"/>
        <v>217952</v>
      </c>
      <c r="G18" s="4">
        <f t="shared" si="9"/>
        <v>217952</v>
      </c>
      <c r="H18" s="4">
        <f t="shared" si="9"/>
        <v>217952</v>
      </c>
      <c r="I18" s="4">
        <f t="shared" si="9"/>
        <v>217952</v>
      </c>
      <c r="J18" s="4">
        <f t="shared" si="9"/>
        <v>217952</v>
      </c>
      <c r="K18" s="4">
        <f t="shared" si="9"/>
        <v>217952</v>
      </c>
      <c r="L18" s="4">
        <f t="shared" si="10"/>
        <v>217952</v>
      </c>
      <c r="M18" s="4">
        <f t="shared" si="11"/>
        <v>217952</v>
      </c>
      <c r="N18" s="4">
        <f t="shared" si="12"/>
        <v>217952</v>
      </c>
      <c r="O18" s="4">
        <f t="shared" si="13"/>
        <v>217952</v>
      </c>
    </row>
    <row r="19" spans="1:17" x14ac:dyDescent="0.2">
      <c r="A19" s="8" t="s">
        <v>21</v>
      </c>
      <c r="B19" s="10">
        <v>6</v>
      </c>
      <c r="C19" s="10"/>
      <c r="D19" s="15">
        <v>24484.337899999995</v>
      </c>
      <c r="E19" s="15"/>
      <c r="F19" s="4">
        <f t="shared" ref="F19" si="14">D19</f>
        <v>24484.337899999995</v>
      </c>
      <c r="G19" s="4">
        <f t="shared" ref="G19" si="15">F19</f>
        <v>24484.337899999995</v>
      </c>
      <c r="H19" s="4">
        <f t="shared" ref="H19" si="16">G19</f>
        <v>24484.337899999995</v>
      </c>
      <c r="I19" s="4">
        <f t="shared" ref="I19" si="17">H19</f>
        <v>24484.337899999995</v>
      </c>
      <c r="J19" s="4">
        <f t="shared" ref="J19" si="18">I19</f>
        <v>24484.337899999995</v>
      </c>
      <c r="K19" s="4">
        <f t="shared" ref="K19" si="19">J19</f>
        <v>24484.337899999995</v>
      </c>
      <c r="L19" s="4">
        <f t="shared" ref="L19" si="20">I19</f>
        <v>24484.337899999995</v>
      </c>
      <c r="M19" s="4">
        <f t="shared" ref="M19" si="21">L19</f>
        <v>24484.337899999995</v>
      </c>
      <c r="N19" s="4">
        <f t="shared" ref="N19" si="22">I19</f>
        <v>24484.337899999995</v>
      </c>
      <c r="O19" s="4">
        <f t="shared" ref="O19" si="23">N19</f>
        <v>24484.337899999995</v>
      </c>
    </row>
    <row r="20" spans="1:17" x14ac:dyDescent="0.2">
      <c r="A20" s="8" t="s">
        <v>17</v>
      </c>
      <c r="B20" s="10">
        <v>7</v>
      </c>
      <c r="C20" s="10"/>
      <c r="D20" s="15">
        <v>141770</v>
      </c>
      <c r="E20" s="15"/>
      <c r="F20" s="4">
        <f t="shared" si="8"/>
        <v>141770</v>
      </c>
      <c r="G20" s="4">
        <f t="shared" si="9"/>
        <v>141770</v>
      </c>
      <c r="H20" s="4">
        <f t="shared" si="9"/>
        <v>141770</v>
      </c>
      <c r="I20" s="4">
        <f t="shared" si="9"/>
        <v>141770</v>
      </c>
      <c r="J20" s="4">
        <f t="shared" si="9"/>
        <v>141770</v>
      </c>
      <c r="K20" s="4">
        <f t="shared" si="9"/>
        <v>141770</v>
      </c>
      <c r="L20" s="4">
        <f t="shared" si="10"/>
        <v>141770</v>
      </c>
      <c r="M20" s="4">
        <f t="shared" si="11"/>
        <v>141770</v>
      </c>
      <c r="N20" s="4">
        <f t="shared" si="12"/>
        <v>141770</v>
      </c>
      <c r="O20" s="4">
        <f t="shared" si="13"/>
        <v>141770</v>
      </c>
    </row>
    <row r="21" spans="1:17" x14ac:dyDescent="0.2">
      <c r="A21" s="8" t="s">
        <v>18</v>
      </c>
      <c r="B21" s="10">
        <v>8</v>
      </c>
      <c r="C21" s="10"/>
      <c r="D21" s="15">
        <v>54275.088000000003</v>
      </c>
      <c r="E21" s="15"/>
      <c r="F21" s="4">
        <f t="shared" si="8"/>
        <v>54275.088000000003</v>
      </c>
      <c r="G21" s="4">
        <f t="shared" si="9"/>
        <v>54275.088000000003</v>
      </c>
      <c r="H21" s="4">
        <f t="shared" si="9"/>
        <v>54275.088000000003</v>
      </c>
      <c r="I21" s="4">
        <f t="shared" si="9"/>
        <v>54275.088000000003</v>
      </c>
      <c r="J21" s="4">
        <f t="shared" si="9"/>
        <v>54275.088000000003</v>
      </c>
      <c r="K21" s="4">
        <f t="shared" si="9"/>
        <v>54275.088000000003</v>
      </c>
      <c r="L21" s="4">
        <f t="shared" si="10"/>
        <v>54275.088000000003</v>
      </c>
      <c r="M21" s="4">
        <f t="shared" si="11"/>
        <v>54275.088000000003</v>
      </c>
      <c r="N21" s="4">
        <f t="shared" si="12"/>
        <v>54275.088000000003</v>
      </c>
      <c r="O21" s="4">
        <f t="shared" si="13"/>
        <v>54275.088000000003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438481.42589999997</v>
      </c>
      <c r="E23" s="21"/>
      <c r="F23" s="21">
        <f t="shared" ref="F23:O23" si="24">SUM(F18:F22)</f>
        <v>438481.42589999997</v>
      </c>
      <c r="G23" s="21">
        <f t="shared" si="24"/>
        <v>438481.42589999997</v>
      </c>
      <c r="H23" s="21">
        <f t="shared" si="24"/>
        <v>438481.42589999997</v>
      </c>
      <c r="I23" s="21">
        <f t="shared" si="24"/>
        <v>438481.42589999997</v>
      </c>
      <c r="J23" s="21">
        <f t="shared" si="24"/>
        <v>438481.42589999997</v>
      </c>
      <c r="K23" s="21">
        <f t="shared" si="24"/>
        <v>438481.42589999997</v>
      </c>
      <c r="L23" s="21">
        <f t="shared" si="24"/>
        <v>438481.42589999997</v>
      </c>
      <c r="M23" s="21">
        <f t="shared" si="24"/>
        <v>438481.42589999997</v>
      </c>
      <c r="N23" s="21">
        <f t="shared" si="24"/>
        <v>438481.42589999997</v>
      </c>
      <c r="O23" s="21">
        <f t="shared" si="24"/>
        <v>438481.42589999997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25">G25+1</f>
        <v>2030</v>
      </c>
      <c r="I25" s="24">
        <f t="shared" si="25"/>
        <v>2031</v>
      </c>
      <c r="J25" s="24">
        <f t="shared" si="25"/>
        <v>2032</v>
      </c>
      <c r="K25" s="24">
        <f t="shared" si="2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2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7" si="27">F14-F38</f>
        <v>200</v>
      </c>
      <c r="G26" s="6">
        <f t="shared" si="27"/>
        <v>200</v>
      </c>
      <c r="H26" s="6">
        <f t="shared" si="27"/>
        <v>200</v>
      </c>
      <c r="I26" s="6">
        <f t="shared" si="27"/>
        <v>200</v>
      </c>
      <c r="J26" s="6">
        <f t="shared" si="27"/>
        <v>200</v>
      </c>
      <c r="K26" s="6">
        <f t="shared" si="27"/>
        <v>200</v>
      </c>
      <c r="L26" s="6">
        <f t="shared" si="27"/>
        <v>200</v>
      </c>
      <c r="M26" s="6">
        <f t="shared" si="27"/>
        <v>200</v>
      </c>
      <c r="N26" s="6">
        <f t="shared" si="27"/>
        <v>200</v>
      </c>
      <c r="O26" s="6">
        <f t="shared" si="27"/>
        <v>200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>
        <f t="shared" si="27"/>
        <v>33.466788000000001</v>
      </c>
      <c r="G27" s="6">
        <f t="shared" si="27"/>
        <v>33.466788000000001</v>
      </c>
      <c r="H27" s="6">
        <f t="shared" si="27"/>
        <v>33.466788000000001</v>
      </c>
      <c r="I27" s="6">
        <f t="shared" si="27"/>
        <v>33.466788000000001</v>
      </c>
      <c r="J27" s="6">
        <f t="shared" si="27"/>
        <v>33.466788000000001</v>
      </c>
      <c r="K27" s="6">
        <f t="shared" si="27"/>
        <v>33.466788000000001</v>
      </c>
      <c r="L27" s="6">
        <f t="shared" si="27"/>
        <v>33.466788000000001</v>
      </c>
      <c r="M27" s="6">
        <f t="shared" si="27"/>
        <v>33.466788000000001</v>
      </c>
      <c r="N27" s="6">
        <f t="shared" si="27"/>
        <v>33.466788000000001</v>
      </c>
      <c r="O27" s="6">
        <f t="shared" si="27"/>
        <v>33.466788000000001</v>
      </c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0" si="28">F16-F40</f>
        <v>11327</v>
      </c>
      <c r="G28" s="6">
        <f t="shared" si="28"/>
        <v>11327</v>
      </c>
      <c r="H28" s="6">
        <f t="shared" si="28"/>
        <v>11327</v>
      </c>
      <c r="I28" s="6">
        <f t="shared" si="28"/>
        <v>11327</v>
      </c>
      <c r="J28" s="6">
        <f t="shared" si="28"/>
        <v>11327</v>
      </c>
      <c r="K28" s="6">
        <f t="shared" si="28"/>
        <v>11327</v>
      </c>
      <c r="L28" s="6">
        <f t="shared" si="28"/>
        <v>11327</v>
      </c>
      <c r="M28" s="6">
        <f t="shared" si="28"/>
        <v>11327</v>
      </c>
      <c r="N28" s="6">
        <f t="shared" si="28"/>
        <v>11327</v>
      </c>
      <c r="O28" s="6">
        <f t="shared" si="28"/>
        <v>11327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28"/>
        <v>489</v>
      </c>
      <c r="G29" s="6">
        <f t="shared" si="28"/>
        <v>489</v>
      </c>
      <c r="H29" s="6">
        <f t="shared" si="28"/>
        <v>489</v>
      </c>
      <c r="I29" s="6">
        <f t="shared" si="28"/>
        <v>489</v>
      </c>
      <c r="J29" s="6">
        <f t="shared" si="28"/>
        <v>489</v>
      </c>
      <c r="K29" s="6">
        <f t="shared" si="28"/>
        <v>489</v>
      </c>
      <c r="L29" s="6">
        <f t="shared" si="28"/>
        <v>489</v>
      </c>
      <c r="M29" s="6">
        <f t="shared" si="28"/>
        <v>489</v>
      </c>
      <c r="N29" s="6">
        <f t="shared" si="28"/>
        <v>489</v>
      </c>
      <c r="O29" s="6">
        <f t="shared" si="28"/>
        <v>489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28"/>
        <v>217952</v>
      </c>
      <c r="G30" s="6">
        <f t="shared" si="28"/>
        <v>217952</v>
      </c>
      <c r="H30" s="6">
        <f t="shared" si="28"/>
        <v>217952</v>
      </c>
      <c r="I30" s="6">
        <f t="shared" si="28"/>
        <v>217952</v>
      </c>
      <c r="J30" s="6">
        <f t="shared" si="28"/>
        <v>217952</v>
      </c>
      <c r="K30" s="6">
        <f t="shared" si="28"/>
        <v>217952</v>
      </c>
      <c r="L30" s="6">
        <f t="shared" si="28"/>
        <v>217952</v>
      </c>
      <c r="M30" s="6">
        <f t="shared" si="28"/>
        <v>217952</v>
      </c>
      <c r="N30" s="6">
        <f t="shared" si="28"/>
        <v>217952</v>
      </c>
      <c r="O30" s="6">
        <f t="shared" si="28"/>
        <v>217952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29">F20-F44</f>
        <v>141770</v>
      </c>
      <c r="G32" s="6">
        <f t="shared" si="29"/>
        <v>141770</v>
      </c>
      <c r="H32" s="6">
        <f t="shared" si="29"/>
        <v>141770</v>
      </c>
      <c r="I32" s="6">
        <f t="shared" si="29"/>
        <v>141770</v>
      </c>
      <c r="J32" s="6">
        <f t="shared" si="29"/>
        <v>141770</v>
      </c>
      <c r="K32" s="6">
        <f t="shared" si="29"/>
        <v>141770</v>
      </c>
      <c r="L32" s="6">
        <f t="shared" si="29"/>
        <v>141770</v>
      </c>
      <c r="M32" s="6">
        <f t="shared" si="29"/>
        <v>141770</v>
      </c>
      <c r="N32" s="6">
        <f t="shared" si="29"/>
        <v>141770</v>
      </c>
      <c r="O32" s="6">
        <f t="shared" si="29"/>
        <v>141770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29"/>
        <v>54275.088000000003</v>
      </c>
      <c r="G33" s="6">
        <f t="shared" si="29"/>
        <v>54275.088000000003</v>
      </c>
      <c r="H33" s="6">
        <f t="shared" si="29"/>
        <v>54275.088000000003</v>
      </c>
      <c r="I33" s="6">
        <f t="shared" si="29"/>
        <v>54275.088000000003</v>
      </c>
      <c r="J33" s="6">
        <f t="shared" si="29"/>
        <v>54275.088000000003</v>
      </c>
      <c r="K33" s="6">
        <f t="shared" si="29"/>
        <v>54275.088000000003</v>
      </c>
      <c r="L33" s="6">
        <f t="shared" si="29"/>
        <v>54275.088000000003</v>
      </c>
      <c r="M33" s="6">
        <f t="shared" si="29"/>
        <v>54275.088000000003</v>
      </c>
      <c r="N33" s="6">
        <f t="shared" si="29"/>
        <v>54275.088000000003</v>
      </c>
      <c r="O33" s="6">
        <f t="shared" si="29"/>
        <v>54275.088000000003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29"/>
        <v>0</v>
      </c>
      <c r="G34" s="6">
        <f t="shared" si="29"/>
        <v>0</v>
      </c>
      <c r="H34" s="6">
        <f t="shared" si="29"/>
        <v>0</v>
      </c>
      <c r="I34" s="6">
        <f t="shared" si="29"/>
        <v>0</v>
      </c>
      <c r="J34" s="6">
        <f t="shared" si="29"/>
        <v>0</v>
      </c>
      <c r="K34" s="6">
        <f t="shared" si="29"/>
        <v>0</v>
      </c>
      <c r="L34" s="6">
        <f t="shared" si="29"/>
        <v>0</v>
      </c>
      <c r="M34" s="6">
        <f t="shared" si="29"/>
        <v>0</v>
      </c>
      <c r="N34" s="6">
        <f t="shared" si="29"/>
        <v>0</v>
      </c>
      <c r="O34" s="6">
        <f t="shared" si="2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30">SUM(F30:F34)</f>
        <v>413997.08799999999</v>
      </c>
      <c r="G35" s="20">
        <f t="shared" si="30"/>
        <v>413997.08799999999</v>
      </c>
      <c r="H35" s="20">
        <f t="shared" si="30"/>
        <v>413997.08799999999</v>
      </c>
      <c r="I35" s="20">
        <f t="shared" si="30"/>
        <v>413997.08799999999</v>
      </c>
      <c r="J35" s="20">
        <f t="shared" si="30"/>
        <v>413997.08799999999</v>
      </c>
      <c r="K35" s="20">
        <f t="shared" si="30"/>
        <v>413997.08799999999</v>
      </c>
      <c r="L35" s="20">
        <f t="shared" si="30"/>
        <v>413997.08799999999</v>
      </c>
      <c r="M35" s="20">
        <f t="shared" si="30"/>
        <v>413997.08799999999</v>
      </c>
      <c r="N35" s="20">
        <f t="shared" si="30"/>
        <v>413997.08799999999</v>
      </c>
      <c r="O35" s="20">
        <f t="shared" si="30"/>
        <v>413997.08799999999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31">F37+1</f>
        <v>2029</v>
      </c>
      <c r="H37" s="24">
        <f t="shared" si="31"/>
        <v>2030</v>
      </c>
      <c r="I37" s="24">
        <f t="shared" si="31"/>
        <v>2031</v>
      </c>
      <c r="J37" s="24">
        <f t="shared" si="31"/>
        <v>2032</v>
      </c>
      <c r="K37" s="24">
        <f t="shared" si="31"/>
        <v>2033</v>
      </c>
      <c r="L37" s="24">
        <f t="shared" si="31"/>
        <v>2034</v>
      </c>
      <c r="M37" s="24">
        <f t="shared" si="31"/>
        <v>2035</v>
      </c>
      <c r="N37" s="24">
        <f>M37+1</f>
        <v>2036</v>
      </c>
      <c r="O37" s="24">
        <f t="shared" ref="O37" si="3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3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33"/>
        <v>0</v>
      </c>
      <c r="E39" s="10"/>
      <c r="F39" s="4"/>
      <c r="G39" s="4">
        <f t="shared" ref="G39:G46" si="34">F39</f>
        <v>0</v>
      </c>
      <c r="H39" s="4">
        <f t="shared" ref="H39:H46" si="35">F39</f>
        <v>0</v>
      </c>
      <c r="I39" s="4">
        <f t="shared" ref="I39:I46" si="36">F39</f>
        <v>0</v>
      </c>
      <c r="J39" s="4">
        <f t="shared" ref="J39:J46" si="37">F39</f>
        <v>0</v>
      </c>
      <c r="K39" s="4">
        <f t="shared" ref="K39:K46" si="38">F39</f>
        <v>0</v>
      </c>
      <c r="L39" s="4">
        <f t="shared" ref="L39:L46" si="39">F39</f>
        <v>0</v>
      </c>
      <c r="M39" s="4">
        <f t="shared" ref="M39:M46" si="40">F39</f>
        <v>0</v>
      </c>
      <c r="N39" s="4">
        <f t="shared" ref="N39:N46" si="41">F39</f>
        <v>0</v>
      </c>
      <c r="O39" s="4">
        <f t="shared" ref="O39:O46" si="4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33"/>
        <v>0</v>
      </c>
      <c r="E40" s="10"/>
      <c r="F40" s="4"/>
      <c r="G40" s="4">
        <f t="shared" si="34"/>
        <v>0</v>
      </c>
      <c r="H40" s="4">
        <f t="shared" si="35"/>
        <v>0</v>
      </c>
      <c r="I40" s="4">
        <f t="shared" si="36"/>
        <v>0</v>
      </c>
      <c r="J40" s="4">
        <f t="shared" si="37"/>
        <v>0</v>
      </c>
      <c r="K40" s="4">
        <f t="shared" si="38"/>
        <v>0</v>
      </c>
      <c r="L40" s="4">
        <f t="shared" si="39"/>
        <v>0</v>
      </c>
      <c r="M40" s="4">
        <f t="shared" si="40"/>
        <v>0</v>
      </c>
      <c r="N40" s="4">
        <f t="shared" si="41"/>
        <v>0</v>
      </c>
      <c r="O40" s="4">
        <f t="shared" si="4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33"/>
        <v>0</v>
      </c>
      <c r="E41" s="10"/>
      <c r="F41" s="4"/>
      <c r="G41" s="4">
        <f t="shared" si="34"/>
        <v>0</v>
      </c>
      <c r="H41" s="4">
        <f t="shared" si="35"/>
        <v>0</v>
      </c>
      <c r="I41" s="4">
        <f t="shared" si="36"/>
        <v>0</v>
      </c>
      <c r="J41" s="4">
        <f t="shared" si="37"/>
        <v>0</v>
      </c>
      <c r="K41" s="4">
        <f t="shared" si="38"/>
        <v>0</v>
      </c>
      <c r="L41" s="4">
        <f t="shared" si="39"/>
        <v>0</v>
      </c>
      <c r="M41" s="4">
        <f t="shared" si="40"/>
        <v>0</v>
      </c>
      <c r="N41" s="4">
        <f t="shared" si="41"/>
        <v>0</v>
      </c>
      <c r="O41" s="4">
        <f t="shared" si="4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33"/>
        <v>0</v>
      </c>
      <c r="E42" s="10"/>
      <c r="F42" s="4">
        <f>D18/D14*F38</f>
        <v>0</v>
      </c>
      <c r="G42" s="4">
        <f t="shared" si="34"/>
        <v>0</v>
      </c>
      <c r="H42" s="4">
        <f t="shared" si="35"/>
        <v>0</v>
      </c>
      <c r="I42" s="4">
        <f t="shared" si="36"/>
        <v>0</v>
      </c>
      <c r="J42" s="4">
        <f t="shared" si="37"/>
        <v>0</v>
      </c>
      <c r="K42" s="4">
        <f t="shared" si="38"/>
        <v>0</v>
      </c>
      <c r="L42" s="4">
        <f t="shared" si="39"/>
        <v>0</v>
      </c>
      <c r="M42" s="4">
        <f t="shared" si="40"/>
        <v>0</v>
      </c>
      <c r="N42" s="4">
        <f t="shared" si="41"/>
        <v>0</v>
      </c>
      <c r="O42" s="4">
        <f t="shared" si="4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33"/>
        <v>0</v>
      </c>
      <c r="E43" s="10"/>
      <c r="F43" s="4">
        <f t="shared" ref="F43:F44" si="43">D19/D15*F39</f>
        <v>0</v>
      </c>
      <c r="G43" s="4">
        <f t="shared" ref="G43:G44" si="44">F43</f>
        <v>0</v>
      </c>
      <c r="H43" s="4">
        <f t="shared" ref="H43:H44" si="45">F43</f>
        <v>0</v>
      </c>
      <c r="I43" s="4">
        <f t="shared" ref="I43:I44" si="46">F43</f>
        <v>0</v>
      </c>
      <c r="J43" s="4">
        <f t="shared" ref="J43:J44" si="47">F43</f>
        <v>0</v>
      </c>
      <c r="K43" s="4">
        <f t="shared" ref="K43:K44" si="48">F43</f>
        <v>0</v>
      </c>
      <c r="L43" s="4">
        <f t="shared" ref="L43:L44" si="49">F43</f>
        <v>0</v>
      </c>
      <c r="M43" s="4">
        <f t="shared" ref="M43:M44" si="50">F43</f>
        <v>0</v>
      </c>
      <c r="N43" s="4">
        <f t="shared" ref="N43:N44" si="51">F43</f>
        <v>0</v>
      </c>
      <c r="O43" s="4">
        <f t="shared" ref="O43:O44" si="52">F43</f>
        <v>0</v>
      </c>
    </row>
    <row r="44" spans="1:17" x14ac:dyDescent="0.2">
      <c r="A44" s="8" t="s">
        <v>17</v>
      </c>
      <c r="B44" s="10">
        <v>25</v>
      </c>
      <c r="C44" s="10"/>
      <c r="D44" s="97">
        <f t="shared" si="33"/>
        <v>0</v>
      </c>
      <c r="E44" s="10"/>
      <c r="F44" s="4">
        <f t="shared" si="43"/>
        <v>0</v>
      </c>
      <c r="G44" s="4">
        <f t="shared" si="44"/>
        <v>0</v>
      </c>
      <c r="H44" s="4">
        <f t="shared" si="45"/>
        <v>0</v>
      </c>
      <c r="I44" s="4">
        <f t="shared" si="46"/>
        <v>0</v>
      </c>
      <c r="J44" s="4">
        <f t="shared" si="47"/>
        <v>0</v>
      </c>
      <c r="K44" s="4">
        <f t="shared" si="48"/>
        <v>0</v>
      </c>
      <c r="L44" s="4">
        <f t="shared" si="49"/>
        <v>0</v>
      </c>
      <c r="M44" s="4">
        <f t="shared" si="50"/>
        <v>0</v>
      </c>
      <c r="N44" s="4">
        <f t="shared" si="51"/>
        <v>0</v>
      </c>
      <c r="O44" s="4">
        <f t="shared" si="5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33"/>
        <v>0</v>
      </c>
      <c r="E45" s="10"/>
      <c r="F45" s="4">
        <f>D21/D17*F41</f>
        <v>0</v>
      </c>
      <c r="G45" s="4">
        <f t="shared" si="34"/>
        <v>0</v>
      </c>
      <c r="H45" s="4">
        <f t="shared" si="35"/>
        <v>0</v>
      </c>
      <c r="I45" s="4">
        <f t="shared" si="36"/>
        <v>0</v>
      </c>
      <c r="J45" s="4">
        <f t="shared" si="37"/>
        <v>0</v>
      </c>
      <c r="K45" s="4">
        <f t="shared" si="38"/>
        <v>0</v>
      </c>
      <c r="L45" s="4">
        <f t="shared" si="39"/>
        <v>0</v>
      </c>
      <c r="M45" s="4">
        <f t="shared" si="40"/>
        <v>0</v>
      </c>
      <c r="N45" s="4">
        <f t="shared" si="41"/>
        <v>0</v>
      </c>
      <c r="O45" s="4">
        <f t="shared" si="4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33"/>
        <v>0</v>
      </c>
      <c r="E46" s="10"/>
      <c r="F46" s="4"/>
      <c r="G46" s="4">
        <f t="shared" si="34"/>
        <v>0</v>
      </c>
      <c r="H46" s="4">
        <f t="shared" si="35"/>
        <v>0</v>
      </c>
      <c r="I46" s="4">
        <f t="shared" si="36"/>
        <v>0</v>
      </c>
      <c r="J46" s="4">
        <f t="shared" si="37"/>
        <v>0</v>
      </c>
      <c r="K46" s="4">
        <f t="shared" si="38"/>
        <v>0</v>
      </c>
      <c r="L46" s="4">
        <f t="shared" si="39"/>
        <v>0</v>
      </c>
      <c r="M46" s="4">
        <f t="shared" si="40"/>
        <v>0</v>
      </c>
      <c r="N46" s="4">
        <f t="shared" si="41"/>
        <v>0</v>
      </c>
      <c r="O46" s="4">
        <f t="shared" si="4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33"/>
        <v>0</v>
      </c>
      <c r="E47" s="59"/>
      <c r="F47" s="20">
        <f t="shared" ref="F47:O47" si="53">SUM(F42:F46)</f>
        <v>0</v>
      </c>
      <c r="G47" s="20">
        <f t="shared" si="53"/>
        <v>0</v>
      </c>
      <c r="H47" s="20">
        <f t="shared" si="53"/>
        <v>0</v>
      </c>
      <c r="I47" s="20">
        <f t="shared" si="53"/>
        <v>0</v>
      </c>
      <c r="J47" s="20">
        <f t="shared" si="53"/>
        <v>0</v>
      </c>
      <c r="K47" s="20">
        <f t="shared" si="53"/>
        <v>0</v>
      </c>
      <c r="L47" s="20">
        <f t="shared" si="53"/>
        <v>0</v>
      </c>
      <c r="M47" s="20">
        <f t="shared" si="53"/>
        <v>0</v>
      </c>
      <c r="N47" s="20">
        <f t="shared" si="53"/>
        <v>0</v>
      </c>
      <c r="O47" s="20">
        <f t="shared" si="53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conditionalFormatting sqref="B11:C11">
    <cfRule type="cellIs" priority="1" stopIfTrue="1" operator="between">
      <formula>1</formula>
      <formula>15</formula>
    </cfRule>
  </conditionalFormatting>
  <dataValidations disablePrompts="1"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3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A1:DU615"/>
  <sheetViews>
    <sheetView topLeftCell="C3" workbookViewId="0">
      <selection activeCell="N38" sqref="N38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128</v>
      </c>
      <c r="H4" s="96"/>
      <c r="I4" s="96"/>
      <c r="J4" s="96"/>
      <c r="K4" s="96"/>
      <c r="L4" s="96"/>
      <c r="M4" s="31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1089.7600000000002</v>
      </c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1089.7600000000002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10.082837810129178</v>
      </c>
      <c r="G8" s="101" t="s">
        <v>119</v>
      </c>
      <c r="H8" s="107">
        <v>10.082837810129178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110.992</v>
      </c>
      <c r="G9" s="101" t="s">
        <v>120</v>
      </c>
      <c r="H9" s="107">
        <v>110.992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47</v>
      </c>
      <c r="E14" s="14"/>
      <c r="F14" s="4">
        <f t="shared" ref="F14" si="2">D14</f>
        <v>47</v>
      </c>
      <c r="G14" s="4">
        <f t="shared" ref="G14:K14" si="3">F14</f>
        <v>47</v>
      </c>
      <c r="H14" s="4">
        <f t="shared" si="3"/>
        <v>47</v>
      </c>
      <c r="I14" s="4">
        <f t="shared" si="3"/>
        <v>47</v>
      </c>
      <c r="J14" s="4">
        <f t="shared" si="3"/>
        <v>47</v>
      </c>
      <c r="K14" s="4">
        <f t="shared" si="3"/>
        <v>47</v>
      </c>
      <c r="L14" s="4">
        <f t="shared" ref="L14" si="4">I14</f>
        <v>47</v>
      </c>
      <c r="M14" s="4">
        <f t="shared" ref="M14" si="5">L14</f>
        <v>47</v>
      </c>
      <c r="N14" s="4">
        <f t="shared" ref="N14" si="6">I14</f>
        <v>47</v>
      </c>
      <c r="O14" s="4">
        <f t="shared" ref="O14" si="7">N14</f>
        <v>47</v>
      </c>
    </row>
    <row r="15" spans="1:15" x14ac:dyDescent="0.2">
      <c r="A15" s="27" t="s">
        <v>20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4877</v>
      </c>
      <c r="E16" s="15"/>
      <c r="F16" s="4">
        <f t="shared" ref="F16:F22" si="8">D16</f>
        <v>4877</v>
      </c>
      <c r="G16" s="4">
        <f t="shared" ref="G16:K22" si="9">F16</f>
        <v>4877</v>
      </c>
      <c r="H16" s="4">
        <f t="shared" si="9"/>
        <v>4877</v>
      </c>
      <c r="I16" s="4">
        <f t="shared" si="9"/>
        <v>4877</v>
      </c>
      <c r="J16" s="4">
        <f t="shared" si="9"/>
        <v>4877</v>
      </c>
      <c r="K16" s="4">
        <f t="shared" si="9"/>
        <v>4877</v>
      </c>
      <c r="L16" s="4">
        <f t="shared" ref="L16:L22" si="10">I16</f>
        <v>4877</v>
      </c>
      <c r="M16" s="4">
        <f t="shared" ref="M16:M22" si="11">L16</f>
        <v>4877</v>
      </c>
      <c r="N16" s="4">
        <f t="shared" ref="N16:N22" si="12">I16</f>
        <v>4877</v>
      </c>
      <c r="O16" s="4">
        <f t="shared" ref="O16:O22" si="13">N16</f>
        <v>4877</v>
      </c>
    </row>
    <row r="17" spans="1:17" x14ac:dyDescent="0.2">
      <c r="A17" s="91" t="s">
        <v>13</v>
      </c>
      <c r="B17" s="10">
        <v>4</v>
      </c>
      <c r="C17" s="10"/>
      <c r="D17" s="15">
        <v>90</v>
      </c>
      <c r="E17" s="15"/>
      <c r="F17" s="4">
        <f t="shared" si="8"/>
        <v>90</v>
      </c>
      <c r="G17" s="4">
        <f t="shared" si="9"/>
        <v>90</v>
      </c>
      <c r="H17" s="4">
        <f t="shared" si="9"/>
        <v>90</v>
      </c>
      <c r="I17" s="4">
        <f t="shared" si="9"/>
        <v>90</v>
      </c>
      <c r="J17" s="4">
        <f t="shared" si="9"/>
        <v>90</v>
      </c>
      <c r="K17" s="4">
        <f t="shared" si="9"/>
        <v>90</v>
      </c>
      <c r="L17" s="4">
        <f t="shared" si="10"/>
        <v>90</v>
      </c>
      <c r="M17" s="4">
        <f t="shared" si="11"/>
        <v>90</v>
      </c>
      <c r="N17" s="4">
        <f t="shared" si="12"/>
        <v>90</v>
      </c>
      <c r="O17" s="4">
        <f t="shared" si="13"/>
        <v>90</v>
      </c>
    </row>
    <row r="18" spans="1:17" x14ac:dyDescent="0.2">
      <c r="A18" s="8" t="s">
        <v>16</v>
      </c>
      <c r="B18" s="10">
        <v>5</v>
      </c>
      <c r="C18" s="10"/>
      <c r="D18" s="15">
        <v>51218.720000000008</v>
      </c>
      <c r="E18" s="15"/>
      <c r="F18" s="4">
        <f t="shared" si="8"/>
        <v>51218.720000000008</v>
      </c>
      <c r="G18" s="4">
        <f t="shared" si="9"/>
        <v>51218.720000000008</v>
      </c>
      <c r="H18" s="4">
        <f t="shared" si="9"/>
        <v>51218.720000000008</v>
      </c>
      <c r="I18" s="4">
        <f t="shared" si="9"/>
        <v>51218.720000000008</v>
      </c>
      <c r="J18" s="4">
        <f t="shared" si="9"/>
        <v>51218.720000000008</v>
      </c>
      <c r="K18" s="4">
        <f t="shared" si="9"/>
        <v>51218.720000000008</v>
      </c>
      <c r="L18" s="4">
        <f t="shared" si="10"/>
        <v>51218.720000000008</v>
      </c>
      <c r="M18" s="4">
        <f t="shared" si="11"/>
        <v>51218.720000000008</v>
      </c>
      <c r="N18" s="4">
        <f t="shared" si="12"/>
        <v>51218.720000000008</v>
      </c>
      <c r="O18" s="4">
        <f t="shared" si="13"/>
        <v>51218.720000000008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49174</v>
      </c>
      <c r="E20" s="15"/>
      <c r="F20" s="4">
        <f t="shared" si="8"/>
        <v>49174</v>
      </c>
      <c r="G20" s="4">
        <f t="shared" si="9"/>
        <v>49174</v>
      </c>
      <c r="H20" s="4">
        <f t="shared" si="9"/>
        <v>49174</v>
      </c>
      <c r="I20" s="4">
        <f t="shared" si="9"/>
        <v>49174</v>
      </c>
      <c r="J20" s="4">
        <f t="shared" si="9"/>
        <v>49174</v>
      </c>
      <c r="K20" s="4">
        <f t="shared" si="9"/>
        <v>49174</v>
      </c>
      <c r="L20" s="4">
        <f t="shared" si="10"/>
        <v>49174</v>
      </c>
      <c r="M20" s="4">
        <f t="shared" si="11"/>
        <v>49174</v>
      </c>
      <c r="N20" s="4">
        <f t="shared" si="12"/>
        <v>49174</v>
      </c>
      <c r="O20" s="4">
        <f t="shared" si="13"/>
        <v>49174</v>
      </c>
    </row>
    <row r="21" spans="1:17" x14ac:dyDescent="0.2">
      <c r="A21" s="8" t="s">
        <v>18</v>
      </c>
      <c r="B21" s="10">
        <v>8</v>
      </c>
      <c r="C21" s="10"/>
      <c r="D21" s="15">
        <v>9989.2800000000007</v>
      </c>
      <c r="E21" s="15"/>
      <c r="F21" s="4">
        <f t="shared" si="8"/>
        <v>9989.2800000000007</v>
      </c>
      <c r="G21" s="4">
        <f t="shared" si="9"/>
        <v>9989.2800000000007</v>
      </c>
      <c r="H21" s="4">
        <f t="shared" si="9"/>
        <v>9989.2800000000007</v>
      </c>
      <c r="I21" s="4">
        <f t="shared" si="9"/>
        <v>9989.2800000000007</v>
      </c>
      <c r="J21" s="4">
        <f t="shared" si="9"/>
        <v>9989.2800000000007</v>
      </c>
      <c r="K21" s="4">
        <f t="shared" si="9"/>
        <v>9989.2800000000007</v>
      </c>
      <c r="L21" s="4">
        <f t="shared" si="10"/>
        <v>9989.2800000000007</v>
      </c>
      <c r="M21" s="4">
        <f t="shared" si="11"/>
        <v>9989.2800000000007</v>
      </c>
      <c r="N21" s="4">
        <f t="shared" si="12"/>
        <v>9989.2800000000007</v>
      </c>
      <c r="O21" s="4">
        <f t="shared" si="13"/>
        <v>9989.2800000000007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110382</v>
      </c>
      <c r="E23" s="21"/>
      <c r="F23" s="21">
        <f t="shared" ref="F23:O23" si="14">SUM(F18:F22)</f>
        <v>110382</v>
      </c>
      <c r="G23" s="21">
        <f t="shared" si="14"/>
        <v>110382</v>
      </c>
      <c r="H23" s="21">
        <f t="shared" si="14"/>
        <v>110382</v>
      </c>
      <c r="I23" s="21">
        <f t="shared" si="14"/>
        <v>110382</v>
      </c>
      <c r="J23" s="21">
        <f t="shared" si="14"/>
        <v>110382</v>
      </c>
      <c r="K23" s="21">
        <f t="shared" si="14"/>
        <v>110382</v>
      </c>
      <c r="L23" s="21">
        <f t="shared" si="14"/>
        <v>110382</v>
      </c>
      <c r="M23" s="21">
        <f t="shared" si="14"/>
        <v>110382</v>
      </c>
      <c r="N23" s="21">
        <f t="shared" si="14"/>
        <v>110382</v>
      </c>
      <c r="O23" s="21">
        <f t="shared" si="14"/>
        <v>110382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15">G25+1</f>
        <v>2030</v>
      </c>
      <c r="I25" s="24">
        <f t="shared" si="15"/>
        <v>2031</v>
      </c>
      <c r="J25" s="24">
        <f t="shared" si="15"/>
        <v>2032</v>
      </c>
      <c r="K25" s="24">
        <f t="shared" si="1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1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6" si="17">F14-F38</f>
        <v>47</v>
      </c>
      <c r="G26" s="6">
        <f t="shared" si="17"/>
        <v>47</v>
      </c>
      <c r="H26" s="6">
        <f t="shared" si="17"/>
        <v>47</v>
      </c>
      <c r="I26" s="6">
        <f t="shared" si="17"/>
        <v>47</v>
      </c>
      <c r="J26" s="6">
        <f t="shared" si="17"/>
        <v>47</v>
      </c>
      <c r="K26" s="6">
        <f t="shared" si="17"/>
        <v>47</v>
      </c>
      <c r="L26" s="6">
        <f t="shared" si="17"/>
        <v>47</v>
      </c>
      <c r="M26" s="6">
        <f t="shared" si="17"/>
        <v>47</v>
      </c>
      <c r="N26" s="6">
        <f t="shared" si="17"/>
        <v>47</v>
      </c>
      <c r="O26" s="6">
        <f t="shared" si="17"/>
        <v>47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0" si="18">F16-F40</f>
        <v>4877</v>
      </c>
      <c r="G28" s="6">
        <f t="shared" si="18"/>
        <v>4877</v>
      </c>
      <c r="H28" s="6">
        <f t="shared" si="18"/>
        <v>4877</v>
      </c>
      <c r="I28" s="6">
        <f t="shared" si="18"/>
        <v>4877</v>
      </c>
      <c r="J28" s="6">
        <f t="shared" si="18"/>
        <v>4877</v>
      </c>
      <c r="K28" s="6">
        <f t="shared" si="18"/>
        <v>4877</v>
      </c>
      <c r="L28" s="6">
        <f t="shared" si="18"/>
        <v>4877</v>
      </c>
      <c r="M28" s="6">
        <f t="shared" si="18"/>
        <v>4877</v>
      </c>
      <c r="N28" s="6">
        <f t="shared" si="18"/>
        <v>4877</v>
      </c>
      <c r="O28" s="6">
        <f t="shared" si="18"/>
        <v>4877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18"/>
        <v>90</v>
      </c>
      <c r="G29" s="6">
        <f t="shared" si="18"/>
        <v>90</v>
      </c>
      <c r="H29" s="6">
        <f t="shared" si="18"/>
        <v>90</v>
      </c>
      <c r="I29" s="6">
        <f t="shared" si="18"/>
        <v>90</v>
      </c>
      <c r="J29" s="6">
        <f t="shared" si="18"/>
        <v>90</v>
      </c>
      <c r="K29" s="6">
        <f t="shared" si="18"/>
        <v>90</v>
      </c>
      <c r="L29" s="6">
        <f t="shared" si="18"/>
        <v>90</v>
      </c>
      <c r="M29" s="6">
        <f t="shared" si="18"/>
        <v>90</v>
      </c>
      <c r="N29" s="6">
        <f t="shared" si="18"/>
        <v>90</v>
      </c>
      <c r="O29" s="6">
        <f t="shared" si="18"/>
        <v>90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18"/>
        <v>51218.720000000008</v>
      </c>
      <c r="G30" s="6">
        <f t="shared" si="18"/>
        <v>51218.720000000008</v>
      </c>
      <c r="H30" s="6">
        <f t="shared" si="18"/>
        <v>51218.720000000008</v>
      </c>
      <c r="I30" s="6">
        <f t="shared" si="18"/>
        <v>51218.720000000008</v>
      </c>
      <c r="J30" s="6">
        <f t="shared" si="18"/>
        <v>51218.720000000008</v>
      </c>
      <c r="K30" s="6">
        <f t="shared" si="18"/>
        <v>51218.720000000008</v>
      </c>
      <c r="L30" s="6">
        <f t="shared" si="18"/>
        <v>51218.720000000008</v>
      </c>
      <c r="M30" s="6">
        <f t="shared" si="18"/>
        <v>51218.720000000008</v>
      </c>
      <c r="N30" s="6">
        <f t="shared" si="18"/>
        <v>51218.720000000008</v>
      </c>
      <c r="O30" s="6">
        <f t="shared" si="18"/>
        <v>51218.720000000008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19">F20-F44</f>
        <v>49174</v>
      </c>
      <c r="G32" s="6">
        <f t="shared" si="19"/>
        <v>49174</v>
      </c>
      <c r="H32" s="6">
        <f t="shared" si="19"/>
        <v>49174</v>
      </c>
      <c r="I32" s="6">
        <f t="shared" si="19"/>
        <v>49174</v>
      </c>
      <c r="J32" s="6">
        <f t="shared" si="19"/>
        <v>49174</v>
      </c>
      <c r="K32" s="6">
        <f t="shared" si="19"/>
        <v>49174</v>
      </c>
      <c r="L32" s="6">
        <f t="shared" si="19"/>
        <v>49174</v>
      </c>
      <c r="M32" s="6">
        <f t="shared" si="19"/>
        <v>49174</v>
      </c>
      <c r="N32" s="6">
        <f t="shared" si="19"/>
        <v>49174</v>
      </c>
      <c r="O32" s="6">
        <f t="shared" si="19"/>
        <v>49174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19"/>
        <v>9989.2800000000007</v>
      </c>
      <c r="G33" s="6">
        <f t="shared" si="19"/>
        <v>9989.2800000000007</v>
      </c>
      <c r="H33" s="6">
        <f t="shared" si="19"/>
        <v>9989.2800000000007</v>
      </c>
      <c r="I33" s="6">
        <f t="shared" si="19"/>
        <v>9989.2800000000007</v>
      </c>
      <c r="J33" s="6">
        <f t="shared" si="19"/>
        <v>9989.2800000000007</v>
      </c>
      <c r="K33" s="6">
        <f t="shared" si="19"/>
        <v>9989.2800000000007</v>
      </c>
      <c r="L33" s="6">
        <f t="shared" si="19"/>
        <v>9989.2800000000007</v>
      </c>
      <c r="M33" s="6">
        <f t="shared" si="19"/>
        <v>9989.2800000000007</v>
      </c>
      <c r="N33" s="6">
        <f t="shared" si="19"/>
        <v>9989.2800000000007</v>
      </c>
      <c r="O33" s="6">
        <f t="shared" si="19"/>
        <v>9989.2800000000007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19"/>
        <v>0</v>
      </c>
      <c r="G34" s="6">
        <f t="shared" si="19"/>
        <v>0</v>
      </c>
      <c r="H34" s="6">
        <f t="shared" si="19"/>
        <v>0</v>
      </c>
      <c r="I34" s="6">
        <f t="shared" si="19"/>
        <v>0</v>
      </c>
      <c r="J34" s="6">
        <f t="shared" si="19"/>
        <v>0</v>
      </c>
      <c r="K34" s="6">
        <f t="shared" si="19"/>
        <v>0</v>
      </c>
      <c r="L34" s="6">
        <f t="shared" si="19"/>
        <v>0</v>
      </c>
      <c r="M34" s="6">
        <f t="shared" si="19"/>
        <v>0</v>
      </c>
      <c r="N34" s="6">
        <f t="shared" si="19"/>
        <v>0</v>
      </c>
      <c r="O34" s="6">
        <f t="shared" si="1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20">SUM(F30:F34)</f>
        <v>110382</v>
      </c>
      <c r="G35" s="20">
        <f t="shared" si="20"/>
        <v>110382</v>
      </c>
      <c r="H35" s="20">
        <f t="shared" si="20"/>
        <v>110382</v>
      </c>
      <c r="I35" s="20">
        <f t="shared" si="20"/>
        <v>110382</v>
      </c>
      <c r="J35" s="20">
        <f t="shared" si="20"/>
        <v>110382</v>
      </c>
      <c r="K35" s="20">
        <f t="shared" si="20"/>
        <v>110382</v>
      </c>
      <c r="L35" s="20">
        <f t="shared" si="20"/>
        <v>110382</v>
      </c>
      <c r="M35" s="20">
        <f t="shared" si="20"/>
        <v>110382</v>
      </c>
      <c r="N35" s="20">
        <f t="shared" si="20"/>
        <v>110382</v>
      </c>
      <c r="O35" s="20">
        <f t="shared" si="20"/>
        <v>110382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21">F37+1</f>
        <v>2029</v>
      </c>
      <c r="H37" s="24">
        <f t="shared" si="21"/>
        <v>2030</v>
      </c>
      <c r="I37" s="24">
        <f t="shared" si="21"/>
        <v>2031</v>
      </c>
      <c r="J37" s="24">
        <f t="shared" si="21"/>
        <v>2032</v>
      </c>
      <c r="K37" s="24">
        <f t="shared" si="21"/>
        <v>2033</v>
      </c>
      <c r="L37" s="24">
        <f t="shared" si="21"/>
        <v>2034</v>
      </c>
      <c r="M37" s="24">
        <f t="shared" si="21"/>
        <v>2035</v>
      </c>
      <c r="N37" s="24">
        <f>M37+1</f>
        <v>2036</v>
      </c>
      <c r="O37" s="24">
        <f t="shared" ref="O37" si="2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2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23"/>
        <v>0</v>
      </c>
      <c r="E39" s="10"/>
      <c r="F39" s="4"/>
      <c r="G39" s="4">
        <f t="shared" ref="G39:G46" si="24">F39</f>
        <v>0</v>
      </c>
      <c r="H39" s="4">
        <f t="shared" ref="H39:H46" si="25">F39</f>
        <v>0</v>
      </c>
      <c r="I39" s="4">
        <f t="shared" ref="I39:I46" si="26">F39</f>
        <v>0</v>
      </c>
      <c r="J39" s="4">
        <f t="shared" ref="J39:J46" si="27">F39</f>
        <v>0</v>
      </c>
      <c r="K39" s="4">
        <f t="shared" ref="K39:K46" si="28">F39</f>
        <v>0</v>
      </c>
      <c r="L39" s="4">
        <f t="shared" ref="L39:L46" si="29">F39</f>
        <v>0</v>
      </c>
      <c r="M39" s="4">
        <f t="shared" ref="M39:M46" si="30">F39</f>
        <v>0</v>
      </c>
      <c r="N39" s="4">
        <f t="shared" ref="N39:N46" si="31">F39</f>
        <v>0</v>
      </c>
      <c r="O39" s="4">
        <f t="shared" ref="O39:O46" si="3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23"/>
        <v>0</v>
      </c>
      <c r="E40" s="10"/>
      <c r="F40" s="4"/>
      <c r="G40" s="4">
        <f t="shared" si="24"/>
        <v>0</v>
      </c>
      <c r="H40" s="4">
        <f t="shared" si="25"/>
        <v>0</v>
      </c>
      <c r="I40" s="4">
        <f t="shared" si="26"/>
        <v>0</v>
      </c>
      <c r="J40" s="4">
        <f t="shared" si="27"/>
        <v>0</v>
      </c>
      <c r="K40" s="4">
        <f t="shared" si="28"/>
        <v>0</v>
      </c>
      <c r="L40" s="4">
        <f t="shared" si="29"/>
        <v>0</v>
      </c>
      <c r="M40" s="4">
        <f t="shared" si="30"/>
        <v>0</v>
      </c>
      <c r="N40" s="4">
        <f t="shared" si="31"/>
        <v>0</v>
      </c>
      <c r="O40" s="4">
        <f t="shared" si="3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23"/>
        <v>0</v>
      </c>
      <c r="E41" s="10"/>
      <c r="F41" s="4"/>
      <c r="G41" s="4">
        <f t="shared" si="24"/>
        <v>0</v>
      </c>
      <c r="H41" s="4">
        <f t="shared" si="25"/>
        <v>0</v>
      </c>
      <c r="I41" s="4">
        <f t="shared" si="26"/>
        <v>0</v>
      </c>
      <c r="J41" s="4">
        <f t="shared" si="27"/>
        <v>0</v>
      </c>
      <c r="K41" s="4">
        <f t="shared" si="28"/>
        <v>0</v>
      </c>
      <c r="L41" s="4">
        <f t="shared" si="29"/>
        <v>0</v>
      </c>
      <c r="M41" s="4">
        <f t="shared" si="30"/>
        <v>0</v>
      </c>
      <c r="N41" s="4">
        <f t="shared" si="31"/>
        <v>0</v>
      </c>
      <c r="O41" s="4">
        <f t="shared" si="3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23"/>
        <v>0</v>
      </c>
      <c r="E42" s="10"/>
      <c r="F42" s="4">
        <f>D18/D14*F38</f>
        <v>0</v>
      </c>
      <c r="G42" s="4">
        <f t="shared" si="24"/>
        <v>0</v>
      </c>
      <c r="H42" s="4">
        <f t="shared" si="25"/>
        <v>0</v>
      </c>
      <c r="I42" s="4">
        <f t="shared" si="26"/>
        <v>0</v>
      </c>
      <c r="J42" s="4">
        <f t="shared" si="27"/>
        <v>0</v>
      </c>
      <c r="K42" s="4">
        <f t="shared" si="28"/>
        <v>0</v>
      </c>
      <c r="L42" s="4">
        <f t="shared" si="29"/>
        <v>0</v>
      </c>
      <c r="M42" s="4">
        <f t="shared" si="30"/>
        <v>0</v>
      </c>
      <c r="N42" s="4">
        <f t="shared" si="31"/>
        <v>0</v>
      </c>
      <c r="O42" s="4">
        <f t="shared" si="3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23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23"/>
        <v>0</v>
      </c>
      <c r="E44" s="10"/>
      <c r="F44" s="4">
        <f>D20/D16*F40</f>
        <v>0</v>
      </c>
      <c r="G44" s="4">
        <f t="shared" si="24"/>
        <v>0</v>
      </c>
      <c r="H44" s="4">
        <f t="shared" si="25"/>
        <v>0</v>
      </c>
      <c r="I44" s="4">
        <f t="shared" si="26"/>
        <v>0</v>
      </c>
      <c r="J44" s="4">
        <f t="shared" si="27"/>
        <v>0</v>
      </c>
      <c r="K44" s="4">
        <f t="shared" si="28"/>
        <v>0</v>
      </c>
      <c r="L44" s="4">
        <f t="shared" si="29"/>
        <v>0</v>
      </c>
      <c r="M44" s="4">
        <f t="shared" si="30"/>
        <v>0</v>
      </c>
      <c r="N44" s="4">
        <f t="shared" si="31"/>
        <v>0</v>
      </c>
      <c r="O44" s="4">
        <f t="shared" si="3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23"/>
        <v>0</v>
      </c>
      <c r="E45" s="10"/>
      <c r="F45" s="4">
        <f>D21/D17*F41</f>
        <v>0</v>
      </c>
      <c r="G45" s="4">
        <f t="shared" si="24"/>
        <v>0</v>
      </c>
      <c r="H45" s="4">
        <f t="shared" si="25"/>
        <v>0</v>
      </c>
      <c r="I45" s="4">
        <f t="shared" si="26"/>
        <v>0</v>
      </c>
      <c r="J45" s="4">
        <f t="shared" si="27"/>
        <v>0</v>
      </c>
      <c r="K45" s="4">
        <f t="shared" si="28"/>
        <v>0</v>
      </c>
      <c r="L45" s="4">
        <f t="shared" si="29"/>
        <v>0</v>
      </c>
      <c r="M45" s="4">
        <f t="shared" si="30"/>
        <v>0</v>
      </c>
      <c r="N45" s="4">
        <f t="shared" si="31"/>
        <v>0</v>
      </c>
      <c r="O45" s="4">
        <f t="shared" si="3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23"/>
        <v>0</v>
      </c>
      <c r="E46" s="10"/>
      <c r="F46" s="4"/>
      <c r="G46" s="4">
        <f t="shared" si="24"/>
        <v>0</v>
      </c>
      <c r="H46" s="4">
        <f t="shared" si="25"/>
        <v>0</v>
      </c>
      <c r="I46" s="4">
        <f t="shared" si="26"/>
        <v>0</v>
      </c>
      <c r="J46" s="4">
        <f t="shared" si="27"/>
        <v>0</v>
      </c>
      <c r="K46" s="4">
        <f t="shared" si="28"/>
        <v>0</v>
      </c>
      <c r="L46" s="4">
        <f t="shared" si="29"/>
        <v>0</v>
      </c>
      <c r="M46" s="4">
        <f t="shared" si="30"/>
        <v>0</v>
      </c>
      <c r="N46" s="4">
        <f t="shared" si="31"/>
        <v>0</v>
      </c>
      <c r="O46" s="4">
        <f t="shared" si="3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23"/>
        <v>0</v>
      </c>
      <c r="E47" s="59"/>
      <c r="F47" s="20">
        <f t="shared" ref="F47:O47" si="33">SUM(F42:F46)</f>
        <v>0</v>
      </c>
      <c r="G47" s="20">
        <f t="shared" si="33"/>
        <v>0</v>
      </c>
      <c r="H47" s="20">
        <f t="shared" si="33"/>
        <v>0</v>
      </c>
      <c r="I47" s="20">
        <f t="shared" si="33"/>
        <v>0</v>
      </c>
      <c r="J47" s="20">
        <f t="shared" si="33"/>
        <v>0</v>
      </c>
      <c r="K47" s="20">
        <f t="shared" si="33"/>
        <v>0</v>
      </c>
      <c r="L47" s="20">
        <f t="shared" si="33"/>
        <v>0</v>
      </c>
      <c r="M47" s="20">
        <f t="shared" si="33"/>
        <v>0</v>
      </c>
      <c r="N47" s="20">
        <f t="shared" si="33"/>
        <v>0</v>
      </c>
      <c r="O47" s="20">
        <f t="shared" si="33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4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A1:DU615"/>
  <sheetViews>
    <sheetView topLeftCell="C9" workbookViewId="0">
      <selection activeCell="Q34" sqref="Q34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129</v>
      </c>
      <c r="H4" s="96"/>
      <c r="I4" s="96"/>
      <c r="J4" s="96"/>
      <c r="K4" s="96"/>
      <c r="L4" s="96"/>
      <c r="M4" s="96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1089.7600000000002</v>
      </c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1089.7600000000002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9.4035763248369868</v>
      </c>
      <c r="G8" s="101" t="s">
        <v>119</v>
      </c>
      <c r="H8" s="107">
        <v>9.4035763248369868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110.99200000000002</v>
      </c>
      <c r="G9" s="101" t="s">
        <v>120</v>
      </c>
      <c r="H9" s="107">
        <v>110.99200000000002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216</v>
      </c>
      <c r="E14" s="14"/>
      <c r="F14" s="4">
        <f t="shared" ref="F14" si="2">D14</f>
        <v>216</v>
      </c>
      <c r="G14" s="4">
        <f t="shared" ref="G14:K14" si="3">F14</f>
        <v>216</v>
      </c>
      <c r="H14" s="4">
        <f t="shared" si="3"/>
        <v>216</v>
      </c>
      <c r="I14" s="4">
        <f t="shared" si="3"/>
        <v>216</v>
      </c>
      <c r="J14" s="4">
        <f t="shared" si="3"/>
        <v>216</v>
      </c>
      <c r="K14" s="4">
        <f t="shared" si="3"/>
        <v>216</v>
      </c>
      <c r="L14" s="4">
        <f t="shared" ref="L14" si="4">I14</f>
        <v>216</v>
      </c>
      <c r="M14" s="4">
        <f t="shared" ref="M14" si="5">L14</f>
        <v>216</v>
      </c>
      <c r="N14" s="4">
        <f t="shared" ref="N14" si="6">I14</f>
        <v>216</v>
      </c>
      <c r="O14" s="4">
        <f t="shared" ref="O14" si="7">N14</f>
        <v>216</v>
      </c>
    </row>
    <row r="15" spans="1:15" x14ac:dyDescent="0.2">
      <c r="A15" s="27" t="s">
        <v>20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8435</v>
      </c>
      <c r="E16" s="15"/>
      <c r="F16" s="4">
        <f t="shared" ref="F16:F22" si="8">D16</f>
        <v>8435</v>
      </c>
      <c r="G16" s="4">
        <f t="shared" ref="G16:K22" si="9">F16</f>
        <v>8435</v>
      </c>
      <c r="H16" s="4">
        <f t="shared" si="9"/>
        <v>8435</v>
      </c>
      <c r="I16" s="4">
        <f t="shared" si="9"/>
        <v>8435</v>
      </c>
      <c r="J16" s="4">
        <f t="shared" si="9"/>
        <v>8435</v>
      </c>
      <c r="K16" s="4">
        <f t="shared" si="9"/>
        <v>8435</v>
      </c>
      <c r="L16" s="4">
        <f t="shared" ref="L16:L22" si="10">I16</f>
        <v>8435</v>
      </c>
      <c r="M16" s="4">
        <f t="shared" ref="M16:M22" si="11">L16</f>
        <v>8435</v>
      </c>
      <c r="N16" s="4">
        <f t="shared" ref="N16:N22" si="12">I16</f>
        <v>8435</v>
      </c>
      <c r="O16" s="4">
        <f t="shared" ref="O16:O22" si="13">N16</f>
        <v>8435</v>
      </c>
    </row>
    <row r="17" spans="1:17" x14ac:dyDescent="0.2">
      <c r="A17" s="91" t="s">
        <v>13</v>
      </c>
      <c r="B17" s="10">
        <v>4</v>
      </c>
      <c r="C17" s="10"/>
      <c r="D17" s="15">
        <v>926</v>
      </c>
      <c r="E17" s="15"/>
      <c r="F17" s="4">
        <f t="shared" si="8"/>
        <v>926</v>
      </c>
      <c r="G17" s="4">
        <f t="shared" si="9"/>
        <v>926</v>
      </c>
      <c r="H17" s="4">
        <f t="shared" si="9"/>
        <v>926</v>
      </c>
      <c r="I17" s="4">
        <f t="shared" si="9"/>
        <v>926</v>
      </c>
      <c r="J17" s="4">
        <f t="shared" si="9"/>
        <v>926</v>
      </c>
      <c r="K17" s="4">
        <f t="shared" si="9"/>
        <v>926</v>
      </c>
      <c r="L17" s="4">
        <f t="shared" si="10"/>
        <v>926</v>
      </c>
      <c r="M17" s="4">
        <f t="shared" si="11"/>
        <v>926</v>
      </c>
      <c r="N17" s="4">
        <f t="shared" si="12"/>
        <v>926</v>
      </c>
      <c r="O17" s="4">
        <f t="shared" si="13"/>
        <v>926</v>
      </c>
    </row>
    <row r="18" spans="1:17" x14ac:dyDescent="0.2">
      <c r="A18" s="8" t="s">
        <v>16</v>
      </c>
      <c r="B18" s="10">
        <v>5</v>
      </c>
      <c r="C18" s="10"/>
      <c r="D18" s="15">
        <v>235388.16000000003</v>
      </c>
      <c r="E18" s="15"/>
      <c r="F18" s="4">
        <f t="shared" si="8"/>
        <v>235388.16000000003</v>
      </c>
      <c r="G18" s="4">
        <f t="shared" si="9"/>
        <v>235388.16000000003</v>
      </c>
      <c r="H18" s="4">
        <f t="shared" si="9"/>
        <v>235388.16000000003</v>
      </c>
      <c r="I18" s="4">
        <f t="shared" si="9"/>
        <v>235388.16000000003</v>
      </c>
      <c r="J18" s="4">
        <f t="shared" si="9"/>
        <v>235388.16000000003</v>
      </c>
      <c r="K18" s="4">
        <f t="shared" si="9"/>
        <v>235388.16000000003</v>
      </c>
      <c r="L18" s="4">
        <f t="shared" si="10"/>
        <v>235388.16000000003</v>
      </c>
      <c r="M18" s="4">
        <f t="shared" si="11"/>
        <v>235388.16000000003</v>
      </c>
      <c r="N18" s="4">
        <f t="shared" si="12"/>
        <v>235388.16000000003</v>
      </c>
      <c r="O18" s="4">
        <f t="shared" si="13"/>
        <v>235388.16000000003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79319.166299999983</v>
      </c>
      <c r="E20" s="15"/>
      <c r="F20" s="4">
        <f t="shared" si="8"/>
        <v>79319.166299999983</v>
      </c>
      <c r="G20" s="4">
        <f t="shared" si="9"/>
        <v>79319.166299999983</v>
      </c>
      <c r="H20" s="4">
        <f t="shared" si="9"/>
        <v>79319.166299999983</v>
      </c>
      <c r="I20" s="4">
        <f t="shared" si="9"/>
        <v>79319.166299999983</v>
      </c>
      <c r="J20" s="4">
        <f t="shared" si="9"/>
        <v>79319.166299999983</v>
      </c>
      <c r="K20" s="4">
        <f t="shared" si="9"/>
        <v>79319.166299999983</v>
      </c>
      <c r="L20" s="4">
        <f t="shared" si="10"/>
        <v>79319.166299999983</v>
      </c>
      <c r="M20" s="4">
        <f t="shared" si="11"/>
        <v>79319.166299999983</v>
      </c>
      <c r="N20" s="4">
        <f t="shared" si="12"/>
        <v>79319.166299999983</v>
      </c>
      <c r="O20" s="4">
        <f t="shared" si="13"/>
        <v>79319.166299999983</v>
      </c>
    </row>
    <row r="21" spans="1:17" x14ac:dyDescent="0.2">
      <c r="A21" s="8" t="s">
        <v>18</v>
      </c>
      <c r="B21" s="10">
        <v>8</v>
      </c>
      <c r="C21" s="10"/>
      <c r="D21" s="15">
        <v>102778.59200000002</v>
      </c>
      <c r="E21" s="15"/>
      <c r="F21" s="4">
        <f t="shared" si="8"/>
        <v>102778.59200000002</v>
      </c>
      <c r="G21" s="4">
        <f t="shared" si="9"/>
        <v>102778.59200000002</v>
      </c>
      <c r="H21" s="4">
        <f t="shared" si="9"/>
        <v>102778.59200000002</v>
      </c>
      <c r="I21" s="4">
        <f t="shared" si="9"/>
        <v>102778.59200000002</v>
      </c>
      <c r="J21" s="4">
        <f t="shared" si="9"/>
        <v>102778.59200000002</v>
      </c>
      <c r="K21" s="4">
        <f t="shared" si="9"/>
        <v>102778.59200000002</v>
      </c>
      <c r="L21" s="4">
        <f t="shared" si="10"/>
        <v>102778.59200000002</v>
      </c>
      <c r="M21" s="4">
        <f t="shared" si="11"/>
        <v>102778.59200000002</v>
      </c>
      <c r="N21" s="4">
        <f t="shared" si="12"/>
        <v>102778.59200000002</v>
      </c>
      <c r="O21" s="4">
        <f t="shared" si="13"/>
        <v>102778.59200000002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417485.91830000002</v>
      </c>
      <c r="E23" s="21"/>
      <c r="F23" s="21">
        <f t="shared" ref="F23:O23" si="14">SUM(F18:F22)</f>
        <v>417485.91830000002</v>
      </c>
      <c r="G23" s="21">
        <f t="shared" si="14"/>
        <v>417485.91830000002</v>
      </c>
      <c r="H23" s="21">
        <f t="shared" si="14"/>
        <v>417485.91830000002</v>
      </c>
      <c r="I23" s="21">
        <f t="shared" si="14"/>
        <v>417485.91830000002</v>
      </c>
      <c r="J23" s="21">
        <f t="shared" si="14"/>
        <v>417485.91830000002</v>
      </c>
      <c r="K23" s="21">
        <f t="shared" si="14"/>
        <v>417485.91830000002</v>
      </c>
      <c r="L23" s="21">
        <f t="shared" si="14"/>
        <v>417485.91830000002</v>
      </c>
      <c r="M23" s="21">
        <f t="shared" si="14"/>
        <v>417485.91830000002</v>
      </c>
      <c r="N23" s="21">
        <f t="shared" si="14"/>
        <v>417485.91830000002</v>
      </c>
      <c r="O23" s="21">
        <f t="shared" si="14"/>
        <v>417485.91830000002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15">G25+1</f>
        <v>2030</v>
      </c>
      <c r="I25" s="24">
        <f t="shared" si="15"/>
        <v>2031</v>
      </c>
      <c r="J25" s="24">
        <f t="shared" si="15"/>
        <v>2032</v>
      </c>
      <c r="K25" s="24">
        <f t="shared" si="1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1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6" si="17">F14-F38</f>
        <v>216</v>
      </c>
      <c r="G26" s="6">
        <f t="shared" si="17"/>
        <v>216</v>
      </c>
      <c r="H26" s="6">
        <f t="shared" si="17"/>
        <v>216</v>
      </c>
      <c r="I26" s="6">
        <f t="shared" si="17"/>
        <v>216</v>
      </c>
      <c r="J26" s="6">
        <f t="shared" si="17"/>
        <v>216</v>
      </c>
      <c r="K26" s="6">
        <f t="shared" si="17"/>
        <v>216</v>
      </c>
      <c r="L26" s="6">
        <f t="shared" si="17"/>
        <v>216</v>
      </c>
      <c r="M26" s="6">
        <f t="shared" si="17"/>
        <v>216</v>
      </c>
      <c r="N26" s="6">
        <f t="shared" si="17"/>
        <v>216</v>
      </c>
      <c r="O26" s="6">
        <f t="shared" si="17"/>
        <v>216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0" si="18">F16-F40</f>
        <v>8435</v>
      </c>
      <c r="G28" s="6">
        <f t="shared" si="18"/>
        <v>8435</v>
      </c>
      <c r="H28" s="6">
        <f t="shared" si="18"/>
        <v>8435</v>
      </c>
      <c r="I28" s="6">
        <f t="shared" si="18"/>
        <v>8435</v>
      </c>
      <c r="J28" s="6">
        <f t="shared" si="18"/>
        <v>8435</v>
      </c>
      <c r="K28" s="6">
        <f t="shared" si="18"/>
        <v>8435</v>
      </c>
      <c r="L28" s="6">
        <f t="shared" si="18"/>
        <v>8435</v>
      </c>
      <c r="M28" s="6">
        <f t="shared" si="18"/>
        <v>8435</v>
      </c>
      <c r="N28" s="6">
        <f t="shared" si="18"/>
        <v>8435</v>
      </c>
      <c r="O28" s="6">
        <f t="shared" si="18"/>
        <v>8435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18"/>
        <v>926</v>
      </c>
      <c r="G29" s="6">
        <f t="shared" si="18"/>
        <v>926</v>
      </c>
      <c r="H29" s="6">
        <f t="shared" si="18"/>
        <v>926</v>
      </c>
      <c r="I29" s="6">
        <f t="shared" si="18"/>
        <v>926</v>
      </c>
      <c r="J29" s="6">
        <f t="shared" si="18"/>
        <v>926</v>
      </c>
      <c r="K29" s="6">
        <f t="shared" si="18"/>
        <v>926</v>
      </c>
      <c r="L29" s="6">
        <f t="shared" si="18"/>
        <v>926</v>
      </c>
      <c r="M29" s="6">
        <f t="shared" si="18"/>
        <v>926</v>
      </c>
      <c r="N29" s="6">
        <f t="shared" si="18"/>
        <v>926</v>
      </c>
      <c r="O29" s="6">
        <f t="shared" si="18"/>
        <v>926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18"/>
        <v>235388.16000000003</v>
      </c>
      <c r="G30" s="6">
        <f t="shared" si="18"/>
        <v>235388.16000000003</v>
      </c>
      <c r="H30" s="6">
        <f t="shared" si="18"/>
        <v>235388.16000000003</v>
      </c>
      <c r="I30" s="6">
        <f t="shared" si="18"/>
        <v>235388.16000000003</v>
      </c>
      <c r="J30" s="6">
        <f t="shared" si="18"/>
        <v>235388.16000000003</v>
      </c>
      <c r="K30" s="6">
        <f t="shared" si="18"/>
        <v>235388.16000000003</v>
      </c>
      <c r="L30" s="6">
        <f t="shared" si="18"/>
        <v>235388.16000000003</v>
      </c>
      <c r="M30" s="6">
        <f t="shared" si="18"/>
        <v>235388.16000000003</v>
      </c>
      <c r="N30" s="6">
        <f t="shared" si="18"/>
        <v>235388.16000000003</v>
      </c>
      <c r="O30" s="6">
        <f t="shared" si="18"/>
        <v>235388.16000000003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19">F20-F44</f>
        <v>79319.166299999983</v>
      </c>
      <c r="G32" s="6">
        <f t="shared" si="19"/>
        <v>79319.166299999983</v>
      </c>
      <c r="H32" s="6">
        <f t="shared" si="19"/>
        <v>79319.166299999983</v>
      </c>
      <c r="I32" s="6">
        <f t="shared" si="19"/>
        <v>79319.166299999983</v>
      </c>
      <c r="J32" s="6">
        <f t="shared" si="19"/>
        <v>79319.166299999983</v>
      </c>
      <c r="K32" s="6">
        <f t="shared" si="19"/>
        <v>79319.166299999983</v>
      </c>
      <c r="L32" s="6">
        <f t="shared" si="19"/>
        <v>79319.166299999983</v>
      </c>
      <c r="M32" s="6">
        <f t="shared" si="19"/>
        <v>79319.166299999983</v>
      </c>
      <c r="N32" s="6">
        <f t="shared" si="19"/>
        <v>79319.166299999983</v>
      </c>
      <c r="O32" s="6">
        <f t="shared" si="19"/>
        <v>79319.166299999983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19"/>
        <v>102778.59200000002</v>
      </c>
      <c r="G33" s="6">
        <f t="shared" si="19"/>
        <v>102778.59200000002</v>
      </c>
      <c r="H33" s="6">
        <f t="shared" si="19"/>
        <v>102778.59200000002</v>
      </c>
      <c r="I33" s="6">
        <f t="shared" si="19"/>
        <v>102778.59200000002</v>
      </c>
      <c r="J33" s="6">
        <f t="shared" si="19"/>
        <v>102778.59200000002</v>
      </c>
      <c r="K33" s="6">
        <f t="shared" si="19"/>
        <v>102778.59200000002</v>
      </c>
      <c r="L33" s="6">
        <f t="shared" si="19"/>
        <v>102778.59200000002</v>
      </c>
      <c r="M33" s="6">
        <f t="shared" si="19"/>
        <v>102778.59200000002</v>
      </c>
      <c r="N33" s="6">
        <f t="shared" si="19"/>
        <v>102778.59200000002</v>
      </c>
      <c r="O33" s="6">
        <f t="shared" si="19"/>
        <v>102778.59200000002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19"/>
        <v>0</v>
      </c>
      <c r="G34" s="6">
        <f t="shared" si="19"/>
        <v>0</v>
      </c>
      <c r="H34" s="6">
        <f t="shared" si="19"/>
        <v>0</v>
      </c>
      <c r="I34" s="6">
        <f t="shared" si="19"/>
        <v>0</v>
      </c>
      <c r="J34" s="6">
        <f t="shared" si="19"/>
        <v>0</v>
      </c>
      <c r="K34" s="6">
        <f t="shared" si="19"/>
        <v>0</v>
      </c>
      <c r="L34" s="6">
        <f t="shared" si="19"/>
        <v>0</v>
      </c>
      <c r="M34" s="6">
        <f t="shared" si="19"/>
        <v>0</v>
      </c>
      <c r="N34" s="6">
        <f t="shared" si="19"/>
        <v>0</v>
      </c>
      <c r="O34" s="6">
        <f t="shared" si="1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20">SUM(F30:F34)</f>
        <v>417485.91830000002</v>
      </c>
      <c r="G35" s="20">
        <f t="shared" si="20"/>
        <v>417485.91830000002</v>
      </c>
      <c r="H35" s="20">
        <f t="shared" si="20"/>
        <v>417485.91830000002</v>
      </c>
      <c r="I35" s="20">
        <f t="shared" si="20"/>
        <v>417485.91830000002</v>
      </c>
      <c r="J35" s="20">
        <f t="shared" si="20"/>
        <v>417485.91830000002</v>
      </c>
      <c r="K35" s="20">
        <f t="shared" si="20"/>
        <v>417485.91830000002</v>
      </c>
      <c r="L35" s="20">
        <f t="shared" si="20"/>
        <v>417485.91830000002</v>
      </c>
      <c r="M35" s="20">
        <f t="shared" si="20"/>
        <v>417485.91830000002</v>
      </c>
      <c r="N35" s="20">
        <f t="shared" si="20"/>
        <v>417485.91830000002</v>
      </c>
      <c r="O35" s="20">
        <f t="shared" si="20"/>
        <v>417485.91830000002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21">F37+1</f>
        <v>2029</v>
      </c>
      <c r="H37" s="24">
        <f t="shared" si="21"/>
        <v>2030</v>
      </c>
      <c r="I37" s="24">
        <f t="shared" si="21"/>
        <v>2031</v>
      </c>
      <c r="J37" s="24">
        <f t="shared" si="21"/>
        <v>2032</v>
      </c>
      <c r="K37" s="24">
        <f t="shared" si="21"/>
        <v>2033</v>
      </c>
      <c r="L37" s="24">
        <f t="shared" si="21"/>
        <v>2034</v>
      </c>
      <c r="M37" s="24">
        <f t="shared" si="21"/>
        <v>2035</v>
      </c>
      <c r="N37" s="24">
        <f>M37+1</f>
        <v>2036</v>
      </c>
      <c r="O37" s="24">
        <f t="shared" ref="O37" si="2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2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23"/>
        <v>0</v>
      </c>
      <c r="E39" s="10"/>
      <c r="F39" s="4"/>
      <c r="G39" s="4">
        <f t="shared" ref="G39:G46" si="24">F39</f>
        <v>0</v>
      </c>
      <c r="H39" s="4">
        <f t="shared" ref="H39:H46" si="25">F39</f>
        <v>0</v>
      </c>
      <c r="I39" s="4">
        <f t="shared" ref="I39:I46" si="26">F39</f>
        <v>0</v>
      </c>
      <c r="J39" s="4">
        <f t="shared" ref="J39:J46" si="27">F39</f>
        <v>0</v>
      </c>
      <c r="K39" s="4">
        <f t="shared" ref="K39:K46" si="28">F39</f>
        <v>0</v>
      </c>
      <c r="L39" s="4">
        <f t="shared" ref="L39:L46" si="29">F39</f>
        <v>0</v>
      </c>
      <c r="M39" s="4">
        <f t="shared" ref="M39:M46" si="30">F39</f>
        <v>0</v>
      </c>
      <c r="N39" s="4">
        <f t="shared" ref="N39:N46" si="31">F39</f>
        <v>0</v>
      </c>
      <c r="O39" s="4">
        <f t="shared" ref="O39:O46" si="3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23"/>
        <v>0</v>
      </c>
      <c r="E40" s="10"/>
      <c r="F40" s="4"/>
      <c r="G40" s="4">
        <f t="shared" si="24"/>
        <v>0</v>
      </c>
      <c r="H40" s="4">
        <f t="shared" si="25"/>
        <v>0</v>
      </c>
      <c r="I40" s="4">
        <f t="shared" si="26"/>
        <v>0</v>
      </c>
      <c r="J40" s="4">
        <f t="shared" si="27"/>
        <v>0</v>
      </c>
      <c r="K40" s="4">
        <f t="shared" si="28"/>
        <v>0</v>
      </c>
      <c r="L40" s="4">
        <f t="shared" si="29"/>
        <v>0</v>
      </c>
      <c r="M40" s="4">
        <f t="shared" si="30"/>
        <v>0</v>
      </c>
      <c r="N40" s="4">
        <f t="shared" si="31"/>
        <v>0</v>
      </c>
      <c r="O40" s="4">
        <f t="shared" si="3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23"/>
        <v>0</v>
      </c>
      <c r="E41" s="10"/>
      <c r="F41" s="4"/>
      <c r="G41" s="4">
        <f t="shared" si="24"/>
        <v>0</v>
      </c>
      <c r="H41" s="4">
        <f t="shared" si="25"/>
        <v>0</v>
      </c>
      <c r="I41" s="4">
        <f t="shared" si="26"/>
        <v>0</v>
      </c>
      <c r="J41" s="4">
        <f t="shared" si="27"/>
        <v>0</v>
      </c>
      <c r="K41" s="4">
        <f t="shared" si="28"/>
        <v>0</v>
      </c>
      <c r="L41" s="4">
        <f t="shared" si="29"/>
        <v>0</v>
      </c>
      <c r="M41" s="4">
        <f t="shared" si="30"/>
        <v>0</v>
      </c>
      <c r="N41" s="4">
        <f t="shared" si="31"/>
        <v>0</v>
      </c>
      <c r="O41" s="4">
        <f t="shared" si="3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23"/>
        <v>0</v>
      </c>
      <c r="E42" s="10"/>
      <c r="F42" s="4">
        <f>D18/D14*F38</f>
        <v>0</v>
      </c>
      <c r="G42" s="4">
        <f t="shared" si="24"/>
        <v>0</v>
      </c>
      <c r="H42" s="4">
        <f t="shared" si="25"/>
        <v>0</v>
      </c>
      <c r="I42" s="4">
        <f t="shared" si="26"/>
        <v>0</v>
      </c>
      <c r="J42" s="4">
        <f t="shared" si="27"/>
        <v>0</v>
      </c>
      <c r="K42" s="4">
        <f t="shared" si="28"/>
        <v>0</v>
      </c>
      <c r="L42" s="4">
        <f t="shared" si="29"/>
        <v>0</v>
      </c>
      <c r="M42" s="4">
        <f t="shared" si="30"/>
        <v>0</v>
      </c>
      <c r="N42" s="4">
        <f t="shared" si="31"/>
        <v>0</v>
      </c>
      <c r="O42" s="4">
        <f t="shared" si="3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23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23"/>
        <v>0</v>
      </c>
      <c r="E44" s="10"/>
      <c r="F44" s="4">
        <f>D20/D16*F40</f>
        <v>0</v>
      </c>
      <c r="G44" s="4">
        <f t="shared" si="24"/>
        <v>0</v>
      </c>
      <c r="H44" s="4">
        <f t="shared" si="25"/>
        <v>0</v>
      </c>
      <c r="I44" s="4">
        <f t="shared" si="26"/>
        <v>0</v>
      </c>
      <c r="J44" s="4">
        <f t="shared" si="27"/>
        <v>0</v>
      </c>
      <c r="K44" s="4">
        <f t="shared" si="28"/>
        <v>0</v>
      </c>
      <c r="L44" s="4">
        <f t="shared" si="29"/>
        <v>0</v>
      </c>
      <c r="M44" s="4">
        <f t="shared" si="30"/>
        <v>0</v>
      </c>
      <c r="N44" s="4">
        <f t="shared" si="31"/>
        <v>0</v>
      </c>
      <c r="O44" s="4">
        <f t="shared" si="3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23"/>
        <v>0</v>
      </c>
      <c r="E45" s="10"/>
      <c r="F45" s="4">
        <f>D21/D17*F41</f>
        <v>0</v>
      </c>
      <c r="G45" s="4">
        <f t="shared" si="24"/>
        <v>0</v>
      </c>
      <c r="H45" s="4">
        <f t="shared" si="25"/>
        <v>0</v>
      </c>
      <c r="I45" s="4">
        <f t="shared" si="26"/>
        <v>0</v>
      </c>
      <c r="J45" s="4">
        <f t="shared" si="27"/>
        <v>0</v>
      </c>
      <c r="K45" s="4">
        <f t="shared" si="28"/>
        <v>0</v>
      </c>
      <c r="L45" s="4">
        <f t="shared" si="29"/>
        <v>0</v>
      </c>
      <c r="M45" s="4">
        <f t="shared" si="30"/>
        <v>0</v>
      </c>
      <c r="N45" s="4">
        <f t="shared" si="31"/>
        <v>0</v>
      </c>
      <c r="O45" s="4">
        <f t="shared" si="3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23"/>
        <v>0</v>
      </c>
      <c r="E46" s="10"/>
      <c r="F46" s="4"/>
      <c r="G46" s="4">
        <f t="shared" si="24"/>
        <v>0</v>
      </c>
      <c r="H46" s="4">
        <f t="shared" si="25"/>
        <v>0</v>
      </c>
      <c r="I46" s="4">
        <f t="shared" si="26"/>
        <v>0</v>
      </c>
      <c r="J46" s="4">
        <f t="shared" si="27"/>
        <v>0</v>
      </c>
      <c r="K46" s="4">
        <f t="shared" si="28"/>
        <v>0</v>
      </c>
      <c r="L46" s="4">
        <f t="shared" si="29"/>
        <v>0</v>
      </c>
      <c r="M46" s="4">
        <f t="shared" si="30"/>
        <v>0</v>
      </c>
      <c r="N46" s="4">
        <f t="shared" si="31"/>
        <v>0</v>
      </c>
      <c r="O46" s="4">
        <f t="shared" si="3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23"/>
        <v>0</v>
      </c>
      <c r="E47" s="59"/>
      <c r="F47" s="20">
        <f t="shared" ref="F47:O47" si="33">SUM(F42:F46)</f>
        <v>0</v>
      </c>
      <c r="G47" s="20">
        <f t="shared" si="33"/>
        <v>0</v>
      </c>
      <c r="H47" s="20">
        <f t="shared" si="33"/>
        <v>0</v>
      </c>
      <c r="I47" s="20">
        <f t="shared" si="33"/>
        <v>0</v>
      </c>
      <c r="J47" s="20">
        <f t="shared" si="33"/>
        <v>0</v>
      </c>
      <c r="K47" s="20">
        <f t="shared" si="33"/>
        <v>0</v>
      </c>
      <c r="L47" s="20">
        <f t="shared" si="33"/>
        <v>0</v>
      </c>
      <c r="M47" s="20">
        <f t="shared" si="33"/>
        <v>0</v>
      </c>
      <c r="N47" s="20">
        <f t="shared" si="33"/>
        <v>0</v>
      </c>
      <c r="O47" s="20">
        <f t="shared" si="33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5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A1:DU615"/>
  <sheetViews>
    <sheetView topLeftCell="F13" workbookViewId="0">
      <selection activeCell="N38" sqref="N38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130</v>
      </c>
      <c r="H4" s="96"/>
      <c r="I4" s="96"/>
      <c r="J4" s="96"/>
      <c r="K4" s="96"/>
      <c r="L4" s="96"/>
      <c r="M4" s="31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1089.7600000000002</v>
      </c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1089.7600000000002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10.820433943089432</v>
      </c>
      <c r="G8" s="101" t="s">
        <v>119</v>
      </c>
      <c r="H8" s="107">
        <v>10.820433943089432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110.99200000000002</v>
      </c>
      <c r="G9" s="101" t="s">
        <v>120</v>
      </c>
      <c r="H9" s="107">
        <v>110.99200000000002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58</v>
      </c>
      <c r="E14" s="14"/>
      <c r="F14" s="4">
        <f t="shared" ref="F14" si="2">D14</f>
        <v>58</v>
      </c>
      <c r="G14" s="4">
        <f t="shared" ref="G14:K14" si="3">F14</f>
        <v>58</v>
      </c>
      <c r="H14" s="4">
        <f t="shared" si="3"/>
        <v>58</v>
      </c>
      <c r="I14" s="4">
        <f t="shared" si="3"/>
        <v>58</v>
      </c>
      <c r="J14" s="4">
        <f t="shared" si="3"/>
        <v>58</v>
      </c>
      <c r="K14" s="4">
        <f t="shared" si="3"/>
        <v>58</v>
      </c>
      <c r="L14" s="4">
        <f t="shared" ref="L14" si="4">I14</f>
        <v>58</v>
      </c>
      <c r="M14" s="4">
        <f t="shared" ref="M14" si="5">L14</f>
        <v>58</v>
      </c>
      <c r="N14" s="4">
        <f t="shared" ref="N14" si="6">I14</f>
        <v>58</v>
      </c>
      <c r="O14" s="4">
        <f t="shared" ref="O14" si="7">N14</f>
        <v>58</v>
      </c>
    </row>
    <row r="15" spans="1:15" x14ac:dyDescent="0.2">
      <c r="A15" s="27" t="s">
        <v>20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5412</v>
      </c>
      <c r="E16" s="15"/>
      <c r="F16" s="4">
        <f t="shared" ref="F16:F22" si="8">D16</f>
        <v>5412</v>
      </c>
      <c r="G16" s="4">
        <f t="shared" ref="G16:K22" si="9">F16</f>
        <v>5412</v>
      </c>
      <c r="H16" s="4">
        <f t="shared" si="9"/>
        <v>5412</v>
      </c>
      <c r="I16" s="4">
        <f t="shared" si="9"/>
        <v>5412</v>
      </c>
      <c r="J16" s="4">
        <f t="shared" si="9"/>
        <v>5412</v>
      </c>
      <c r="K16" s="4">
        <f t="shared" si="9"/>
        <v>5412</v>
      </c>
      <c r="L16" s="4">
        <f t="shared" ref="L16:L22" si="10">I16</f>
        <v>5412</v>
      </c>
      <c r="M16" s="4">
        <f t="shared" ref="M16:M22" si="11">L16</f>
        <v>5412</v>
      </c>
      <c r="N16" s="4">
        <f t="shared" ref="N16:N22" si="12">I16</f>
        <v>5412</v>
      </c>
      <c r="O16" s="4">
        <f t="shared" ref="O16:O22" si="13">N16</f>
        <v>5412</v>
      </c>
    </row>
    <row r="17" spans="1:17" x14ac:dyDescent="0.2">
      <c r="A17" s="91" t="s">
        <v>13</v>
      </c>
      <c r="B17" s="10">
        <v>4</v>
      </c>
      <c r="C17" s="10"/>
      <c r="D17" s="15">
        <v>136</v>
      </c>
      <c r="E17" s="15"/>
      <c r="F17" s="4">
        <f t="shared" si="8"/>
        <v>136</v>
      </c>
      <c r="G17" s="4">
        <f t="shared" si="9"/>
        <v>136</v>
      </c>
      <c r="H17" s="4">
        <f t="shared" si="9"/>
        <v>136</v>
      </c>
      <c r="I17" s="4">
        <f t="shared" si="9"/>
        <v>136</v>
      </c>
      <c r="J17" s="4">
        <f t="shared" si="9"/>
        <v>136</v>
      </c>
      <c r="K17" s="4">
        <f t="shared" si="9"/>
        <v>136</v>
      </c>
      <c r="L17" s="4">
        <f t="shared" si="10"/>
        <v>136</v>
      </c>
      <c r="M17" s="4">
        <f t="shared" si="11"/>
        <v>136</v>
      </c>
      <c r="N17" s="4">
        <f t="shared" si="12"/>
        <v>136</v>
      </c>
      <c r="O17" s="4">
        <f t="shared" si="13"/>
        <v>136</v>
      </c>
    </row>
    <row r="18" spans="1:17" x14ac:dyDescent="0.2">
      <c r="A18" s="8" t="s">
        <v>16</v>
      </c>
      <c r="B18" s="10">
        <v>5</v>
      </c>
      <c r="C18" s="10"/>
      <c r="D18" s="15">
        <v>63206.080000000009</v>
      </c>
      <c r="E18" s="15"/>
      <c r="F18" s="4">
        <f t="shared" si="8"/>
        <v>63206.080000000009</v>
      </c>
      <c r="G18" s="4">
        <f t="shared" si="9"/>
        <v>63206.080000000009</v>
      </c>
      <c r="H18" s="4">
        <f t="shared" si="9"/>
        <v>63206.080000000009</v>
      </c>
      <c r="I18" s="4">
        <f t="shared" si="9"/>
        <v>63206.080000000009</v>
      </c>
      <c r="J18" s="4">
        <f t="shared" si="9"/>
        <v>63206.080000000009</v>
      </c>
      <c r="K18" s="4">
        <f t="shared" si="9"/>
        <v>63206.080000000009</v>
      </c>
      <c r="L18" s="4">
        <f t="shared" si="10"/>
        <v>63206.080000000009</v>
      </c>
      <c r="M18" s="4">
        <f t="shared" si="11"/>
        <v>63206.080000000009</v>
      </c>
      <c r="N18" s="4">
        <f t="shared" si="12"/>
        <v>63206.080000000009</v>
      </c>
      <c r="O18" s="4">
        <f t="shared" si="13"/>
        <v>63206.080000000009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58560.188500000004</v>
      </c>
      <c r="E20" s="15"/>
      <c r="F20" s="4">
        <f t="shared" si="8"/>
        <v>58560.188500000004</v>
      </c>
      <c r="G20" s="4">
        <f t="shared" si="9"/>
        <v>58560.188500000004</v>
      </c>
      <c r="H20" s="4">
        <f t="shared" si="9"/>
        <v>58560.188500000004</v>
      </c>
      <c r="I20" s="4">
        <f t="shared" si="9"/>
        <v>58560.188500000004</v>
      </c>
      <c r="J20" s="4">
        <f t="shared" si="9"/>
        <v>58560.188500000004</v>
      </c>
      <c r="K20" s="4">
        <f t="shared" si="9"/>
        <v>58560.188500000004</v>
      </c>
      <c r="L20" s="4">
        <f t="shared" si="10"/>
        <v>58560.188500000004</v>
      </c>
      <c r="M20" s="4">
        <f t="shared" si="11"/>
        <v>58560.188500000004</v>
      </c>
      <c r="N20" s="4">
        <f t="shared" si="12"/>
        <v>58560.188500000004</v>
      </c>
      <c r="O20" s="4">
        <f t="shared" si="13"/>
        <v>58560.188500000004</v>
      </c>
    </row>
    <row r="21" spans="1:17" x14ac:dyDescent="0.2">
      <c r="A21" s="8" t="s">
        <v>18</v>
      </c>
      <c r="B21" s="10">
        <v>8</v>
      </c>
      <c r="C21" s="10"/>
      <c r="D21" s="15">
        <v>15094.912000000002</v>
      </c>
      <c r="E21" s="15"/>
      <c r="F21" s="4">
        <f t="shared" si="8"/>
        <v>15094.912000000002</v>
      </c>
      <c r="G21" s="4">
        <f t="shared" si="9"/>
        <v>15094.912000000002</v>
      </c>
      <c r="H21" s="4">
        <f t="shared" si="9"/>
        <v>15094.912000000002</v>
      </c>
      <c r="I21" s="4">
        <f t="shared" si="9"/>
        <v>15094.912000000002</v>
      </c>
      <c r="J21" s="4">
        <f t="shared" si="9"/>
        <v>15094.912000000002</v>
      </c>
      <c r="K21" s="4">
        <f t="shared" si="9"/>
        <v>15094.912000000002</v>
      </c>
      <c r="L21" s="4">
        <f t="shared" si="10"/>
        <v>15094.912000000002</v>
      </c>
      <c r="M21" s="4">
        <f t="shared" si="11"/>
        <v>15094.912000000002</v>
      </c>
      <c r="N21" s="4">
        <f t="shared" si="12"/>
        <v>15094.912000000002</v>
      </c>
      <c r="O21" s="4">
        <f t="shared" si="13"/>
        <v>15094.912000000002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136861.18050000002</v>
      </c>
      <c r="E23" s="21"/>
      <c r="F23" s="21">
        <f t="shared" ref="F23:O23" si="14">SUM(F18:F22)</f>
        <v>136861.18050000002</v>
      </c>
      <c r="G23" s="21">
        <f t="shared" si="14"/>
        <v>136861.18050000002</v>
      </c>
      <c r="H23" s="21">
        <f t="shared" si="14"/>
        <v>136861.18050000002</v>
      </c>
      <c r="I23" s="21">
        <f t="shared" si="14"/>
        <v>136861.18050000002</v>
      </c>
      <c r="J23" s="21">
        <f t="shared" si="14"/>
        <v>136861.18050000002</v>
      </c>
      <c r="K23" s="21">
        <f t="shared" si="14"/>
        <v>136861.18050000002</v>
      </c>
      <c r="L23" s="21">
        <f t="shared" si="14"/>
        <v>136861.18050000002</v>
      </c>
      <c r="M23" s="21">
        <f t="shared" si="14"/>
        <v>136861.18050000002</v>
      </c>
      <c r="N23" s="21">
        <f t="shared" si="14"/>
        <v>136861.18050000002</v>
      </c>
      <c r="O23" s="21">
        <f t="shared" si="14"/>
        <v>136861.18050000002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15">G25+1</f>
        <v>2030</v>
      </c>
      <c r="I25" s="24">
        <f t="shared" si="15"/>
        <v>2031</v>
      </c>
      <c r="J25" s="24">
        <f t="shared" si="15"/>
        <v>2032</v>
      </c>
      <c r="K25" s="24">
        <f t="shared" si="1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1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6" si="17">F14-F38</f>
        <v>58</v>
      </c>
      <c r="G26" s="6">
        <f t="shared" si="17"/>
        <v>58</v>
      </c>
      <c r="H26" s="6">
        <f t="shared" si="17"/>
        <v>58</v>
      </c>
      <c r="I26" s="6">
        <f t="shared" si="17"/>
        <v>58</v>
      </c>
      <c r="J26" s="6">
        <f t="shared" si="17"/>
        <v>58</v>
      </c>
      <c r="K26" s="6">
        <f t="shared" si="17"/>
        <v>58</v>
      </c>
      <c r="L26" s="6">
        <f t="shared" si="17"/>
        <v>58</v>
      </c>
      <c r="M26" s="6">
        <f t="shared" si="17"/>
        <v>58</v>
      </c>
      <c r="N26" s="6">
        <f t="shared" si="17"/>
        <v>58</v>
      </c>
      <c r="O26" s="6">
        <f t="shared" si="17"/>
        <v>58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0" si="18">F16-F40</f>
        <v>5412</v>
      </c>
      <c r="G28" s="6">
        <f t="shared" si="18"/>
        <v>5412</v>
      </c>
      <c r="H28" s="6">
        <f t="shared" si="18"/>
        <v>5412</v>
      </c>
      <c r="I28" s="6">
        <f t="shared" si="18"/>
        <v>5412</v>
      </c>
      <c r="J28" s="6">
        <f t="shared" si="18"/>
        <v>5412</v>
      </c>
      <c r="K28" s="6">
        <f t="shared" si="18"/>
        <v>5412</v>
      </c>
      <c r="L28" s="6">
        <f t="shared" si="18"/>
        <v>5412</v>
      </c>
      <c r="M28" s="6">
        <f t="shared" si="18"/>
        <v>5412</v>
      </c>
      <c r="N28" s="6">
        <f t="shared" si="18"/>
        <v>5412</v>
      </c>
      <c r="O28" s="6">
        <f t="shared" si="18"/>
        <v>5412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18"/>
        <v>136</v>
      </c>
      <c r="G29" s="6">
        <f t="shared" si="18"/>
        <v>136</v>
      </c>
      <c r="H29" s="6">
        <f t="shared" si="18"/>
        <v>136</v>
      </c>
      <c r="I29" s="6">
        <f t="shared" si="18"/>
        <v>136</v>
      </c>
      <c r="J29" s="6">
        <f t="shared" si="18"/>
        <v>136</v>
      </c>
      <c r="K29" s="6">
        <f t="shared" si="18"/>
        <v>136</v>
      </c>
      <c r="L29" s="6">
        <f t="shared" si="18"/>
        <v>136</v>
      </c>
      <c r="M29" s="6">
        <f t="shared" si="18"/>
        <v>136</v>
      </c>
      <c r="N29" s="6">
        <f t="shared" si="18"/>
        <v>136</v>
      </c>
      <c r="O29" s="6">
        <f t="shared" si="18"/>
        <v>136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18"/>
        <v>63206.080000000009</v>
      </c>
      <c r="G30" s="6">
        <f t="shared" si="18"/>
        <v>63206.080000000009</v>
      </c>
      <c r="H30" s="6">
        <f t="shared" si="18"/>
        <v>63206.080000000009</v>
      </c>
      <c r="I30" s="6">
        <f t="shared" si="18"/>
        <v>63206.080000000009</v>
      </c>
      <c r="J30" s="6">
        <f t="shared" si="18"/>
        <v>63206.080000000009</v>
      </c>
      <c r="K30" s="6">
        <f t="shared" si="18"/>
        <v>63206.080000000009</v>
      </c>
      <c r="L30" s="6">
        <f t="shared" si="18"/>
        <v>63206.080000000009</v>
      </c>
      <c r="M30" s="6">
        <f t="shared" si="18"/>
        <v>63206.080000000009</v>
      </c>
      <c r="N30" s="6">
        <f t="shared" si="18"/>
        <v>63206.080000000009</v>
      </c>
      <c r="O30" s="6">
        <f t="shared" si="18"/>
        <v>63206.080000000009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19">F20-F44</f>
        <v>58560.188500000004</v>
      </c>
      <c r="G32" s="6">
        <f t="shared" si="19"/>
        <v>58560.188500000004</v>
      </c>
      <c r="H32" s="6">
        <f t="shared" si="19"/>
        <v>58560.188500000004</v>
      </c>
      <c r="I32" s="6">
        <f t="shared" si="19"/>
        <v>58560.188500000004</v>
      </c>
      <c r="J32" s="6">
        <f t="shared" si="19"/>
        <v>58560.188500000004</v>
      </c>
      <c r="K32" s="6">
        <f t="shared" si="19"/>
        <v>58560.188500000004</v>
      </c>
      <c r="L32" s="6">
        <f t="shared" si="19"/>
        <v>58560.188500000004</v>
      </c>
      <c r="M32" s="6">
        <f t="shared" si="19"/>
        <v>58560.188500000004</v>
      </c>
      <c r="N32" s="6">
        <f t="shared" si="19"/>
        <v>58560.188500000004</v>
      </c>
      <c r="O32" s="6">
        <f t="shared" si="19"/>
        <v>58560.188500000004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19"/>
        <v>15094.912000000002</v>
      </c>
      <c r="G33" s="6">
        <f t="shared" si="19"/>
        <v>15094.912000000002</v>
      </c>
      <c r="H33" s="6">
        <f t="shared" si="19"/>
        <v>15094.912000000002</v>
      </c>
      <c r="I33" s="6">
        <f t="shared" si="19"/>
        <v>15094.912000000002</v>
      </c>
      <c r="J33" s="6">
        <f t="shared" si="19"/>
        <v>15094.912000000002</v>
      </c>
      <c r="K33" s="6">
        <f t="shared" si="19"/>
        <v>15094.912000000002</v>
      </c>
      <c r="L33" s="6">
        <f t="shared" si="19"/>
        <v>15094.912000000002</v>
      </c>
      <c r="M33" s="6">
        <f t="shared" si="19"/>
        <v>15094.912000000002</v>
      </c>
      <c r="N33" s="6">
        <f t="shared" si="19"/>
        <v>15094.912000000002</v>
      </c>
      <c r="O33" s="6">
        <f t="shared" si="19"/>
        <v>15094.912000000002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19"/>
        <v>0</v>
      </c>
      <c r="G34" s="6">
        <f t="shared" si="19"/>
        <v>0</v>
      </c>
      <c r="H34" s="6">
        <f t="shared" si="19"/>
        <v>0</v>
      </c>
      <c r="I34" s="6">
        <f t="shared" si="19"/>
        <v>0</v>
      </c>
      <c r="J34" s="6">
        <f t="shared" si="19"/>
        <v>0</v>
      </c>
      <c r="K34" s="6">
        <f t="shared" si="19"/>
        <v>0</v>
      </c>
      <c r="L34" s="6">
        <f t="shared" si="19"/>
        <v>0</v>
      </c>
      <c r="M34" s="6">
        <f t="shared" si="19"/>
        <v>0</v>
      </c>
      <c r="N34" s="6">
        <f t="shared" si="19"/>
        <v>0</v>
      </c>
      <c r="O34" s="6">
        <f t="shared" si="1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20">SUM(F30:F34)</f>
        <v>136861.18050000002</v>
      </c>
      <c r="G35" s="20">
        <f t="shared" si="20"/>
        <v>136861.18050000002</v>
      </c>
      <c r="H35" s="20">
        <f t="shared" si="20"/>
        <v>136861.18050000002</v>
      </c>
      <c r="I35" s="20">
        <f t="shared" si="20"/>
        <v>136861.18050000002</v>
      </c>
      <c r="J35" s="20">
        <f t="shared" si="20"/>
        <v>136861.18050000002</v>
      </c>
      <c r="K35" s="20">
        <f t="shared" si="20"/>
        <v>136861.18050000002</v>
      </c>
      <c r="L35" s="20">
        <f t="shared" si="20"/>
        <v>136861.18050000002</v>
      </c>
      <c r="M35" s="20">
        <f t="shared" si="20"/>
        <v>136861.18050000002</v>
      </c>
      <c r="N35" s="20">
        <f t="shared" si="20"/>
        <v>136861.18050000002</v>
      </c>
      <c r="O35" s="20">
        <f t="shared" si="20"/>
        <v>136861.18050000002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21">F37+1</f>
        <v>2029</v>
      </c>
      <c r="H37" s="24">
        <f t="shared" si="21"/>
        <v>2030</v>
      </c>
      <c r="I37" s="24">
        <f t="shared" si="21"/>
        <v>2031</v>
      </c>
      <c r="J37" s="24">
        <f t="shared" si="21"/>
        <v>2032</v>
      </c>
      <c r="K37" s="24">
        <f t="shared" si="21"/>
        <v>2033</v>
      </c>
      <c r="L37" s="24">
        <f t="shared" si="21"/>
        <v>2034</v>
      </c>
      <c r="M37" s="24">
        <f t="shared" si="21"/>
        <v>2035</v>
      </c>
      <c r="N37" s="24">
        <f>M37+1</f>
        <v>2036</v>
      </c>
      <c r="O37" s="24">
        <f t="shared" ref="O37" si="2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2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23"/>
        <v>0</v>
      </c>
      <c r="E39" s="10"/>
      <c r="F39" s="4"/>
      <c r="G39" s="4">
        <f t="shared" ref="G39:G46" si="24">F39</f>
        <v>0</v>
      </c>
      <c r="H39" s="4">
        <f t="shared" ref="H39:H46" si="25">F39</f>
        <v>0</v>
      </c>
      <c r="I39" s="4">
        <f t="shared" ref="I39:I46" si="26">F39</f>
        <v>0</v>
      </c>
      <c r="J39" s="4">
        <f t="shared" ref="J39:J46" si="27">F39</f>
        <v>0</v>
      </c>
      <c r="K39" s="4">
        <f t="shared" ref="K39:K46" si="28">F39</f>
        <v>0</v>
      </c>
      <c r="L39" s="4">
        <f t="shared" ref="L39:L46" si="29">F39</f>
        <v>0</v>
      </c>
      <c r="M39" s="4">
        <f t="shared" ref="M39:M46" si="30">F39</f>
        <v>0</v>
      </c>
      <c r="N39" s="4">
        <f t="shared" ref="N39:N46" si="31">F39</f>
        <v>0</v>
      </c>
      <c r="O39" s="4">
        <f t="shared" ref="O39:O46" si="3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23"/>
        <v>0</v>
      </c>
      <c r="E40" s="10"/>
      <c r="F40" s="4"/>
      <c r="G40" s="4">
        <f t="shared" si="24"/>
        <v>0</v>
      </c>
      <c r="H40" s="4">
        <f t="shared" si="25"/>
        <v>0</v>
      </c>
      <c r="I40" s="4">
        <f t="shared" si="26"/>
        <v>0</v>
      </c>
      <c r="J40" s="4">
        <f t="shared" si="27"/>
        <v>0</v>
      </c>
      <c r="K40" s="4">
        <f t="shared" si="28"/>
        <v>0</v>
      </c>
      <c r="L40" s="4">
        <f t="shared" si="29"/>
        <v>0</v>
      </c>
      <c r="M40" s="4">
        <f t="shared" si="30"/>
        <v>0</v>
      </c>
      <c r="N40" s="4">
        <f t="shared" si="31"/>
        <v>0</v>
      </c>
      <c r="O40" s="4">
        <f t="shared" si="3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23"/>
        <v>0</v>
      </c>
      <c r="E41" s="10"/>
      <c r="F41" s="4"/>
      <c r="G41" s="4">
        <f t="shared" si="24"/>
        <v>0</v>
      </c>
      <c r="H41" s="4">
        <f t="shared" si="25"/>
        <v>0</v>
      </c>
      <c r="I41" s="4">
        <f t="shared" si="26"/>
        <v>0</v>
      </c>
      <c r="J41" s="4">
        <f t="shared" si="27"/>
        <v>0</v>
      </c>
      <c r="K41" s="4">
        <f t="shared" si="28"/>
        <v>0</v>
      </c>
      <c r="L41" s="4">
        <f t="shared" si="29"/>
        <v>0</v>
      </c>
      <c r="M41" s="4">
        <f t="shared" si="30"/>
        <v>0</v>
      </c>
      <c r="N41" s="4">
        <f t="shared" si="31"/>
        <v>0</v>
      </c>
      <c r="O41" s="4">
        <f t="shared" si="3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23"/>
        <v>0</v>
      </c>
      <c r="E42" s="10"/>
      <c r="F42" s="4">
        <f>D18/D14*F38</f>
        <v>0</v>
      </c>
      <c r="G42" s="4">
        <f t="shared" si="24"/>
        <v>0</v>
      </c>
      <c r="H42" s="4">
        <f t="shared" si="25"/>
        <v>0</v>
      </c>
      <c r="I42" s="4">
        <f t="shared" si="26"/>
        <v>0</v>
      </c>
      <c r="J42" s="4">
        <f t="shared" si="27"/>
        <v>0</v>
      </c>
      <c r="K42" s="4">
        <f t="shared" si="28"/>
        <v>0</v>
      </c>
      <c r="L42" s="4">
        <f t="shared" si="29"/>
        <v>0</v>
      </c>
      <c r="M42" s="4">
        <f t="shared" si="30"/>
        <v>0</v>
      </c>
      <c r="N42" s="4">
        <f t="shared" si="31"/>
        <v>0</v>
      </c>
      <c r="O42" s="4">
        <f t="shared" si="3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23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23"/>
        <v>0</v>
      </c>
      <c r="E44" s="10"/>
      <c r="F44" s="4">
        <f>D20/D16*F40</f>
        <v>0</v>
      </c>
      <c r="G44" s="4">
        <f t="shared" si="24"/>
        <v>0</v>
      </c>
      <c r="H44" s="4">
        <f t="shared" si="25"/>
        <v>0</v>
      </c>
      <c r="I44" s="4">
        <f t="shared" si="26"/>
        <v>0</v>
      </c>
      <c r="J44" s="4">
        <f t="shared" si="27"/>
        <v>0</v>
      </c>
      <c r="K44" s="4">
        <f t="shared" si="28"/>
        <v>0</v>
      </c>
      <c r="L44" s="4">
        <f t="shared" si="29"/>
        <v>0</v>
      </c>
      <c r="M44" s="4">
        <f t="shared" si="30"/>
        <v>0</v>
      </c>
      <c r="N44" s="4">
        <f t="shared" si="31"/>
        <v>0</v>
      </c>
      <c r="O44" s="4">
        <f t="shared" si="3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23"/>
        <v>0</v>
      </c>
      <c r="E45" s="10"/>
      <c r="F45" s="4">
        <f>D21/D17*F41</f>
        <v>0</v>
      </c>
      <c r="G45" s="4">
        <f t="shared" si="24"/>
        <v>0</v>
      </c>
      <c r="H45" s="4">
        <f t="shared" si="25"/>
        <v>0</v>
      </c>
      <c r="I45" s="4">
        <f t="shared" si="26"/>
        <v>0</v>
      </c>
      <c r="J45" s="4">
        <f t="shared" si="27"/>
        <v>0</v>
      </c>
      <c r="K45" s="4">
        <f t="shared" si="28"/>
        <v>0</v>
      </c>
      <c r="L45" s="4">
        <f t="shared" si="29"/>
        <v>0</v>
      </c>
      <c r="M45" s="4">
        <f t="shared" si="30"/>
        <v>0</v>
      </c>
      <c r="N45" s="4">
        <f t="shared" si="31"/>
        <v>0</v>
      </c>
      <c r="O45" s="4">
        <f t="shared" si="3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23"/>
        <v>0</v>
      </c>
      <c r="E46" s="10"/>
      <c r="F46" s="4"/>
      <c r="G46" s="4">
        <f t="shared" si="24"/>
        <v>0</v>
      </c>
      <c r="H46" s="4">
        <f t="shared" si="25"/>
        <v>0</v>
      </c>
      <c r="I46" s="4">
        <f t="shared" si="26"/>
        <v>0</v>
      </c>
      <c r="J46" s="4">
        <f t="shared" si="27"/>
        <v>0</v>
      </c>
      <c r="K46" s="4">
        <f t="shared" si="28"/>
        <v>0</v>
      </c>
      <c r="L46" s="4">
        <f t="shared" si="29"/>
        <v>0</v>
      </c>
      <c r="M46" s="4">
        <f t="shared" si="30"/>
        <v>0</v>
      </c>
      <c r="N46" s="4">
        <f t="shared" si="31"/>
        <v>0</v>
      </c>
      <c r="O46" s="4">
        <f t="shared" si="3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23"/>
        <v>0</v>
      </c>
      <c r="E47" s="59"/>
      <c r="F47" s="20">
        <f t="shared" ref="F47:O47" si="33">SUM(F42:F46)</f>
        <v>0</v>
      </c>
      <c r="G47" s="20">
        <f t="shared" si="33"/>
        <v>0</v>
      </c>
      <c r="H47" s="20">
        <f t="shared" si="33"/>
        <v>0</v>
      </c>
      <c r="I47" s="20">
        <f t="shared" si="33"/>
        <v>0</v>
      </c>
      <c r="J47" s="20">
        <f t="shared" si="33"/>
        <v>0</v>
      </c>
      <c r="K47" s="20">
        <f t="shared" si="33"/>
        <v>0</v>
      </c>
      <c r="L47" s="20">
        <f t="shared" si="33"/>
        <v>0</v>
      </c>
      <c r="M47" s="20">
        <f t="shared" si="33"/>
        <v>0</v>
      </c>
      <c r="N47" s="20">
        <f t="shared" si="33"/>
        <v>0</v>
      </c>
      <c r="O47" s="20">
        <f t="shared" si="33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6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DU615"/>
  <sheetViews>
    <sheetView topLeftCell="G11" workbookViewId="0">
      <selection activeCell="N37" sqref="N37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131</v>
      </c>
      <c r="H4" s="96"/>
      <c r="I4" s="96"/>
      <c r="J4" s="96"/>
      <c r="K4" s="96"/>
      <c r="L4" s="96"/>
      <c r="M4" s="96"/>
      <c r="N4" s="31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1089.76</v>
      </c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1089.76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9.3779119136094966</v>
      </c>
      <c r="G8" s="101" t="s">
        <v>119</v>
      </c>
      <c r="H8" s="107">
        <v>9.3779119136094966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110.99199999999999</v>
      </c>
      <c r="G9" s="101" t="s">
        <v>120</v>
      </c>
      <c r="H9" s="107">
        <v>110.99199999999999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403</v>
      </c>
      <c r="E14" s="14"/>
      <c r="F14" s="4">
        <f t="shared" ref="F14" si="2">D14</f>
        <v>403</v>
      </c>
      <c r="G14" s="4">
        <f t="shared" ref="G14:K14" si="3">F14</f>
        <v>403</v>
      </c>
      <c r="H14" s="4">
        <f t="shared" si="3"/>
        <v>403</v>
      </c>
      <c r="I14" s="4">
        <f t="shared" si="3"/>
        <v>403</v>
      </c>
      <c r="J14" s="4">
        <f t="shared" si="3"/>
        <v>403</v>
      </c>
      <c r="K14" s="4">
        <f t="shared" si="3"/>
        <v>403</v>
      </c>
      <c r="L14" s="4">
        <f t="shared" ref="L14" si="4">I14</f>
        <v>403</v>
      </c>
      <c r="M14" s="4">
        <f t="shared" ref="M14" si="5">L14</f>
        <v>403</v>
      </c>
      <c r="N14" s="4">
        <f t="shared" ref="N14" si="6">I14</f>
        <v>403</v>
      </c>
      <c r="O14" s="4">
        <f t="shared" ref="O14" si="7">N14</f>
        <v>403</v>
      </c>
    </row>
    <row r="15" spans="1:15" x14ac:dyDescent="0.2">
      <c r="A15" s="27" t="s">
        <v>20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40097</v>
      </c>
      <c r="E16" s="15"/>
      <c r="F16" s="4">
        <f t="shared" ref="F16:F22" si="8">D16</f>
        <v>40097</v>
      </c>
      <c r="G16" s="4">
        <f t="shared" ref="G16:K22" si="9">F16</f>
        <v>40097</v>
      </c>
      <c r="H16" s="4">
        <f t="shared" si="9"/>
        <v>40097</v>
      </c>
      <c r="I16" s="4">
        <f t="shared" si="9"/>
        <v>40097</v>
      </c>
      <c r="J16" s="4">
        <f t="shared" si="9"/>
        <v>40097</v>
      </c>
      <c r="K16" s="4">
        <f t="shared" si="9"/>
        <v>40097</v>
      </c>
      <c r="L16" s="4">
        <f t="shared" ref="L16:L22" si="10">I16</f>
        <v>40097</v>
      </c>
      <c r="M16" s="4">
        <f t="shared" ref="M16:M22" si="11">L16</f>
        <v>40097</v>
      </c>
      <c r="N16" s="4">
        <f t="shared" ref="N16:N22" si="12">I16</f>
        <v>40097</v>
      </c>
      <c r="O16" s="4">
        <f t="shared" ref="O16:O22" si="13">N16</f>
        <v>40097</v>
      </c>
    </row>
    <row r="17" spans="1:17" x14ac:dyDescent="0.2">
      <c r="A17" s="91" t="s">
        <v>13</v>
      </c>
      <c r="B17" s="10">
        <v>4</v>
      </c>
      <c r="C17" s="10"/>
      <c r="D17" s="15">
        <v>492</v>
      </c>
      <c r="E17" s="15"/>
      <c r="F17" s="4">
        <f t="shared" si="8"/>
        <v>492</v>
      </c>
      <c r="G17" s="4">
        <f t="shared" si="9"/>
        <v>492</v>
      </c>
      <c r="H17" s="4">
        <f t="shared" si="9"/>
        <v>492</v>
      </c>
      <c r="I17" s="4">
        <f t="shared" si="9"/>
        <v>492</v>
      </c>
      <c r="J17" s="4">
        <f t="shared" si="9"/>
        <v>492</v>
      </c>
      <c r="K17" s="4">
        <f t="shared" si="9"/>
        <v>492</v>
      </c>
      <c r="L17" s="4">
        <f t="shared" si="10"/>
        <v>492</v>
      </c>
      <c r="M17" s="4">
        <f t="shared" si="11"/>
        <v>492</v>
      </c>
      <c r="N17" s="4">
        <f t="shared" si="12"/>
        <v>492</v>
      </c>
      <c r="O17" s="4">
        <f t="shared" si="13"/>
        <v>492</v>
      </c>
    </row>
    <row r="18" spans="1:17" x14ac:dyDescent="0.2">
      <c r="A18" s="8" t="s">
        <v>16</v>
      </c>
      <c r="B18" s="10">
        <v>5</v>
      </c>
      <c r="C18" s="10"/>
      <c r="D18" s="15">
        <v>439173.28</v>
      </c>
      <c r="E18" s="15"/>
      <c r="F18" s="4">
        <f t="shared" si="8"/>
        <v>439173.28</v>
      </c>
      <c r="G18" s="4">
        <f t="shared" si="9"/>
        <v>439173.28</v>
      </c>
      <c r="H18" s="4">
        <f t="shared" si="9"/>
        <v>439173.28</v>
      </c>
      <c r="I18" s="4">
        <f t="shared" si="9"/>
        <v>439173.28</v>
      </c>
      <c r="J18" s="4">
        <f t="shared" si="9"/>
        <v>439173.28</v>
      </c>
      <c r="K18" s="4">
        <f t="shared" si="9"/>
        <v>439173.28</v>
      </c>
      <c r="L18" s="4">
        <f t="shared" si="10"/>
        <v>439173.28</v>
      </c>
      <c r="M18" s="4">
        <f t="shared" si="11"/>
        <v>439173.28</v>
      </c>
      <c r="N18" s="4">
        <f t="shared" si="12"/>
        <v>439173.28</v>
      </c>
      <c r="O18" s="4">
        <f t="shared" si="13"/>
        <v>439173.28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376026.13399999996</v>
      </c>
      <c r="E20" s="15"/>
      <c r="F20" s="4">
        <f t="shared" si="8"/>
        <v>376026.13399999996</v>
      </c>
      <c r="G20" s="4">
        <f t="shared" si="9"/>
        <v>376026.13399999996</v>
      </c>
      <c r="H20" s="4">
        <f t="shared" si="9"/>
        <v>376026.13399999996</v>
      </c>
      <c r="I20" s="4">
        <f t="shared" si="9"/>
        <v>376026.13399999996</v>
      </c>
      <c r="J20" s="4">
        <f t="shared" si="9"/>
        <v>376026.13399999996</v>
      </c>
      <c r="K20" s="4">
        <f t="shared" si="9"/>
        <v>376026.13399999996</v>
      </c>
      <c r="L20" s="4">
        <f t="shared" si="10"/>
        <v>376026.13399999996</v>
      </c>
      <c r="M20" s="4">
        <f t="shared" si="11"/>
        <v>376026.13399999996</v>
      </c>
      <c r="N20" s="4">
        <f t="shared" si="12"/>
        <v>376026.13399999996</v>
      </c>
      <c r="O20" s="4">
        <f t="shared" si="13"/>
        <v>376026.13399999996</v>
      </c>
    </row>
    <row r="21" spans="1:17" x14ac:dyDescent="0.2">
      <c r="A21" s="8" t="s">
        <v>18</v>
      </c>
      <c r="B21" s="10">
        <v>8</v>
      </c>
      <c r="C21" s="10"/>
      <c r="D21" s="15">
        <v>54608.063999999998</v>
      </c>
      <c r="E21" s="15"/>
      <c r="F21" s="4">
        <f t="shared" si="8"/>
        <v>54608.063999999998</v>
      </c>
      <c r="G21" s="4">
        <f t="shared" si="9"/>
        <v>54608.063999999998</v>
      </c>
      <c r="H21" s="4">
        <f t="shared" si="9"/>
        <v>54608.063999999998</v>
      </c>
      <c r="I21" s="4">
        <f t="shared" si="9"/>
        <v>54608.063999999998</v>
      </c>
      <c r="J21" s="4">
        <f t="shared" si="9"/>
        <v>54608.063999999998</v>
      </c>
      <c r="K21" s="4">
        <f t="shared" si="9"/>
        <v>54608.063999999998</v>
      </c>
      <c r="L21" s="4">
        <f t="shared" si="10"/>
        <v>54608.063999999998</v>
      </c>
      <c r="M21" s="4">
        <f t="shared" si="11"/>
        <v>54608.063999999998</v>
      </c>
      <c r="N21" s="4">
        <f t="shared" si="12"/>
        <v>54608.063999999998</v>
      </c>
      <c r="O21" s="4">
        <f t="shared" si="13"/>
        <v>54608.063999999998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869807.478</v>
      </c>
      <c r="E23" s="21"/>
      <c r="F23" s="21">
        <f t="shared" ref="F23:O23" si="14">SUM(F18:F22)</f>
        <v>869807.478</v>
      </c>
      <c r="G23" s="21">
        <f t="shared" si="14"/>
        <v>869807.478</v>
      </c>
      <c r="H23" s="21">
        <f t="shared" si="14"/>
        <v>869807.478</v>
      </c>
      <c r="I23" s="21">
        <f t="shared" si="14"/>
        <v>869807.478</v>
      </c>
      <c r="J23" s="21">
        <f t="shared" si="14"/>
        <v>869807.478</v>
      </c>
      <c r="K23" s="21">
        <f t="shared" si="14"/>
        <v>869807.478</v>
      </c>
      <c r="L23" s="21">
        <f t="shared" si="14"/>
        <v>869807.478</v>
      </c>
      <c r="M23" s="21">
        <f t="shared" si="14"/>
        <v>869807.478</v>
      </c>
      <c r="N23" s="21">
        <f t="shared" si="14"/>
        <v>869807.478</v>
      </c>
      <c r="O23" s="21">
        <f t="shared" si="14"/>
        <v>869807.478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15">G25+1</f>
        <v>2030</v>
      </c>
      <c r="I25" s="24">
        <f t="shared" si="15"/>
        <v>2031</v>
      </c>
      <c r="J25" s="24">
        <f t="shared" si="15"/>
        <v>2032</v>
      </c>
      <c r="K25" s="24">
        <f t="shared" si="1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1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6" si="17">F14-F38</f>
        <v>403</v>
      </c>
      <c r="G26" s="6">
        <f t="shared" si="17"/>
        <v>403</v>
      </c>
      <c r="H26" s="6">
        <f t="shared" si="17"/>
        <v>403</v>
      </c>
      <c r="I26" s="6">
        <f t="shared" si="17"/>
        <v>403</v>
      </c>
      <c r="J26" s="6">
        <f t="shared" si="17"/>
        <v>403</v>
      </c>
      <c r="K26" s="6">
        <f t="shared" si="17"/>
        <v>403</v>
      </c>
      <c r="L26" s="6">
        <f t="shared" si="17"/>
        <v>403</v>
      </c>
      <c r="M26" s="6">
        <f t="shared" si="17"/>
        <v>403</v>
      </c>
      <c r="N26" s="6">
        <f t="shared" si="17"/>
        <v>403</v>
      </c>
      <c r="O26" s="6">
        <f t="shared" si="17"/>
        <v>403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0" si="18">F16-F40</f>
        <v>40097</v>
      </c>
      <c r="G28" s="6">
        <f t="shared" si="18"/>
        <v>40097</v>
      </c>
      <c r="H28" s="6">
        <f t="shared" si="18"/>
        <v>40097</v>
      </c>
      <c r="I28" s="6">
        <f t="shared" si="18"/>
        <v>40097</v>
      </c>
      <c r="J28" s="6">
        <f t="shared" si="18"/>
        <v>40097</v>
      </c>
      <c r="K28" s="6">
        <f t="shared" si="18"/>
        <v>40097</v>
      </c>
      <c r="L28" s="6">
        <f t="shared" si="18"/>
        <v>40097</v>
      </c>
      <c r="M28" s="6">
        <f t="shared" si="18"/>
        <v>40097</v>
      </c>
      <c r="N28" s="6">
        <f t="shared" si="18"/>
        <v>40097</v>
      </c>
      <c r="O28" s="6">
        <f t="shared" si="18"/>
        <v>40097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18"/>
        <v>492</v>
      </c>
      <c r="G29" s="6">
        <f t="shared" si="18"/>
        <v>492</v>
      </c>
      <c r="H29" s="6">
        <f t="shared" si="18"/>
        <v>492</v>
      </c>
      <c r="I29" s="6">
        <f t="shared" si="18"/>
        <v>492</v>
      </c>
      <c r="J29" s="6">
        <f t="shared" si="18"/>
        <v>492</v>
      </c>
      <c r="K29" s="6">
        <f t="shared" si="18"/>
        <v>492</v>
      </c>
      <c r="L29" s="6">
        <f t="shared" si="18"/>
        <v>492</v>
      </c>
      <c r="M29" s="6">
        <f t="shared" si="18"/>
        <v>492</v>
      </c>
      <c r="N29" s="6">
        <f t="shared" si="18"/>
        <v>492</v>
      </c>
      <c r="O29" s="6">
        <f t="shared" si="18"/>
        <v>492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18"/>
        <v>439173.28</v>
      </c>
      <c r="G30" s="6">
        <f t="shared" si="18"/>
        <v>439173.28</v>
      </c>
      <c r="H30" s="6">
        <f t="shared" si="18"/>
        <v>439173.28</v>
      </c>
      <c r="I30" s="6">
        <f t="shared" si="18"/>
        <v>439173.28</v>
      </c>
      <c r="J30" s="6">
        <f t="shared" si="18"/>
        <v>439173.28</v>
      </c>
      <c r="K30" s="6">
        <f t="shared" si="18"/>
        <v>439173.28</v>
      </c>
      <c r="L30" s="6">
        <f t="shared" si="18"/>
        <v>439173.28</v>
      </c>
      <c r="M30" s="6">
        <f t="shared" si="18"/>
        <v>439173.28</v>
      </c>
      <c r="N30" s="6">
        <f t="shared" si="18"/>
        <v>439173.28</v>
      </c>
      <c r="O30" s="6">
        <f t="shared" si="18"/>
        <v>439173.28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19">F20-F44</f>
        <v>376026.13399999996</v>
      </c>
      <c r="G32" s="6">
        <f t="shared" si="19"/>
        <v>376026.13399999996</v>
      </c>
      <c r="H32" s="6">
        <f t="shared" si="19"/>
        <v>376026.13399999996</v>
      </c>
      <c r="I32" s="6">
        <f t="shared" si="19"/>
        <v>376026.13399999996</v>
      </c>
      <c r="J32" s="6">
        <f t="shared" si="19"/>
        <v>376026.13399999996</v>
      </c>
      <c r="K32" s="6">
        <f t="shared" si="19"/>
        <v>376026.13399999996</v>
      </c>
      <c r="L32" s="6">
        <f t="shared" si="19"/>
        <v>376026.13399999996</v>
      </c>
      <c r="M32" s="6">
        <f t="shared" si="19"/>
        <v>376026.13399999996</v>
      </c>
      <c r="N32" s="6">
        <f t="shared" si="19"/>
        <v>376026.13399999996</v>
      </c>
      <c r="O32" s="6">
        <f t="shared" si="19"/>
        <v>376026.13399999996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19"/>
        <v>54608.063999999998</v>
      </c>
      <c r="G33" s="6">
        <f t="shared" si="19"/>
        <v>54608.063999999998</v>
      </c>
      <c r="H33" s="6">
        <f t="shared" si="19"/>
        <v>54608.063999999998</v>
      </c>
      <c r="I33" s="6">
        <f t="shared" si="19"/>
        <v>54608.063999999998</v>
      </c>
      <c r="J33" s="6">
        <f t="shared" si="19"/>
        <v>54608.063999999998</v>
      </c>
      <c r="K33" s="6">
        <f t="shared" si="19"/>
        <v>54608.063999999998</v>
      </c>
      <c r="L33" s="6">
        <f t="shared" si="19"/>
        <v>54608.063999999998</v>
      </c>
      <c r="M33" s="6">
        <f t="shared" si="19"/>
        <v>54608.063999999998</v>
      </c>
      <c r="N33" s="6">
        <f t="shared" si="19"/>
        <v>54608.063999999998</v>
      </c>
      <c r="O33" s="6">
        <f t="shared" si="19"/>
        <v>54608.063999999998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19"/>
        <v>0</v>
      </c>
      <c r="G34" s="6">
        <f t="shared" si="19"/>
        <v>0</v>
      </c>
      <c r="H34" s="6">
        <f t="shared" si="19"/>
        <v>0</v>
      </c>
      <c r="I34" s="6">
        <f t="shared" si="19"/>
        <v>0</v>
      </c>
      <c r="J34" s="6">
        <f t="shared" si="19"/>
        <v>0</v>
      </c>
      <c r="K34" s="6">
        <f t="shared" si="19"/>
        <v>0</v>
      </c>
      <c r="L34" s="6">
        <f t="shared" si="19"/>
        <v>0</v>
      </c>
      <c r="M34" s="6">
        <f t="shared" si="19"/>
        <v>0</v>
      </c>
      <c r="N34" s="6">
        <f t="shared" si="19"/>
        <v>0</v>
      </c>
      <c r="O34" s="6">
        <f t="shared" si="1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20">SUM(F30:F34)</f>
        <v>869807.478</v>
      </c>
      <c r="G35" s="20">
        <f t="shared" si="20"/>
        <v>869807.478</v>
      </c>
      <c r="H35" s="20">
        <f t="shared" si="20"/>
        <v>869807.478</v>
      </c>
      <c r="I35" s="20">
        <f t="shared" si="20"/>
        <v>869807.478</v>
      </c>
      <c r="J35" s="20">
        <f t="shared" si="20"/>
        <v>869807.478</v>
      </c>
      <c r="K35" s="20">
        <f t="shared" si="20"/>
        <v>869807.478</v>
      </c>
      <c r="L35" s="20">
        <f t="shared" si="20"/>
        <v>869807.478</v>
      </c>
      <c r="M35" s="20">
        <f t="shared" si="20"/>
        <v>869807.478</v>
      </c>
      <c r="N35" s="20">
        <f t="shared" si="20"/>
        <v>869807.478</v>
      </c>
      <c r="O35" s="20">
        <f t="shared" si="20"/>
        <v>869807.478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21">F37+1</f>
        <v>2029</v>
      </c>
      <c r="H37" s="24">
        <f t="shared" si="21"/>
        <v>2030</v>
      </c>
      <c r="I37" s="24">
        <f t="shared" si="21"/>
        <v>2031</v>
      </c>
      <c r="J37" s="24">
        <f t="shared" si="21"/>
        <v>2032</v>
      </c>
      <c r="K37" s="24">
        <f t="shared" si="21"/>
        <v>2033</v>
      </c>
      <c r="L37" s="24">
        <f t="shared" si="21"/>
        <v>2034</v>
      </c>
      <c r="M37" s="24">
        <f t="shared" si="21"/>
        <v>2035</v>
      </c>
      <c r="N37" s="24">
        <f>M37+1</f>
        <v>2036</v>
      </c>
      <c r="O37" s="24">
        <f t="shared" ref="O37" si="2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2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23"/>
        <v>0</v>
      </c>
      <c r="E39" s="10"/>
      <c r="F39" s="4"/>
      <c r="G39" s="4">
        <f t="shared" ref="G39:G46" si="24">F39</f>
        <v>0</v>
      </c>
      <c r="H39" s="4">
        <f t="shared" ref="H39:H46" si="25">F39</f>
        <v>0</v>
      </c>
      <c r="I39" s="4">
        <f t="shared" ref="I39:I46" si="26">F39</f>
        <v>0</v>
      </c>
      <c r="J39" s="4">
        <f t="shared" ref="J39:J46" si="27">F39</f>
        <v>0</v>
      </c>
      <c r="K39" s="4">
        <f t="shared" ref="K39:K46" si="28">F39</f>
        <v>0</v>
      </c>
      <c r="L39" s="4">
        <f t="shared" ref="L39:L46" si="29">F39</f>
        <v>0</v>
      </c>
      <c r="M39" s="4">
        <f t="shared" ref="M39:M46" si="30">F39</f>
        <v>0</v>
      </c>
      <c r="N39" s="4">
        <f t="shared" ref="N39:N46" si="31">F39</f>
        <v>0</v>
      </c>
      <c r="O39" s="4">
        <f t="shared" ref="O39:O46" si="3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23"/>
        <v>0</v>
      </c>
      <c r="E40" s="10"/>
      <c r="F40" s="4"/>
      <c r="G40" s="4">
        <f t="shared" si="24"/>
        <v>0</v>
      </c>
      <c r="H40" s="4">
        <f t="shared" si="25"/>
        <v>0</v>
      </c>
      <c r="I40" s="4">
        <f t="shared" si="26"/>
        <v>0</v>
      </c>
      <c r="J40" s="4">
        <f t="shared" si="27"/>
        <v>0</v>
      </c>
      <c r="K40" s="4">
        <f t="shared" si="28"/>
        <v>0</v>
      </c>
      <c r="L40" s="4">
        <f t="shared" si="29"/>
        <v>0</v>
      </c>
      <c r="M40" s="4">
        <f t="shared" si="30"/>
        <v>0</v>
      </c>
      <c r="N40" s="4">
        <f t="shared" si="31"/>
        <v>0</v>
      </c>
      <c r="O40" s="4">
        <f t="shared" si="3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23"/>
        <v>0</v>
      </c>
      <c r="E41" s="10"/>
      <c r="F41" s="4"/>
      <c r="G41" s="4">
        <f t="shared" si="24"/>
        <v>0</v>
      </c>
      <c r="H41" s="4">
        <f t="shared" si="25"/>
        <v>0</v>
      </c>
      <c r="I41" s="4">
        <f t="shared" si="26"/>
        <v>0</v>
      </c>
      <c r="J41" s="4">
        <f t="shared" si="27"/>
        <v>0</v>
      </c>
      <c r="K41" s="4">
        <f t="shared" si="28"/>
        <v>0</v>
      </c>
      <c r="L41" s="4">
        <f t="shared" si="29"/>
        <v>0</v>
      </c>
      <c r="M41" s="4">
        <f t="shared" si="30"/>
        <v>0</v>
      </c>
      <c r="N41" s="4">
        <f t="shared" si="31"/>
        <v>0</v>
      </c>
      <c r="O41" s="4">
        <f t="shared" si="3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23"/>
        <v>0</v>
      </c>
      <c r="E42" s="10"/>
      <c r="F42" s="4">
        <f>D18/D14*F38</f>
        <v>0</v>
      </c>
      <c r="G42" s="4">
        <f t="shared" si="24"/>
        <v>0</v>
      </c>
      <c r="H42" s="4">
        <f t="shared" si="25"/>
        <v>0</v>
      </c>
      <c r="I42" s="4">
        <f t="shared" si="26"/>
        <v>0</v>
      </c>
      <c r="J42" s="4">
        <f t="shared" si="27"/>
        <v>0</v>
      </c>
      <c r="K42" s="4">
        <f t="shared" si="28"/>
        <v>0</v>
      </c>
      <c r="L42" s="4">
        <f t="shared" si="29"/>
        <v>0</v>
      </c>
      <c r="M42" s="4">
        <f t="shared" si="30"/>
        <v>0</v>
      </c>
      <c r="N42" s="4">
        <f t="shared" si="31"/>
        <v>0</v>
      </c>
      <c r="O42" s="4">
        <f t="shared" si="3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23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23"/>
        <v>0</v>
      </c>
      <c r="E44" s="10"/>
      <c r="F44" s="4">
        <f>D20/D16*F40</f>
        <v>0</v>
      </c>
      <c r="G44" s="4">
        <f t="shared" si="24"/>
        <v>0</v>
      </c>
      <c r="H44" s="4">
        <f t="shared" si="25"/>
        <v>0</v>
      </c>
      <c r="I44" s="4">
        <f t="shared" si="26"/>
        <v>0</v>
      </c>
      <c r="J44" s="4">
        <f t="shared" si="27"/>
        <v>0</v>
      </c>
      <c r="K44" s="4">
        <f t="shared" si="28"/>
        <v>0</v>
      </c>
      <c r="L44" s="4">
        <f t="shared" si="29"/>
        <v>0</v>
      </c>
      <c r="M44" s="4">
        <f t="shared" si="30"/>
        <v>0</v>
      </c>
      <c r="N44" s="4">
        <f t="shared" si="31"/>
        <v>0</v>
      </c>
      <c r="O44" s="4">
        <f t="shared" si="3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23"/>
        <v>0</v>
      </c>
      <c r="E45" s="10"/>
      <c r="F45" s="4">
        <f>D21/D17*F41</f>
        <v>0</v>
      </c>
      <c r="G45" s="4">
        <f t="shared" si="24"/>
        <v>0</v>
      </c>
      <c r="H45" s="4">
        <f t="shared" si="25"/>
        <v>0</v>
      </c>
      <c r="I45" s="4">
        <f t="shared" si="26"/>
        <v>0</v>
      </c>
      <c r="J45" s="4">
        <f t="shared" si="27"/>
        <v>0</v>
      </c>
      <c r="K45" s="4">
        <f t="shared" si="28"/>
        <v>0</v>
      </c>
      <c r="L45" s="4">
        <f t="shared" si="29"/>
        <v>0</v>
      </c>
      <c r="M45" s="4">
        <f t="shared" si="30"/>
        <v>0</v>
      </c>
      <c r="N45" s="4">
        <f t="shared" si="31"/>
        <v>0</v>
      </c>
      <c r="O45" s="4">
        <f t="shared" si="3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23"/>
        <v>0</v>
      </c>
      <c r="E46" s="10"/>
      <c r="F46" s="4"/>
      <c r="G46" s="4">
        <f t="shared" si="24"/>
        <v>0</v>
      </c>
      <c r="H46" s="4">
        <f t="shared" si="25"/>
        <v>0</v>
      </c>
      <c r="I46" s="4">
        <f t="shared" si="26"/>
        <v>0</v>
      </c>
      <c r="J46" s="4">
        <f t="shared" si="27"/>
        <v>0</v>
      </c>
      <c r="K46" s="4">
        <f t="shared" si="28"/>
        <v>0</v>
      </c>
      <c r="L46" s="4">
        <f t="shared" si="29"/>
        <v>0</v>
      </c>
      <c r="M46" s="4">
        <f t="shared" si="30"/>
        <v>0</v>
      </c>
      <c r="N46" s="4">
        <f t="shared" si="31"/>
        <v>0</v>
      </c>
      <c r="O46" s="4">
        <f t="shared" si="3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23"/>
        <v>0</v>
      </c>
      <c r="E47" s="59"/>
      <c r="F47" s="20">
        <f t="shared" ref="F47:O47" si="33">SUM(F42:F46)</f>
        <v>0</v>
      </c>
      <c r="G47" s="20">
        <f t="shared" si="33"/>
        <v>0</v>
      </c>
      <c r="H47" s="20">
        <f t="shared" si="33"/>
        <v>0</v>
      </c>
      <c r="I47" s="20">
        <f t="shared" si="33"/>
        <v>0</v>
      </c>
      <c r="J47" s="20">
        <f t="shared" si="33"/>
        <v>0</v>
      </c>
      <c r="K47" s="20">
        <f t="shared" si="33"/>
        <v>0</v>
      </c>
      <c r="L47" s="20">
        <f t="shared" si="33"/>
        <v>0</v>
      </c>
      <c r="M47" s="20">
        <f t="shared" si="33"/>
        <v>0</v>
      </c>
      <c r="N47" s="20">
        <f t="shared" si="33"/>
        <v>0</v>
      </c>
      <c r="O47" s="20">
        <f t="shared" si="33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7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DU615"/>
  <sheetViews>
    <sheetView topLeftCell="C13" workbookViewId="0">
      <selection activeCell="R40" sqref="R40"/>
    </sheetView>
  </sheetViews>
  <sheetFormatPr defaultColWidth="9.42578125" defaultRowHeight="12.75" x14ac:dyDescent="0.2"/>
  <cols>
    <col min="1" max="1" width="37" style="1" customWidth="1"/>
    <col min="2" max="3" width="8.42578125" style="1" customWidth="1"/>
    <col min="4" max="15" width="12.5703125" style="1" customWidth="1"/>
    <col min="16" max="16" width="11.5703125" style="31" customWidth="1"/>
    <col min="17" max="17" width="5.5703125" style="31" customWidth="1"/>
    <col min="18" max="125" width="9.42578125" style="31"/>
    <col min="126" max="16384" width="9.42578125" style="1"/>
  </cols>
  <sheetData>
    <row r="1" spans="1:15" x14ac:dyDescent="0.2">
      <c r="A1" s="31"/>
      <c r="B1" s="31"/>
      <c r="C1" s="31"/>
      <c r="D1" s="57">
        <v>0</v>
      </c>
      <c r="E1" s="57"/>
      <c r="F1" s="57">
        <v>1</v>
      </c>
      <c r="G1" s="57">
        <v>2</v>
      </c>
      <c r="H1" s="57">
        <v>3</v>
      </c>
      <c r="I1" s="57">
        <v>4</v>
      </c>
      <c r="J1" s="57">
        <v>5</v>
      </c>
      <c r="K1" s="57">
        <v>6</v>
      </c>
      <c r="L1" s="57">
        <v>7</v>
      </c>
      <c r="M1" s="57">
        <v>8</v>
      </c>
      <c r="N1" s="57">
        <v>9</v>
      </c>
      <c r="O1" s="57">
        <v>10</v>
      </c>
    </row>
    <row r="2" spans="1:15" ht="15.75" x14ac:dyDescent="0.25">
      <c r="A2" s="32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tr">
        <f>'1'!A3</f>
        <v>Zadavatel: město Bystřice pod Hostýnem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x14ac:dyDescent="0.25">
      <c r="A4" s="32"/>
      <c r="B4" s="31"/>
      <c r="C4" s="31"/>
      <c r="D4" s="31"/>
      <c r="E4" s="31"/>
      <c r="F4" s="31"/>
      <c r="G4" s="95" t="s">
        <v>132</v>
      </c>
      <c r="H4" s="96"/>
      <c r="I4" s="96"/>
      <c r="J4" s="96"/>
      <c r="K4" s="96"/>
      <c r="L4" s="96"/>
      <c r="M4" s="96"/>
      <c r="N4" s="96"/>
      <c r="O4" s="31"/>
    </row>
    <row r="5" spans="1: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A6" s="35" t="s">
        <v>23</v>
      </c>
      <c r="B6" s="36"/>
      <c r="C6" s="36"/>
      <c r="D6" s="36"/>
      <c r="E6" s="31"/>
      <c r="F6" s="31" t="s">
        <v>117</v>
      </c>
      <c r="G6" s="101" t="s">
        <v>118</v>
      </c>
      <c r="H6" s="107">
        <v>1089.7283148831489</v>
      </c>
      <c r="I6" s="31"/>
      <c r="J6" s="31"/>
      <c r="K6" s="31"/>
      <c r="L6" s="31"/>
      <c r="M6" s="31"/>
      <c r="N6" s="31"/>
      <c r="O6" s="31"/>
    </row>
    <row r="7" spans="1:15" ht="13.35" customHeight="1" x14ac:dyDescent="0.2">
      <c r="A7" s="92" t="s">
        <v>80</v>
      </c>
      <c r="B7" s="110" t="s">
        <v>78</v>
      </c>
      <c r="C7" s="111"/>
      <c r="D7" s="89"/>
      <c r="E7" s="101" t="s">
        <v>118</v>
      </c>
      <c r="F7" s="102">
        <f>D18/D14</f>
        <v>1089.7283148831489</v>
      </c>
      <c r="G7" s="101" t="s">
        <v>124</v>
      </c>
      <c r="H7" s="107"/>
      <c r="I7" s="31"/>
      <c r="J7" s="31"/>
      <c r="K7" s="31"/>
      <c r="L7" s="31"/>
      <c r="M7" s="31"/>
      <c r="N7" s="31"/>
      <c r="O7" s="31"/>
    </row>
    <row r="8" spans="1:15" x14ac:dyDescent="0.2">
      <c r="A8" s="93" t="s">
        <v>24</v>
      </c>
      <c r="B8" s="110" t="s">
        <v>25</v>
      </c>
      <c r="C8" s="111"/>
      <c r="D8" s="89"/>
      <c r="E8" s="101" t="s">
        <v>119</v>
      </c>
      <c r="F8" s="102">
        <f>D20/D16</f>
        <v>10.43438780141844</v>
      </c>
      <c r="G8" s="101" t="s">
        <v>119</v>
      </c>
      <c r="H8" s="107">
        <v>10.43438780141844</v>
      </c>
      <c r="I8" s="31"/>
      <c r="J8" s="31"/>
      <c r="K8" s="31"/>
      <c r="L8" s="31"/>
      <c r="M8" s="31"/>
      <c r="N8" s="31"/>
      <c r="O8" s="31"/>
    </row>
    <row r="9" spans="1:15" ht="12.75" customHeight="1" x14ac:dyDescent="0.2">
      <c r="A9" s="92" t="s">
        <v>81</v>
      </c>
      <c r="B9" s="110" t="s">
        <v>79</v>
      </c>
      <c r="C9" s="111"/>
      <c r="D9" s="89"/>
      <c r="E9" s="101" t="s">
        <v>120</v>
      </c>
      <c r="F9" s="102">
        <f>D21/D17</f>
        <v>110.99199999999999</v>
      </c>
      <c r="G9" s="101" t="s">
        <v>120</v>
      </c>
      <c r="H9" s="107">
        <v>110.99199999999999</v>
      </c>
      <c r="I9" s="31"/>
      <c r="J9" s="31"/>
      <c r="K9" s="31"/>
      <c r="L9" s="31"/>
      <c r="M9" s="31"/>
      <c r="N9" s="31"/>
      <c r="O9" s="31"/>
    </row>
    <row r="10" spans="1:15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x14ac:dyDescent="0.2">
      <c r="A11" s="11" t="s">
        <v>12</v>
      </c>
      <c r="B11" s="12">
        <v>12</v>
      </c>
      <c r="C11" s="12"/>
      <c r="D11" s="112"/>
      <c r="E11" s="112"/>
      <c r="F11" s="112"/>
      <c r="G11" s="112"/>
      <c r="H11" s="112"/>
      <c r="I11" s="112"/>
      <c r="J11" s="112"/>
      <c r="K11" s="13"/>
      <c r="L11" s="13"/>
      <c r="M11" s="13"/>
      <c r="N11" s="13"/>
      <c r="O11" s="13"/>
    </row>
    <row r="12" spans="1:15" ht="20.25" customHeight="1" x14ac:dyDescent="0.2">
      <c r="A12" s="3" t="s">
        <v>92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22"/>
      <c r="B13" s="23" t="s">
        <v>10</v>
      </c>
      <c r="C13" s="23"/>
      <c r="D13" s="24">
        <v>2024</v>
      </c>
      <c r="E13" s="90"/>
      <c r="F13" s="24">
        <v>2028</v>
      </c>
      <c r="G13" s="24">
        <f>F13+1</f>
        <v>2029</v>
      </c>
      <c r="H13" s="24">
        <f t="shared" ref="H13:K13" si="0">G13+1</f>
        <v>2030</v>
      </c>
      <c r="I13" s="24">
        <f t="shared" si="0"/>
        <v>2031</v>
      </c>
      <c r="J13" s="24">
        <f t="shared" si="0"/>
        <v>2032</v>
      </c>
      <c r="K13" s="24">
        <f t="shared" si="0"/>
        <v>2033</v>
      </c>
      <c r="L13" s="24">
        <f>K13+1</f>
        <v>2034</v>
      </c>
      <c r="M13" s="24">
        <f>L13+1</f>
        <v>2035</v>
      </c>
      <c r="N13" s="24">
        <f>M13+1</f>
        <v>2036</v>
      </c>
      <c r="O13" s="24">
        <f t="shared" ref="O13" si="1">N13+1</f>
        <v>2037</v>
      </c>
    </row>
    <row r="14" spans="1:15" x14ac:dyDescent="0.2">
      <c r="A14" s="91" t="s">
        <v>14</v>
      </c>
      <c r="B14" s="10">
        <v>1</v>
      </c>
      <c r="C14" s="10"/>
      <c r="D14" s="14">
        <v>146.34</v>
      </c>
      <c r="E14" s="14"/>
      <c r="F14" s="4">
        <f t="shared" ref="F14" si="2">D14</f>
        <v>146.34</v>
      </c>
      <c r="G14" s="4">
        <f t="shared" ref="G14:K14" si="3">F14</f>
        <v>146.34</v>
      </c>
      <c r="H14" s="4">
        <f t="shared" si="3"/>
        <v>146.34</v>
      </c>
      <c r="I14" s="4">
        <f t="shared" si="3"/>
        <v>146.34</v>
      </c>
      <c r="J14" s="4">
        <f t="shared" si="3"/>
        <v>146.34</v>
      </c>
      <c r="K14" s="4">
        <f t="shared" si="3"/>
        <v>146.34</v>
      </c>
      <c r="L14" s="4">
        <f t="shared" ref="L14" si="4">I14</f>
        <v>146.34</v>
      </c>
      <c r="M14" s="4">
        <f t="shared" ref="M14" si="5">L14</f>
        <v>146.34</v>
      </c>
      <c r="N14" s="4">
        <f t="shared" ref="N14" si="6">I14</f>
        <v>146.34</v>
      </c>
      <c r="O14" s="4">
        <f t="shared" ref="O14" si="7">N14</f>
        <v>146.34</v>
      </c>
    </row>
    <row r="15" spans="1:15" x14ac:dyDescent="0.2">
      <c r="A15" s="27" t="s">
        <v>20</v>
      </c>
      <c r="B15" s="10">
        <v>2</v>
      </c>
      <c r="C15" s="10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91" t="s">
        <v>15</v>
      </c>
      <c r="B16" s="10">
        <v>3</v>
      </c>
      <c r="C16" s="10"/>
      <c r="D16" s="15">
        <v>3525</v>
      </c>
      <c r="E16" s="15"/>
      <c r="F16" s="4">
        <f t="shared" ref="F16:F22" si="8">D16</f>
        <v>3525</v>
      </c>
      <c r="G16" s="4">
        <f t="shared" ref="G16:K22" si="9">F16</f>
        <v>3525</v>
      </c>
      <c r="H16" s="4">
        <f t="shared" si="9"/>
        <v>3525</v>
      </c>
      <c r="I16" s="4">
        <f t="shared" si="9"/>
        <v>3525</v>
      </c>
      <c r="J16" s="4">
        <f t="shared" si="9"/>
        <v>3525</v>
      </c>
      <c r="K16" s="4">
        <f t="shared" si="9"/>
        <v>3525</v>
      </c>
      <c r="L16" s="4">
        <f t="shared" ref="L16:L22" si="10">I16</f>
        <v>3525</v>
      </c>
      <c r="M16" s="4">
        <f t="shared" ref="M16:M22" si="11">L16</f>
        <v>3525</v>
      </c>
      <c r="N16" s="4">
        <f t="shared" ref="N16:N22" si="12">I16</f>
        <v>3525</v>
      </c>
      <c r="O16" s="4">
        <f t="shared" ref="O16:O22" si="13">N16</f>
        <v>3525</v>
      </c>
    </row>
    <row r="17" spans="1:17" x14ac:dyDescent="0.2">
      <c r="A17" s="91" t="s">
        <v>13</v>
      </c>
      <c r="B17" s="10">
        <v>4</v>
      </c>
      <c r="C17" s="10"/>
      <c r="D17" s="15">
        <v>103</v>
      </c>
      <c r="E17" s="15"/>
      <c r="F17" s="4">
        <f t="shared" si="8"/>
        <v>103</v>
      </c>
      <c r="G17" s="4">
        <f t="shared" si="9"/>
        <v>103</v>
      </c>
      <c r="H17" s="4">
        <f t="shared" si="9"/>
        <v>103</v>
      </c>
      <c r="I17" s="4">
        <f t="shared" si="9"/>
        <v>103</v>
      </c>
      <c r="J17" s="4">
        <f t="shared" si="9"/>
        <v>103</v>
      </c>
      <c r="K17" s="4">
        <f t="shared" si="9"/>
        <v>103</v>
      </c>
      <c r="L17" s="4">
        <f t="shared" si="10"/>
        <v>103</v>
      </c>
      <c r="M17" s="4">
        <f t="shared" si="11"/>
        <v>103</v>
      </c>
      <c r="N17" s="4">
        <f t="shared" si="12"/>
        <v>103</v>
      </c>
      <c r="O17" s="4">
        <f t="shared" si="13"/>
        <v>103</v>
      </c>
    </row>
    <row r="18" spans="1:17" x14ac:dyDescent="0.2">
      <c r="A18" s="8" t="s">
        <v>16</v>
      </c>
      <c r="B18" s="10">
        <v>5</v>
      </c>
      <c r="C18" s="10"/>
      <c r="D18" s="15">
        <v>159470.84160000001</v>
      </c>
      <c r="E18" s="15"/>
      <c r="F18" s="4">
        <f t="shared" si="8"/>
        <v>159470.84160000001</v>
      </c>
      <c r="G18" s="4">
        <f t="shared" si="9"/>
        <v>159470.84160000001</v>
      </c>
      <c r="H18" s="4">
        <f t="shared" si="9"/>
        <v>159470.84160000001</v>
      </c>
      <c r="I18" s="4">
        <f t="shared" si="9"/>
        <v>159470.84160000001</v>
      </c>
      <c r="J18" s="4">
        <f t="shared" si="9"/>
        <v>159470.84160000001</v>
      </c>
      <c r="K18" s="4">
        <f t="shared" si="9"/>
        <v>159470.84160000001</v>
      </c>
      <c r="L18" s="4">
        <f t="shared" si="10"/>
        <v>159470.84160000001</v>
      </c>
      <c r="M18" s="4">
        <f t="shared" si="11"/>
        <v>159470.84160000001</v>
      </c>
      <c r="N18" s="4">
        <f t="shared" si="12"/>
        <v>159470.84160000001</v>
      </c>
      <c r="O18" s="4">
        <f t="shared" si="13"/>
        <v>159470.84160000001</v>
      </c>
    </row>
    <row r="19" spans="1:17" x14ac:dyDescent="0.2">
      <c r="A19" s="8" t="s">
        <v>21</v>
      </c>
      <c r="B19" s="10">
        <v>6</v>
      </c>
      <c r="C19" s="10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8" t="s">
        <v>17</v>
      </c>
      <c r="B20" s="10">
        <v>7</v>
      </c>
      <c r="C20" s="10"/>
      <c r="D20" s="15">
        <v>36781.217000000004</v>
      </c>
      <c r="E20" s="15"/>
      <c r="F20" s="4">
        <f t="shared" si="8"/>
        <v>36781.217000000004</v>
      </c>
      <c r="G20" s="4">
        <f t="shared" si="9"/>
        <v>36781.217000000004</v>
      </c>
      <c r="H20" s="4">
        <f t="shared" si="9"/>
        <v>36781.217000000004</v>
      </c>
      <c r="I20" s="4">
        <f t="shared" si="9"/>
        <v>36781.217000000004</v>
      </c>
      <c r="J20" s="4">
        <f t="shared" si="9"/>
        <v>36781.217000000004</v>
      </c>
      <c r="K20" s="4">
        <f t="shared" si="9"/>
        <v>36781.217000000004</v>
      </c>
      <c r="L20" s="4">
        <f t="shared" si="10"/>
        <v>36781.217000000004</v>
      </c>
      <c r="M20" s="4">
        <f t="shared" si="11"/>
        <v>36781.217000000004</v>
      </c>
      <c r="N20" s="4">
        <f t="shared" si="12"/>
        <v>36781.217000000004</v>
      </c>
      <c r="O20" s="4">
        <f t="shared" si="13"/>
        <v>36781.217000000004</v>
      </c>
    </row>
    <row r="21" spans="1:17" x14ac:dyDescent="0.2">
      <c r="A21" s="8" t="s">
        <v>18</v>
      </c>
      <c r="B21" s="10">
        <v>8</v>
      </c>
      <c r="C21" s="10"/>
      <c r="D21" s="15">
        <v>11432.175999999999</v>
      </c>
      <c r="E21" s="15"/>
      <c r="F21" s="4">
        <f t="shared" si="8"/>
        <v>11432.175999999999</v>
      </c>
      <c r="G21" s="4">
        <f t="shared" si="9"/>
        <v>11432.175999999999</v>
      </c>
      <c r="H21" s="4">
        <f t="shared" si="9"/>
        <v>11432.175999999999</v>
      </c>
      <c r="I21" s="4">
        <f t="shared" si="9"/>
        <v>11432.175999999999</v>
      </c>
      <c r="J21" s="4">
        <f t="shared" si="9"/>
        <v>11432.175999999999</v>
      </c>
      <c r="K21" s="4">
        <f t="shared" si="9"/>
        <v>11432.175999999999</v>
      </c>
      <c r="L21" s="4">
        <f t="shared" si="10"/>
        <v>11432.175999999999</v>
      </c>
      <c r="M21" s="4">
        <f t="shared" si="11"/>
        <v>11432.175999999999</v>
      </c>
      <c r="N21" s="4">
        <f t="shared" si="12"/>
        <v>11432.175999999999</v>
      </c>
      <c r="O21" s="4">
        <f t="shared" si="13"/>
        <v>11432.175999999999</v>
      </c>
    </row>
    <row r="22" spans="1:17" x14ac:dyDescent="0.2">
      <c r="A22" s="9" t="s">
        <v>19</v>
      </c>
      <c r="B22" s="33">
        <v>9</v>
      </c>
      <c r="C22" s="33"/>
      <c r="D22" s="15"/>
      <c r="E22" s="15"/>
      <c r="F22" s="4">
        <f t="shared" si="8"/>
        <v>0</v>
      </c>
      <c r="G22" s="4">
        <f t="shared" si="9"/>
        <v>0</v>
      </c>
      <c r="H22" s="4">
        <f t="shared" si="9"/>
        <v>0</v>
      </c>
      <c r="I22" s="4">
        <f t="shared" si="9"/>
        <v>0</v>
      </c>
      <c r="J22" s="4">
        <f t="shared" si="9"/>
        <v>0</v>
      </c>
      <c r="K22" s="4">
        <f t="shared" si="9"/>
        <v>0</v>
      </c>
      <c r="L22" s="4">
        <f t="shared" si="10"/>
        <v>0</v>
      </c>
      <c r="M22" s="4">
        <f t="shared" si="11"/>
        <v>0</v>
      </c>
      <c r="N22" s="4">
        <f t="shared" si="12"/>
        <v>0</v>
      </c>
      <c r="O22" s="4">
        <f t="shared" si="13"/>
        <v>0</v>
      </c>
    </row>
    <row r="23" spans="1:17" x14ac:dyDescent="0.2">
      <c r="A23" s="17" t="s">
        <v>96</v>
      </c>
      <c r="B23" s="16" t="s">
        <v>11</v>
      </c>
      <c r="C23" s="16"/>
      <c r="D23" s="21">
        <f>SUM(D18:D22)</f>
        <v>207684.23460000003</v>
      </c>
      <c r="E23" s="21"/>
      <c r="F23" s="21">
        <f t="shared" ref="F23:O23" si="14">SUM(F18:F22)</f>
        <v>207684.23460000003</v>
      </c>
      <c r="G23" s="21">
        <f t="shared" si="14"/>
        <v>207684.23460000003</v>
      </c>
      <c r="H23" s="21">
        <f t="shared" si="14"/>
        <v>207684.23460000003</v>
      </c>
      <c r="I23" s="21">
        <f t="shared" si="14"/>
        <v>207684.23460000003</v>
      </c>
      <c r="J23" s="21">
        <f t="shared" si="14"/>
        <v>207684.23460000003</v>
      </c>
      <c r="K23" s="21">
        <f t="shared" si="14"/>
        <v>207684.23460000003</v>
      </c>
      <c r="L23" s="21">
        <f t="shared" si="14"/>
        <v>207684.23460000003</v>
      </c>
      <c r="M23" s="21">
        <f t="shared" si="14"/>
        <v>207684.23460000003</v>
      </c>
      <c r="N23" s="21">
        <f t="shared" si="14"/>
        <v>207684.23460000003</v>
      </c>
      <c r="O23" s="21">
        <f t="shared" si="14"/>
        <v>207684.23460000003</v>
      </c>
    </row>
    <row r="24" spans="1:17" ht="20.25" customHeight="1" x14ac:dyDescent="0.2">
      <c r="A24" s="3" t="s">
        <v>93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2.75" customHeight="1" x14ac:dyDescent="0.2">
      <c r="A25" s="22"/>
      <c r="B25" s="23" t="s">
        <v>10</v>
      </c>
      <c r="C25" s="23"/>
      <c r="D25" s="23"/>
      <c r="E25" s="23"/>
      <c r="F25" s="24">
        <v>2028</v>
      </c>
      <c r="G25" s="24">
        <f>F25+1</f>
        <v>2029</v>
      </c>
      <c r="H25" s="24">
        <f t="shared" ref="H25:K25" si="15">G25+1</f>
        <v>2030</v>
      </c>
      <c r="I25" s="24">
        <f t="shared" si="15"/>
        <v>2031</v>
      </c>
      <c r="J25" s="24">
        <f t="shared" si="15"/>
        <v>2032</v>
      </c>
      <c r="K25" s="24">
        <f t="shared" si="15"/>
        <v>2033</v>
      </c>
      <c r="L25" s="24">
        <f>K25+1</f>
        <v>2034</v>
      </c>
      <c r="M25" s="24">
        <f>L25+1</f>
        <v>2035</v>
      </c>
      <c r="N25" s="24">
        <f>M25+1</f>
        <v>2036</v>
      </c>
      <c r="O25" s="24">
        <f t="shared" ref="O25" si="16">N25+1</f>
        <v>2037</v>
      </c>
    </row>
    <row r="26" spans="1:17" x14ac:dyDescent="0.2">
      <c r="A26" s="91" t="s">
        <v>14</v>
      </c>
      <c r="B26" s="10">
        <v>10</v>
      </c>
      <c r="C26" s="10"/>
      <c r="D26" s="10"/>
      <c r="E26" s="10"/>
      <c r="F26" s="6">
        <f t="shared" ref="F26:O26" si="17">F14-F38</f>
        <v>146.34</v>
      </c>
      <c r="G26" s="6">
        <f t="shared" si="17"/>
        <v>146.34</v>
      </c>
      <c r="H26" s="6">
        <f t="shared" si="17"/>
        <v>146.34</v>
      </c>
      <c r="I26" s="6">
        <f t="shared" si="17"/>
        <v>146.34</v>
      </c>
      <c r="J26" s="6">
        <f t="shared" si="17"/>
        <v>146.34</v>
      </c>
      <c r="K26" s="6">
        <f t="shared" si="17"/>
        <v>146.34</v>
      </c>
      <c r="L26" s="6">
        <f t="shared" si="17"/>
        <v>146.34</v>
      </c>
      <c r="M26" s="6">
        <f t="shared" si="17"/>
        <v>146.34</v>
      </c>
      <c r="N26" s="6">
        <f t="shared" si="17"/>
        <v>146.34</v>
      </c>
      <c r="O26" s="6">
        <f t="shared" si="17"/>
        <v>146.34</v>
      </c>
      <c r="P26" s="51"/>
      <c r="Q26" s="52"/>
    </row>
    <row r="27" spans="1:17" x14ac:dyDescent="0.2">
      <c r="A27" s="27" t="s">
        <v>20</v>
      </c>
      <c r="B27" s="10">
        <v>11</v>
      </c>
      <c r="C27" s="10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51"/>
      <c r="Q27" s="52"/>
    </row>
    <row r="28" spans="1:17" x14ac:dyDescent="0.2">
      <c r="A28" s="91" t="s">
        <v>15</v>
      </c>
      <c r="B28" s="10">
        <v>12</v>
      </c>
      <c r="C28" s="10"/>
      <c r="D28" s="10"/>
      <c r="E28" s="10"/>
      <c r="F28" s="6">
        <f t="shared" ref="F28:O30" si="18">F16-F40</f>
        <v>3525</v>
      </c>
      <c r="G28" s="6">
        <f t="shared" si="18"/>
        <v>3525</v>
      </c>
      <c r="H28" s="6">
        <f t="shared" si="18"/>
        <v>3525</v>
      </c>
      <c r="I28" s="6">
        <f t="shared" si="18"/>
        <v>3525</v>
      </c>
      <c r="J28" s="6">
        <f t="shared" si="18"/>
        <v>3525</v>
      </c>
      <c r="K28" s="6">
        <f t="shared" si="18"/>
        <v>3525</v>
      </c>
      <c r="L28" s="6">
        <f t="shared" si="18"/>
        <v>3525</v>
      </c>
      <c r="M28" s="6">
        <f t="shared" si="18"/>
        <v>3525</v>
      </c>
      <c r="N28" s="6">
        <f t="shared" si="18"/>
        <v>3525</v>
      </c>
      <c r="O28" s="6">
        <f t="shared" si="18"/>
        <v>3525</v>
      </c>
      <c r="P28" s="51"/>
      <c r="Q28" s="52"/>
    </row>
    <row r="29" spans="1:17" x14ac:dyDescent="0.2">
      <c r="A29" s="91" t="s">
        <v>13</v>
      </c>
      <c r="B29" s="10">
        <v>13</v>
      </c>
      <c r="C29" s="10"/>
      <c r="D29" s="10"/>
      <c r="E29" s="10"/>
      <c r="F29" s="6">
        <f t="shared" si="18"/>
        <v>103</v>
      </c>
      <c r="G29" s="6">
        <f t="shared" si="18"/>
        <v>103</v>
      </c>
      <c r="H29" s="6">
        <f t="shared" si="18"/>
        <v>103</v>
      </c>
      <c r="I29" s="6">
        <f t="shared" si="18"/>
        <v>103</v>
      </c>
      <c r="J29" s="6">
        <f t="shared" si="18"/>
        <v>103</v>
      </c>
      <c r="K29" s="6">
        <f t="shared" si="18"/>
        <v>103</v>
      </c>
      <c r="L29" s="6">
        <f t="shared" si="18"/>
        <v>103</v>
      </c>
      <c r="M29" s="6">
        <f t="shared" si="18"/>
        <v>103</v>
      </c>
      <c r="N29" s="6">
        <f t="shared" si="18"/>
        <v>103</v>
      </c>
      <c r="O29" s="6">
        <f t="shared" si="18"/>
        <v>103</v>
      </c>
      <c r="P29" s="51"/>
      <c r="Q29" s="52"/>
    </row>
    <row r="30" spans="1:17" x14ac:dyDescent="0.2">
      <c r="A30" s="8" t="s">
        <v>16</v>
      </c>
      <c r="B30" s="10">
        <v>14</v>
      </c>
      <c r="C30" s="10"/>
      <c r="D30" s="10"/>
      <c r="E30" s="10"/>
      <c r="F30" s="6">
        <f t="shared" si="18"/>
        <v>159470.84160000001</v>
      </c>
      <c r="G30" s="6">
        <f t="shared" si="18"/>
        <v>159470.84160000001</v>
      </c>
      <c r="H30" s="6">
        <f t="shared" si="18"/>
        <v>159470.84160000001</v>
      </c>
      <c r="I30" s="6">
        <f t="shared" si="18"/>
        <v>159470.84160000001</v>
      </c>
      <c r="J30" s="6">
        <f t="shared" si="18"/>
        <v>159470.84160000001</v>
      </c>
      <c r="K30" s="6">
        <f t="shared" si="18"/>
        <v>159470.84160000001</v>
      </c>
      <c r="L30" s="6">
        <f t="shared" si="18"/>
        <v>159470.84160000001</v>
      </c>
      <c r="M30" s="6">
        <f t="shared" si="18"/>
        <v>159470.84160000001</v>
      </c>
      <c r="N30" s="6">
        <f t="shared" si="18"/>
        <v>159470.84160000001</v>
      </c>
      <c r="O30" s="6">
        <f t="shared" si="18"/>
        <v>159470.84160000001</v>
      </c>
    </row>
    <row r="31" spans="1:17" x14ac:dyDescent="0.2">
      <c r="A31" s="8" t="s">
        <v>21</v>
      </c>
      <c r="B31" s="10">
        <v>15</v>
      </c>
      <c r="C31" s="10"/>
      <c r="D31" s="10"/>
      <c r="E31" s="10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x14ac:dyDescent="0.2">
      <c r="A32" s="8" t="s">
        <v>17</v>
      </c>
      <c r="B32" s="10">
        <v>16</v>
      </c>
      <c r="C32" s="10"/>
      <c r="D32" s="10"/>
      <c r="E32" s="10"/>
      <c r="F32" s="6">
        <f t="shared" ref="F32:O34" si="19">F20-F44</f>
        <v>36781.217000000004</v>
      </c>
      <c r="G32" s="6">
        <f t="shared" si="19"/>
        <v>36781.217000000004</v>
      </c>
      <c r="H32" s="6">
        <f t="shared" si="19"/>
        <v>36781.217000000004</v>
      </c>
      <c r="I32" s="6">
        <f t="shared" si="19"/>
        <v>36781.217000000004</v>
      </c>
      <c r="J32" s="6">
        <f t="shared" si="19"/>
        <v>36781.217000000004</v>
      </c>
      <c r="K32" s="6">
        <f t="shared" si="19"/>
        <v>36781.217000000004</v>
      </c>
      <c r="L32" s="6">
        <f t="shared" si="19"/>
        <v>36781.217000000004</v>
      </c>
      <c r="M32" s="6">
        <f t="shared" si="19"/>
        <v>36781.217000000004</v>
      </c>
      <c r="N32" s="6">
        <f t="shared" si="19"/>
        <v>36781.217000000004</v>
      </c>
      <c r="O32" s="6">
        <f t="shared" si="19"/>
        <v>36781.217000000004</v>
      </c>
      <c r="P32" s="53"/>
    </row>
    <row r="33" spans="1:17" x14ac:dyDescent="0.2">
      <c r="A33" s="8" t="s">
        <v>18</v>
      </c>
      <c r="B33" s="10">
        <v>17</v>
      </c>
      <c r="C33" s="10"/>
      <c r="D33" s="10"/>
      <c r="E33" s="10"/>
      <c r="F33" s="6">
        <f t="shared" si="19"/>
        <v>11432.175999999999</v>
      </c>
      <c r="G33" s="6">
        <f t="shared" si="19"/>
        <v>11432.175999999999</v>
      </c>
      <c r="H33" s="6">
        <f t="shared" si="19"/>
        <v>11432.175999999999</v>
      </c>
      <c r="I33" s="6">
        <f t="shared" si="19"/>
        <v>11432.175999999999</v>
      </c>
      <c r="J33" s="6">
        <f t="shared" si="19"/>
        <v>11432.175999999999</v>
      </c>
      <c r="K33" s="6">
        <f t="shared" si="19"/>
        <v>11432.175999999999</v>
      </c>
      <c r="L33" s="6">
        <f t="shared" si="19"/>
        <v>11432.175999999999</v>
      </c>
      <c r="M33" s="6">
        <f t="shared" si="19"/>
        <v>11432.175999999999</v>
      </c>
      <c r="N33" s="6">
        <f t="shared" si="19"/>
        <v>11432.175999999999</v>
      </c>
      <c r="O33" s="6">
        <f t="shared" si="19"/>
        <v>11432.175999999999</v>
      </c>
      <c r="P33" s="53"/>
    </row>
    <row r="34" spans="1:17" x14ac:dyDescent="0.2">
      <c r="A34" s="9" t="s">
        <v>19</v>
      </c>
      <c r="B34" s="10">
        <v>18</v>
      </c>
      <c r="C34" s="10"/>
      <c r="D34" s="10"/>
      <c r="E34" s="10"/>
      <c r="F34" s="6">
        <f t="shared" si="19"/>
        <v>0</v>
      </c>
      <c r="G34" s="6">
        <f t="shared" si="19"/>
        <v>0</v>
      </c>
      <c r="H34" s="6">
        <f t="shared" si="19"/>
        <v>0</v>
      </c>
      <c r="I34" s="6">
        <f t="shared" si="19"/>
        <v>0</v>
      </c>
      <c r="J34" s="6">
        <f t="shared" si="19"/>
        <v>0</v>
      </c>
      <c r="K34" s="6">
        <f t="shared" si="19"/>
        <v>0</v>
      </c>
      <c r="L34" s="6">
        <f t="shared" si="19"/>
        <v>0</v>
      </c>
      <c r="M34" s="6">
        <f t="shared" si="19"/>
        <v>0</v>
      </c>
      <c r="N34" s="6">
        <f t="shared" si="19"/>
        <v>0</v>
      </c>
      <c r="O34" s="6">
        <f t="shared" si="19"/>
        <v>0</v>
      </c>
      <c r="P34" s="53"/>
    </row>
    <row r="35" spans="1:17" x14ac:dyDescent="0.2">
      <c r="A35" s="18" t="s">
        <v>97</v>
      </c>
      <c r="B35" s="19" t="s">
        <v>0</v>
      </c>
      <c r="C35" s="19"/>
      <c r="D35" s="19"/>
      <c r="E35" s="19"/>
      <c r="F35" s="20">
        <f t="shared" ref="F35:O35" si="20">SUM(F30:F34)</f>
        <v>207684.23460000003</v>
      </c>
      <c r="G35" s="20">
        <f t="shared" si="20"/>
        <v>207684.23460000003</v>
      </c>
      <c r="H35" s="20">
        <f t="shared" si="20"/>
        <v>207684.23460000003</v>
      </c>
      <c r="I35" s="20">
        <f t="shared" si="20"/>
        <v>207684.23460000003</v>
      </c>
      <c r="J35" s="20">
        <f t="shared" si="20"/>
        <v>207684.23460000003</v>
      </c>
      <c r="K35" s="20">
        <f t="shared" si="20"/>
        <v>207684.23460000003</v>
      </c>
      <c r="L35" s="20">
        <f t="shared" si="20"/>
        <v>207684.23460000003</v>
      </c>
      <c r="M35" s="20">
        <f t="shared" si="20"/>
        <v>207684.23460000003</v>
      </c>
      <c r="N35" s="20">
        <f t="shared" si="20"/>
        <v>207684.23460000003</v>
      </c>
      <c r="O35" s="20">
        <f t="shared" si="20"/>
        <v>207684.23460000003</v>
      </c>
      <c r="P35" s="54"/>
    </row>
    <row r="36" spans="1:17" ht="20.25" customHeight="1" x14ac:dyDescent="0.2">
      <c r="A36" s="3" t="s">
        <v>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2.75" customHeight="1" x14ac:dyDescent="0.2">
      <c r="A37" s="22"/>
      <c r="B37" s="23" t="s">
        <v>10</v>
      </c>
      <c r="C37" s="23"/>
      <c r="D37" s="23" t="s">
        <v>27</v>
      </c>
      <c r="E37" s="23"/>
      <c r="F37" s="24">
        <v>2028</v>
      </c>
      <c r="G37" s="24">
        <f t="shared" ref="G37:M37" si="21">F37+1</f>
        <v>2029</v>
      </c>
      <c r="H37" s="24">
        <f t="shared" si="21"/>
        <v>2030</v>
      </c>
      <c r="I37" s="24">
        <f t="shared" si="21"/>
        <v>2031</v>
      </c>
      <c r="J37" s="24">
        <f t="shared" si="21"/>
        <v>2032</v>
      </c>
      <c r="K37" s="24">
        <f t="shared" si="21"/>
        <v>2033</v>
      </c>
      <c r="L37" s="24">
        <f t="shared" si="21"/>
        <v>2034</v>
      </c>
      <c r="M37" s="24">
        <f t="shared" si="21"/>
        <v>2035</v>
      </c>
      <c r="N37" s="24">
        <f>M37+1</f>
        <v>2036</v>
      </c>
      <c r="O37" s="24">
        <f t="shared" ref="O37" si="22">N37+1</f>
        <v>2037</v>
      </c>
    </row>
    <row r="38" spans="1:17" x14ac:dyDescent="0.2">
      <c r="A38" s="91" t="s">
        <v>14</v>
      </c>
      <c r="B38" s="10">
        <v>19</v>
      </c>
      <c r="C38" s="10"/>
      <c r="D38" s="97">
        <f t="shared" ref="D38:D47" si="23">SUM(F38:O38)</f>
        <v>0</v>
      </c>
      <c r="E38" s="10"/>
      <c r="F38" s="4"/>
      <c r="G38" s="4">
        <f>F38</f>
        <v>0</v>
      </c>
      <c r="H38" s="4">
        <f>F38</f>
        <v>0</v>
      </c>
      <c r="I38" s="4">
        <f>F38</f>
        <v>0</v>
      </c>
      <c r="J38" s="4">
        <f>F38</f>
        <v>0</v>
      </c>
      <c r="K38" s="4">
        <f>F38</f>
        <v>0</v>
      </c>
      <c r="L38" s="4">
        <f>F38</f>
        <v>0</v>
      </c>
      <c r="M38" s="4">
        <f>F38</f>
        <v>0</v>
      </c>
      <c r="N38" s="4">
        <f>F38</f>
        <v>0</v>
      </c>
      <c r="O38" s="4">
        <f>F38</f>
        <v>0</v>
      </c>
      <c r="P38" s="51"/>
      <c r="Q38" s="52"/>
    </row>
    <row r="39" spans="1:17" x14ac:dyDescent="0.2">
      <c r="A39" s="27" t="s">
        <v>20</v>
      </c>
      <c r="B39" s="10">
        <v>20</v>
      </c>
      <c r="C39" s="10"/>
      <c r="D39" s="97">
        <f t="shared" si="23"/>
        <v>0</v>
      </c>
      <c r="E39" s="10"/>
      <c r="F39" s="4"/>
      <c r="G39" s="4">
        <f t="shared" ref="G39:G46" si="24">F39</f>
        <v>0</v>
      </c>
      <c r="H39" s="4">
        <f t="shared" ref="H39:H46" si="25">F39</f>
        <v>0</v>
      </c>
      <c r="I39" s="4">
        <f t="shared" ref="I39:I46" si="26">F39</f>
        <v>0</v>
      </c>
      <c r="J39" s="4">
        <f t="shared" ref="J39:J46" si="27">F39</f>
        <v>0</v>
      </c>
      <c r="K39" s="4">
        <f t="shared" ref="K39:K46" si="28">F39</f>
        <v>0</v>
      </c>
      <c r="L39" s="4">
        <f t="shared" ref="L39:L46" si="29">F39</f>
        <v>0</v>
      </c>
      <c r="M39" s="4">
        <f t="shared" ref="M39:M46" si="30">F39</f>
        <v>0</v>
      </c>
      <c r="N39" s="4">
        <f t="shared" ref="N39:N46" si="31">F39</f>
        <v>0</v>
      </c>
      <c r="O39" s="4">
        <f t="shared" ref="O39:O46" si="32">F39</f>
        <v>0</v>
      </c>
      <c r="P39" s="51"/>
      <c r="Q39" s="52"/>
    </row>
    <row r="40" spans="1:17" x14ac:dyDescent="0.2">
      <c r="A40" s="91" t="s">
        <v>15</v>
      </c>
      <c r="B40" s="10">
        <v>21</v>
      </c>
      <c r="C40" s="10"/>
      <c r="D40" s="97">
        <f t="shared" si="23"/>
        <v>0</v>
      </c>
      <c r="E40" s="10"/>
      <c r="F40" s="4"/>
      <c r="G40" s="4">
        <f t="shared" si="24"/>
        <v>0</v>
      </c>
      <c r="H40" s="4">
        <f t="shared" si="25"/>
        <v>0</v>
      </c>
      <c r="I40" s="4">
        <f t="shared" si="26"/>
        <v>0</v>
      </c>
      <c r="J40" s="4">
        <f t="shared" si="27"/>
        <v>0</v>
      </c>
      <c r="K40" s="4">
        <f t="shared" si="28"/>
        <v>0</v>
      </c>
      <c r="L40" s="4">
        <f t="shared" si="29"/>
        <v>0</v>
      </c>
      <c r="M40" s="4">
        <f t="shared" si="30"/>
        <v>0</v>
      </c>
      <c r="N40" s="4">
        <f t="shared" si="31"/>
        <v>0</v>
      </c>
      <c r="O40" s="4">
        <f t="shared" si="32"/>
        <v>0</v>
      </c>
      <c r="P40" s="51"/>
      <c r="Q40" s="52"/>
    </row>
    <row r="41" spans="1:17" x14ac:dyDescent="0.2">
      <c r="A41" s="91" t="s">
        <v>13</v>
      </c>
      <c r="B41" s="10">
        <v>22</v>
      </c>
      <c r="C41" s="10"/>
      <c r="D41" s="97">
        <f t="shared" si="23"/>
        <v>0</v>
      </c>
      <c r="E41" s="10"/>
      <c r="F41" s="4"/>
      <c r="G41" s="4">
        <f t="shared" si="24"/>
        <v>0</v>
      </c>
      <c r="H41" s="4">
        <f t="shared" si="25"/>
        <v>0</v>
      </c>
      <c r="I41" s="4">
        <f t="shared" si="26"/>
        <v>0</v>
      </c>
      <c r="J41" s="4">
        <f t="shared" si="27"/>
        <v>0</v>
      </c>
      <c r="K41" s="4">
        <f t="shared" si="28"/>
        <v>0</v>
      </c>
      <c r="L41" s="4">
        <f t="shared" si="29"/>
        <v>0</v>
      </c>
      <c r="M41" s="4">
        <f t="shared" si="30"/>
        <v>0</v>
      </c>
      <c r="N41" s="4">
        <f t="shared" si="31"/>
        <v>0</v>
      </c>
      <c r="O41" s="4">
        <f t="shared" si="32"/>
        <v>0</v>
      </c>
      <c r="P41" s="51"/>
      <c r="Q41" s="52"/>
    </row>
    <row r="42" spans="1:17" x14ac:dyDescent="0.2">
      <c r="A42" s="8" t="s">
        <v>16</v>
      </c>
      <c r="B42" s="10">
        <v>23</v>
      </c>
      <c r="C42" s="10"/>
      <c r="D42" s="97">
        <f t="shared" si="23"/>
        <v>0</v>
      </c>
      <c r="E42" s="10"/>
      <c r="F42" s="4">
        <f>D18/D14*F38</f>
        <v>0</v>
      </c>
      <c r="G42" s="4">
        <f t="shared" si="24"/>
        <v>0</v>
      </c>
      <c r="H42" s="4">
        <f t="shared" si="25"/>
        <v>0</v>
      </c>
      <c r="I42" s="4">
        <f t="shared" si="26"/>
        <v>0</v>
      </c>
      <c r="J42" s="4">
        <f t="shared" si="27"/>
        <v>0</v>
      </c>
      <c r="K42" s="4">
        <f t="shared" si="28"/>
        <v>0</v>
      </c>
      <c r="L42" s="4">
        <f t="shared" si="29"/>
        <v>0</v>
      </c>
      <c r="M42" s="4">
        <f t="shared" si="30"/>
        <v>0</v>
      </c>
      <c r="N42" s="4">
        <f t="shared" si="31"/>
        <v>0</v>
      </c>
      <c r="O42" s="4">
        <f t="shared" si="32"/>
        <v>0</v>
      </c>
    </row>
    <row r="43" spans="1:17" x14ac:dyDescent="0.2">
      <c r="A43" s="8" t="s">
        <v>21</v>
      </c>
      <c r="B43" s="10">
        <v>24</v>
      </c>
      <c r="C43" s="10"/>
      <c r="D43" s="97">
        <f t="shared" si="23"/>
        <v>0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x14ac:dyDescent="0.2">
      <c r="A44" s="8" t="s">
        <v>17</v>
      </c>
      <c r="B44" s="10">
        <v>25</v>
      </c>
      <c r="C44" s="10"/>
      <c r="D44" s="97">
        <f t="shared" si="23"/>
        <v>0</v>
      </c>
      <c r="E44" s="10"/>
      <c r="F44" s="4">
        <f>D20/D16*F40</f>
        <v>0</v>
      </c>
      <c r="G44" s="4">
        <f t="shared" si="24"/>
        <v>0</v>
      </c>
      <c r="H44" s="4">
        <f t="shared" si="25"/>
        <v>0</v>
      </c>
      <c r="I44" s="4">
        <f t="shared" si="26"/>
        <v>0</v>
      </c>
      <c r="J44" s="4">
        <f t="shared" si="27"/>
        <v>0</v>
      </c>
      <c r="K44" s="4">
        <f t="shared" si="28"/>
        <v>0</v>
      </c>
      <c r="L44" s="4">
        <f t="shared" si="29"/>
        <v>0</v>
      </c>
      <c r="M44" s="4">
        <f t="shared" si="30"/>
        <v>0</v>
      </c>
      <c r="N44" s="4">
        <f t="shared" si="31"/>
        <v>0</v>
      </c>
      <c r="O44" s="4">
        <f t="shared" si="32"/>
        <v>0</v>
      </c>
      <c r="P44" s="53"/>
    </row>
    <row r="45" spans="1:17" x14ac:dyDescent="0.2">
      <c r="A45" s="8" t="s">
        <v>18</v>
      </c>
      <c r="B45" s="10">
        <v>26</v>
      </c>
      <c r="C45" s="10"/>
      <c r="D45" s="97">
        <f t="shared" si="23"/>
        <v>0</v>
      </c>
      <c r="E45" s="10"/>
      <c r="F45" s="4">
        <f>D21/D17*F41</f>
        <v>0</v>
      </c>
      <c r="G45" s="4">
        <f t="shared" si="24"/>
        <v>0</v>
      </c>
      <c r="H45" s="4">
        <f t="shared" si="25"/>
        <v>0</v>
      </c>
      <c r="I45" s="4">
        <f t="shared" si="26"/>
        <v>0</v>
      </c>
      <c r="J45" s="4">
        <f t="shared" si="27"/>
        <v>0</v>
      </c>
      <c r="K45" s="4">
        <f t="shared" si="28"/>
        <v>0</v>
      </c>
      <c r="L45" s="4">
        <f t="shared" si="29"/>
        <v>0</v>
      </c>
      <c r="M45" s="4">
        <f t="shared" si="30"/>
        <v>0</v>
      </c>
      <c r="N45" s="4">
        <f t="shared" si="31"/>
        <v>0</v>
      </c>
      <c r="O45" s="4">
        <f t="shared" si="32"/>
        <v>0</v>
      </c>
      <c r="P45" s="53"/>
    </row>
    <row r="46" spans="1:17" x14ac:dyDescent="0.2">
      <c r="A46" s="9" t="s">
        <v>19</v>
      </c>
      <c r="B46" s="10">
        <v>27</v>
      </c>
      <c r="C46" s="10"/>
      <c r="D46" s="97">
        <f t="shared" si="23"/>
        <v>0</v>
      </c>
      <c r="E46" s="10"/>
      <c r="F46" s="4"/>
      <c r="G46" s="4">
        <f t="shared" si="24"/>
        <v>0</v>
      </c>
      <c r="H46" s="4">
        <f t="shared" si="25"/>
        <v>0</v>
      </c>
      <c r="I46" s="4">
        <f t="shared" si="26"/>
        <v>0</v>
      </c>
      <c r="J46" s="4">
        <f t="shared" si="27"/>
        <v>0</v>
      </c>
      <c r="K46" s="4">
        <f t="shared" si="28"/>
        <v>0</v>
      </c>
      <c r="L46" s="4">
        <f t="shared" si="29"/>
        <v>0</v>
      </c>
      <c r="M46" s="4">
        <f t="shared" si="30"/>
        <v>0</v>
      </c>
      <c r="N46" s="4">
        <f t="shared" si="31"/>
        <v>0</v>
      </c>
      <c r="O46" s="4">
        <f t="shared" si="32"/>
        <v>0</v>
      </c>
      <c r="P46" s="53"/>
    </row>
    <row r="47" spans="1:17" x14ac:dyDescent="0.2">
      <c r="A47" s="18" t="s">
        <v>94</v>
      </c>
      <c r="B47" s="19" t="s">
        <v>1</v>
      </c>
      <c r="C47" s="19"/>
      <c r="D47" s="59">
        <f t="shared" si="23"/>
        <v>0</v>
      </c>
      <c r="E47" s="59"/>
      <c r="F47" s="20">
        <f t="shared" ref="F47:O47" si="33">SUM(F42:F46)</f>
        <v>0</v>
      </c>
      <c r="G47" s="20">
        <f t="shared" si="33"/>
        <v>0</v>
      </c>
      <c r="H47" s="20">
        <f t="shared" si="33"/>
        <v>0</v>
      </c>
      <c r="I47" s="20">
        <f t="shared" si="33"/>
        <v>0</v>
      </c>
      <c r="J47" s="20">
        <f t="shared" si="33"/>
        <v>0</v>
      </c>
      <c r="K47" s="20">
        <f t="shared" si="33"/>
        <v>0</v>
      </c>
      <c r="L47" s="20">
        <f t="shared" si="33"/>
        <v>0</v>
      </c>
      <c r="M47" s="20">
        <f t="shared" si="33"/>
        <v>0</v>
      </c>
      <c r="N47" s="20">
        <f t="shared" si="33"/>
        <v>0</v>
      </c>
      <c r="O47" s="20">
        <f t="shared" si="33"/>
        <v>0</v>
      </c>
      <c r="P47" s="54"/>
    </row>
    <row r="48" spans="1:17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31" customFormat="1" x14ac:dyDescent="0.2"/>
    <row r="57" spans="1:15" s="31" customFormat="1" x14ac:dyDescent="0.2"/>
    <row r="58" spans="1:15" s="31" customFormat="1" x14ac:dyDescent="0.2"/>
    <row r="59" spans="1:15" s="31" customFormat="1" x14ac:dyDescent="0.2"/>
    <row r="60" spans="1:15" s="31" customFormat="1" x14ac:dyDescent="0.2"/>
    <row r="61" spans="1:15" s="31" customFormat="1" x14ac:dyDescent="0.2"/>
    <row r="62" spans="1:15" s="31" customFormat="1" x14ac:dyDescent="0.2"/>
    <row r="63" spans="1:15" s="31" customFormat="1" x14ac:dyDescent="0.2"/>
    <row r="64" spans="1:1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</sheetData>
  <mergeCells count="4">
    <mergeCell ref="B7:C7"/>
    <mergeCell ref="B8:C8"/>
    <mergeCell ref="B9:C9"/>
    <mergeCell ref="D11:J11"/>
  </mergeCells>
  <conditionalFormatting sqref="B11:C11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B11:C11" xr:uid="{00000000-0002-0000-0800-000000000000}">
      <formula1>1</formula1>
      <formula2>20</formula2>
    </dataValidation>
  </dataValidations>
  <printOptions horizontalCentered="1" gridLines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&amp;C&amp;12Náklady zadavatele po dobu smlouvy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C600D800AEDA4EB7E3E0363215E4F8" ma:contentTypeVersion="10" ma:contentTypeDescription="Vytvoří nový dokument" ma:contentTypeScope="" ma:versionID="11e4d1c3db92822a997a21efa65b1710">
  <xsd:schema xmlns:xsd="http://www.w3.org/2001/XMLSchema" xmlns:xs="http://www.w3.org/2001/XMLSchema" xmlns:p="http://schemas.microsoft.com/office/2006/metadata/properties" xmlns:ns2="6e5b6056-a452-46a3-9790-871a47e629c2" xmlns:ns3="659af2e8-e1f0-4543-a61b-9148eccbb4b2" targetNamespace="http://schemas.microsoft.com/office/2006/metadata/properties" ma:root="true" ma:fieldsID="85a8119d5c4ff6e856e74d652a4744b9" ns2:_="" ns3:_="">
    <xsd:import namespace="6e5b6056-a452-46a3-9790-871a47e629c2"/>
    <xsd:import namespace="659af2e8-e1f0-4543-a61b-9148eccbb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b6056-a452-46a3-9790-871a47e62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bff9b7b-9f91-4c26-984d-dbe6a54237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af2e8-e1f0-4543-a61b-9148eccbb4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0cd3b1-3722-4856-b56e-9f9de7d1defa}" ma:internalName="TaxCatchAll" ma:showField="CatchAllData" ma:web="659af2e8-e1f0-4543-a61b-9148eccbb4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9af2e8-e1f0-4543-a61b-9148eccbb4b2" xsi:nil="true"/>
    <lcf76f155ced4ddcb4097134ff3c332f xmlns="6e5b6056-a452-46a3-9790-871a47e629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120238-F90C-4429-B2E7-9E9E2E8B3B8C}"/>
</file>

<file path=customXml/itemProps2.xml><?xml version="1.0" encoding="utf-8"?>
<ds:datastoreItem xmlns:ds="http://schemas.openxmlformats.org/officeDocument/2006/customXml" ds:itemID="{41CD94E9-5DAA-4BE3-BEC2-1938D5601178}"/>
</file>

<file path=customXml/itemProps3.xml><?xml version="1.0" encoding="utf-8"?>
<ds:datastoreItem xmlns:ds="http://schemas.openxmlformats.org/officeDocument/2006/customXml" ds:itemID="{271E466E-BFE5-4F80-B3AA-ECE64141F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15</vt:i4>
      </vt:variant>
    </vt:vector>
  </HeadingPairs>
  <TitlesOfParts>
    <vt:vector size="30" baseType="lpstr">
      <vt:lpstr>Klimatické údaje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Výpočet nákladů a úspor</vt:lpstr>
      <vt:lpstr>'1'!Oblast_tisku</vt:lpstr>
      <vt:lpstr>'10'!Oblast_tisku</vt:lpstr>
      <vt:lpstr>'11'!Oblast_tisku</vt:lpstr>
      <vt:lpstr>'12'!Oblast_tisku</vt:lpstr>
      <vt:lpstr>'13'!Oblast_tisku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'Klimatické údaje'!Oblast_tisku</vt:lpstr>
      <vt:lpstr>'Výpočet nákladů a úspor'!Oblast_tisku</vt:lpstr>
    </vt:vector>
  </TitlesOfParts>
  <Company>ENVIROS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Bellingová</dc:creator>
  <cp:lastModifiedBy>Helena Bellingová</cp:lastModifiedBy>
  <cp:lastPrinted>2019-02-21T10:54:44Z</cp:lastPrinted>
  <dcterms:created xsi:type="dcterms:W3CDTF">2001-09-11T07:59:13Z</dcterms:created>
  <dcterms:modified xsi:type="dcterms:W3CDTF">2026-01-16T14:38:35Z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0x01010003C600D800AEDA4EB7E3E0363215E4F8</vt:lpwstr>
  </property>
</Properties>
</file>