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0" windowWidth="0" windowHeight="0"/>
  </bookViews>
  <sheets>
    <sheet name="Rekapitulace stavby" sheetId="1" r:id="rId1"/>
    <sheet name="01 - Hřiště Očov - opravy..." sheetId="2" r:id="rId2"/>
    <sheet name="Pokyny pro vyplnění" sheetId="3" r:id="rId3"/>
  </sheets>
  <definedNames>
    <definedName name="_xlnm.Print_Area" localSheetId="0">'Rekapitulace stavby'!$D$4:$AO$33,'Rekapitulace stavby'!$C$39:$AQ$53</definedName>
    <definedName name="_xlnm.Print_Titles" localSheetId="0">'Rekapitulace stavby'!$49:$49</definedName>
    <definedName name="_xlnm._FilterDatabase" localSheetId="1" hidden="1">'01 - Hřiště Očov - opravy...'!$C$95:$K$316</definedName>
    <definedName name="_xlnm.Print_Area" localSheetId="1">'01 - Hřiště Očov - opravy...'!$C$4:$J$36,'01 - Hřiště Očov - opravy...'!$C$42:$J$77,'01 - Hřiště Očov - opravy...'!$C$83:$K$316</definedName>
    <definedName name="_xlnm.Print_Titles" localSheetId="1">'01 - Hřiště Očov - opravy...'!$95:$95</definedName>
    <definedName name="_xlnm.Print_Area" localSheetId="2">'Pokyny pro vyplnění'!$B$2:$K$69,'Pokyny pro vyplnění'!$B$72:$K$116,'Pokyny pro vyplnění'!$B$119:$K$188,'Pokyny pro vyplnění'!$B$196:$K$216</definedName>
  </definedNames>
  <calcPr/>
</workbook>
</file>

<file path=xl/calcChain.xml><?xml version="1.0" encoding="utf-8"?>
<calcChain xmlns="http://schemas.openxmlformats.org/spreadsheetml/2006/main">
  <c i="1" r="AY52"/>
  <c r="AX52"/>
  <c i="2" r="BI316"/>
  <c r="BH316"/>
  <c r="BG316"/>
  <c r="BF316"/>
  <c r="T316"/>
  <c r="T315"/>
  <c r="R316"/>
  <c r="R315"/>
  <c r="P316"/>
  <c r="P315"/>
  <c r="BK316"/>
  <c r="BK315"/>
  <c r="J315"/>
  <c r="J316"/>
  <c r="BE316"/>
  <c r="J76"/>
  <c r="BI314"/>
  <c r="BH314"/>
  <c r="BG314"/>
  <c r="BF314"/>
  <c r="T314"/>
  <c r="T313"/>
  <c r="R314"/>
  <c r="R313"/>
  <c r="P314"/>
  <c r="P313"/>
  <c r="BK314"/>
  <c r="BK313"/>
  <c r="J313"/>
  <c r="J314"/>
  <c r="BE314"/>
  <c r="J75"/>
  <c r="BI312"/>
  <c r="BH312"/>
  <c r="BG312"/>
  <c r="BF312"/>
  <c r="T312"/>
  <c r="T311"/>
  <c r="R312"/>
  <c r="R311"/>
  <c r="P312"/>
  <c r="P311"/>
  <c r="BK312"/>
  <c r="BK311"/>
  <c r="J311"/>
  <c r="J312"/>
  <c r="BE312"/>
  <c r="J74"/>
  <c r="BI310"/>
  <c r="BH310"/>
  <c r="BG310"/>
  <c r="BF310"/>
  <c r="T310"/>
  <c r="T309"/>
  <c r="T308"/>
  <c r="R310"/>
  <c r="R309"/>
  <c r="R308"/>
  <c r="P310"/>
  <c r="P309"/>
  <c r="P308"/>
  <c r="BK310"/>
  <c r="BK309"/>
  <c r="J309"/>
  <c r="BK308"/>
  <c r="J308"/>
  <c r="J310"/>
  <c r="BE310"/>
  <c r="J73"/>
  <c r="J72"/>
  <c r="BI307"/>
  <c r="BH307"/>
  <c r="BG307"/>
  <c r="BF307"/>
  <c r="T307"/>
  <c r="R307"/>
  <c r="P307"/>
  <c r="BK307"/>
  <c r="J307"/>
  <c r="BE307"/>
  <c r="BI306"/>
  <c r="BH306"/>
  <c r="BG306"/>
  <c r="BF306"/>
  <c r="T306"/>
  <c r="R306"/>
  <c r="P306"/>
  <c r="BK306"/>
  <c r="J306"/>
  <c r="BE306"/>
  <c r="BI305"/>
  <c r="BH305"/>
  <c r="BG305"/>
  <c r="BF305"/>
  <c r="T305"/>
  <c r="R305"/>
  <c r="P305"/>
  <c r="BK305"/>
  <c r="J305"/>
  <c r="BE305"/>
  <c r="BI304"/>
  <c r="BH304"/>
  <c r="BG304"/>
  <c r="BF304"/>
  <c r="T304"/>
  <c r="R304"/>
  <c r="P304"/>
  <c r="BK304"/>
  <c r="J304"/>
  <c r="BE304"/>
  <c r="BI303"/>
  <c r="BH303"/>
  <c r="BG303"/>
  <c r="BF303"/>
  <c r="T303"/>
  <c r="R303"/>
  <c r="P303"/>
  <c r="BK303"/>
  <c r="J303"/>
  <c r="BE303"/>
  <c r="BI302"/>
  <c r="BH302"/>
  <c r="BG302"/>
  <c r="BF302"/>
  <c r="T302"/>
  <c r="R302"/>
  <c r="P302"/>
  <c r="BK302"/>
  <c r="J302"/>
  <c r="BE302"/>
  <c r="BI301"/>
  <c r="BH301"/>
  <c r="BG301"/>
  <c r="BF301"/>
  <c r="T301"/>
  <c r="T300"/>
  <c r="R301"/>
  <c r="R300"/>
  <c r="P301"/>
  <c r="P300"/>
  <c r="BK301"/>
  <c r="BK300"/>
  <c r="J300"/>
  <c r="J301"/>
  <c r="BE301"/>
  <c r="J71"/>
  <c r="BI292"/>
  <c r="BH292"/>
  <c r="BG292"/>
  <c r="BF292"/>
  <c r="T292"/>
  <c r="T291"/>
  <c r="R292"/>
  <c r="R291"/>
  <c r="P292"/>
  <c r="P291"/>
  <c r="BK292"/>
  <c r="BK291"/>
  <c r="J291"/>
  <c r="J292"/>
  <c r="BE292"/>
  <c r="J70"/>
  <c r="BI290"/>
  <c r="BH290"/>
  <c r="BG290"/>
  <c r="BF290"/>
  <c r="T290"/>
  <c r="T289"/>
  <c r="T288"/>
  <c r="R290"/>
  <c r="R289"/>
  <c r="R288"/>
  <c r="P290"/>
  <c r="P289"/>
  <c r="P288"/>
  <c r="BK290"/>
  <c r="BK289"/>
  <c r="J289"/>
  <c r="BK288"/>
  <c r="J288"/>
  <c r="J290"/>
  <c r="BE290"/>
  <c r="J69"/>
  <c r="J68"/>
  <c r="BI287"/>
  <c r="BH287"/>
  <c r="BG287"/>
  <c r="BF287"/>
  <c r="T287"/>
  <c r="R287"/>
  <c r="P287"/>
  <c r="BK287"/>
  <c r="J287"/>
  <c r="BE287"/>
  <c r="BI286"/>
  <c r="BH286"/>
  <c r="BG286"/>
  <c r="BF286"/>
  <c r="T286"/>
  <c r="R286"/>
  <c r="P286"/>
  <c r="BK286"/>
  <c r="J286"/>
  <c r="BE286"/>
  <c r="BI285"/>
  <c r="BH285"/>
  <c r="BG285"/>
  <c r="BF285"/>
  <c r="T285"/>
  <c r="R285"/>
  <c r="P285"/>
  <c r="BK285"/>
  <c r="J285"/>
  <c r="BE285"/>
  <c r="BI283"/>
  <c r="BH283"/>
  <c r="BG283"/>
  <c r="BF283"/>
  <c r="T283"/>
  <c r="R283"/>
  <c r="P283"/>
  <c r="BK283"/>
  <c r="J283"/>
  <c r="BE283"/>
  <c r="BI281"/>
  <c r="BH281"/>
  <c r="BG281"/>
  <c r="BF281"/>
  <c r="T281"/>
  <c r="R281"/>
  <c r="P281"/>
  <c r="BK281"/>
  <c r="J281"/>
  <c r="BE281"/>
  <c r="BI278"/>
  <c r="BH278"/>
  <c r="BG278"/>
  <c r="BF278"/>
  <c r="T278"/>
  <c r="T277"/>
  <c r="R278"/>
  <c r="R277"/>
  <c r="P278"/>
  <c r="P277"/>
  <c r="BK278"/>
  <c r="BK277"/>
  <c r="J277"/>
  <c r="J278"/>
  <c r="BE278"/>
  <c r="J67"/>
  <c r="BI276"/>
  <c r="BH276"/>
  <c r="BG276"/>
  <c r="BF276"/>
  <c r="T276"/>
  <c r="T275"/>
  <c r="T274"/>
  <c r="R276"/>
  <c r="R275"/>
  <c r="R274"/>
  <c r="P276"/>
  <c r="P275"/>
  <c r="P274"/>
  <c r="BK276"/>
  <c r="BK275"/>
  <c r="J275"/>
  <c r="BK274"/>
  <c r="J274"/>
  <c r="J276"/>
  <c r="BE276"/>
  <c r="J66"/>
  <c r="J65"/>
  <c r="BI273"/>
  <c r="BH273"/>
  <c r="BG273"/>
  <c r="BF273"/>
  <c r="T273"/>
  <c r="T272"/>
  <c r="R273"/>
  <c r="R272"/>
  <c r="P273"/>
  <c r="P272"/>
  <c r="BK273"/>
  <c r="BK272"/>
  <c r="J272"/>
  <c r="J273"/>
  <c r="BE273"/>
  <c r="J64"/>
  <c r="BI269"/>
  <c r="BH269"/>
  <c r="BG269"/>
  <c r="BF269"/>
  <c r="T269"/>
  <c r="R269"/>
  <c r="P269"/>
  <c r="BK269"/>
  <c r="J269"/>
  <c r="BE269"/>
  <c r="BI266"/>
  <c r="BH266"/>
  <c r="BG266"/>
  <c r="BF266"/>
  <c r="T266"/>
  <c r="R266"/>
  <c r="P266"/>
  <c r="BK266"/>
  <c r="J266"/>
  <c r="BE266"/>
  <c r="BI265"/>
  <c r="BH265"/>
  <c r="BG265"/>
  <c r="BF265"/>
  <c r="T265"/>
  <c r="R265"/>
  <c r="P265"/>
  <c r="BK265"/>
  <c r="J265"/>
  <c r="BE265"/>
  <c r="BI262"/>
  <c r="BH262"/>
  <c r="BG262"/>
  <c r="BF262"/>
  <c r="T262"/>
  <c r="R262"/>
  <c r="P262"/>
  <c r="BK262"/>
  <c r="J262"/>
  <c r="BE262"/>
  <c r="BI261"/>
  <c r="BH261"/>
  <c r="BG261"/>
  <c r="BF261"/>
  <c r="T261"/>
  <c r="R261"/>
  <c r="P261"/>
  <c r="BK261"/>
  <c r="J261"/>
  <c r="BE261"/>
  <c r="BI260"/>
  <c r="BH260"/>
  <c r="BG260"/>
  <c r="BF260"/>
  <c r="T260"/>
  <c r="R260"/>
  <c r="P260"/>
  <c r="BK260"/>
  <c r="J260"/>
  <c r="BE260"/>
  <c r="BI258"/>
  <c r="BH258"/>
  <c r="BG258"/>
  <c r="BF258"/>
  <c r="T258"/>
  <c r="T257"/>
  <c r="R258"/>
  <c r="R257"/>
  <c r="P258"/>
  <c r="P257"/>
  <c r="BK258"/>
  <c r="BK257"/>
  <c r="J257"/>
  <c r="J258"/>
  <c r="BE258"/>
  <c r="J63"/>
  <c r="BI254"/>
  <c r="BH254"/>
  <c r="BG254"/>
  <c r="BF254"/>
  <c r="T254"/>
  <c r="R254"/>
  <c r="P254"/>
  <c r="BK254"/>
  <c r="J254"/>
  <c r="BE254"/>
  <c r="BI252"/>
  <c r="BH252"/>
  <c r="BG252"/>
  <c r="BF252"/>
  <c r="T252"/>
  <c r="R252"/>
  <c r="P252"/>
  <c r="BK252"/>
  <c r="J252"/>
  <c r="BE252"/>
  <c r="BI251"/>
  <c r="BH251"/>
  <c r="BG251"/>
  <c r="BF251"/>
  <c r="T251"/>
  <c r="R251"/>
  <c r="P251"/>
  <c r="BK251"/>
  <c r="J251"/>
  <c r="BE251"/>
  <c r="BI250"/>
  <c r="BH250"/>
  <c r="BG250"/>
  <c r="BF250"/>
  <c r="T250"/>
  <c r="R250"/>
  <c r="P250"/>
  <c r="BK250"/>
  <c r="J250"/>
  <c r="BE250"/>
  <c r="BI248"/>
  <c r="BH248"/>
  <c r="BG248"/>
  <c r="BF248"/>
  <c r="T248"/>
  <c r="R248"/>
  <c r="P248"/>
  <c r="BK248"/>
  <c r="J248"/>
  <c r="BE248"/>
  <c r="BI245"/>
  <c r="BH245"/>
  <c r="BG245"/>
  <c r="BF245"/>
  <c r="T245"/>
  <c r="R245"/>
  <c r="P245"/>
  <c r="BK245"/>
  <c r="J245"/>
  <c r="BE245"/>
  <c r="BI244"/>
  <c r="BH244"/>
  <c r="BG244"/>
  <c r="BF244"/>
  <c r="T244"/>
  <c r="R244"/>
  <c r="P244"/>
  <c r="BK244"/>
  <c r="J244"/>
  <c r="BE244"/>
  <c r="BI243"/>
  <c r="BH243"/>
  <c r="BG243"/>
  <c r="BF243"/>
  <c r="T243"/>
  <c r="R243"/>
  <c r="P243"/>
  <c r="BK243"/>
  <c r="J243"/>
  <c r="BE243"/>
  <c r="BI242"/>
  <c r="BH242"/>
  <c r="BG242"/>
  <c r="BF242"/>
  <c r="T242"/>
  <c r="R242"/>
  <c r="P242"/>
  <c r="BK242"/>
  <c r="J242"/>
  <c r="BE242"/>
  <c r="BI241"/>
  <c r="BH241"/>
  <c r="BG241"/>
  <c r="BF241"/>
  <c r="T241"/>
  <c r="R241"/>
  <c r="P241"/>
  <c r="BK241"/>
  <c r="J241"/>
  <c r="BE241"/>
  <c r="BI240"/>
  <c r="BH240"/>
  <c r="BG240"/>
  <c r="BF240"/>
  <c r="T240"/>
  <c r="R240"/>
  <c r="P240"/>
  <c r="BK240"/>
  <c r="J240"/>
  <c r="BE240"/>
  <c r="BI239"/>
  <c r="BH239"/>
  <c r="BG239"/>
  <c r="BF239"/>
  <c r="T239"/>
  <c r="R239"/>
  <c r="P239"/>
  <c r="BK239"/>
  <c r="J239"/>
  <c r="BE239"/>
  <c r="BI238"/>
  <c r="BH238"/>
  <c r="BG238"/>
  <c r="BF238"/>
  <c r="T238"/>
  <c r="R238"/>
  <c r="P238"/>
  <c r="BK238"/>
  <c r="J238"/>
  <c r="BE238"/>
  <c r="BI237"/>
  <c r="BH237"/>
  <c r="BG237"/>
  <c r="BF237"/>
  <c r="T237"/>
  <c r="R237"/>
  <c r="P237"/>
  <c r="BK237"/>
  <c r="J237"/>
  <c r="BE237"/>
  <c r="BI236"/>
  <c r="BH236"/>
  <c r="BG236"/>
  <c r="BF236"/>
  <c r="T236"/>
  <c r="R236"/>
  <c r="P236"/>
  <c r="BK236"/>
  <c r="J236"/>
  <c r="BE236"/>
  <c r="BI235"/>
  <c r="BH235"/>
  <c r="BG235"/>
  <c r="BF235"/>
  <c r="T235"/>
  <c r="R235"/>
  <c r="P235"/>
  <c r="BK235"/>
  <c r="J235"/>
  <c r="BE235"/>
  <c r="BI234"/>
  <c r="BH234"/>
  <c r="BG234"/>
  <c r="BF234"/>
  <c r="T234"/>
  <c r="R234"/>
  <c r="P234"/>
  <c r="BK234"/>
  <c r="J234"/>
  <c r="BE234"/>
  <c r="BI233"/>
  <c r="BH233"/>
  <c r="BG233"/>
  <c r="BF233"/>
  <c r="T233"/>
  <c r="R233"/>
  <c r="P233"/>
  <c r="BK233"/>
  <c r="J233"/>
  <c r="BE233"/>
  <c r="BI231"/>
  <c r="BH231"/>
  <c r="BG231"/>
  <c r="BF231"/>
  <c r="T231"/>
  <c r="R231"/>
  <c r="P231"/>
  <c r="BK231"/>
  <c r="J231"/>
  <c r="BE231"/>
  <c r="BI230"/>
  <c r="BH230"/>
  <c r="BG230"/>
  <c r="BF230"/>
  <c r="T230"/>
  <c r="R230"/>
  <c r="P230"/>
  <c r="BK230"/>
  <c r="J230"/>
  <c r="BE230"/>
  <c r="BI229"/>
  <c r="BH229"/>
  <c r="BG229"/>
  <c r="BF229"/>
  <c r="T229"/>
  <c r="R229"/>
  <c r="P229"/>
  <c r="BK229"/>
  <c r="J229"/>
  <c r="BE229"/>
  <c r="BI228"/>
  <c r="BH228"/>
  <c r="BG228"/>
  <c r="BF228"/>
  <c r="T228"/>
  <c r="R228"/>
  <c r="P228"/>
  <c r="BK228"/>
  <c r="J228"/>
  <c r="BE228"/>
  <c r="BI226"/>
  <c r="BH226"/>
  <c r="BG226"/>
  <c r="BF226"/>
  <c r="T226"/>
  <c r="T225"/>
  <c r="R226"/>
  <c r="R225"/>
  <c r="P226"/>
  <c r="P225"/>
  <c r="BK226"/>
  <c r="BK225"/>
  <c r="J225"/>
  <c r="J226"/>
  <c r="BE226"/>
  <c r="J62"/>
  <c r="BI220"/>
  <c r="BH220"/>
  <c r="BG220"/>
  <c r="BF220"/>
  <c r="T220"/>
  <c r="R220"/>
  <c r="P220"/>
  <c r="BK220"/>
  <c r="J220"/>
  <c r="BE220"/>
  <c r="BI218"/>
  <c r="BH218"/>
  <c r="BG218"/>
  <c r="BF218"/>
  <c r="T218"/>
  <c r="R218"/>
  <c r="P218"/>
  <c r="BK218"/>
  <c r="J218"/>
  <c r="BE218"/>
  <c r="BI212"/>
  <c r="BH212"/>
  <c r="BG212"/>
  <c r="BF212"/>
  <c r="T212"/>
  <c r="R212"/>
  <c r="P212"/>
  <c r="BK212"/>
  <c r="J212"/>
  <c r="BE212"/>
  <c r="BI211"/>
  <c r="BH211"/>
  <c r="BG211"/>
  <c r="BF211"/>
  <c r="T211"/>
  <c r="R211"/>
  <c r="P211"/>
  <c r="BK211"/>
  <c r="J211"/>
  <c r="BE211"/>
  <c r="BI208"/>
  <c r="BH208"/>
  <c r="BG208"/>
  <c r="BF208"/>
  <c r="T208"/>
  <c r="R208"/>
  <c r="P208"/>
  <c r="BK208"/>
  <c r="J208"/>
  <c r="BE208"/>
  <c r="BI207"/>
  <c r="BH207"/>
  <c r="BG207"/>
  <c r="BF207"/>
  <c r="T207"/>
  <c r="R207"/>
  <c r="P207"/>
  <c r="BK207"/>
  <c r="J207"/>
  <c r="BE207"/>
  <c r="BI206"/>
  <c r="BH206"/>
  <c r="BG206"/>
  <c r="BF206"/>
  <c r="T206"/>
  <c r="T205"/>
  <c r="R206"/>
  <c r="R205"/>
  <c r="P206"/>
  <c r="P205"/>
  <c r="BK206"/>
  <c r="BK205"/>
  <c r="J205"/>
  <c r="J206"/>
  <c r="BE206"/>
  <c r="J61"/>
  <c r="BI199"/>
  <c r="BH199"/>
  <c r="BG199"/>
  <c r="BF199"/>
  <c r="T199"/>
  <c r="R199"/>
  <c r="P199"/>
  <c r="BK199"/>
  <c r="J199"/>
  <c r="BE199"/>
  <c r="BI198"/>
  <c r="BH198"/>
  <c r="BG198"/>
  <c r="BF198"/>
  <c r="T198"/>
  <c r="R198"/>
  <c r="P198"/>
  <c r="BK198"/>
  <c r="J198"/>
  <c r="BE198"/>
  <c r="BI197"/>
  <c r="BH197"/>
  <c r="BG197"/>
  <c r="BF197"/>
  <c r="T197"/>
  <c r="R197"/>
  <c r="P197"/>
  <c r="BK197"/>
  <c r="J197"/>
  <c r="BE197"/>
  <c r="BI196"/>
  <c r="BH196"/>
  <c r="BG196"/>
  <c r="BF196"/>
  <c r="T196"/>
  <c r="T195"/>
  <c r="R196"/>
  <c r="R195"/>
  <c r="P196"/>
  <c r="P195"/>
  <c r="BK196"/>
  <c r="BK195"/>
  <c r="J195"/>
  <c r="J196"/>
  <c r="BE196"/>
  <c r="J60"/>
  <c r="BI192"/>
  <c r="BH192"/>
  <c r="BG192"/>
  <c r="BF192"/>
  <c r="T192"/>
  <c r="R192"/>
  <c r="P192"/>
  <c r="BK192"/>
  <c r="J192"/>
  <c r="BE192"/>
  <c r="BI191"/>
  <c r="BH191"/>
  <c r="BG191"/>
  <c r="BF191"/>
  <c r="T191"/>
  <c r="R191"/>
  <c r="P191"/>
  <c r="BK191"/>
  <c r="J191"/>
  <c r="BE191"/>
  <c r="BI188"/>
  <c r="BH188"/>
  <c r="BG188"/>
  <c r="BF188"/>
  <c r="T188"/>
  <c r="R188"/>
  <c r="P188"/>
  <c r="BK188"/>
  <c r="J188"/>
  <c r="BE188"/>
  <c r="BI184"/>
  <c r="BH184"/>
  <c r="BG184"/>
  <c r="BF184"/>
  <c r="T184"/>
  <c r="R184"/>
  <c r="P184"/>
  <c r="BK184"/>
  <c r="J184"/>
  <c r="BE184"/>
  <c r="BI181"/>
  <c r="BH181"/>
  <c r="BG181"/>
  <c r="BF181"/>
  <c r="T181"/>
  <c r="R181"/>
  <c r="P181"/>
  <c r="BK181"/>
  <c r="J181"/>
  <c r="BE181"/>
  <c r="BI177"/>
  <c r="BH177"/>
  <c r="BG177"/>
  <c r="BF177"/>
  <c r="T177"/>
  <c r="R177"/>
  <c r="P177"/>
  <c r="BK177"/>
  <c r="J177"/>
  <c r="BE177"/>
  <c r="BI175"/>
  <c r="BH175"/>
  <c r="BG175"/>
  <c r="BF175"/>
  <c r="T175"/>
  <c r="R175"/>
  <c r="P175"/>
  <c r="BK175"/>
  <c r="J175"/>
  <c r="BE175"/>
  <c r="BI174"/>
  <c r="BH174"/>
  <c r="BG174"/>
  <c r="BF174"/>
  <c r="T174"/>
  <c r="T173"/>
  <c r="R174"/>
  <c r="R173"/>
  <c r="P174"/>
  <c r="P173"/>
  <c r="BK174"/>
  <c r="BK173"/>
  <c r="J173"/>
  <c r="J174"/>
  <c r="BE174"/>
  <c r="J59"/>
  <c r="BI171"/>
  <c r="BH171"/>
  <c r="BG171"/>
  <c r="BF171"/>
  <c r="T171"/>
  <c r="R171"/>
  <c r="P171"/>
  <c r="BK171"/>
  <c r="J171"/>
  <c r="BE171"/>
  <c r="BI170"/>
  <c r="BH170"/>
  <c r="BG170"/>
  <c r="BF170"/>
  <c r="T170"/>
  <c r="R170"/>
  <c r="P170"/>
  <c r="BK170"/>
  <c r="J170"/>
  <c r="BE170"/>
  <c r="BI168"/>
  <c r="BH168"/>
  <c r="BG168"/>
  <c r="BF168"/>
  <c r="T168"/>
  <c r="R168"/>
  <c r="P168"/>
  <c r="BK168"/>
  <c r="J168"/>
  <c r="BE168"/>
  <c r="BI167"/>
  <c r="BH167"/>
  <c r="BG167"/>
  <c r="BF167"/>
  <c r="T167"/>
  <c r="R167"/>
  <c r="P167"/>
  <c r="BK167"/>
  <c r="J167"/>
  <c r="BE167"/>
  <c r="BI164"/>
  <c r="BH164"/>
  <c r="BG164"/>
  <c r="BF164"/>
  <c r="T164"/>
  <c r="R164"/>
  <c r="P164"/>
  <c r="BK164"/>
  <c r="J164"/>
  <c r="BE164"/>
  <c r="BI163"/>
  <c r="BH163"/>
  <c r="BG163"/>
  <c r="BF163"/>
  <c r="T163"/>
  <c r="R163"/>
  <c r="P163"/>
  <c r="BK163"/>
  <c r="J163"/>
  <c r="BE163"/>
  <c r="BI162"/>
  <c r="BH162"/>
  <c r="BG162"/>
  <c r="BF162"/>
  <c r="T162"/>
  <c r="R162"/>
  <c r="P162"/>
  <c r="BK162"/>
  <c r="J162"/>
  <c r="BE162"/>
  <c r="BI159"/>
  <c r="BH159"/>
  <c r="BG159"/>
  <c r="BF159"/>
  <c r="T159"/>
  <c r="R159"/>
  <c r="P159"/>
  <c r="BK159"/>
  <c r="J159"/>
  <c r="BE159"/>
  <c r="BI156"/>
  <c r="BH156"/>
  <c r="BG156"/>
  <c r="BF156"/>
  <c r="T156"/>
  <c r="R156"/>
  <c r="P156"/>
  <c r="BK156"/>
  <c r="J156"/>
  <c r="BE156"/>
  <c r="BI154"/>
  <c r="BH154"/>
  <c r="BG154"/>
  <c r="BF154"/>
  <c r="T154"/>
  <c r="R154"/>
  <c r="P154"/>
  <c r="BK154"/>
  <c r="J154"/>
  <c r="BE154"/>
  <c r="BI151"/>
  <c r="BH151"/>
  <c r="BG151"/>
  <c r="BF151"/>
  <c r="T151"/>
  <c r="R151"/>
  <c r="P151"/>
  <c r="BK151"/>
  <c r="J151"/>
  <c r="BE151"/>
  <c r="BI149"/>
  <c r="BH149"/>
  <c r="BG149"/>
  <c r="BF149"/>
  <c r="T149"/>
  <c r="R149"/>
  <c r="P149"/>
  <c r="BK149"/>
  <c r="J149"/>
  <c r="BE149"/>
  <c r="BI148"/>
  <c r="BH148"/>
  <c r="BG148"/>
  <c r="BF148"/>
  <c r="T148"/>
  <c r="R148"/>
  <c r="P148"/>
  <c r="BK148"/>
  <c r="J148"/>
  <c r="BE148"/>
  <c r="BI146"/>
  <c r="BH146"/>
  <c r="BG146"/>
  <c r="BF146"/>
  <c r="T146"/>
  <c r="R146"/>
  <c r="P146"/>
  <c r="BK146"/>
  <c r="J146"/>
  <c r="BE146"/>
  <c r="BI145"/>
  <c r="BH145"/>
  <c r="BG145"/>
  <c r="BF145"/>
  <c r="T145"/>
  <c r="R145"/>
  <c r="P145"/>
  <c r="BK145"/>
  <c r="J145"/>
  <c r="BE145"/>
  <c r="BI141"/>
  <c r="BH141"/>
  <c r="BG141"/>
  <c r="BF141"/>
  <c r="T141"/>
  <c r="R141"/>
  <c r="P141"/>
  <c r="BK141"/>
  <c r="J141"/>
  <c r="BE141"/>
  <c r="BI137"/>
  <c r="BH137"/>
  <c r="BG137"/>
  <c r="BF137"/>
  <c r="T137"/>
  <c r="R137"/>
  <c r="P137"/>
  <c r="BK137"/>
  <c r="J137"/>
  <c r="BE137"/>
  <c r="BI134"/>
  <c r="BH134"/>
  <c r="BG134"/>
  <c r="BF134"/>
  <c r="T134"/>
  <c r="R134"/>
  <c r="P134"/>
  <c r="BK134"/>
  <c r="J134"/>
  <c r="BE134"/>
  <c r="BI130"/>
  <c r="BH130"/>
  <c r="BG130"/>
  <c r="BF130"/>
  <c r="T130"/>
  <c r="R130"/>
  <c r="P130"/>
  <c r="BK130"/>
  <c r="J130"/>
  <c r="BE130"/>
  <c r="BI129"/>
  <c r="BH129"/>
  <c r="BG129"/>
  <c r="BF129"/>
  <c r="T129"/>
  <c r="R129"/>
  <c r="P129"/>
  <c r="BK129"/>
  <c r="J129"/>
  <c r="BE129"/>
  <c r="BI126"/>
  <c r="BH126"/>
  <c r="BG126"/>
  <c r="BF126"/>
  <c r="T126"/>
  <c r="R126"/>
  <c r="P126"/>
  <c r="BK126"/>
  <c r="J126"/>
  <c r="BE126"/>
  <c r="BI125"/>
  <c r="BH125"/>
  <c r="BG125"/>
  <c r="BF125"/>
  <c r="T125"/>
  <c r="R125"/>
  <c r="P125"/>
  <c r="BK125"/>
  <c r="J125"/>
  <c r="BE125"/>
  <c r="BI122"/>
  <c r="BH122"/>
  <c r="BG122"/>
  <c r="BF122"/>
  <c r="T122"/>
  <c r="R122"/>
  <c r="P122"/>
  <c r="BK122"/>
  <c r="J122"/>
  <c r="BE122"/>
  <c r="BI118"/>
  <c r="BH118"/>
  <c r="BG118"/>
  <c r="BF118"/>
  <c r="T118"/>
  <c r="R118"/>
  <c r="P118"/>
  <c r="BK118"/>
  <c r="J118"/>
  <c r="BE118"/>
  <c r="BI111"/>
  <c r="BH111"/>
  <c r="BG111"/>
  <c r="BF111"/>
  <c r="T111"/>
  <c r="R111"/>
  <c r="P111"/>
  <c r="BK111"/>
  <c r="J111"/>
  <c r="BE111"/>
  <c r="BI110"/>
  <c r="BH110"/>
  <c r="BG110"/>
  <c r="BF110"/>
  <c r="T110"/>
  <c r="R110"/>
  <c r="P110"/>
  <c r="BK110"/>
  <c r="J110"/>
  <c r="BE110"/>
  <c r="BI109"/>
  <c r="BH109"/>
  <c r="BG109"/>
  <c r="BF109"/>
  <c r="T109"/>
  <c r="R109"/>
  <c r="P109"/>
  <c r="BK109"/>
  <c r="J109"/>
  <c r="BE109"/>
  <c r="BI105"/>
  <c r="BH105"/>
  <c r="BG105"/>
  <c r="BF105"/>
  <c r="T105"/>
  <c r="R105"/>
  <c r="P105"/>
  <c r="BK105"/>
  <c r="J105"/>
  <c r="BE105"/>
  <c r="BI104"/>
  <c r="BH104"/>
  <c r="BG104"/>
  <c r="BF104"/>
  <c r="T104"/>
  <c r="R104"/>
  <c r="P104"/>
  <c r="BK104"/>
  <c r="J104"/>
  <c r="BE104"/>
  <c r="BI102"/>
  <c r="BH102"/>
  <c r="BG102"/>
  <c r="BF102"/>
  <c r="T102"/>
  <c r="R102"/>
  <c r="P102"/>
  <c r="BK102"/>
  <c r="J102"/>
  <c r="BE102"/>
  <c r="BI101"/>
  <c r="BH101"/>
  <c r="BG101"/>
  <c r="BF101"/>
  <c r="T101"/>
  <c r="R101"/>
  <c r="P101"/>
  <c r="BK101"/>
  <c r="J101"/>
  <c r="BE101"/>
  <c r="BI99"/>
  <c r="F34"/>
  <c i="1" r="BD52"/>
  <c i="2" r="BH99"/>
  <c r="F33"/>
  <c i="1" r="BC52"/>
  <c i="2" r="BG99"/>
  <c r="F32"/>
  <c i="1" r="BB52"/>
  <c i="2" r="BF99"/>
  <c r="J31"/>
  <c i="1" r="AW52"/>
  <c i="2" r="F31"/>
  <c i="1" r="BA52"/>
  <c i="2" r="T99"/>
  <c r="T98"/>
  <c r="T97"/>
  <c r="T96"/>
  <c r="R99"/>
  <c r="R98"/>
  <c r="R97"/>
  <c r="R96"/>
  <c r="P99"/>
  <c r="P98"/>
  <c r="P97"/>
  <c r="P96"/>
  <c i="1" r="AU52"/>
  <c i="2" r="BK99"/>
  <c r="BK98"/>
  <c r="J98"/>
  <c r="BK97"/>
  <c r="J97"/>
  <c r="BK96"/>
  <c r="J96"/>
  <c r="J56"/>
  <c r="J27"/>
  <c i="1" r="AG52"/>
  <c i="2" r="J99"/>
  <c r="BE99"/>
  <c r="J30"/>
  <c i="1" r="AV52"/>
  <c i="2" r="F30"/>
  <c i="1" r="AZ52"/>
  <c i="2" r="J58"/>
  <c r="J57"/>
  <c r="J92"/>
  <c r="F92"/>
  <c r="F90"/>
  <c r="E88"/>
  <c r="J51"/>
  <c r="F51"/>
  <c r="F49"/>
  <c r="E47"/>
  <c r="J36"/>
  <c r="J18"/>
  <c r="E18"/>
  <c r="F93"/>
  <c r="F52"/>
  <c r="J17"/>
  <c r="J12"/>
  <c r="J90"/>
  <c r="J49"/>
  <c r="E7"/>
  <c r="E86"/>
  <c r="E45"/>
  <c i="1" r="BD51"/>
  <c r="W30"/>
  <c r="BC51"/>
  <c r="W29"/>
  <c r="BB51"/>
  <c r="W28"/>
  <c r="BA51"/>
  <c r="W27"/>
  <c r="AZ51"/>
  <c r="W26"/>
  <c r="AY51"/>
  <c r="AX51"/>
  <c r="AW51"/>
  <c r="AK27"/>
  <c r="AV51"/>
  <c r="AK26"/>
  <c r="AU51"/>
  <c r="AT51"/>
  <c r="AS51"/>
  <c r="AG51"/>
  <c r="AK23"/>
  <c r="AT52"/>
  <c r="AN52"/>
  <c r="AN51"/>
  <c r="L47"/>
  <c r="AM46"/>
  <c r="L46"/>
  <c r="AM44"/>
  <c r="L44"/>
  <c r="L42"/>
  <c r="L41"/>
  <c r="AK32"/>
</calcChain>
</file>

<file path=xl/sharedStrings.xml><?xml version="1.0" encoding="utf-8"?>
<sst xmlns="http://schemas.openxmlformats.org/spreadsheetml/2006/main">
  <si>
    <t>Export VZ</t>
  </si>
  <si>
    <t>List obsahuje:</t>
  </si>
  <si>
    <t>1) Rekapitulace stavby</t>
  </si>
  <si>
    <t>2) Rekapitulace objektů stavby a soupisů prací</t>
  </si>
  <si>
    <t>3.0</t>
  </si>
  <si>
    <t>ZAMOK</t>
  </si>
  <si>
    <t>False</t>
  </si>
  <si>
    <t>{e37d9694-5697-4009-a017-6466496c4e75}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</si>
  <si>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</si>
  <si>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</si>
  <si>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</si>
  <si>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</si>
  <si>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</si>
  <si>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</si>
  <si>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</si>
  <si>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</si>
  <si>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R-O-2018033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</si>
  <si>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</si>
  <si>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</si>
  <si>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Hřiště Očov - opravy povrchu a oplocení</t>
  </si>
  <si>
    <t>KSO:</t>
  </si>
  <si>
    <t/>
  </si>
  <si>
    <t>CC-CZ:</t>
  </si>
  <si>
    <t>Místo:</t>
  </si>
  <si>
    <t>Hodonín</t>
  </si>
  <si>
    <t>Datum:</t>
  </si>
  <si>
    <t>11. 5. 2018</t>
  </si>
  <si>
    <t>Zadavatel:</t>
  </si>
  <si>
    <t>IČ:</t>
  </si>
  <si>
    <t>Město Hodonín, Masarykovo nám. 53/1,Hodonín</t>
  </si>
  <si>
    <t>DIČ:</t>
  </si>
  <si>
    <t>Uchazeč:</t>
  </si>
  <si>
    <t>Vyplň údaj</t>
  </si>
  <si>
    <t>Projektant:</t>
  </si>
  <si>
    <t>Ing. arch. Jiří Řihák</t>
  </si>
  <si>
    <t>True</t>
  </si>
  <si>
    <t>0,1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</si>
  <si>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</si>
  <si>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</si>
  <si>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</si>
  <si>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</si>
  <si>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</si>
  <si>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</si>
  <si>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</si>
  <si>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</si>
  <si>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</si>
  <si>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</si>
  <si>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</si>
  <si>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</si>
  <si>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</si>
  <si>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</si>
  <si>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</si>
  <si>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</si>
  <si>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</si>
  <si>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</si>
  <si>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</si>
  <si>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</si>
  <si>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</si>
  <si>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</si>
  <si>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</si>
  <si>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</si>
  <si>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</si>
  <si>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</si>
  <si>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</si>
  <si>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</si>
  <si>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</si>
  <si>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</si>
  <si>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</si>
  <si>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</si>
  <si>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</si>
  <si>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</si>
  <si>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</si>
  <si>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</si>
  <si>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</si>
  <si>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</si>
  <si>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</si>
  <si>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</si>
  <si>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</si>
  <si>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</t>
  </si>
  <si>
    <t>1</t>
  </si>
  <si>
    <t>{bc1b1065-1663-4fb2-bb9c-12b33a7cba12}</t>
  </si>
  <si>
    <t>2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</si>
  <si>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</si>
  <si>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</si>
  <si>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</si>
  <si>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</si>
  <si>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</si>
  <si>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</si>
  <si>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</si>
  <si>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01 - Hřiště Očov - opravy povrchu a oplocení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</si>
  <si>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</si>
  <si>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</si>
  <si>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</si>
  <si>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</si>
  <si>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</si>
  <si>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</si>
  <si>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</si>
  <si>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</si>
  <si>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</si>
  <si>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</si>
  <si>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</si>
  <si>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</si>
  <si>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</si>
  <si>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</si>
  <si>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767 - Konstrukce zámečnické</t>
  </si>
  <si>
    <t xml:space="preserve">    783 - Dokončovací práce - nátěry</t>
  </si>
  <si>
    <t>M - Práce a dodávky M</t>
  </si>
  <si>
    <t xml:space="preserve">    46-M - Zemní práce při extr.mont.pracích</t>
  </si>
  <si>
    <t>HZS - Hodinové zúčtovací sazby</t>
  </si>
  <si>
    <t>OST - Ostatní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</si>
  <si>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</si>
  <si>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</si>
  <si>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</si>
  <si>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VRN6 - Územní vlivy</t>
  </si>
  <si>
    <t xml:space="preserve">    VRN7 - Provozní vlivy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</si>
  <si>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</si>
  <si>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</si>
  <si>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</si>
  <si>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</si>
  <si>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</si>
  <si>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</si>
  <si>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</si>
  <si>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</si>
  <si>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</si>
  <si>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</si>
  <si>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</si>
  <si>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</si>
  <si>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</si>
  <si>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</si>
  <si>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</si>
  <si>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</si>
  <si>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</si>
  <si>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Zemní práce</t>
  </si>
  <si>
    <t>K</t>
  </si>
  <si>
    <t>113106123</t>
  </si>
  <si>
    <t>Rozebrání dlažeb ze zámkových dlaždic komunikací pro pěší ručně</t>
  </si>
  <si>
    <t>m2</t>
  </si>
  <si>
    <t>CS ÚRS 2018 01</t>
  </si>
  <si>
    <t>4</t>
  </si>
  <si>
    <t>-1291191006</t>
  </si>
  <si>
    <t>VV</t>
  </si>
  <si>
    <t>14,57+1,53</t>
  </si>
  <si>
    <t>113106138.R01</t>
  </si>
  <si>
    <t xml:space="preserve">Rozebrání pryžové  plochy hřiště do 10 mm</t>
  </si>
  <si>
    <t>858330991</t>
  </si>
  <si>
    <t>3</t>
  </si>
  <si>
    <t>113107111</t>
  </si>
  <si>
    <t>Odstranění podkladu z kameniva těženého tl 100 mm ručně</t>
  </si>
  <si>
    <t>-2002035137</t>
  </si>
  <si>
    <t>113107112</t>
  </si>
  <si>
    <t>Odstranění podkladu z kameniva těženého tl 200 mm ručně</t>
  </si>
  <si>
    <t>199640850</t>
  </si>
  <si>
    <t>5</t>
  </si>
  <si>
    <t>113107143</t>
  </si>
  <si>
    <t>Odstranění podkladu živičného tl 150 mm ručně</t>
  </si>
  <si>
    <t>-1314546975</t>
  </si>
  <si>
    <t>" odstranění tl. 100 mm pro patky"</t>
  </si>
  <si>
    <t>28,3</t>
  </si>
  <si>
    <t>Součet</t>
  </si>
  <si>
    <t>6</t>
  </si>
  <si>
    <t>113154321</t>
  </si>
  <si>
    <t>Frézování živičného krytu tl 30 mm pruh š 1 m pl do 10000 m2 bez překážek v trase</t>
  </si>
  <si>
    <t>995761334</t>
  </si>
  <si>
    <t>7</t>
  </si>
  <si>
    <t>113202111</t>
  </si>
  <si>
    <t>Vytrhání obrub krajníků obrubníků stojatých</t>
  </si>
  <si>
    <t>m</t>
  </si>
  <si>
    <t>520502343</t>
  </si>
  <si>
    <t>8</t>
  </si>
  <si>
    <t>132101101</t>
  </si>
  <si>
    <t>Hloubení rýh šířky do 600 mm v hornině tř. 1 a 2 objemu do 100 m3</t>
  </si>
  <si>
    <t>m3</t>
  </si>
  <si>
    <t>-1887671094</t>
  </si>
  <si>
    <t>" pro odvodnění"</t>
  </si>
  <si>
    <t>17,5+3,9+2,9</t>
  </si>
  <si>
    <t>"patky"</t>
  </si>
  <si>
    <t>(0,77*0,95*1,2)*60</t>
  </si>
  <si>
    <t>2,94+6,96</t>
  </si>
  <si>
    <t>9</t>
  </si>
  <si>
    <t>132201101</t>
  </si>
  <si>
    <t>Hloubení rýh š do 600 mm v hornině tř. 3 objemu do 100 m3</t>
  </si>
  <si>
    <t>662953393</t>
  </si>
  <si>
    <t>" výkop pod asfaltem"</t>
  </si>
  <si>
    <t>(0,85*0,53*1,1)*60-14,3</t>
  </si>
  <si>
    <t>10</t>
  </si>
  <si>
    <t>132201201</t>
  </si>
  <si>
    <t>Hloubení rýh š do 2000 mm v hornině tř. 3 objemu do 100 m3</t>
  </si>
  <si>
    <t>1797748302</t>
  </si>
  <si>
    <t>(19+9,4)*0,2</t>
  </si>
  <si>
    <t>11</t>
  </si>
  <si>
    <t>132301101</t>
  </si>
  <si>
    <t>Hloubení rýh š do 600 mm v hornině tř. 4 objemu do 100 m3</t>
  </si>
  <si>
    <t>-281409839</t>
  </si>
  <si>
    <t>12</t>
  </si>
  <si>
    <t>162701105</t>
  </si>
  <si>
    <t>Vodorovné přemístění do 10000 m výkopku/sypaniny z horniny tř. 1 až 4</t>
  </si>
  <si>
    <t>1527300589</t>
  </si>
  <si>
    <t>86,868+15,433+5,68+14,3</t>
  </si>
  <si>
    <t>13</t>
  </si>
  <si>
    <t>171201201</t>
  </si>
  <si>
    <t>Uložení sypaniny na skládky</t>
  </si>
  <si>
    <t>2071925339</t>
  </si>
  <si>
    <t>14</t>
  </si>
  <si>
    <t>171201211</t>
  </si>
  <si>
    <t>Poplatek za uložení stavebního odpadu - zeminy a kameniva na skládce</t>
  </si>
  <si>
    <t>t</t>
  </si>
  <si>
    <t>96244431</t>
  </si>
  <si>
    <t>122,281</t>
  </si>
  <si>
    <t>122,281*2 'Přepočtené koeficientem množství</t>
  </si>
  <si>
    <t>174101101</t>
  </si>
  <si>
    <t>Zásyp jam, šachet rýh nebo kolem objektů sypaninou se zhutněním</t>
  </si>
  <si>
    <t>709449688</t>
  </si>
  <si>
    <t>16</t>
  </si>
  <si>
    <t>M</t>
  </si>
  <si>
    <t>58337401</t>
  </si>
  <si>
    <t>kamenivo dekorační (kačírek) frakce 8/16</t>
  </si>
  <si>
    <t>2030976535</t>
  </si>
  <si>
    <t>2,9</t>
  </si>
  <si>
    <t>2,9*2 'Přepočtené koeficientem množství</t>
  </si>
  <si>
    <t>17</t>
  </si>
  <si>
    <t>58344171</t>
  </si>
  <si>
    <t>štěrkodrť frakce 0-32</t>
  </si>
  <si>
    <t>-884799596</t>
  </si>
  <si>
    <t>17,5+3,9</t>
  </si>
  <si>
    <t>21,4*2,01 'Přepočtené koeficientem množství</t>
  </si>
  <si>
    <t>18</t>
  </si>
  <si>
    <t>181301102</t>
  </si>
  <si>
    <t>Rozprostření ornice tl vrstvy do 150 mm pl do 500 m2 v rovině nebo ve svahu do 1:5</t>
  </si>
  <si>
    <t>929105025</t>
  </si>
  <si>
    <t>19</t>
  </si>
  <si>
    <t>10371500</t>
  </si>
  <si>
    <t>substrát pro trávníky VL</t>
  </si>
  <si>
    <t>1316143886</t>
  </si>
  <si>
    <t>72,000*0,15</t>
  </si>
  <si>
    <t>20</t>
  </si>
  <si>
    <t>181411131</t>
  </si>
  <si>
    <t>Založení parkového trávníku výsevem plochy do 1000 m2 v rovině a ve svahu do 1:5</t>
  </si>
  <si>
    <t>1688967324</t>
  </si>
  <si>
    <t>00572420</t>
  </si>
  <si>
    <t>osivo směs travní parková okrasná</t>
  </si>
  <si>
    <t>kg</t>
  </si>
  <si>
    <t>-881001528</t>
  </si>
  <si>
    <t>72*0,015 'Přepočtené koeficientem množství</t>
  </si>
  <si>
    <t>22</t>
  </si>
  <si>
    <t>181951102</t>
  </si>
  <si>
    <t>Úprava pláně v hornině tř. 1 až 4 se zhutněním</t>
  </si>
  <si>
    <t>2008925079</t>
  </si>
  <si>
    <t>24,2+19+72+44</t>
  </si>
  <si>
    <t>23</t>
  </si>
  <si>
    <t>183205111</t>
  </si>
  <si>
    <t>Založení záhonu v rovině a svahu do 1:5 zemina tř 1 a 2</t>
  </si>
  <si>
    <t>-601658046</t>
  </si>
  <si>
    <t>44*1</t>
  </si>
  <si>
    <t>24</t>
  </si>
  <si>
    <t>183403111</t>
  </si>
  <si>
    <t>Obdělání půdy nakopáním na hloubku do 0,1 m v rovině a svahu do 1:5</t>
  </si>
  <si>
    <t>-865659276</t>
  </si>
  <si>
    <t>44+72</t>
  </si>
  <si>
    <t>25</t>
  </si>
  <si>
    <t>183403141</t>
  </si>
  <si>
    <t>Obdělání půdy rytím starého trávníku v rovině a svahu do 1:5</t>
  </si>
  <si>
    <t>-852039592</t>
  </si>
  <si>
    <t>26</t>
  </si>
  <si>
    <t>184102211</t>
  </si>
  <si>
    <t>Výsadba keře bez balu v do 1 m do jamky se zalitím v rovině a svahu do 1:5</t>
  </si>
  <si>
    <t>kus</t>
  </si>
  <si>
    <t>676754345</t>
  </si>
  <si>
    <t>27</t>
  </si>
  <si>
    <t>02652026</t>
  </si>
  <si>
    <t>kalina obecní středně vysoká, šířka prost. 100cm</t>
  </si>
  <si>
    <t>-752934126</t>
  </si>
  <si>
    <t>28</t>
  </si>
  <si>
    <t>184802611</t>
  </si>
  <si>
    <t>Chemické odplevelení po založení kultury postřikem na široko v rovině a svahu do 1:5</t>
  </si>
  <si>
    <t>-1496808617</t>
  </si>
  <si>
    <t>29</t>
  </si>
  <si>
    <t>184911311</t>
  </si>
  <si>
    <t>Položení mulčovací textilie v rovině a svahu do 1:5</t>
  </si>
  <si>
    <t>-1221949552</t>
  </si>
  <si>
    <t>30</t>
  </si>
  <si>
    <t>69311271.R01</t>
  </si>
  <si>
    <t>pevná folie proti prorůstání kořenů</t>
  </si>
  <si>
    <t>1730576027</t>
  </si>
  <si>
    <t>44*1,1 'Přepočtené koeficientem množství</t>
  </si>
  <si>
    <t>31</t>
  </si>
  <si>
    <t>184911431</t>
  </si>
  <si>
    <t>Mulčování rostlin kůrou tl. do 0,15 m v rovině a svahu do 1:5</t>
  </si>
  <si>
    <t>1691102525</t>
  </si>
  <si>
    <t>32</t>
  </si>
  <si>
    <t>10391100</t>
  </si>
  <si>
    <t>kůra mulčovací VL</t>
  </si>
  <si>
    <t>482425469</t>
  </si>
  <si>
    <t>44*0,153 'Přepočtené koeficientem množství</t>
  </si>
  <si>
    <t>Zakládání</t>
  </si>
  <si>
    <t>33</t>
  </si>
  <si>
    <t>213141121</t>
  </si>
  <si>
    <t>Zřízení vrstvy z geotextilie ve sklonu do 1:2 š do 3 m</t>
  </si>
  <si>
    <t>-996666396</t>
  </si>
  <si>
    <t>34</t>
  </si>
  <si>
    <t>69311068</t>
  </si>
  <si>
    <t>geotextilie netkaná PP 300g/m2</t>
  </si>
  <si>
    <t>1167273899</t>
  </si>
  <si>
    <t>144*1,15 'Přepočtené koeficientem množství</t>
  </si>
  <si>
    <t>35</t>
  </si>
  <si>
    <t>215901101</t>
  </si>
  <si>
    <t>Zhutnění podloží z hornin soudržných do 92% PS nebo nesoudržných sypkých I(d) do 0,8</t>
  </si>
  <si>
    <t>1217774273</t>
  </si>
  <si>
    <t>144</t>
  </si>
  <si>
    <t>14,57+24,2+19</t>
  </si>
  <si>
    <t>36</t>
  </si>
  <si>
    <t>271572211</t>
  </si>
  <si>
    <t>Podsyp pod základové konstrukce se zhutněním z netříděného štěrkopísku</t>
  </si>
  <si>
    <t>-5273676</t>
  </si>
  <si>
    <t>1,4*0,95*0,3*60</t>
  </si>
  <si>
    <t>37</t>
  </si>
  <si>
    <t>275321511</t>
  </si>
  <si>
    <t>Základové patky ze ŽB bez zvýšených nároků na prostředí tř. C 25/30</t>
  </si>
  <si>
    <t>-1585985043</t>
  </si>
  <si>
    <t>0,75*1,2*0,6*60</t>
  </si>
  <si>
    <t>0,48*0,63*0,85*60</t>
  </si>
  <si>
    <t>38</t>
  </si>
  <si>
    <t>275351121</t>
  </si>
  <si>
    <t>Zřízení bednění základových patek</t>
  </si>
  <si>
    <t>-1200350254</t>
  </si>
  <si>
    <t>242*0,6</t>
  </si>
  <si>
    <t>39</t>
  </si>
  <si>
    <t>275351122</t>
  </si>
  <si>
    <t>Odstranění bednění základových patek</t>
  </si>
  <si>
    <t>1040756526</t>
  </si>
  <si>
    <t>40</t>
  </si>
  <si>
    <t>275362021</t>
  </si>
  <si>
    <t>Výztuž základových patek svařovanými sítěmi Kari</t>
  </si>
  <si>
    <t>-1401612219</t>
  </si>
  <si>
    <t>66*5,267*0,001*1,1</t>
  </si>
  <si>
    <t>Svislé a kompletní konstrukce</t>
  </si>
  <si>
    <t>41</t>
  </si>
  <si>
    <t>338171129.M01</t>
  </si>
  <si>
    <t>Osazování sloupků a vzpěr plotových ocelových v 6 m se zabetonováním 1 m</t>
  </si>
  <si>
    <t>1655108770</t>
  </si>
  <si>
    <t>42</t>
  </si>
  <si>
    <t>55342270.R01</t>
  </si>
  <si>
    <t xml:space="preserve">sloupek plotový jeckl140/80/4 mm pozinkovaný 275 g/m2 včetně nátěru RAL včetně krytek a příchytek  dl. 7 m</t>
  </si>
  <si>
    <t>2083299278</t>
  </si>
  <si>
    <t>43</t>
  </si>
  <si>
    <t>348171130</t>
  </si>
  <si>
    <t>Osazení rámového oplocení výšky do 2 m ve sklonu svahu do 15°</t>
  </si>
  <si>
    <t>-1522243273</t>
  </si>
  <si>
    <t>44</t>
  </si>
  <si>
    <t>4502100121.M01</t>
  </si>
  <si>
    <t>oplocení z panelů 2,48*2,03 m z poplastovaných ocelových průtu s povrchovou úpravou RAL 6005</t>
  </si>
  <si>
    <t>-222804879</t>
  </si>
  <si>
    <t>44*2*6</t>
  </si>
  <si>
    <t>27*2*6</t>
  </si>
  <si>
    <t>-2,5*2</t>
  </si>
  <si>
    <t>-0,95*2</t>
  </si>
  <si>
    <t>Komunikace pozemní</t>
  </si>
  <si>
    <t>45</t>
  </si>
  <si>
    <t>564831111</t>
  </si>
  <si>
    <t>Podklad ze štěrkodrtě ŠD tl 100 mm</t>
  </si>
  <si>
    <t>-1785706995</t>
  </si>
  <si>
    <t>46</t>
  </si>
  <si>
    <t>571902111</t>
  </si>
  <si>
    <t>Posyp krytu kamenivem drceným nebo těženým do 10 kg/m2</t>
  </si>
  <si>
    <t>-1165121587</t>
  </si>
  <si>
    <t>47</t>
  </si>
  <si>
    <t>572351112</t>
  </si>
  <si>
    <t>Vyspravení krytu komunikací po překopech plochy přes 15 m2 litým asfaltem MA (LA) tl 60 mm</t>
  </si>
  <si>
    <t>-718658803</t>
  </si>
  <si>
    <t>0,58*0,77*60</t>
  </si>
  <si>
    <t>48</t>
  </si>
  <si>
    <t>579221260.R01</t>
  </si>
  <si>
    <t xml:space="preserve">Strojně litý pryžový povrch  tl 10 mm 1 základní barva s impregnací na asfalt nad 300 m2</t>
  </si>
  <si>
    <t>1242679279</t>
  </si>
  <si>
    <t>49</t>
  </si>
  <si>
    <t>579291111</t>
  </si>
  <si>
    <t>Lajnování venkovního litého pryžového povrchu elastickým lakem v různé barevnosti</t>
  </si>
  <si>
    <t>713972102</t>
  </si>
  <si>
    <t>" modrá házená"234</t>
  </si>
  <si>
    <t>"fiallová tenis"159</t>
  </si>
  <si>
    <t>"zelená 2x košíková"434</t>
  </si>
  <si>
    <t>"červená 3x volejbal"174</t>
  </si>
  <si>
    <t>50</t>
  </si>
  <si>
    <t>596211110</t>
  </si>
  <si>
    <t>Kladení zámkové dlažby komunikací pro pěší tl 60 mm skupiny A pl do 50 m2</t>
  </si>
  <si>
    <t>570913890</t>
  </si>
  <si>
    <t>24,2+19</t>
  </si>
  <si>
    <t>51</t>
  </si>
  <si>
    <t>59245018</t>
  </si>
  <si>
    <t>dlažba skladebná betonová 20x10x6 cm přírodní</t>
  </si>
  <si>
    <t>-1079977683</t>
  </si>
  <si>
    <t>43,2</t>
  </si>
  <si>
    <t>-16,2*0,8</t>
  </si>
  <si>
    <t>30,24*1,05 'Přepočtené koeficientem množství</t>
  </si>
  <si>
    <t>Ostatní konstrukce a práce, bourání</t>
  </si>
  <si>
    <t>52</t>
  </si>
  <si>
    <t>916232112</t>
  </si>
  <si>
    <t>Obruba ploch pro tělovýchovu z obrubníků do betonového lože výšky 20 mm</t>
  </si>
  <si>
    <t>104114940</t>
  </si>
  <si>
    <t>141-60</t>
  </si>
  <si>
    <t>53</t>
  </si>
  <si>
    <t>916232122</t>
  </si>
  <si>
    <t>Obruba ploch pro tělovýchovu z obrubníků s pouzdry pro oplocení do betonového lože výšky 20 mm</t>
  </si>
  <si>
    <t>-1736748567</t>
  </si>
  <si>
    <t>54</t>
  </si>
  <si>
    <t>919732221</t>
  </si>
  <si>
    <t>Styčná spára napojení nového živičného povrchu na stávající za tepla š 15 mm hl 25 mm bez prořezání</t>
  </si>
  <si>
    <t>-1548897603</t>
  </si>
  <si>
    <t>55</t>
  </si>
  <si>
    <t>919733110.R01</t>
  </si>
  <si>
    <t xml:space="preserve">Úprava povrchu živičného krytu broušením  před pokládkou nové vrstvy</t>
  </si>
  <si>
    <t>1536330401</t>
  </si>
  <si>
    <t>56</t>
  </si>
  <si>
    <t>919735112</t>
  </si>
  <si>
    <t>Řezání stávajícího živičného krytu hl do 100 mm</t>
  </si>
  <si>
    <t>1230772610</t>
  </si>
  <si>
    <t>(0,75*2+0,32*2)*60</t>
  </si>
  <si>
    <t>57</t>
  </si>
  <si>
    <t>936104212</t>
  </si>
  <si>
    <t>Montáž odpadkového koše páskováním na sloupy nebo sloupky</t>
  </si>
  <si>
    <t>-1541551504</t>
  </si>
  <si>
    <t>58</t>
  </si>
  <si>
    <t>74910120</t>
  </si>
  <si>
    <t xml:space="preserve">koš odpadkový plastový (možnost upevnění), výška 84 cm, průměr 35 cm, obsah 50 l - ozn. Odp </t>
  </si>
  <si>
    <t>2089149431</t>
  </si>
  <si>
    <t>59</t>
  </si>
  <si>
    <t>936124112</t>
  </si>
  <si>
    <t>Montáž lavičky stabilní parkové se zabetonováním noh</t>
  </si>
  <si>
    <t>-1713530401</t>
  </si>
  <si>
    <t>60</t>
  </si>
  <si>
    <t>74910105.M01</t>
  </si>
  <si>
    <t xml:space="preserve">lavička opěradlem (nekotvená) 120 x 45 x 73 cm  konstrukce -  beton, sedák - plast ozn. La1</t>
  </si>
  <si>
    <t>-1041507948</t>
  </si>
  <si>
    <t>61</t>
  </si>
  <si>
    <t>936174311</t>
  </si>
  <si>
    <t>Montáž stojanu na kola pro 5 kol kotevními šrouby na pevný podklad</t>
  </si>
  <si>
    <t>553519948</t>
  </si>
  <si>
    <t>62</t>
  </si>
  <si>
    <t>74910151</t>
  </si>
  <si>
    <t xml:space="preserve">stojan na kola na 5 kol jednostranný, kov  57 x 175 x 50 cm ozn. SK1</t>
  </si>
  <si>
    <t>1450452606</t>
  </si>
  <si>
    <t>63</t>
  </si>
  <si>
    <t>944511811</t>
  </si>
  <si>
    <t>Demontáž ochranné sítě z textilie z umělých vláken</t>
  </si>
  <si>
    <t>-1858908458</t>
  </si>
  <si>
    <t>64</t>
  </si>
  <si>
    <t>946112112</t>
  </si>
  <si>
    <t>Montáž pojízdných věží trubkových/dílcových š do 1,6 m dl do 3,2 m v do 2,5 m</t>
  </si>
  <si>
    <t>-1102816790</t>
  </si>
  <si>
    <t>65</t>
  </si>
  <si>
    <t>946112212</t>
  </si>
  <si>
    <t>Příplatek k pojízdným věžím š do 1,6 m dl do 3,2 m v do 2,5 m za první a ZKD den použití</t>
  </si>
  <si>
    <t>-860224557</t>
  </si>
  <si>
    <t>66</t>
  </si>
  <si>
    <t>946112812</t>
  </si>
  <si>
    <t>Demontáž pojízdných věží trubkových/dílcových š do 1,6 m dl do 3,2 m v do 2,5 m</t>
  </si>
  <si>
    <t>-1968534625</t>
  </si>
  <si>
    <t>67</t>
  </si>
  <si>
    <t>952902121</t>
  </si>
  <si>
    <t>Čištění budov zametení drsných podlah</t>
  </si>
  <si>
    <t>1323433201</t>
  </si>
  <si>
    <t>68</t>
  </si>
  <si>
    <t>953943126</t>
  </si>
  <si>
    <t>Osazení ocelového límce na horní straně patky - z plechu tl. 8 mm, s přesahem 100 od sloupu na kažkou stranu, včetně 4 trojúhelníkových příložek svařených</t>
  </si>
  <si>
    <t>-104950650</t>
  </si>
  <si>
    <t>69</t>
  </si>
  <si>
    <t>961044111</t>
  </si>
  <si>
    <t>Bourání základů z betonu prostého</t>
  </si>
  <si>
    <t>-1518456369</t>
  </si>
  <si>
    <t>0,4*0,4*0,95*38</t>
  </si>
  <si>
    <t>70</t>
  </si>
  <si>
    <t>966071823</t>
  </si>
  <si>
    <t>Rozebrání oplocení z drátěného pletiva se čtvercovými oky výšky přes 2,0 m</t>
  </si>
  <si>
    <t>1965271950</t>
  </si>
  <si>
    <t>44*2+27*2</t>
  </si>
  <si>
    <t>71</t>
  </si>
  <si>
    <t>966073810</t>
  </si>
  <si>
    <t>Rozebrání vrat a vrátek k oplocení plochy do 2 m2</t>
  </si>
  <si>
    <t>1017148389</t>
  </si>
  <si>
    <t>72</t>
  </si>
  <si>
    <t>966073811</t>
  </si>
  <si>
    <t>Rozebrání vrat a vrátek k oplocení plochy do 6 m2</t>
  </si>
  <si>
    <t>-1723896771</t>
  </si>
  <si>
    <t>73</t>
  </si>
  <si>
    <t>976084111</t>
  </si>
  <si>
    <t>Vybourání ochranných úhelníků s vysekáním kotev</t>
  </si>
  <si>
    <t>-636078127</t>
  </si>
  <si>
    <t>74</t>
  </si>
  <si>
    <t>979051121</t>
  </si>
  <si>
    <t>Očištění zámkových dlaždic se spárováním z kameniva těženého při překopech inženýrských sítí</t>
  </si>
  <si>
    <t>-552956576</t>
  </si>
  <si>
    <t>1,3</t>
  </si>
  <si>
    <t>997</t>
  </si>
  <si>
    <t>Přesun sutě</t>
  </si>
  <si>
    <t>75</t>
  </si>
  <si>
    <t>997013509</t>
  </si>
  <si>
    <t>Příplatek k odvozu suti a vybouraných hmot na skládku ZKD 1 km přes 1 km</t>
  </si>
  <si>
    <t>12321568</t>
  </si>
  <si>
    <t>173,061*9 'Přepočtené koeficientem množství</t>
  </si>
  <si>
    <t>76</t>
  </si>
  <si>
    <t>997013511</t>
  </si>
  <si>
    <t>Odvoz suti a vybouraných hmot z meziskládky na skládku do 1 km s naložením a se složením</t>
  </si>
  <si>
    <t>682353418</t>
  </si>
  <si>
    <t>77</t>
  </si>
  <si>
    <t>997013813</t>
  </si>
  <si>
    <t>Poplatek za uložení na skládce (skládkovné) stavebního odpadu z plastických hmot kód odpadu 170 203</t>
  </si>
  <si>
    <t>4093459</t>
  </si>
  <si>
    <t>78</t>
  </si>
  <si>
    <t>997221815</t>
  </si>
  <si>
    <t>Poplatek za uložení na skládce (skládkovné) stavebního odpadu betonového kód odpadu 170 101</t>
  </si>
  <si>
    <t>1382063234</t>
  </si>
  <si>
    <t>11,552+4,186+28,7</t>
  </si>
  <si>
    <t>79</t>
  </si>
  <si>
    <t>997221845</t>
  </si>
  <si>
    <t>Poplatek za uložení na skládce (skládkovné) odpadu asfaltového bez dehtu kód odpadu 170 302</t>
  </si>
  <si>
    <t>-1854478225</t>
  </si>
  <si>
    <t>80</t>
  </si>
  <si>
    <t>997221855</t>
  </si>
  <si>
    <t>Poplatek za uložení na skládce (skládkovné) zeminy a kameniva kód odpadu 170 504</t>
  </si>
  <si>
    <t>-1508090260</t>
  </si>
  <si>
    <t>2,898+0,428+4,83</t>
  </si>
  <si>
    <t>81</t>
  </si>
  <si>
    <t>997223856.R01</t>
  </si>
  <si>
    <t xml:space="preserve">Sazba za kovový odpad </t>
  </si>
  <si>
    <t>113805555</t>
  </si>
  <si>
    <t>4,9+0,384+0,21+1,42</t>
  </si>
  <si>
    <t>998</t>
  </si>
  <si>
    <t>Přesun hmot</t>
  </si>
  <si>
    <t>82</t>
  </si>
  <si>
    <t>998222012</t>
  </si>
  <si>
    <t>Přesun hmot pro tělovýchovné plochy</t>
  </si>
  <si>
    <t>-941944096</t>
  </si>
  <si>
    <t>PSV</t>
  </si>
  <si>
    <t>Práce a dodávky PSV</t>
  </si>
  <si>
    <t>767</t>
  </si>
  <si>
    <t>Konstrukce zámečnické</t>
  </si>
  <si>
    <t>83</t>
  </si>
  <si>
    <t>767996702</t>
  </si>
  <si>
    <t>Demontáž atypických zámečnických konstrukcí řezáním hmotnosti jednotlivých dílů do 100 kg</t>
  </si>
  <si>
    <t>-2018677246</t>
  </si>
  <si>
    <t>783</t>
  </si>
  <si>
    <t>Dokončovací práce - nátěry</t>
  </si>
  <si>
    <t>84</t>
  </si>
  <si>
    <t>783000103</t>
  </si>
  <si>
    <t>Ochrana podlah nebo vodorovných ploch při provádění nátěrů položením fólie</t>
  </si>
  <si>
    <t>-1931771297</t>
  </si>
  <si>
    <t>5*4</t>
  </si>
  <si>
    <t>85</t>
  </si>
  <si>
    <t>58124844</t>
  </si>
  <si>
    <t xml:space="preserve">fólie pro malířské potřeby zakrývací,  25µ,  4 x 5 m</t>
  </si>
  <si>
    <t>-923100544</t>
  </si>
  <si>
    <t>20*1,05 'Přepočtené koeficientem množství</t>
  </si>
  <si>
    <t>86</t>
  </si>
  <si>
    <t>783301311</t>
  </si>
  <si>
    <t>Odmaštění zámečnických konstrukcí vodou ředitelným odmašťovačem</t>
  </si>
  <si>
    <t>-1193401202</t>
  </si>
  <si>
    <t>3,08*60</t>
  </si>
  <si>
    <t>87</t>
  </si>
  <si>
    <t>783314203</t>
  </si>
  <si>
    <t>Základní antikorozní jednonásobný syntetický samozákladující nátěr zámečnických konstrukcí</t>
  </si>
  <si>
    <t>1017936370</t>
  </si>
  <si>
    <t>88</t>
  </si>
  <si>
    <t>783315103</t>
  </si>
  <si>
    <t xml:space="preserve">Mezinátěr jednonásobný syntetický  samozákladující zámečnických konstrukcí</t>
  </si>
  <si>
    <t>1235301727</t>
  </si>
  <si>
    <t>89</t>
  </si>
  <si>
    <t>783317105</t>
  </si>
  <si>
    <t>Krycí jednonásobný syntetický samozákladující nátěr zámečnických konstrukcí</t>
  </si>
  <si>
    <t>266422685</t>
  </si>
  <si>
    <t>Práce a dodávky M</t>
  </si>
  <si>
    <t>46-M</t>
  </si>
  <si>
    <t>Zemní práce při extr.mont.pracích</t>
  </si>
  <si>
    <t>90</t>
  </si>
  <si>
    <t>460510284</t>
  </si>
  <si>
    <t>Kanály zapuštěné do terénu neasfaltované z prefabrikovaných betonových žlabů rozměrů 31x26/20x20 cm</t>
  </si>
  <si>
    <t>1796318091</t>
  </si>
  <si>
    <t>HZS</t>
  </si>
  <si>
    <t>Hodinové zúčtovací sazby</t>
  </si>
  <si>
    <t>91</t>
  </si>
  <si>
    <t>HZS2492</t>
  </si>
  <si>
    <t>Hodinová zúčtovací sazba pomocný dělník PSV</t>
  </si>
  <si>
    <t>hod</t>
  </si>
  <si>
    <t>512</t>
  </si>
  <si>
    <t>-2118658273</t>
  </si>
  <si>
    <t>" demontáž 4ks basketbalových desek z původní ocelové konstrukce"</t>
  </si>
  <si>
    <t>2*4</t>
  </si>
  <si>
    <t>"montáž 4 ks nových basketbalových desek na ocelovou konstrukci, která bude opatřena novým nátěrem"</t>
  </si>
  <si>
    <t>3*4</t>
  </si>
  <si>
    <t>" srovnání kapes na sloupky - 8 ks "</t>
  </si>
  <si>
    <t>8*0,5</t>
  </si>
  <si>
    <t>OST</t>
  </si>
  <si>
    <t>Ostatní</t>
  </si>
  <si>
    <t>92</t>
  </si>
  <si>
    <t>Br</t>
  </si>
  <si>
    <t xml:space="preserve">D+M vstupní brány 2,5x2  m</t>
  </si>
  <si>
    <t>262144</t>
  </si>
  <si>
    <t>1973614050</t>
  </si>
  <si>
    <t>93</t>
  </si>
  <si>
    <t>Br1</t>
  </si>
  <si>
    <t xml:space="preserve">D+M vstupní branky 1x2  m</t>
  </si>
  <si>
    <t>-1795274355</t>
  </si>
  <si>
    <t>94</t>
  </si>
  <si>
    <t>Bra</t>
  </si>
  <si>
    <t xml:space="preserve">D+M branky na házenou  včetně sítě  2x3 m včetně 3 ks závaží  komplet</t>
  </si>
  <si>
    <t>132695280</t>
  </si>
  <si>
    <t>95</t>
  </si>
  <si>
    <t>DBr</t>
  </si>
  <si>
    <t>Demontáž stavající branky na házenou včetně odvozu a likvidace</t>
  </si>
  <si>
    <t>626585134</t>
  </si>
  <si>
    <t>96</t>
  </si>
  <si>
    <t>Dkoše</t>
  </si>
  <si>
    <t>Demontáž stavající desky a košena košíkovou včetně odvozu a likvidace</t>
  </si>
  <si>
    <t>-712801058</t>
  </si>
  <si>
    <t>97</t>
  </si>
  <si>
    <t>Koš</t>
  </si>
  <si>
    <t>D+M koše s obručí včetně desky 180x105 cm</t>
  </si>
  <si>
    <t>-1114833036</t>
  </si>
  <si>
    <t>98</t>
  </si>
  <si>
    <t>Vi1</t>
  </si>
  <si>
    <t>D+M venkovní vitríny 750x750x58 mm hliníková s prosklením kotvená na sloupky a zabetonovaná do patek - ozn. Vi1</t>
  </si>
  <si>
    <t>-1786091750</t>
  </si>
  <si>
    <t>VRN</t>
  </si>
  <si>
    <t>Vedlejší rozpočtové náklady</t>
  </si>
  <si>
    <t>VRN3</t>
  </si>
  <si>
    <t>Zařízení staveniště</t>
  </si>
  <si>
    <t>99</t>
  </si>
  <si>
    <t>030001000</t>
  </si>
  <si>
    <t>Kč</t>
  </si>
  <si>
    <t>1024</t>
  </si>
  <si>
    <t>-1922487293</t>
  </si>
  <si>
    <t>VRN4</t>
  </si>
  <si>
    <t>Inženýrská činnost</t>
  </si>
  <si>
    <t>100</t>
  </si>
  <si>
    <t>045002000</t>
  </si>
  <si>
    <t>Kompletační a koordinační činnost</t>
  </si>
  <si>
    <t>787999751</t>
  </si>
  <si>
    <t>VRN6</t>
  </si>
  <si>
    <t>Územní vlivy</t>
  </si>
  <si>
    <t>101</t>
  </si>
  <si>
    <t>065002000</t>
  </si>
  <si>
    <t>Mimostaveništní doprava materiálů</t>
  </si>
  <si>
    <t>1343398055</t>
  </si>
  <si>
    <t>VRN7</t>
  </si>
  <si>
    <t>Provozní vlivy</t>
  </si>
  <si>
    <t>102</t>
  </si>
  <si>
    <t>070001000</t>
  </si>
  <si>
    <t>-1624810637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</si>
  <si>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</si>
  <si>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</si>
  <si>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</si>
  <si>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</si>
  <si>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Trebuchet MS"/>
        <charset val="238"/>
        <i val="1"/>
        <color auto="1"/>
        <sz val="9"/>
        <scheme val="none"/>
      </rPr>
      <t xml:space="preserve">Rekapitulace stavby </t>
    </r>
    <r>
      <rPr>
        <rFont val="Trebuchet MS"/>
        <charset val="238"/>
        <color auto="1"/>
        <sz val="9"/>
        <scheme val="none"/>
      </rPr>
      <t>obsahuje sestavu Rekapitulace stavby a Rekapitulace objektů stavby a soupisů prací.</t>
    </r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</si>
  <si>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stavby</t>
    </r>
    <r>
      <rPr>
        <rFont val="Trebuchet MS"/>
        <charset val="238"/>
        <color auto="1"/>
        <sz val="9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</si>
  <si>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</si>
  <si>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objektů stavby a soupisů prací</t>
    </r>
    <r>
      <rPr>
        <rFont val="Trebuchet MS"/>
        <charset val="238"/>
        <color auto="1"/>
        <sz val="9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</si>
  <si>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</si>
  <si>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</si>
  <si>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</si>
  <si>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</si>
  <si>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</si>
  <si>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</si>
  <si>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</si>
  <si>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</si>
  <si>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</si>
  <si>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</si>
  <si>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</si>
  <si>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rFont val="Trebuchet MS"/>
        <charset val="238"/>
        <i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</si>
  <si>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</si>
  <si>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rFont val="Trebuchet MS"/>
        <charset val="238"/>
        <b val="1"/>
        <color auto="1"/>
        <sz val="9"/>
        <scheme val="none"/>
      </rPr>
      <t>Krycí list soupisu</t>
    </r>
    <r>
      <rPr>
        <rFont val="Trebuchet MS"/>
        <charset val="238"/>
        <color auto="1"/>
        <sz val="9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</si>
  <si>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</si>
  <si>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Trebuchet MS"/>
        <charset val="238"/>
        <b val="1"/>
        <color auto="1"/>
        <sz val="9"/>
        <scheme val="none"/>
      </rPr>
      <t>Rekapitulace členění soupisu prací</t>
    </r>
    <r>
      <rPr>
        <rFont val="Trebuchet MS"/>
        <charset val="238"/>
        <color auto="1"/>
        <sz val="9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</si>
  <si>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</si>
  <si>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Trebuchet MS"/>
        <charset val="238"/>
        <b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</si>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</sst>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800080"/>
      <name val="Trebuchet MS"/>
    </font>
    <font>
      <sz val="8"/>
      <color rgb="FFFF0000"/>
      <name val="Trebuchet MS"/>
    </font>
    <font>
      <sz val="8"/>
      <name val="Trebuchet MS"/>
      <family val="0"/>
      <charset val="238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b/>
      <sz val="16"/>
      <name val="Trebuchet MS"/>
    </font>
    <font>
      <sz val="8"/>
      <color rgb="FF3366FF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i/>
      <sz val="8"/>
      <color rgb="FF0000FF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  <top style="hair">
        <color rgb="FF969696"/>
      </top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4" fillId="0" borderId="0" applyNumberFormat="0" applyFill="0" applyBorder="0" applyAlignment="0" applyProtection="0"/>
  </cellStyleXfs>
  <cellXfs count="357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  <protection locked="0"/>
    </xf>
    <xf numFmtId="0" fontId="12" fillId="2" borderId="0" xfId="0" applyFont="1" applyFill="1" applyAlignment="1" applyProtection="1">
      <alignment horizontal="left" vertical="center"/>
    </xf>
    <xf numFmtId="0" fontId="13" fillId="2" borderId="0" xfId="0" applyFont="1" applyFill="1" applyAlignment="1" applyProtection="1">
      <alignment vertical="center"/>
    </xf>
    <xf numFmtId="0" fontId="14" fillId="2" borderId="0" xfId="0" applyFont="1" applyFill="1" applyAlignment="1" applyProtection="1">
      <alignment horizontal="left" vertical="center"/>
    </xf>
    <xf numFmtId="0" fontId="15" fillId="2" borderId="0" xfId="1" applyFont="1" applyFill="1" applyAlignment="1" applyProtection="1">
      <alignment vertical="center"/>
    </xf>
    <xf numFmtId="0" fontId="44" fillId="2" borderId="0" xfId="1" applyFill="1"/>
    <xf numFmtId="0" fontId="0" fillId="2" borderId="0" xfId="0" applyFill="1"/>
    <xf numFmtId="0" fontId="12" fillId="2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16" fillId="0" borderId="0" xfId="0" applyFont="1" applyBorder="1" applyAlignment="1" applyProtection="1">
      <alignment horizontal="left" vertical="center"/>
    </xf>
    <xf numFmtId="0" fontId="0" fillId="0" borderId="6" xfId="0" applyBorder="1" applyProtection="1"/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Border="1" applyAlignment="1" applyProtection="1">
      <alignment horizontal="left" vertical="top"/>
    </xf>
    <xf numFmtId="0" fontId="2" fillId="0" borderId="0" xfId="0" applyFont="1" applyBorder="1" applyAlignment="1" applyProtection="1">
      <alignment horizontal="left" vertical="center"/>
    </xf>
    <xf numFmtId="0" fontId="20" fillId="0" borderId="0" xfId="0" applyFont="1" applyAlignment="1">
      <alignment horizontal="left" vertical="top" wrapText="1"/>
    </xf>
    <xf numFmtId="0" fontId="3" fillId="0" borderId="0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left" vertical="top" wrapText="1"/>
    </xf>
    <xf numFmtId="0" fontId="20" fillId="0" borderId="0" xfId="0" applyFont="1" applyAlignment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  <protection locked="0"/>
    </xf>
    <xf numFmtId="49" fontId="2" fillId="3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 wrapText="1"/>
    </xf>
    <xf numFmtId="0" fontId="0" fillId="0" borderId="7" xfId="0" applyBorder="1" applyProtection="1"/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21" fillId="0" borderId="8" xfId="0" applyFont="1" applyBorder="1" applyAlignment="1" applyProtection="1">
      <alignment horizontal="left" vertical="center"/>
    </xf>
    <xf numFmtId="0" fontId="0" fillId="0" borderId="8" xfId="0" applyFont="1" applyBorder="1" applyAlignment="1" applyProtection="1">
      <alignment vertical="center"/>
    </xf>
    <xf numFmtId="4" fontId="21" fillId="0" borderId="8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5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164" fontId="1" fillId="0" borderId="0" xfId="0" applyNumberFormat="1" applyFont="1" applyBorder="1" applyAlignment="1" applyProtection="1">
      <alignment horizontal="center" vertical="center"/>
    </xf>
    <xf numFmtId="4" fontId="20" fillId="0" borderId="0" xfId="0" applyNumberFormat="1" applyFont="1" applyBorder="1" applyAlignment="1" applyProtection="1">
      <alignment vertical="center"/>
    </xf>
    <xf numFmtId="0" fontId="1" fillId="0" borderId="6" xfId="0" applyFont="1" applyBorder="1" applyAlignment="1" applyProtection="1">
      <alignment vertical="center"/>
    </xf>
    <xf numFmtId="0" fontId="0" fillId="4" borderId="0" xfId="0" applyFont="1" applyFill="1" applyBorder="1" applyAlignment="1" applyProtection="1">
      <alignment vertical="center"/>
    </xf>
    <xf numFmtId="0" fontId="3" fillId="4" borderId="9" xfId="0" applyFont="1" applyFill="1" applyBorder="1" applyAlignment="1" applyProtection="1">
      <alignment horizontal="left" vertical="center"/>
    </xf>
    <xf numFmtId="0" fontId="0" fillId="4" borderId="10" xfId="0" applyFont="1" applyFill="1" applyBorder="1" applyAlignment="1" applyProtection="1">
      <alignment vertical="center"/>
    </xf>
    <xf numFmtId="0" fontId="3" fillId="4" borderId="10" xfId="0" applyFont="1" applyFill="1" applyBorder="1" applyAlignment="1" applyProtection="1">
      <alignment horizontal="center" vertical="center"/>
    </xf>
    <xf numFmtId="0" fontId="3" fillId="4" borderId="10" xfId="0" applyFont="1" applyFill="1" applyBorder="1" applyAlignment="1" applyProtection="1">
      <alignment horizontal="left" vertical="center"/>
    </xf>
    <xf numFmtId="4" fontId="3" fillId="4" borderId="10" xfId="0" applyNumberFormat="1" applyFont="1" applyFill="1" applyBorder="1" applyAlignment="1" applyProtection="1">
      <alignment vertical="center"/>
    </xf>
    <xf numFmtId="0" fontId="0" fillId="4" borderId="11" xfId="0" applyFont="1" applyFill="1" applyBorder="1" applyAlignment="1" applyProtection="1">
      <alignment vertical="center"/>
    </xf>
    <xf numFmtId="0" fontId="0" fillId="4" borderId="6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5" xfId="0" applyFont="1" applyBorder="1" applyAlignment="1">
      <alignment vertical="center"/>
    </xf>
    <xf numFmtId="0" fontId="16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0" fontId="2" fillId="0" borderId="5" xfId="0" applyFont="1" applyBorder="1" applyAlignment="1">
      <alignment vertical="center"/>
    </xf>
    <xf numFmtId="0" fontId="3" fillId="0" borderId="5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5" xfId="0" applyFont="1" applyBorder="1" applyAlignment="1">
      <alignment vertical="center"/>
    </xf>
    <xf numFmtId="0" fontId="22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3" fillId="0" borderId="15" xfId="0" applyFont="1" applyBorder="1" applyAlignment="1">
      <alignment horizontal="center" vertical="center"/>
    </xf>
    <xf numFmtId="0" fontId="23" fillId="0" borderId="16" xfId="0" applyFont="1" applyBorder="1" applyAlignment="1">
      <alignment horizontal="left"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1" fillId="0" borderId="18" xfId="0" applyFont="1" applyBorder="1" applyAlignment="1" applyProtection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2" fillId="5" borderId="9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left" vertical="center"/>
    </xf>
    <xf numFmtId="0" fontId="0" fillId="5" borderId="10" xfId="0" applyFont="1" applyFill="1" applyBorder="1" applyAlignment="1" applyProtection="1">
      <alignment vertical="center"/>
    </xf>
    <xf numFmtId="0" fontId="2" fillId="5" borderId="10" xfId="0" applyFont="1" applyFill="1" applyBorder="1" applyAlignment="1" applyProtection="1">
      <alignment horizontal="center" vertical="center"/>
    </xf>
    <xf numFmtId="0" fontId="2" fillId="5" borderId="10" xfId="0" applyFont="1" applyFill="1" applyBorder="1" applyAlignment="1" applyProtection="1">
      <alignment horizontal="right" vertical="center"/>
    </xf>
    <xf numFmtId="0" fontId="2" fillId="5" borderId="11" xfId="0" applyFont="1" applyFill="1" applyBorder="1" applyAlignment="1" applyProtection="1">
      <alignment horizontal="center" vertical="center"/>
    </xf>
    <xf numFmtId="0" fontId="19" fillId="0" borderId="20" xfId="0" applyFont="1" applyBorder="1" applyAlignment="1" applyProtection="1">
      <alignment horizontal="center" vertical="center" wrapText="1"/>
    </xf>
    <xf numFmtId="0" fontId="19" fillId="0" borderId="21" xfId="0" applyFont="1" applyBorder="1" applyAlignment="1" applyProtection="1">
      <alignment horizontal="center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0" fontId="0" fillId="0" borderId="15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0" borderId="17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4" fontId="23" fillId="0" borderId="18" xfId="0" applyNumberFormat="1" applyFont="1" applyBorder="1" applyAlignment="1" applyProtection="1">
      <alignment vertical="center"/>
    </xf>
    <xf numFmtId="4" fontId="23" fillId="0" borderId="0" xfId="0" applyNumberFormat="1" applyFont="1" applyBorder="1" applyAlignment="1" applyProtection="1">
      <alignment vertical="center"/>
    </xf>
    <xf numFmtId="166" fontId="23" fillId="0" borderId="0" xfId="0" applyNumberFormat="1" applyFont="1" applyBorder="1" applyAlignment="1" applyProtection="1">
      <alignment vertical="center"/>
    </xf>
    <xf numFmtId="4" fontId="23" fillId="0" borderId="19" xfId="0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4" fillId="0" borderId="5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29" fillId="0" borderId="0" xfId="0" applyFont="1" applyAlignment="1" applyProtection="1">
      <alignment horizontal="center" vertical="center"/>
    </xf>
    <xf numFmtId="0" fontId="4" fillId="0" borderId="5" xfId="0" applyFont="1" applyBorder="1" applyAlignment="1">
      <alignment vertical="center"/>
    </xf>
    <xf numFmtId="4" fontId="30" fillId="0" borderId="23" xfId="0" applyNumberFormat="1" applyFont="1" applyBorder="1" applyAlignment="1" applyProtection="1">
      <alignment vertical="center"/>
    </xf>
    <xf numFmtId="4" fontId="30" fillId="0" borderId="24" xfId="0" applyNumberFormat="1" applyFont="1" applyBorder="1" applyAlignment="1" applyProtection="1">
      <alignment vertical="center"/>
    </xf>
    <xf numFmtId="166" fontId="30" fillId="0" borderId="24" xfId="0" applyNumberFormat="1" applyFont="1" applyBorder="1" applyAlignment="1" applyProtection="1">
      <alignment vertical="center"/>
    </xf>
    <xf numFmtId="4" fontId="30" fillId="0" borderId="2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Protection="1">
      <protection locked="0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31" fillId="2" borderId="0" xfId="1" applyFont="1" applyFill="1" applyAlignment="1">
      <alignment vertical="center"/>
    </xf>
    <xf numFmtId="0" fontId="13" fillId="2" borderId="0" xfId="0" applyFont="1" applyFill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0" fillId="0" borderId="0" xfId="0" applyBorder="1" applyProtection="1">
      <protection locked="0"/>
    </xf>
    <xf numFmtId="0" fontId="19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 wrapText="1"/>
    </xf>
    <xf numFmtId="0" fontId="19" fillId="0" borderId="0" xfId="0" applyFont="1" applyBorder="1" applyAlignment="1" applyProtection="1">
      <alignment horizontal="left" vertical="center"/>
      <protection locked="0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</xf>
    <xf numFmtId="0" fontId="21" fillId="0" borderId="0" xfId="0" applyFont="1" applyBorder="1" applyAlignment="1" applyProtection="1">
      <alignment horizontal="left" vertical="center"/>
    </xf>
    <xf numFmtId="4" fontId="24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  <protection locked="0"/>
    </xf>
    <xf numFmtId="0" fontId="0" fillId="5" borderId="0" xfId="0" applyFont="1" applyFill="1" applyBorder="1" applyAlignment="1" applyProtection="1">
      <alignment vertical="center"/>
    </xf>
    <xf numFmtId="0" fontId="3" fillId="5" borderId="9" xfId="0" applyFont="1" applyFill="1" applyBorder="1" applyAlignment="1" applyProtection="1">
      <alignment horizontal="left" vertical="center"/>
    </xf>
    <xf numFmtId="0" fontId="3" fillId="5" borderId="10" xfId="0" applyFont="1" applyFill="1" applyBorder="1" applyAlignment="1" applyProtection="1">
      <alignment horizontal="right" vertical="center"/>
    </xf>
    <xf numFmtId="0" fontId="3" fillId="5" borderId="10" xfId="0" applyFont="1" applyFill="1" applyBorder="1" applyAlignment="1" applyProtection="1">
      <alignment horizontal="center" vertical="center"/>
    </xf>
    <xf numFmtId="0" fontId="0" fillId="5" borderId="10" xfId="0" applyFont="1" applyFill="1" applyBorder="1" applyAlignment="1" applyProtection="1">
      <alignment vertical="center"/>
      <protection locked="0"/>
    </xf>
    <xf numFmtId="4" fontId="3" fillId="5" borderId="10" xfId="0" applyNumberFormat="1" applyFont="1" applyFill="1" applyBorder="1" applyAlignment="1" applyProtection="1">
      <alignment vertical="center"/>
    </xf>
    <xf numFmtId="0" fontId="0" fillId="5" borderId="27" xfId="0" applyFont="1" applyFill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 applyProtection="1">
      <alignment horizontal="left" vertical="center"/>
    </xf>
    <xf numFmtId="0" fontId="2" fillId="5" borderId="0" xfId="0" applyFont="1" applyFill="1" applyBorder="1" applyAlignment="1" applyProtection="1">
      <alignment horizontal="left" vertical="center"/>
    </xf>
    <xf numFmtId="0" fontId="0" fillId="5" borderId="0" xfId="0" applyFont="1" applyFill="1" applyBorder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right" vertical="center"/>
    </xf>
    <xf numFmtId="0" fontId="0" fillId="5" borderId="6" xfId="0" applyFont="1" applyFill="1" applyBorder="1" applyAlignment="1" applyProtection="1">
      <alignment vertical="center"/>
    </xf>
    <xf numFmtId="0" fontId="32" fillId="0" borderId="0" xfId="0" applyFont="1" applyBorder="1" applyAlignment="1" applyProtection="1">
      <alignment horizontal="left"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vertical="center"/>
      <protection locked="0"/>
    </xf>
    <xf numFmtId="4" fontId="5" fillId="0" borderId="24" xfId="0" applyNumberFormat="1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vertical="center"/>
      <protection locked="0"/>
    </xf>
    <xf numFmtId="4" fontId="6" fillId="0" borderId="24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19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horizontal="left" vertical="center"/>
      <protection locked="0"/>
    </xf>
    <xf numFmtId="0" fontId="0" fillId="0" borderId="5" xfId="0" applyFont="1" applyBorder="1" applyAlignment="1" applyProtection="1">
      <alignment horizontal="center" vertical="center" wrapText="1"/>
    </xf>
    <xf numFmtId="0" fontId="2" fillId="5" borderId="20" xfId="0" applyFont="1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</xf>
    <xf numFmtId="0" fontId="2" fillId="5" borderId="21" xfId="0" applyFont="1" applyFill="1" applyBorder="1" applyAlignment="1" applyProtection="1">
      <alignment horizontal="center" vertical="center" wrapText="1"/>
      <protection locked="0"/>
    </xf>
    <xf numFmtId="0" fontId="2" fillId="5" borderId="22" xfId="0" applyFont="1" applyFill="1" applyBorder="1" applyAlignment="1" applyProtection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4" fillId="0" borderId="0" xfId="0" applyNumberFormat="1" applyFont="1" applyAlignment="1" applyProtection="1"/>
    <xf numFmtId="166" fontId="33" fillId="0" borderId="16" xfId="0" applyNumberFormat="1" applyFont="1" applyBorder="1" applyAlignment="1" applyProtection="1"/>
    <xf numFmtId="166" fontId="33" fillId="0" borderId="17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7" fillId="0" borderId="5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5" fillId="0" borderId="0" xfId="0" applyNumberFormat="1" applyFont="1" applyAlignment="1" applyProtection="1"/>
    <xf numFmtId="0" fontId="7" fillId="0" borderId="5" xfId="0" applyFont="1" applyBorder="1" applyAlignment="1"/>
    <xf numFmtId="0" fontId="7" fillId="0" borderId="18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9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0" fillId="0" borderId="28" xfId="0" applyFont="1" applyBorder="1" applyAlignment="1" applyProtection="1">
      <alignment horizontal="center" vertical="center"/>
    </xf>
    <xf numFmtId="49" fontId="0" fillId="0" borderId="28" xfId="0" applyNumberFormat="1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center" vertical="center" wrapText="1"/>
    </xf>
    <xf numFmtId="167" fontId="0" fillId="0" borderId="28" xfId="0" applyNumberFormat="1" applyFont="1" applyBorder="1" applyAlignment="1" applyProtection="1">
      <alignment vertical="center"/>
    </xf>
    <xf numFmtId="4" fontId="0" fillId="3" borderId="28" xfId="0" applyNumberFormat="1" applyFont="1" applyFill="1" applyBorder="1" applyAlignment="1" applyProtection="1">
      <alignment vertical="center"/>
      <protection locked="0"/>
    </xf>
    <xf numFmtId="4" fontId="0" fillId="0" borderId="28" xfId="0" applyNumberFormat="1" applyFont="1" applyBorder="1" applyAlignment="1" applyProtection="1">
      <alignment vertical="center"/>
    </xf>
    <xf numFmtId="0" fontId="1" fillId="3" borderId="28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9" xfId="0" applyNumberFormat="1" applyFont="1" applyBorder="1" applyAlignment="1" applyProtection="1">
      <alignment vertical="center"/>
    </xf>
    <xf numFmtId="4" fontId="0" fillId="0" borderId="0" xfId="0" applyNumberFormat="1" applyFont="1" applyAlignment="1">
      <alignment vertical="center"/>
    </xf>
    <xf numFmtId="0" fontId="8" fillId="0" borderId="5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5" xfId="0" applyFont="1" applyBorder="1" applyAlignment="1">
      <alignment vertical="center"/>
    </xf>
    <xf numFmtId="0" fontId="8" fillId="0" borderId="18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9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9" fillId="0" borderId="5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5" xfId="0" applyFont="1" applyBorder="1" applyAlignment="1">
      <alignment vertical="center"/>
    </xf>
    <xf numFmtId="0" fontId="9" fillId="0" borderId="18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5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5" xfId="0" applyFont="1" applyBorder="1" applyAlignment="1">
      <alignment vertical="center"/>
    </xf>
    <xf numFmtId="0" fontId="10" fillId="0" borderId="18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6" fillId="0" borderId="28" xfId="0" applyFont="1" applyBorder="1" applyAlignment="1" applyProtection="1">
      <alignment horizontal="center" vertical="center"/>
    </xf>
    <xf numFmtId="49" fontId="36" fillId="0" borderId="28" xfId="0" applyNumberFormat="1" applyFont="1" applyBorder="1" applyAlignment="1" applyProtection="1">
      <alignment horizontal="left" vertical="center" wrapText="1"/>
    </xf>
    <xf numFmtId="0" fontId="36" fillId="0" borderId="28" xfId="0" applyFont="1" applyBorder="1" applyAlignment="1" applyProtection="1">
      <alignment horizontal="left" vertical="center" wrapText="1"/>
    </xf>
    <xf numFmtId="0" fontId="36" fillId="0" borderId="28" xfId="0" applyFont="1" applyBorder="1" applyAlignment="1" applyProtection="1">
      <alignment horizontal="center" vertical="center" wrapText="1"/>
    </xf>
    <xf numFmtId="167" fontId="36" fillId="0" borderId="28" xfId="0" applyNumberFormat="1" applyFont="1" applyBorder="1" applyAlignment="1" applyProtection="1">
      <alignment vertical="center"/>
    </xf>
    <xf numFmtId="4" fontId="36" fillId="3" borderId="28" xfId="0" applyNumberFormat="1" applyFont="1" applyFill="1" applyBorder="1" applyAlignment="1" applyProtection="1">
      <alignment vertical="center"/>
      <protection locked="0"/>
    </xf>
    <xf numFmtId="4" fontId="36" fillId="0" borderId="28" xfId="0" applyNumberFormat="1" applyFont="1" applyBorder="1" applyAlignment="1" applyProtection="1">
      <alignment vertical="center"/>
    </xf>
    <xf numFmtId="0" fontId="36" fillId="0" borderId="5" xfId="0" applyFont="1" applyBorder="1" applyAlignment="1">
      <alignment vertical="center"/>
    </xf>
    <xf numFmtId="0" fontId="36" fillId="3" borderId="28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vertical="center"/>
    </xf>
    <xf numFmtId="166" fontId="1" fillId="0" borderId="24" xfId="0" applyNumberFormat="1" applyFont="1" applyBorder="1" applyAlignment="1" applyProtection="1">
      <alignment vertical="center"/>
    </xf>
    <xf numFmtId="166" fontId="1" fillId="0" borderId="25" xfId="0" applyNumberFormat="1" applyFont="1" applyBorder="1" applyAlignment="1" applyProtection="1">
      <alignment vertical="center"/>
    </xf>
    <xf numFmtId="0" fontId="0" fillId="0" borderId="0" xfId="0" applyAlignment="1">
      <alignment vertical="top"/>
      <protection locked="0"/>
    </xf>
    <xf numFmtId="0" fontId="37" fillId="0" borderId="29" xfId="0" applyFont="1" applyBorder="1" applyAlignment="1">
      <alignment vertical="center" wrapText="1"/>
      <protection locked="0"/>
    </xf>
    <xf numFmtId="0" fontId="37" fillId="0" borderId="30" xfId="0" applyFont="1" applyBorder="1" applyAlignment="1">
      <alignment vertical="center" wrapText="1"/>
      <protection locked="0"/>
    </xf>
    <xf numFmtId="0" fontId="37" fillId="0" borderId="31" xfId="0" applyFont="1" applyBorder="1" applyAlignment="1">
      <alignment vertical="center" wrapText="1"/>
      <protection locked="0"/>
    </xf>
    <xf numFmtId="0" fontId="37" fillId="0" borderId="32" xfId="0" applyFont="1" applyBorder="1" applyAlignment="1">
      <alignment horizontal="center" vertical="center" wrapText="1"/>
      <protection locked="0"/>
    </xf>
    <xf numFmtId="0" fontId="38" fillId="0" borderId="1" xfId="0" applyFont="1" applyBorder="1" applyAlignment="1">
      <alignment horizontal="center" vertical="center" wrapText="1"/>
      <protection locked="0"/>
    </xf>
    <xf numFmtId="0" fontId="37" fillId="0" borderId="33" xfId="0" applyFont="1" applyBorder="1" applyAlignment="1">
      <alignment horizontal="center" vertical="center" wrapText="1"/>
      <protection locked="0"/>
    </xf>
    <xf numFmtId="0" fontId="37" fillId="0" borderId="32" xfId="0" applyFont="1" applyBorder="1" applyAlignment="1">
      <alignment vertical="center" wrapText="1"/>
      <protection locked="0"/>
    </xf>
    <xf numFmtId="0" fontId="39" fillId="0" borderId="34" xfId="0" applyFont="1" applyBorder="1" applyAlignment="1">
      <alignment horizontal="left" wrapText="1"/>
      <protection locked="0"/>
    </xf>
    <xf numFmtId="0" fontId="37" fillId="0" borderId="33" xfId="0" applyFont="1" applyBorder="1" applyAlignment="1">
      <alignment vertical="center" wrapText="1"/>
      <protection locked="0"/>
    </xf>
    <xf numFmtId="0" fontId="39" fillId="0" borderId="1" xfId="0" applyFont="1" applyBorder="1" applyAlignment="1">
      <alignment horizontal="left" vertical="center" wrapText="1"/>
      <protection locked="0"/>
    </xf>
    <xf numFmtId="0" fontId="40" fillId="0" borderId="1" xfId="0" applyFont="1" applyBorder="1" applyAlignment="1">
      <alignment horizontal="left" vertical="center" wrapText="1"/>
      <protection locked="0"/>
    </xf>
    <xf numFmtId="0" fontId="40" fillId="0" borderId="32" xfId="0" applyFont="1" applyBorder="1" applyAlignment="1">
      <alignment vertical="center" wrapText="1"/>
      <protection locked="0"/>
    </xf>
    <xf numFmtId="0" fontId="40" fillId="0" borderId="1" xfId="0" applyFont="1" applyBorder="1" applyAlignment="1">
      <alignment vertical="center" wrapText="1"/>
      <protection locked="0"/>
    </xf>
    <xf numFmtId="0" fontId="40" fillId="0" borderId="1" xfId="0" applyFont="1" applyBorder="1" applyAlignment="1">
      <alignment vertical="center"/>
      <protection locked="0"/>
    </xf>
    <xf numFmtId="0" fontId="40" fillId="0" borderId="1" xfId="0" applyFont="1" applyBorder="1" applyAlignment="1">
      <alignment horizontal="left" vertical="center"/>
      <protection locked="0"/>
    </xf>
    <xf numFmtId="49" fontId="40" fillId="0" borderId="1" xfId="0" applyNumberFormat="1" applyFont="1" applyBorder="1" applyAlignment="1">
      <alignment horizontal="left" vertical="center" wrapText="1"/>
      <protection locked="0"/>
    </xf>
    <xf numFmtId="49" fontId="40" fillId="0" borderId="1" xfId="0" applyNumberFormat="1" applyFont="1" applyBorder="1" applyAlignment="1">
      <alignment vertical="center" wrapText="1"/>
      <protection locked="0"/>
    </xf>
    <xf numFmtId="0" fontId="37" fillId="0" borderId="35" xfId="0" applyFont="1" applyBorder="1" applyAlignment="1">
      <alignment vertical="center" wrapText="1"/>
      <protection locked="0"/>
    </xf>
    <xf numFmtId="0" fontId="41" fillId="0" borderId="34" xfId="0" applyFont="1" applyBorder="1" applyAlignment="1">
      <alignment vertical="center" wrapText="1"/>
      <protection locked="0"/>
    </xf>
    <xf numFmtId="0" fontId="37" fillId="0" borderId="36" xfId="0" applyFont="1" applyBorder="1" applyAlignment="1">
      <alignment vertical="center" wrapText="1"/>
      <protection locked="0"/>
    </xf>
    <xf numFmtId="0" fontId="37" fillId="0" borderId="1" xfId="0" applyFont="1" applyBorder="1" applyAlignment="1">
      <alignment vertical="top"/>
      <protection locked="0"/>
    </xf>
    <xf numFmtId="0" fontId="37" fillId="0" borderId="0" xfId="0" applyFont="1" applyAlignment="1">
      <alignment vertical="top"/>
      <protection locked="0"/>
    </xf>
    <xf numFmtId="0" fontId="37" fillId="0" borderId="29" xfId="0" applyFont="1" applyBorder="1" applyAlignment="1">
      <alignment horizontal="left" vertical="center"/>
      <protection locked="0"/>
    </xf>
    <xf numFmtId="0" fontId="37" fillId="0" borderId="30" xfId="0" applyFont="1" applyBorder="1" applyAlignment="1">
      <alignment horizontal="left" vertical="center"/>
      <protection locked="0"/>
    </xf>
    <xf numFmtId="0" fontId="37" fillId="0" borderId="31" xfId="0" applyFont="1" applyBorder="1" applyAlignment="1">
      <alignment horizontal="left" vertical="center"/>
      <protection locked="0"/>
    </xf>
    <xf numFmtId="0" fontId="37" fillId="0" borderId="32" xfId="0" applyFont="1" applyBorder="1" applyAlignment="1">
      <alignment horizontal="left" vertical="center"/>
      <protection locked="0"/>
    </xf>
    <xf numFmtId="0" fontId="38" fillId="0" borderId="1" xfId="0" applyFont="1" applyBorder="1" applyAlignment="1">
      <alignment horizontal="center" vertical="center"/>
      <protection locked="0"/>
    </xf>
    <xf numFmtId="0" fontId="37" fillId="0" borderId="33" xfId="0" applyFont="1" applyBorder="1" applyAlignment="1">
      <alignment horizontal="left" vertical="center"/>
      <protection locked="0"/>
    </xf>
    <xf numFmtId="0" fontId="39" fillId="0" borderId="1" xfId="0" applyFont="1" applyBorder="1" applyAlignment="1">
      <alignment horizontal="left" vertical="center"/>
      <protection locked="0"/>
    </xf>
    <xf numFmtId="0" fontId="42" fillId="0" borderId="0" xfId="0" applyFont="1" applyAlignment="1">
      <alignment horizontal="left" vertical="center"/>
      <protection locked="0"/>
    </xf>
    <xf numFmtId="0" fontId="39" fillId="0" borderId="34" xfId="0" applyFont="1" applyBorder="1" applyAlignment="1">
      <alignment horizontal="left" vertical="center"/>
      <protection locked="0"/>
    </xf>
    <xf numFmtId="0" fontId="39" fillId="0" borderId="34" xfId="0" applyFont="1" applyBorder="1" applyAlignment="1">
      <alignment horizontal="center" vertical="center"/>
      <protection locked="0"/>
    </xf>
    <xf numFmtId="0" fontId="42" fillId="0" borderId="34" xfId="0" applyFont="1" applyBorder="1" applyAlignment="1">
      <alignment horizontal="left" vertical="center"/>
      <protection locked="0"/>
    </xf>
    <xf numFmtId="0" fontId="43" fillId="0" borderId="1" xfId="0" applyFont="1" applyBorder="1" applyAlignment="1">
      <alignment horizontal="left" vertical="center"/>
      <protection locked="0"/>
    </xf>
    <xf numFmtId="0" fontId="40" fillId="0" borderId="0" xfId="0" applyFont="1" applyAlignment="1">
      <alignment horizontal="left" vertical="center"/>
      <protection locked="0"/>
    </xf>
    <xf numFmtId="0" fontId="40" fillId="0" borderId="1" xfId="0" applyFont="1" applyBorder="1" applyAlignment="1">
      <alignment horizontal="center" vertical="center"/>
      <protection locked="0"/>
    </xf>
    <xf numFmtId="0" fontId="40" fillId="0" borderId="32" xfId="0" applyFont="1" applyBorder="1" applyAlignment="1">
      <alignment horizontal="left" vertical="center"/>
      <protection locked="0"/>
    </xf>
    <xf numFmtId="0" fontId="40" fillId="0" borderId="1" xfId="0" applyFont="1" applyFill="1" applyBorder="1" applyAlignment="1">
      <alignment horizontal="left" vertical="center"/>
      <protection locked="0"/>
    </xf>
    <xf numFmtId="0" fontId="40" fillId="0" borderId="1" xfId="0" applyFont="1" applyFill="1" applyBorder="1" applyAlignment="1">
      <alignment horizontal="center" vertical="center"/>
      <protection locked="0"/>
    </xf>
    <xf numFmtId="0" fontId="37" fillId="0" borderId="35" xfId="0" applyFont="1" applyBorder="1" applyAlignment="1">
      <alignment horizontal="left" vertical="center"/>
      <protection locked="0"/>
    </xf>
    <xf numFmtId="0" fontId="41" fillId="0" borderId="34" xfId="0" applyFont="1" applyBorder="1" applyAlignment="1">
      <alignment horizontal="left" vertical="center"/>
      <protection locked="0"/>
    </xf>
    <xf numFmtId="0" fontId="37" fillId="0" borderId="36" xfId="0" applyFont="1" applyBorder="1" applyAlignment="1">
      <alignment horizontal="left" vertical="center"/>
      <protection locked="0"/>
    </xf>
    <xf numFmtId="0" fontId="37" fillId="0" borderId="1" xfId="0" applyFont="1" applyBorder="1" applyAlignment="1">
      <alignment horizontal="left" vertical="center"/>
      <protection locked="0"/>
    </xf>
    <xf numFmtId="0" fontId="41" fillId="0" borderId="1" xfId="0" applyFont="1" applyBorder="1" applyAlignment="1">
      <alignment horizontal="left" vertical="center"/>
      <protection locked="0"/>
    </xf>
    <xf numFmtId="0" fontId="42" fillId="0" borderId="1" xfId="0" applyFont="1" applyBorder="1" applyAlignment="1">
      <alignment horizontal="left" vertical="center"/>
      <protection locked="0"/>
    </xf>
    <xf numFmtId="0" fontId="40" fillId="0" borderId="34" xfId="0" applyFont="1" applyBorder="1" applyAlignment="1">
      <alignment horizontal="left" vertical="center"/>
      <protection locked="0"/>
    </xf>
    <xf numFmtId="0" fontId="37" fillId="0" borderId="1" xfId="0" applyFont="1" applyBorder="1" applyAlignment="1">
      <alignment horizontal="left" vertical="center" wrapText="1"/>
      <protection locked="0"/>
    </xf>
    <xf numFmtId="0" fontId="40" fillId="0" borderId="1" xfId="0" applyFont="1" applyBorder="1" applyAlignment="1">
      <alignment horizontal="center" vertical="center" wrapText="1"/>
      <protection locked="0"/>
    </xf>
    <xf numFmtId="0" fontId="37" fillId="0" borderId="29" xfId="0" applyFont="1" applyBorder="1" applyAlignment="1">
      <alignment horizontal="left" vertical="center" wrapText="1"/>
      <protection locked="0"/>
    </xf>
    <xf numFmtId="0" fontId="37" fillId="0" borderId="30" xfId="0" applyFont="1" applyBorder="1" applyAlignment="1">
      <alignment horizontal="left" vertical="center" wrapText="1"/>
      <protection locked="0"/>
    </xf>
    <xf numFmtId="0" fontId="37" fillId="0" borderId="31" xfId="0" applyFont="1" applyBorder="1" applyAlignment="1">
      <alignment horizontal="left" vertical="center" wrapText="1"/>
      <protection locked="0"/>
    </xf>
    <xf numFmtId="0" fontId="37" fillId="0" borderId="32" xfId="0" applyFont="1" applyBorder="1" applyAlignment="1">
      <alignment horizontal="left" vertical="center" wrapText="1"/>
      <protection locked="0"/>
    </xf>
    <xf numFmtId="0" fontId="37" fillId="0" borderId="33" xfId="0" applyFont="1" applyBorder="1" applyAlignment="1">
      <alignment horizontal="left" vertical="center" wrapText="1"/>
      <protection locked="0"/>
    </xf>
    <xf numFmtId="0" fontId="42" fillId="0" borderId="32" xfId="0" applyFont="1" applyBorder="1" applyAlignment="1">
      <alignment horizontal="left" vertical="center" wrapText="1"/>
      <protection locked="0"/>
    </xf>
    <xf numFmtId="0" fontId="42" fillId="0" borderId="33" xfId="0" applyFont="1" applyBorder="1" applyAlignment="1">
      <alignment horizontal="left" vertical="center" wrapText="1"/>
      <protection locked="0"/>
    </xf>
    <xf numFmtId="0" fontId="40" fillId="0" borderId="32" xfId="0" applyFont="1" applyBorder="1" applyAlignment="1">
      <alignment horizontal="left" vertical="center" wrapText="1"/>
      <protection locked="0"/>
    </xf>
    <xf numFmtId="0" fontId="40" fillId="0" borderId="33" xfId="0" applyFont="1" applyBorder="1" applyAlignment="1">
      <alignment horizontal="left" vertical="center" wrapText="1"/>
      <protection locked="0"/>
    </xf>
    <xf numFmtId="0" fontId="40" fillId="0" borderId="33" xfId="0" applyFont="1" applyBorder="1" applyAlignment="1">
      <alignment horizontal="left" vertical="center"/>
      <protection locked="0"/>
    </xf>
    <xf numFmtId="0" fontId="40" fillId="0" borderId="35" xfId="0" applyFont="1" applyBorder="1" applyAlignment="1">
      <alignment horizontal="left" vertical="center" wrapText="1"/>
      <protection locked="0"/>
    </xf>
    <xf numFmtId="0" fontId="40" fillId="0" borderId="34" xfId="0" applyFont="1" applyBorder="1" applyAlignment="1">
      <alignment horizontal="left" vertical="center" wrapText="1"/>
      <protection locked="0"/>
    </xf>
    <xf numFmtId="0" fontId="40" fillId="0" borderId="36" xfId="0" applyFont="1" applyBorder="1" applyAlignment="1">
      <alignment horizontal="left" vertical="center" wrapText="1"/>
      <protection locked="0"/>
    </xf>
    <xf numFmtId="0" fontId="40" fillId="0" borderId="1" xfId="0" applyFont="1" applyBorder="1" applyAlignment="1">
      <alignment horizontal="left" vertical="top"/>
      <protection locked="0"/>
    </xf>
    <xf numFmtId="0" fontId="40" fillId="0" borderId="1" xfId="0" applyFont="1" applyBorder="1" applyAlignment="1">
      <alignment horizontal="center" vertical="top"/>
      <protection locked="0"/>
    </xf>
    <xf numFmtId="0" fontId="40" fillId="0" borderId="35" xfId="0" applyFont="1" applyBorder="1" applyAlignment="1">
      <alignment horizontal="left" vertical="center"/>
      <protection locked="0"/>
    </xf>
    <xf numFmtId="0" fontId="40" fillId="0" borderId="36" xfId="0" applyFont="1" applyBorder="1" applyAlignment="1">
      <alignment horizontal="left" vertical="center"/>
      <protection locked="0"/>
    </xf>
    <xf numFmtId="0" fontId="42" fillId="0" borderId="0" xfId="0" applyFont="1" applyAlignment="1">
      <alignment vertical="center"/>
      <protection locked="0"/>
    </xf>
    <xf numFmtId="0" fontId="39" fillId="0" borderId="1" xfId="0" applyFont="1" applyBorder="1" applyAlignment="1">
      <alignment vertical="center"/>
      <protection locked="0"/>
    </xf>
    <xf numFmtId="0" fontId="42" fillId="0" borderId="34" xfId="0" applyFont="1" applyBorder="1" applyAlignment="1">
      <alignment vertical="center"/>
      <protection locked="0"/>
    </xf>
    <xf numFmtId="0" fontId="39" fillId="0" borderId="34" xfId="0" applyFont="1" applyBorder="1" applyAlignment="1">
      <alignment vertical="center"/>
      <protection locked="0"/>
    </xf>
    <xf numFmtId="0" fontId="0" fillId="0" borderId="1" xfId="0" applyBorder="1" applyAlignment="1">
      <alignment vertical="top"/>
      <protection locked="0"/>
    </xf>
    <xf numFmtId="49" fontId="40" fillId="0" borderId="1" xfId="0" applyNumberFormat="1" applyFont="1" applyBorder="1" applyAlignment="1">
      <alignment horizontal="left" vertical="center"/>
      <protection locked="0"/>
    </xf>
    <xf numFmtId="0" fontId="0" fillId="0" borderId="34" xfId="0" applyBorder="1" applyAlignment="1">
      <alignment vertical="top"/>
      <protection locked="0"/>
    </xf>
    <xf numFmtId="0" fontId="39" fillId="0" borderId="34" xfId="0" applyFont="1" applyBorder="1" applyAlignment="1">
      <alignment horizontal="left"/>
      <protection locked="0"/>
    </xf>
    <xf numFmtId="0" fontId="42" fillId="0" borderId="34" xfId="0" applyFont="1" applyBorder="1" applyAlignment="1">
      <protection locked="0"/>
    </xf>
    <xf numFmtId="0" fontId="37" fillId="0" borderId="32" xfId="0" applyFont="1" applyBorder="1" applyAlignment="1">
      <alignment vertical="top"/>
      <protection locked="0"/>
    </xf>
    <xf numFmtId="0" fontId="37" fillId="0" borderId="33" xfId="0" applyFont="1" applyBorder="1" applyAlignment="1">
      <alignment vertical="top"/>
      <protection locked="0"/>
    </xf>
    <xf numFmtId="0" fontId="37" fillId="0" borderId="1" xfId="0" applyFont="1" applyBorder="1" applyAlignment="1">
      <alignment horizontal="center" vertical="center"/>
      <protection locked="0"/>
    </xf>
    <xf numFmtId="0" fontId="37" fillId="0" borderId="1" xfId="0" applyFont="1" applyBorder="1" applyAlignment="1">
      <alignment horizontal="left" vertical="top"/>
      <protection locked="0"/>
    </xf>
    <xf numFmtId="0" fontId="37" fillId="0" borderId="35" xfId="0" applyFont="1" applyBorder="1" applyAlignment="1">
      <alignment vertical="top"/>
      <protection locked="0"/>
    </xf>
    <xf numFmtId="0" fontId="37" fillId="0" borderId="34" xfId="0" applyFont="1" applyBorder="1" applyAlignment="1">
      <alignment vertical="top"/>
      <protection locked="0"/>
    </xf>
    <xf numFmtId="0" fontId="37" fillId="0" borderId="36" xfId="0" applyFont="1" applyBorder="1" applyAlignment="1">
      <alignment vertical="top"/>
      <protection locked="0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2.67" customWidth="1"/>
    <col min="5" max="5" width="2.67" customWidth="1"/>
    <col min="6" max="6" width="2.67" customWidth="1"/>
    <col min="7" max="7" width="2.67" customWidth="1"/>
    <col min="8" max="8" width="2.67" customWidth="1"/>
    <col min="9" max="9" width="2.67" customWidth="1"/>
    <col min="10" max="10" width="2.67" customWidth="1"/>
    <col min="11" max="11" width="2.67" customWidth="1"/>
    <col min="12" max="12" width="2.67" customWidth="1"/>
    <col min="13" max="13" width="2.67" customWidth="1"/>
    <col min="14" max="14" width="2.67" customWidth="1"/>
    <col min="15" max="15" width="2.67" customWidth="1"/>
    <col min="16" max="16" width="2.67" customWidth="1"/>
    <col min="17" max="17" width="2.67" customWidth="1"/>
    <col min="18" max="18" width="2.67" customWidth="1"/>
    <col min="19" max="19" width="2.67" customWidth="1"/>
    <col min="20" max="20" width="2.67" customWidth="1"/>
    <col min="21" max="21" width="2.67" customWidth="1"/>
    <col min="22" max="22" width="2.67" customWidth="1"/>
    <col min="23" max="23" width="2.67" customWidth="1"/>
    <col min="24" max="24" width="2.67" customWidth="1"/>
    <col min="25" max="25" width="2.67" customWidth="1"/>
    <col min="26" max="26" width="2.67" customWidth="1"/>
    <col min="27" max="27" width="2.67" customWidth="1"/>
    <col min="28" max="28" width="2.67" customWidth="1"/>
    <col min="29" max="29" width="2.67" customWidth="1"/>
    <col min="30" max="30" width="2.67" customWidth="1"/>
    <col min="31" max="31" width="2.67" customWidth="1"/>
    <col min="32" max="32" width="2.67" customWidth="1"/>
    <col min="33" max="33" width="2.67" customWidth="1"/>
    <col min="34" max="34" width="3.33" customWidth="1"/>
    <col min="35" max="35" width="31.67" customWidth="1"/>
    <col min="36" max="36" width="2.5" customWidth="1"/>
    <col min="37" max="37" width="2.5" customWidth="1"/>
    <col min="38" max="38" width="8.33" customWidth="1"/>
    <col min="39" max="39" width="3.33" customWidth="1"/>
    <col min="40" max="40" width="13.33" customWidth="1"/>
    <col min="41" max="41" width="7.5" customWidth="1"/>
    <col min="42" max="42" width="4.17" customWidth="1"/>
    <col min="43" max="43" width="15.67" customWidth="1"/>
    <col min="44" max="44" width="13.67" customWidth="1"/>
    <col min="45" max="45" width="25.83" hidden="1" customWidth="1"/>
    <col min="46" max="46" width="25.83" hidden="1" customWidth="1"/>
    <col min="47" max="47" width="25.83" hidden="1" customWidth="1"/>
    <col min="48" max="48" width="21.67" hidden="1" customWidth="1"/>
    <col min="49" max="49" width="21.67" hidden="1" customWidth="1"/>
    <col min="50" max="50" width="21.67" hidden="1" customWidth="1"/>
    <col min="51" max="51" width="21.67" hidden="1" customWidth="1"/>
    <col min="52" max="52" width="21.67" hidden="1" customWidth="1"/>
    <col min="53" max="53" width="19.17" hidden="1" customWidth="1"/>
    <col min="54" max="54" width="25" hidden="1" customWidth="1"/>
    <col min="55" max="55" width="19.17" hidden="1" customWidth="1"/>
    <col min="56" max="56" width="19.17" hidden="1" customWidth="1"/>
    <col min="57" max="57" width="66.5" customWidth="1"/>
    <col min="71" max="71" width="9.33" hidden="1"/>
    <col min="72" max="72" width="9.33" hidden="1"/>
    <col min="73" max="73" width="9.33" hidden="1"/>
    <col min="74" max="74" width="9.33" hidden="1"/>
    <col min="75" max="75" width="9.33" hidden="1"/>
    <col min="76" max="76" width="9.33" hidden="1"/>
    <col min="77" max="77" width="9.33" hidden="1"/>
    <col min="78" max="78" width="9.33" hidden="1"/>
    <col min="79" max="79" width="9.33" hidden="1"/>
    <col min="80" max="80" width="9.33" hidden="1"/>
    <col min="81" max="81" width="9.33" hidden="1"/>
    <col min="82" max="82" width="9.33" hidden="1"/>
    <col min="83" max="83" width="9.33" hidden="1"/>
    <col min="84" max="84" width="9.33" hidden="1"/>
    <col min="85" max="85" width="9.33" hidden="1"/>
    <col min="86" max="86" width="9.33" hidden="1"/>
    <col min="87" max="87" width="9.33" hidden="1"/>
    <col min="88" max="88" width="9.33" hidden="1"/>
    <col min="89" max="89" width="9.33" hidden="1"/>
    <col min="90" max="90" width="9.33" hidden="1"/>
    <col min="91" max="91" width="9.33" hidden="1"/>
  </cols>
  <sheetData>
    <row r="1" ht="21.36" customHeight="1">
      <c r="A1" s="15" t="s">
        <v>0</v>
      </c>
      <c r="B1" s="16"/>
      <c r="C1" s="16"/>
      <c r="D1" s="17" t="s">
        <v>1</v>
      </c>
      <c r="E1" s="16"/>
      <c r="F1" s="16"/>
      <c r="G1" s="16"/>
      <c r="H1" s="16"/>
      <c r="I1" s="16"/>
      <c r="J1" s="16"/>
      <c r="K1" s="18" t="s">
        <v>2</v>
      </c>
      <c r="L1" s="18"/>
      <c r="M1" s="18"/>
      <c r="N1" s="18"/>
      <c r="O1" s="18"/>
      <c r="P1" s="18"/>
      <c r="Q1" s="18"/>
      <c r="R1" s="18"/>
      <c r="S1" s="18"/>
      <c r="T1" s="16"/>
      <c r="U1" s="16"/>
      <c r="V1" s="16"/>
      <c r="W1" s="18" t="s">
        <v>3</v>
      </c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9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1" t="s">
        <v>4</v>
      </c>
      <c r="BB1" s="21" t="s">
        <v>5</v>
      </c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T1" s="22" t="s">
        <v>6</v>
      </c>
      <c r="BU1" s="22" t="s">
        <v>6</v>
      </c>
      <c r="BV1" s="22" t="s">
        <v>7</v>
      </c>
    </row>
    <row r="2" ht="36.96" customHeight="1">
      <c r="AR2"/>
      <c r="BS2" s="23" t="s">
        <v>8</v>
      </c>
      <c r="BT2" s="23" t="s">
        <v>9</v>
      </c>
    </row>
    <row r="3" ht="6.96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6"/>
      <c r="BS3" s="23" t="s">
        <v>8</v>
      </c>
      <c r="BT3" s="23" t="s">
        <v>10</v>
      </c>
    </row>
    <row r="4" ht="36.96" customHeight="1">
      <c r="B4" s="27"/>
      <c r="C4" s="28"/>
      <c r="D4" s="29" t="s">
        <v>11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30"/>
      <c r="AS4" s="31" t="s">
        <v>12</v>
      </c>
      <c r="BE4" s="32" t="s">
        <v>13</v>
      </c>
      <c r="BS4" s="23" t="s">
        <v>14</v>
      </c>
    </row>
    <row r="5" ht="14.4" customHeight="1">
      <c r="B5" s="27"/>
      <c r="C5" s="28"/>
      <c r="D5" s="33" t="s">
        <v>15</v>
      </c>
      <c r="E5" s="28"/>
      <c r="F5" s="28"/>
      <c r="G5" s="28"/>
      <c r="H5" s="28"/>
      <c r="I5" s="28"/>
      <c r="J5" s="28"/>
      <c r="K5" s="34" t="s">
        <v>16</v>
      </c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30"/>
      <c r="BE5" s="35" t="s">
        <v>17</v>
      </c>
      <c r="BS5" s="23" t="s">
        <v>8</v>
      </c>
    </row>
    <row r="6" ht="36.96" customHeight="1">
      <c r="B6" s="27"/>
      <c r="C6" s="28"/>
      <c r="D6" s="36" t="s">
        <v>18</v>
      </c>
      <c r="E6" s="28"/>
      <c r="F6" s="28"/>
      <c r="G6" s="28"/>
      <c r="H6" s="28"/>
      <c r="I6" s="28"/>
      <c r="J6" s="28"/>
      <c r="K6" s="37" t="s">
        <v>19</v>
      </c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30"/>
      <c r="BE6" s="38"/>
      <c r="BS6" s="23" t="s">
        <v>8</v>
      </c>
    </row>
    <row r="7" ht="14.4" customHeight="1">
      <c r="B7" s="27"/>
      <c r="C7" s="28"/>
      <c r="D7" s="39" t="s">
        <v>20</v>
      </c>
      <c r="E7" s="28"/>
      <c r="F7" s="28"/>
      <c r="G7" s="28"/>
      <c r="H7" s="28"/>
      <c r="I7" s="28"/>
      <c r="J7" s="28"/>
      <c r="K7" s="34" t="s">
        <v>21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39" t="s">
        <v>22</v>
      </c>
      <c r="AL7" s="28"/>
      <c r="AM7" s="28"/>
      <c r="AN7" s="34" t="s">
        <v>21</v>
      </c>
      <c r="AO7" s="28"/>
      <c r="AP7" s="28"/>
      <c r="AQ7" s="30"/>
      <c r="BE7" s="38"/>
      <c r="BS7" s="23" t="s">
        <v>8</v>
      </c>
    </row>
    <row r="8" ht="14.4" customHeight="1">
      <c r="B8" s="27"/>
      <c r="C8" s="28"/>
      <c r="D8" s="39" t="s">
        <v>23</v>
      </c>
      <c r="E8" s="28"/>
      <c r="F8" s="28"/>
      <c r="G8" s="28"/>
      <c r="H8" s="28"/>
      <c r="I8" s="28"/>
      <c r="J8" s="28"/>
      <c r="K8" s="34" t="s">
        <v>24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39" t="s">
        <v>25</v>
      </c>
      <c r="AL8" s="28"/>
      <c r="AM8" s="28"/>
      <c r="AN8" s="40" t="s">
        <v>26</v>
      </c>
      <c r="AO8" s="28"/>
      <c r="AP8" s="28"/>
      <c r="AQ8" s="30"/>
      <c r="BE8" s="38"/>
      <c r="BS8" s="23" t="s">
        <v>8</v>
      </c>
    </row>
    <row r="9" ht="14.4" customHeight="1">
      <c r="B9" s="27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30"/>
      <c r="BE9" s="38"/>
      <c r="BS9" s="23" t="s">
        <v>8</v>
      </c>
    </row>
    <row r="10" ht="14.4" customHeight="1">
      <c r="B10" s="27"/>
      <c r="C10" s="28"/>
      <c r="D10" s="39" t="s">
        <v>27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39" t="s">
        <v>28</v>
      </c>
      <c r="AL10" s="28"/>
      <c r="AM10" s="28"/>
      <c r="AN10" s="34" t="s">
        <v>21</v>
      </c>
      <c r="AO10" s="28"/>
      <c r="AP10" s="28"/>
      <c r="AQ10" s="30"/>
      <c r="BE10" s="38"/>
      <c r="BS10" s="23" t="s">
        <v>8</v>
      </c>
    </row>
    <row r="11" ht="18.48" customHeight="1">
      <c r="B11" s="27"/>
      <c r="C11" s="28"/>
      <c r="D11" s="28"/>
      <c r="E11" s="34" t="s">
        <v>29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39" t="s">
        <v>30</v>
      </c>
      <c r="AL11" s="28"/>
      <c r="AM11" s="28"/>
      <c r="AN11" s="34" t="s">
        <v>21</v>
      </c>
      <c r="AO11" s="28"/>
      <c r="AP11" s="28"/>
      <c r="AQ11" s="30"/>
      <c r="BE11" s="38"/>
      <c r="BS11" s="23" t="s">
        <v>8</v>
      </c>
    </row>
    <row r="12" ht="6.96" customHeight="1"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30"/>
      <c r="BE12" s="38"/>
      <c r="BS12" s="23" t="s">
        <v>8</v>
      </c>
    </row>
    <row r="13" ht="14.4" customHeight="1">
      <c r="B13" s="27"/>
      <c r="C13" s="28"/>
      <c r="D13" s="39" t="s">
        <v>31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39" t="s">
        <v>28</v>
      </c>
      <c r="AL13" s="28"/>
      <c r="AM13" s="28"/>
      <c r="AN13" s="41" t="s">
        <v>32</v>
      </c>
      <c r="AO13" s="28"/>
      <c r="AP13" s="28"/>
      <c r="AQ13" s="30"/>
      <c r="BE13" s="38"/>
      <c r="BS13" s="23" t="s">
        <v>8</v>
      </c>
    </row>
    <row r="14">
      <c r="B14" s="27"/>
      <c r="C14" s="28"/>
      <c r="D14" s="28"/>
      <c r="E14" s="41" t="s">
        <v>32</v>
      </c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39" t="s">
        <v>30</v>
      </c>
      <c r="AL14" s="28"/>
      <c r="AM14" s="28"/>
      <c r="AN14" s="41" t="s">
        <v>32</v>
      </c>
      <c r="AO14" s="28"/>
      <c r="AP14" s="28"/>
      <c r="AQ14" s="30"/>
      <c r="BE14" s="38"/>
      <c r="BS14" s="23" t="s">
        <v>8</v>
      </c>
    </row>
    <row r="15" ht="6.96" customHeight="1"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30"/>
      <c r="BE15" s="38"/>
      <c r="BS15" s="23" t="s">
        <v>6</v>
      </c>
    </row>
    <row r="16" ht="14.4" customHeight="1">
      <c r="B16" s="27"/>
      <c r="C16" s="28"/>
      <c r="D16" s="39" t="s">
        <v>33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39" t="s">
        <v>28</v>
      </c>
      <c r="AL16" s="28"/>
      <c r="AM16" s="28"/>
      <c r="AN16" s="34" t="s">
        <v>21</v>
      </c>
      <c r="AO16" s="28"/>
      <c r="AP16" s="28"/>
      <c r="AQ16" s="30"/>
      <c r="BE16" s="38"/>
      <c r="BS16" s="23" t="s">
        <v>6</v>
      </c>
    </row>
    <row r="17" ht="18.48" customHeight="1">
      <c r="B17" s="27"/>
      <c r="C17" s="28"/>
      <c r="D17" s="28"/>
      <c r="E17" s="34" t="s">
        <v>34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39" t="s">
        <v>30</v>
      </c>
      <c r="AL17" s="28"/>
      <c r="AM17" s="28"/>
      <c r="AN17" s="34" t="s">
        <v>21</v>
      </c>
      <c r="AO17" s="28"/>
      <c r="AP17" s="28"/>
      <c r="AQ17" s="30"/>
      <c r="BE17" s="38"/>
      <c r="BS17" s="23" t="s">
        <v>35</v>
      </c>
    </row>
    <row r="18" ht="6.96" customHeight="1"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30"/>
      <c r="BE18" s="38"/>
      <c r="BS18" s="23" t="s">
        <v>36</v>
      </c>
    </row>
    <row r="19" ht="14.4" customHeight="1">
      <c r="B19" s="27"/>
      <c r="C19" s="28"/>
      <c r="D19" s="39" t="s">
        <v>37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30"/>
      <c r="BE19" s="38"/>
      <c r="BS19" s="23" t="s">
        <v>36</v>
      </c>
    </row>
    <row r="20" ht="16.5" customHeight="1">
      <c r="B20" s="27"/>
      <c r="C20" s="28"/>
      <c r="D20" s="28"/>
      <c r="E20" s="43" t="s">
        <v>21</v>
      </c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28"/>
      <c r="AP20" s="28"/>
      <c r="AQ20" s="30"/>
      <c r="BE20" s="38"/>
      <c r="BS20" s="23" t="s">
        <v>35</v>
      </c>
    </row>
    <row r="21" ht="6.96" customHeight="1"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30"/>
      <c r="BE21" s="38"/>
    </row>
    <row r="22" ht="6.96" customHeight="1">
      <c r="B22" s="27"/>
      <c r="C22" s="28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28"/>
      <c r="AQ22" s="30"/>
      <c r="BE22" s="38"/>
    </row>
    <row r="23" s="1" customFormat="1" ht="25.92" customHeight="1">
      <c r="B23" s="45"/>
      <c r="C23" s="46"/>
      <c r="D23" s="47" t="s">
        <v>38</v>
      </c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9">
        <f>ROUND(AG51,1)</f>
        <v>0</v>
      </c>
      <c r="AL23" s="48"/>
      <c r="AM23" s="48"/>
      <c r="AN23" s="48"/>
      <c r="AO23" s="48"/>
      <c r="AP23" s="46"/>
      <c r="AQ23" s="50"/>
      <c r="BE23" s="38"/>
    </row>
    <row r="24" s="1" customFormat="1" ht="6.96" customHeight="1">
      <c r="B24" s="45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50"/>
      <c r="BE24" s="38"/>
    </row>
    <row r="25" s="1" customFormat="1">
      <c r="B25" s="45"/>
      <c r="C25" s="46"/>
      <c r="D25" s="46"/>
      <c r="E25" s="46"/>
      <c r="F25" s="46"/>
      <c r="G25" s="46"/>
      <c r="H25" s="46"/>
      <c r="I25" s="46"/>
      <c r="J25" s="46"/>
      <c r="K25" s="46"/>
      <c r="L25" s="51" t="s">
        <v>39</v>
      </c>
      <c r="M25" s="51"/>
      <c r="N25" s="51"/>
      <c r="O25" s="51"/>
      <c r="P25" s="46"/>
      <c r="Q25" s="46"/>
      <c r="R25" s="46"/>
      <c r="S25" s="46"/>
      <c r="T25" s="46"/>
      <c r="U25" s="46"/>
      <c r="V25" s="46"/>
      <c r="W25" s="51" t="s">
        <v>40</v>
      </c>
      <c r="X25" s="51"/>
      <c r="Y25" s="51"/>
      <c r="Z25" s="51"/>
      <c r="AA25" s="51"/>
      <c r="AB25" s="51"/>
      <c r="AC25" s="51"/>
      <c r="AD25" s="51"/>
      <c r="AE25" s="51"/>
      <c r="AF25" s="46"/>
      <c r="AG25" s="46"/>
      <c r="AH25" s="46"/>
      <c r="AI25" s="46"/>
      <c r="AJ25" s="46"/>
      <c r="AK25" s="51" t="s">
        <v>41</v>
      </c>
      <c r="AL25" s="51"/>
      <c r="AM25" s="51"/>
      <c r="AN25" s="51"/>
      <c r="AO25" s="51"/>
      <c r="AP25" s="46"/>
      <c r="AQ25" s="50"/>
      <c r="BE25" s="38"/>
    </row>
    <row r="26" s="2" customFormat="1" ht="14.4" customHeight="1">
      <c r="B26" s="52"/>
      <c r="C26" s="53"/>
      <c r="D26" s="54" t="s">
        <v>42</v>
      </c>
      <c r="E26" s="53"/>
      <c r="F26" s="54" t="s">
        <v>43</v>
      </c>
      <c r="G26" s="53"/>
      <c r="H26" s="53"/>
      <c r="I26" s="53"/>
      <c r="J26" s="53"/>
      <c r="K26" s="53"/>
      <c r="L26" s="55">
        <v>0.20999999999999999</v>
      </c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6">
        <f>ROUND(AZ51,1)</f>
        <v>0</v>
      </c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6">
        <f>ROUND(AV51,1)</f>
        <v>0</v>
      </c>
      <c r="AL26" s="53"/>
      <c r="AM26" s="53"/>
      <c r="AN26" s="53"/>
      <c r="AO26" s="53"/>
      <c r="AP26" s="53"/>
      <c r="AQ26" s="57"/>
      <c r="BE26" s="38"/>
    </row>
    <row r="27" s="2" customFormat="1" ht="14.4" customHeight="1">
      <c r="B27" s="52"/>
      <c r="C27" s="53"/>
      <c r="D27" s="53"/>
      <c r="E27" s="53"/>
      <c r="F27" s="54" t="s">
        <v>44</v>
      </c>
      <c r="G27" s="53"/>
      <c r="H27" s="53"/>
      <c r="I27" s="53"/>
      <c r="J27" s="53"/>
      <c r="K27" s="53"/>
      <c r="L27" s="55">
        <v>0.14999999999999999</v>
      </c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6">
        <f>ROUND(BA51,1)</f>
        <v>0</v>
      </c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6">
        <f>ROUND(AW51,1)</f>
        <v>0</v>
      </c>
      <c r="AL27" s="53"/>
      <c r="AM27" s="53"/>
      <c r="AN27" s="53"/>
      <c r="AO27" s="53"/>
      <c r="AP27" s="53"/>
      <c r="AQ27" s="57"/>
      <c r="BE27" s="38"/>
    </row>
    <row r="28" hidden="1" s="2" customFormat="1" ht="14.4" customHeight="1">
      <c r="B28" s="52"/>
      <c r="C28" s="53"/>
      <c r="D28" s="53"/>
      <c r="E28" s="53"/>
      <c r="F28" s="54" t="s">
        <v>45</v>
      </c>
      <c r="G28" s="53"/>
      <c r="H28" s="53"/>
      <c r="I28" s="53"/>
      <c r="J28" s="53"/>
      <c r="K28" s="53"/>
      <c r="L28" s="55">
        <v>0.20999999999999999</v>
      </c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6">
        <f>ROUND(BB51,1)</f>
        <v>0</v>
      </c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6">
        <v>0</v>
      </c>
      <c r="AL28" s="53"/>
      <c r="AM28" s="53"/>
      <c r="AN28" s="53"/>
      <c r="AO28" s="53"/>
      <c r="AP28" s="53"/>
      <c r="AQ28" s="57"/>
      <c r="BE28" s="38"/>
    </row>
    <row r="29" hidden="1" s="2" customFormat="1" ht="14.4" customHeight="1">
      <c r="B29" s="52"/>
      <c r="C29" s="53"/>
      <c r="D29" s="53"/>
      <c r="E29" s="53"/>
      <c r="F29" s="54" t="s">
        <v>46</v>
      </c>
      <c r="G29" s="53"/>
      <c r="H29" s="53"/>
      <c r="I29" s="53"/>
      <c r="J29" s="53"/>
      <c r="K29" s="53"/>
      <c r="L29" s="55">
        <v>0.14999999999999999</v>
      </c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6">
        <f>ROUND(BC51,1)</f>
        <v>0</v>
      </c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6">
        <v>0</v>
      </c>
      <c r="AL29" s="53"/>
      <c r="AM29" s="53"/>
      <c r="AN29" s="53"/>
      <c r="AO29" s="53"/>
      <c r="AP29" s="53"/>
      <c r="AQ29" s="57"/>
      <c r="BE29" s="38"/>
    </row>
    <row r="30" hidden="1" s="2" customFormat="1" ht="14.4" customHeight="1">
      <c r="B30" s="52"/>
      <c r="C30" s="53"/>
      <c r="D30" s="53"/>
      <c r="E30" s="53"/>
      <c r="F30" s="54" t="s">
        <v>47</v>
      </c>
      <c r="G30" s="53"/>
      <c r="H30" s="53"/>
      <c r="I30" s="53"/>
      <c r="J30" s="53"/>
      <c r="K30" s="53"/>
      <c r="L30" s="55">
        <v>0</v>
      </c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6">
        <f>ROUND(BD51,1)</f>
        <v>0</v>
      </c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6">
        <v>0</v>
      </c>
      <c r="AL30" s="53"/>
      <c r="AM30" s="53"/>
      <c r="AN30" s="53"/>
      <c r="AO30" s="53"/>
      <c r="AP30" s="53"/>
      <c r="AQ30" s="57"/>
      <c r="BE30" s="38"/>
    </row>
    <row r="31" s="1" customFormat="1" ht="6.96" customHeight="1">
      <c r="B31" s="45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50"/>
      <c r="BE31" s="38"/>
    </row>
    <row r="32" s="1" customFormat="1" ht="25.92" customHeight="1">
      <c r="B32" s="45"/>
      <c r="C32" s="58"/>
      <c r="D32" s="59" t="s">
        <v>48</v>
      </c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1" t="s">
        <v>49</v>
      </c>
      <c r="U32" s="60"/>
      <c r="V32" s="60"/>
      <c r="W32" s="60"/>
      <c r="X32" s="62" t="s">
        <v>50</v>
      </c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3">
        <f>SUM(AK23:AK30)</f>
        <v>0</v>
      </c>
      <c r="AL32" s="60"/>
      <c r="AM32" s="60"/>
      <c r="AN32" s="60"/>
      <c r="AO32" s="64"/>
      <c r="AP32" s="58"/>
      <c r="AQ32" s="65"/>
      <c r="BE32" s="38"/>
    </row>
    <row r="33" s="1" customFormat="1" ht="6.96" customHeight="1">
      <c r="B33" s="45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50"/>
    </row>
    <row r="34" s="1" customFormat="1" ht="6.96" customHeight="1">
      <c r="B34" s="66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8"/>
    </row>
    <row r="38" s="1" customFormat="1" ht="6.96" customHeight="1">
      <c r="B38" s="69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1"/>
    </row>
    <row r="39" s="1" customFormat="1" ht="36.96" customHeight="1">
      <c r="B39" s="45"/>
      <c r="C39" s="72" t="s">
        <v>51</v>
      </c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1"/>
    </row>
    <row r="40" s="1" customFormat="1" ht="6.96" customHeight="1">
      <c r="B40" s="45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1"/>
    </row>
    <row r="41" s="3" customFormat="1" ht="14.4" customHeight="1">
      <c r="B41" s="74"/>
      <c r="C41" s="75" t="s">
        <v>15</v>
      </c>
      <c r="D41" s="76"/>
      <c r="E41" s="76"/>
      <c r="F41" s="76"/>
      <c r="G41" s="76"/>
      <c r="H41" s="76"/>
      <c r="I41" s="76"/>
      <c r="J41" s="76"/>
      <c r="K41" s="76"/>
      <c r="L41" s="76" t="str">
        <f>K5</f>
        <v>R-O-2018033</v>
      </c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7"/>
    </row>
    <row r="42" s="4" customFormat="1" ht="36.96" customHeight="1">
      <c r="B42" s="78"/>
      <c r="C42" s="79" t="s">
        <v>18</v>
      </c>
      <c r="D42" s="80"/>
      <c r="E42" s="80"/>
      <c r="F42" s="80"/>
      <c r="G42" s="80"/>
      <c r="H42" s="80"/>
      <c r="I42" s="80"/>
      <c r="J42" s="80"/>
      <c r="K42" s="80"/>
      <c r="L42" s="81" t="str">
        <f>K6</f>
        <v>Hřiště Očov - opravy povrchu a oplocení</v>
      </c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2"/>
    </row>
    <row r="43" s="1" customFormat="1" ht="6.96" customHeight="1">
      <c r="B43" s="45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1"/>
    </row>
    <row r="44" s="1" customFormat="1">
      <c r="B44" s="45"/>
      <c r="C44" s="75" t="s">
        <v>23</v>
      </c>
      <c r="D44" s="73"/>
      <c r="E44" s="73"/>
      <c r="F44" s="73"/>
      <c r="G44" s="73"/>
      <c r="H44" s="73"/>
      <c r="I44" s="73"/>
      <c r="J44" s="73"/>
      <c r="K44" s="73"/>
      <c r="L44" s="83" t="str">
        <f>IF(K8="","",K8)</f>
        <v>Hodonín</v>
      </c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5" t="s">
        <v>25</v>
      </c>
      <c r="AJ44" s="73"/>
      <c r="AK44" s="73"/>
      <c r="AL44" s="73"/>
      <c r="AM44" s="84" t="str">
        <f>IF(AN8= "","",AN8)</f>
        <v>11. 5. 2018</v>
      </c>
      <c r="AN44" s="84"/>
      <c r="AO44" s="73"/>
      <c r="AP44" s="73"/>
      <c r="AQ44" s="73"/>
      <c r="AR44" s="71"/>
    </row>
    <row r="45" s="1" customFormat="1" ht="6.96" customHeight="1">
      <c r="B45" s="45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1"/>
    </row>
    <row r="46" s="1" customFormat="1">
      <c r="B46" s="45"/>
      <c r="C46" s="75" t="s">
        <v>27</v>
      </c>
      <c r="D46" s="73"/>
      <c r="E46" s="73"/>
      <c r="F46" s="73"/>
      <c r="G46" s="73"/>
      <c r="H46" s="73"/>
      <c r="I46" s="73"/>
      <c r="J46" s="73"/>
      <c r="K46" s="73"/>
      <c r="L46" s="76" t="str">
        <f>IF(E11= "","",E11)</f>
        <v>Město Hodonín, Masarykovo nám. 53/1,Hodonín</v>
      </c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5" t="s">
        <v>33</v>
      </c>
      <c r="AJ46" s="73"/>
      <c r="AK46" s="73"/>
      <c r="AL46" s="73"/>
      <c r="AM46" s="76" t="str">
        <f>IF(E17="","",E17)</f>
        <v>Ing. arch. Jiří Řihák</v>
      </c>
      <c r="AN46" s="76"/>
      <c r="AO46" s="76"/>
      <c r="AP46" s="76"/>
      <c r="AQ46" s="73"/>
      <c r="AR46" s="71"/>
      <c r="AS46" s="85" t="s">
        <v>52</v>
      </c>
      <c r="AT46" s="86"/>
      <c r="AU46" s="87"/>
      <c r="AV46" s="87"/>
      <c r="AW46" s="87"/>
      <c r="AX46" s="87"/>
      <c r="AY46" s="87"/>
      <c r="AZ46" s="87"/>
      <c r="BA46" s="87"/>
      <c r="BB46" s="87"/>
      <c r="BC46" s="87"/>
      <c r="BD46" s="88"/>
    </row>
    <row r="47" s="1" customFormat="1">
      <c r="B47" s="45"/>
      <c r="C47" s="75" t="s">
        <v>31</v>
      </c>
      <c r="D47" s="73"/>
      <c r="E47" s="73"/>
      <c r="F47" s="73"/>
      <c r="G47" s="73"/>
      <c r="H47" s="73"/>
      <c r="I47" s="73"/>
      <c r="J47" s="73"/>
      <c r="K47" s="73"/>
      <c r="L47" s="76" t="str">
        <f>IF(E14= "Vyplň údaj","",E14)</f>
        <v/>
      </c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1"/>
      <c r="AS47" s="89"/>
      <c r="AT47" s="90"/>
      <c r="AU47" s="91"/>
      <c r="AV47" s="91"/>
      <c r="AW47" s="91"/>
      <c r="AX47" s="91"/>
      <c r="AY47" s="91"/>
      <c r="AZ47" s="91"/>
      <c r="BA47" s="91"/>
      <c r="BB47" s="91"/>
      <c r="BC47" s="91"/>
      <c r="BD47" s="92"/>
    </row>
    <row r="48" s="1" customFormat="1" ht="10.8" customHeight="1">
      <c r="B48" s="45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1"/>
      <c r="AS48" s="93"/>
      <c r="AT48" s="54"/>
      <c r="AU48" s="46"/>
      <c r="AV48" s="46"/>
      <c r="AW48" s="46"/>
      <c r="AX48" s="46"/>
      <c r="AY48" s="46"/>
      <c r="AZ48" s="46"/>
      <c r="BA48" s="46"/>
      <c r="BB48" s="46"/>
      <c r="BC48" s="46"/>
      <c r="BD48" s="94"/>
    </row>
    <row r="49" s="1" customFormat="1" ht="29.28" customHeight="1">
      <c r="B49" s="45"/>
      <c r="C49" s="95" t="s">
        <v>53</v>
      </c>
      <c r="D49" s="96"/>
      <c r="E49" s="96"/>
      <c r="F49" s="96"/>
      <c r="G49" s="96"/>
      <c r="H49" s="97"/>
      <c r="I49" s="98" t="s">
        <v>54</v>
      </c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9" t="s">
        <v>55</v>
      </c>
      <c r="AH49" s="96"/>
      <c r="AI49" s="96"/>
      <c r="AJ49" s="96"/>
      <c r="AK49" s="96"/>
      <c r="AL49" s="96"/>
      <c r="AM49" s="96"/>
      <c r="AN49" s="98" t="s">
        <v>56</v>
      </c>
      <c r="AO49" s="96"/>
      <c r="AP49" s="96"/>
      <c r="AQ49" s="100" t="s">
        <v>57</v>
      </c>
      <c r="AR49" s="71"/>
      <c r="AS49" s="101" t="s">
        <v>58</v>
      </c>
      <c r="AT49" s="102" t="s">
        <v>59</v>
      </c>
      <c r="AU49" s="102" t="s">
        <v>60</v>
      </c>
      <c r="AV49" s="102" t="s">
        <v>61</v>
      </c>
      <c r="AW49" s="102" t="s">
        <v>62</v>
      </c>
      <c r="AX49" s="102" t="s">
        <v>63</v>
      </c>
      <c r="AY49" s="102" t="s">
        <v>64</v>
      </c>
      <c r="AZ49" s="102" t="s">
        <v>65</v>
      </c>
      <c r="BA49" s="102" t="s">
        <v>66</v>
      </c>
      <c r="BB49" s="102" t="s">
        <v>67</v>
      </c>
      <c r="BC49" s="102" t="s">
        <v>68</v>
      </c>
      <c r="BD49" s="103" t="s">
        <v>69</v>
      </c>
    </row>
    <row r="50" s="1" customFormat="1" ht="10.8" customHeight="1">
      <c r="B50" s="45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1"/>
      <c r="AS50" s="104"/>
      <c r="AT50" s="105"/>
      <c r="AU50" s="105"/>
      <c r="AV50" s="105"/>
      <c r="AW50" s="105"/>
      <c r="AX50" s="105"/>
      <c r="AY50" s="105"/>
      <c r="AZ50" s="105"/>
      <c r="BA50" s="105"/>
      <c r="BB50" s="105"/>
      <c r="BC50" s="105"/>
      <c r="BD50" s="106"/>
    </row>
    <row r="51" s="4" customFormat="1" ht="32.4" customHeight="1">
      <c r="B51" s="78"/>
      <c r="C51" s="107" t="s">
        <v>70</v>
      </c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9">
        <f>ROUND(AG52,1)</f>
        <v>0</v>
      </c>
      <c r="AH51" s="109"/>
      <c r="AI51" s="109"/>
      <c r="AJ51" s="109"/>
      <c r="AK51" s="109"/>
      <c r="AL51" s="109"/>
      <c r="AM51" s="109"/>
      <c r="AN51" s="110">
        <f>SUM(AG51,AT51)</f>
        <v>0</v>
      </c>
      <c r="AO51" s="110"/>
      <c r="AP51" s="110"/>
      <c r="AQ51" s="111" t="s">
        <v>21</v>
      </c>
      <c r="AR51" s="82"/>
      <c r="AS51" s="112">
        <f>ROUND(AS52,1)</f>
        <v>0</v>
      </c>
      <c r="AT51" s="113">
        <f>ROUND(SUM(AV51:AW51),1)</f>
        <v>0</v>
      </c>
      <c r="AU51" s="114">
        <f>ROUND(AU52,5)</f>
        <v>0</v>
      </c>
      <c r="AV51" s="113">
        <f>ROUND(AZ51*L26,1)</f>
        <v>0</v>
      </c>
      <c r="AW51" s="113">
        <f>ROUND(BA51*L27,1)</f>
        <v>0</v>
      </c>
      <c r="AX51" s="113">
        <f>ROUND(BB51*L26,1)</f>
        <v>0</v>
      </c>
      <c r="AY51" s="113">
        <f>ROUND(BC51*L27,1)</f>
        <v>0</v>
      </c>
      <c r="AZ51" s="113">
        <f>ROUND(AZ52,1)</f>
        <v>0</v>
      </c>
      <c r="BA51" s="113">
        <f>ROUND(BA52,1)</f>
        <v>0</v>
      </c>
      <c r="BB51" s="113">
        <f>ROUND(BB52,1)</f>
        <v>0</v>
      </c>
      <c r="BC51" s="113">
        <f>ROUND(BC52,1)</f>
        <v>0</v>
      </c>
      <c r="BD51" s="115">
        <f>ROUND(BD52,1)</f>
        <v>0</v>
      </c>
      <c r="BS51" s="116" t="s">
        <v>71</v>
      </c>
      <c r="BT51" s="116" t="s">
        <v>72</v>
      </c>
      <c r="BU51" s="117" t="s">
        <v>73</v>
      </c>
      <c r="BV51" s="116" t="s">
        <v>74</v>
      </c>
      <c r="BW51" s="116" t="s">
        <v>7</v>
      </c>
      <c r="BX51" s="116" t="s">
        <v>75</v>
      </c>
      <c r="CL51" s="116" t="s">
        <v>21</v>
      </c>
    </row>
    <row r="52" s="5" customFormat="1" ht="31.5" customHeight="1">
      <c r="A52" s="118" t="s">
        <v>76</v>
      </c>
      <c r="B52" s="119"/>
      <c r="C52" s="120"/>
      <c r="D52" s="121" t="s">
        <v>77</v>
      </c>
      <c r="E52" s="121"/>
      <c r="F52" s="121"/>
      <c r="G52" s="121"/>
      <c r="H52" s="121"/>
      <c r="I52" s="122"/>
      <c r="J52" s="121" t="s">
        <v>19</v>
      </c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3">
        <f>'01 - Hřiště Očov - opravy...'!J27</f>
        <v>0</v>
      </c>
      <c r="AH52" s="122"/>
      <c r="AI52" s="122"/>
      <c r="AJ52" s="122"/>
      <c r="AK52" s="122"/>
      <c r="AL52" s="122"/>
      <c r="AM52" s="122"/>
      <c r="AN52" s="123">
        <f>SUM(AG52,AT52)</f>
        <v>0</v>
      </c>
      <c r="AO52" s="122"/>
      <c r="AP52" s="122"/>
      <c r="AQ52" s="124" t="s">
        <v>78</v>
      </c>
      <c r="AR52" s="125"/>
      <c r="AS52" s="126">
        <v>0</v>
      </c>
      <c r="AT52" s="127">
        <f>ROUND(SUM(AV52:AW52),1)</f>
        <v>0</v>
      </c>
      <c r="AU52" s="128">
        <f>'01 - Hřiště Očov - opravy...'!P96</f>
        <v>0</v>
      </c>
      <c r="AV52" s="127">
        <f>'01 - Hřiště Očov - opravy...'!J30</f>
        <v>0</v>
      </c>
      <c r="AW52" s="127">
        <f>'01 - Hřiště Očov - opravy...'!J31</f>
        <v>0</v>
      </c>
      <c r="AX52" s="127">
        <f>'01 - Hřiště Očov - opravy...'!J32</f>
        <v>0</v>
      </c>
      <c r="AY52" s="127">
        <f>'01 - Hřiště Očov - opravy...'!J33</f>
        <v>0</v>
      </c>
      <c r="AZ52" s="127">
        <f>'01 - Hřiště Očov - opravy...'!F30</f>
        <v>0</v>
      </c>
      <c r="BA52" s="127">
        <f>'01 - Hřiště Očov - opravy...'!F31</f>
        <v>0</v>
      </c>
      <c r="BB52" s="127">
        <f>'01 - Hřiště Očov - opravy...'!F32</f>
        <v>0</v>
      </c>
      <c r="BC52" s="127">
        <f>'01 - Hřiště Očov - opravy...'!F33</f>
        <v>0</v>
      </c>
      <c r="BD52" s="129">
        <f>'01 - Hřiště Očov - opravy...'!F34</f>
        <v>0</v>
      </c>
      <c r="BT52" s="130" t="s">
        <v>79</v>
      </c>
      <c r="BV52" s="130" t="s">
        <v>74</v>
      </c>
      <c r="BW52" s="130" t="s">
        <v>80</v>
      </c>
      <c r="BX52" s="130" t="s">
        <v>7</v>
      </c>
      <c r="CL52" s="130" t="s">
        <v>21</v>
      </c>
      <c r="CM52" s="130" t="s">
        <v>81</v>
      </c>
    </row>
    <row r="53" s="1" customFormat="1" ht="30" customHeight="1">
      <c r="B53" s="45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1"/>
    </row>
    <row r="54" s="1" customFormat="1" ht="6.96" customHeight="1">
      <c r="B54" s="66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71"/>
    </row>
  </sheetData>
  <sheetProtection sheet="1" formatColumns="0" formatRows="0" objects="1" scenarios="1" spinCount="100000" saltValue="AwbfjJk3YXpKK45A0dWfU7Hxshl43qUjtbNx31ILR3FIRXoBq6+fiYhi59IhfOH74X6MIdE4PEYJmiDOqKFSew==" hashValue="2TGMLdHRTPxoVvCjeHkPHzSsIvb0tSpru9u9zJX3hguMpGAmla6drKEg6yhzp9FIShNWuxgHP3SCp8ajENqnAw==" algorithmName="SHA-512" password="CC35"/>
  <mergeCells count="41">
    <mergeCell ref="BE5:BE32"/>
    <mergeCell ref="W30:AE30"/>
    <mergeCell ref="X32:AB32"/>
    <mergeCell ref="AK32:AO32"/>
    <mergeCell ref="AR2:BE2"/>
    <mergeCell ref="K5:AO5"/>
    <mergeCell ref="W28:AE28"/>
    <mergeCell ref="AK28:AO28"/>
    <mergeCell ref="AN52:AP52"/>
    <mergeCell ref="W29:AE29"/>
    <mergeCell ref="AK29:AO29"/>
    <mergeCell ref="L42:AO42"/>
    <mergeCell ref="AM44:AN44"/>
    <mergeCell ref="AM46:AP46"/>
    <mergeCell ref="AS46:AT48"/>
    <mergeCell ref="C49:G49"/>
    <mergeCell ref="I49:AF49"/>
    <mergeCell ref="AG49:AM49"/>
    <mergeCell ref="AN49:AP49"/>
    <mergeCell ref="AG52:AM52"/>
    <mergeCell ref="D52:H52"/>
    <mergeCell ref="AG51:AM51"/>
    <mergeCell ref="AN51:AP51"/>
    <mergeCell ref="L29:O29"/>
    <mergeCell ref="L28:O28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30:O30"/>
    <mergeCell ref="AK30:AO30"/>
    <mergeCell ref="K6:AO6"/>
    <mergeCell ref="J52:AF52"/>
  </mergeCells>
  <hyperlinks>
    <hyperlink ref="K1:S1" location="C2" display="1) Rekapitulace stavby"/>
    <hyperlink ref="W1:AI1" location="C51" display="2) Rekapitulace objektů stavby a soupisů prací"/>
    <hyperlink ref="A52" location="'01 - Hřiště Očov - opravy...'!C2" display="/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>
      <pane activePane="bottomLeft" state="frozen" topLeftCell="A2" ySplit="1"/>
    </sheetView>
  </sheetViews>
  <cols>
    <col min="1" max="1" width="8.33" customWidth="1"/>
    <col min="2" max="2" width="1.67" customWidth="1"/>
    <col min="3" max="3" width="4.17" customWidth="1"/>
    <col min="4" max="4" width="4.33" customWidth="1"/>
    <col min="5" max="5" width="17.17" customWidth="1"/>
    <col min="6" max="6" width="75" customWidth="1"/>
    <col min="7" max="7" width="8.67" customWidth="1"/>
    <col min="8" max="8" width="11.17" customWidth="1"/>
    <col min="9" max="9" width="12.67" style="131" customWidth="1"/>
    <col min="10" max="10" width="23.5" customWidth="1"/>
    <col min="11" max="11" width="15.5" customWidth="1"/>
    <col min="13" max="13" width="9.33" hidden="1"/>
    <col min="14" max="14" width="9.33" hidden="1"/>
    <col min="15" max="15" width="9.33" hidden="1"/>
    <col min="16" max="16" width="9.33" hidden="1"/>
    <col min="17" max="17" width="9.33" hidden="1"/>
    <col min="18" max="18" width="9.33" hidden="1"/>
    <col min="19" max="19" width="8.17" hidden="1" customWidth="1"/>
    <col min="20" max="20" width="29.67" hidden="1" customWidth="1"/>
    <col min="21" max="21" width="16.33" hidden="1" customWidth="1"/>
    <col min="22" max="22" width="12.33" customWidth="1"/>
    <col min="23" max="23" width="16.33" customWidth="1"/>
    <col min="24" max="24" width="12.33" customWidth="1"/>
    <col min="25" max="25" width="15" customWidth="1"/>
    <col min="26" max="26" width="11" customWidth="1"/>
    <col min="27" max="27" width="15" customWidth="1"/>
    <col min="28" max="28" width="16.33" customWidth="1"/>
    <col min="29" max="29" width="11" customWidth="1"/>
    <col min="30" max="30" width="15" customWidth="1"/>
    <col min="31" max="31" width="16.33" customWidth="1"/>
    <col min="44" max="44" width="9.33" hidden="1"/>
    <col min="45" max="45" width="9.33" hidden="1"/>
    <col min="46" max="46" width="9.33" hidden="1"/>
    <col min="47" max="47" width="9.33" hidden="1"/>
    <col min="48" max="48" width="9.33" hidden="1"/>
    <col min="49" max="49" width="9.33" hidden="1"/>
    <col min="50" max="50" width="9.33" hidden="1"/>
    <col min="51" max="51" width="9.33" hidden="1"/>
    <col min="52" max="52" width="9.33" hidden="1"/>
    <col min="53" max="53" width="9.33" hidden="1"/>
    <col min="54" max="54" width="9.33" hidden="1"/>
    <col min="55" max="55" width="9.33" hidden="1"/>
    <col min="56" max="56" width="9.33" hidden="1"/>
    <col min="57" max="57" width="9.33" hidden="1"/>
    <col min="58" max="58" width="9.33" hidden="1"/>
    <col min="59" max="59" width="9.33" hidden="1"/>
    <col min="60" max="60" width="9.33" hidden="1"/>
    <col min="61" max="61" width="9.33" hidden="1"/>
    <col min="62" max="62" width="9.33" hidden="1"/>
    <col min="63" max="63" width="9.33" hidden="1"/>
    <col min="64" max="64" width="9.33" hidden="1"/>
    <col min="65" max="65" width="9.33" hidden="1"/>
  </cols>
  <sheetData>
    <row r="1" ht="21.84" customHeight="1">
      <c r="A1" s="20"/>
      <c r="B1" s="132"/>
      <c r="C1" s="132"/>
      <c r="D1" s="133" t="s">
        <v>1</v>
      </c>
      <c r="E1" s="132"/>
      <c r="F1" s="134" t="s">
        <v>82</v>
      </c>
      <c r="G1" s="134" t="s">
        <v>83</v>
      </c>
      <c r="H1" s="134"/>
      <c r="I1" s="135"/>
      <c r="J1" s="134" t="s">
        <v>84</v>
      </c>
      <c r="K1" s="133" t="s">
        <v>85</v>
      </c>
      <c r="L1" s="134" t="s">
        <v>86</v>
      </c>
      <c r="M1" s="134"/>
      <c r="N1" s="134"/>
      <c r="O1" s="134"/>
      <c r="P1" s="134"/>
      <c r="Q1" s="134"/>
      <c r="R1" s="134"/>
      <c r="S1" s="134"/>
      <c r="T1" s="134"/>
      <c r="U1" s="19"/>
      <c r="V1" s="19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ht="36.96" customHeight="1">
      <c r="L2"/>
      <c r="AT2" s="23" t="s">
        <v>80</v>
      </c>
    </row>
    <row r="3" ht="6.96" customHeight="1">
      <c r="B3" s="24"/>
      <c r="C3" s="25"/>
      <c r="D3" s="25"/>
      <c r="E3" s="25"/>
      <c r="F3" s="25"/>
      <c r="G3" s="25"/>
      <c r="H3" s="25"/>
      <c r="I3" s="136"/>
      <c r="J3" s="25"/>
      <c r="K3" s="26"/>
      <c r="AT3" s="23" t="s">
        <v>81</v>
      </c>
    </row>
    <row r="4" ht="36.96" customHeight="1">
      <c r="B4" s="27"/>
      <c r="C4" s="28"/>
      <c r="D4" s="29" t="s">
        <v>87</v>
      </c>
      <c r="E4" s="28"/>
      <c r="F4" s="28"/>
      <c r="G4" s="28"/>
      <c r="H4" s="28"/>
      <c r="I4" s="137"/>
      <c r="J4" s="28"/>
      <c r="K4" s="30"/>
      <c r="M4" s="31" t="s">
        <v>12</v>
      </c>
      <c r="AT4" s="23" t="s">
        <v>6</v>
      </c>
    </row>
    <row r="5" ht="6.96" customHeight="1">
      <c r="B5" s="27"/>
      <c r="C5" s="28"/>
      <c r="D5" s="28"/>
      <c r="E5" s="28"/>
      <c r="F5" s="28"/>
      <c r="G5" s="28"/>
      <c r="H5" s="28"/>
      <c r="I5" s="137"/>
      <c r="J5" s="28"/>
      <c r="K5" s="30"/>
    </row>
    <row r="6">
      <c r="B6" s="27"/>
      <c r="C6" s="28"/>
      <c r="D6" s="39" t="s">
        <v>18</v>
      </c>
      <c r="E6" s="28"/>
      <c r="F6" s="28"/>
      <c r="G6" s="28"/>
      <c r="H6" s="28"/>
      <c r="I6" s="137"/>
      <c r="J6" s="28"/>
      <c r="K6" s="30"/>
    </row>
    <row r="7" ht="16.5" customHeight="1">
      <c r="B7" s="27"/>
      <c r="C7" s="28"/>
      <c r="D7" s="28"/>
      <c r="E7" s="138" t="str">
        <f>'Rekapitulace stavby'!K6</f>
        <v>Hřiště Očov - opravy povrchu a oplocení</v>
      </c>
      <c r="F7" s="39"/>
      <c r="G7" s="39"/>
      <c r="H7" s="39"/>
      <c r="I7" s="137"/>
      <c r="J7" s="28"/>
      <c r="K7" s="30"/>
    </row>
    <row r="8" s="1" customFormat="1">
      <c r="B8" s="45"/>
      <c r="C8" s="46"/>
      <c r="D8" s="39" t="s">
        <v>88</v>
      </c>
      <c r="E8" s="46"/>
      <c r="F8" s="46"/>
      <c r="G8" s="46"/>
      <c r="H8" s="46"/>
      <c r="I8" s="139"/>
      <c r="J8" s="46"/>
      <c r="K8" s="50"/>
    </row>
    <row r="9" s="1" customFormat="1" ht="36.96" customHeight="1">
      <c r="B9" s="45"/>
      <c r="C9" s="46"/>
      <c r="D9" s="46"/>
      <c r="E9" s="140" t="s">
        <v>89</v>
      </c>
      <c r="F9" s="46"/>
      <c r="G9" s="46"/>
      <c r="H9" s="46"/>
      <c r="I9" s="139"/>
      <c r="J9" s="46"/>
      <c r="K9" s="50"/>
    </row>
    <row r="10" s="1" customFormat="1">
      <c r="B10" s="45"/>
      <c r="C10" s="46"/>
      <c r="D10" s="46"/>
      <c r="E10" s="46"/>
      <c r="F10" s="46"/>
      <c r="G10" s="46"/>
      <c r="H10" s="46"/>
      <c r="I10" s="139"/>
      <c r="J10" s="46"/>
      <c r="K10" s="50"/>
    </row>
    <row r="11" s="1" customFormat="1" ht="14.4" customHeight="1">
      <c r="B11" s="45"/>
      <c r="C11" s="46"/>
      <c r="D11" s="39" t="s">
        <v>20</v>
      </c>
      <c r="E11" s="46"/>
      <c r="F11" s="34" t="s">
        <v>21</v>
      </c>
      <c r="G11" s="46"/>
      <c r="H11" s="46"/>
      <c r="I11" s="141" t="s">
        <v>22</v>
      </c>
      <c r="J11" s="34" t="s">
        <v>21</v>
      </c>
      <c r="K11" s="50"/>
    </row>
    <row r="12" s="1" customFormat="1" ht="14.4" customHeight="1">
      <c r="B12" s="45"/>
      <c r="C12" s="46"/>
      <c r="D12" s="39" t="s">
        <v>23</v>
      </c>
      <c r="E12" s="46"/>
      <c r="F12" s="34" t="s">
        <v>24</v>
      </c>
      <c r="G12" s="46"/>
      <c r="H12" s="46"/>
      <c r="I12" s="141" t="s">
        <v>25</v>
      </c>
      <c r="J12" s="142" t="str">
        <f>'Rekapitulace stavby'!AN8</f>
        <v>11. 5. 2018</v>
      </c>
      <c r="K12" s="50"/>
    </row>
    <row r="13" s="1" customFormat="1" ht="10.8" customHeight="1">
      <c r="B13" s="45"/>
      <c r="C13" s="46"/>
      <c r="D13" s="46"/>
      <c r="E13" s="46"/>
      <c r="F13" s="46"/>
      <c r="G13" s="46"/>
      <c r="H13" s="46"/>
      <c r="I13" s="139"/>
      <c r="J13" s="46"/>
      <c r="K13" s="50"/>
    </row>
    <row r="14" s="1" customFormat="1" ht="14.4" customHeight="1">
      <c r="B14" s="45"/>
      <c r="C14" s="46"/>
      <c r="D14" s="39" t="s">
        <v>27</v>
      </c>
      <c r="E14" s="46"/>
      <c r="F14" s="46"/>
      <c r="G14" s="46"/>
      <c r="H14" s="46"/>
      <c r="I14" s="141" t="s">
        <v>28</v>
      </c>
      <c r="J14" s="34" t="s">
        <v>21</v>
      </c>
      <c r="K14" s="50"/>
    </row>
    <row r="15" s="1" customFormat="1" ht="18" customHeight="1">
      <c r="B15" s="45"/>
      <c r="C15" s="46"/>
      <c r="D15" s="46"/>
      <c r="E15" s="34" t="s">
        <v>29</v>
      </c>
      <c r="F15" s="46"/>
      <c r="G15" s="46"/>
      <c r="H15" s="46"/>
      <c r="I15" s="141" t="s">
        <v>30</v>
      </c>
      <c r="J15" s="34" t="s">
        <v>21</v>
      </c>
      <c r="K15" s="50"/>
    </row>
    <row r="16" s="1" customFormat="1" ht="6.96" customHeight="1">
      <c r="B16" s="45"/>
      <c r="C16" s="46"/>
      <c r="D16" s="46"/>
      <c r="E16" s="46"/>
      <c r="F16" s="46"/>
      <c r="G16" s="46"/>
      <c r="H16" s="46"/>
      <c r="I16" s="139"/>
      <c r="J16" s="46"/>
      <c r="K16" s="50"/>
    </row>
    <row r="17" s="1" customFormat="1" ht="14.4" customHeight="1">
      <c r="B17" s="45"/>
      <c r="C17" s="46"/>
      <c r="D17" s="39" t="s">
        <v>31</v>
      </c>
      <c r="E17" s="46"/>
      <c r="F17" s="46"/>
      <c r="G17" s="46"/>
      <c r="H17" s="46"/>
      <c r="I17" s="141" t="s">
        <v>28</v>
      </c>
      <c r="J17" s="34" t="str">
        <f>IF('Rekapitulace stavby'!AN13="Vyplň údaj","",IF('Rekapitulace stavby'!AN13="","",'Rekapitulace stavby'!AN13))</f>
        <v/>
      </c>
      <c r="K17" s="50"/>
    </row>
    <row r="18" s="1" customFormat="1" ht="18" customHeight="1">
      <c r="B18" s="45"/>
      <c r="C18" s="46"/>
      <c r="D18" s="46"/>
      <c r="E18" s="34" t="str">
        <f>IF('Rekapitulace stavby'!E14="Vyplň údaj","",IF('Rekapitulace stavby'!E14="","",'Rekapitulace stavby'!E14))</f>
        <v/>
      </c>
      <c r="F18" s="46"/>
      <c r="G18" s="46"/>
      <c r="H18" s="46"/>
      <c r="I18" s="141" t="s">
        <v>30</v>
      </c>
      <c r="J18" s="34" t="str">
        <f>IF('Rekapitulace stavby'!AN14="Vyplň údaj","",IF('Rekapitulace stavby'!AN14="","",'Rekapitulace stavby'!AN14))</f>
        <v/>
      </c>
      <c r="K18" s="50"/>
    </row>
    <row r="19" s="1" customFormat="1" ht="6.96" customHeight="1">
      <c r="B19" s="45"/>
      <c r="C19" s="46"/>
      <c r="D19" s="46"/>
      <c r="E19" s="46"/>
      <c r="F19" s="46"/>
      <c r="G19" s="46"/>
      <c r="H19" s="46"/>
      <c r="I19" s="139"/>
      <c r="J19" s="46"/>
      <c r="K19" s="50"/>
    </row>
    <row r="20" s="1" customFormat="1" ht="14.4" customHeight="1">
      <c r="B20" s="45"/>
      <c r="C20" s="46"/>
      <c r="D20" s="39" t="s">
        <v>33</v>
      </c>
      <c r="E20" s="46"/>
      <c r="F20" s="46"/>
      <c r="G20" s="46"/>
      <c r="H20" s="46"/>
      <c r="I20" s="141" t="s">
        <v>28</v>
      </c>
      <c r="J20" s="34" t="s">
        <v>21</v>
      </c>
      <c r="K20" s="50"/>
    </row>
    <row r="21" s="1" customFormat="1" ht="18" customHeight="1">
      <c r="B21" s="45"/>
      <c r="C21" s="46"/>
      <c r="D21" s="46"/>
      <c r="E21" s="34" t="s">
        <v>34</v>
      </c>
      <c r="F21" s="46"/>
      <c r="G21" s="46"/>
      <c r="H21" s="46"/>
      <c r="I21" s="141" t="s">
        <v>30</v>
      </c>
      <c r="J21" s="34" t="s">
        <v>21</v>
      </c>
      <c r="K21" s="50"/>
    </row>
    <row r="22" s="1" customFormat="1" ht="6.96" customHeight="1">
      <c r="B22" s="45"/>
      <c r="C22" s="46"/>
      <c r="D22" s="46"/>
      <c r="E22" s="46"/>
      <c r="F22" s="46"/>
      <c r="G22" s="46"/>
      <c r="H22" s="46"/>
      <c r="I22" s="139"/>
      <c r="J22" s="46"/>
      <c r="K22" s="50"/>
    </row>
    <row r="23" s="1" customFormat="1" ht="14.4" customHeight="1">
      <c r="B23" s="45"/>
      <c r="C23" s="46"/>
      <c r="D23" s="39" t="s">
        <v>37</v>
      </c>
      <c r="E23" s="46"/>
      <c r="F23" s="46"/>
      <c r="G23" s="46"/>
      <c r="H23" s="46"/>
      <c r="I23" s="139"/>
      <c r="J23" s="46"/>
      <c r="K23" s="50"/>
    </row>
    <row r="24" s="6" customFormat="1" ht="16.5" customHeight="1">
      <c r="B24" s="143"/>
      <c r="C24" s="144"/>
      <c r="D24" s="144"/>
      <c r="E24" s="43" t="s">
        <v>21</v>
      </c>
      <c r="F24" s="43"/>
      <c r="G24" s="43"/>
      <c r="H24" s="43"/>
      <c r="I24" s="145"/>
      <c r="J24" s="144"/>
      <c r="K24" s="146"/>
    </row>
    <row r="25" s="1" customFormat="1" ht="6.96" customHeight="1">
      <c r="B25" s="45"/>
      <c r="C25" s="46"/>
      <c r="D25" s="46"/>
      <c r="E25" s="46"/>
      <c r="F25" s="46"/>
      <c r="G25" s="46"/>
      <c r="H25" s="46"/>
      <c r="I25" s="139"/>
      <c r="J25" s="46"/>
      <c r="K25" s="50"/>
    </row>
    <row r="26" s="1" customFormat="1" ht="6.96" customHeight="1">
      <c r="B26" s="45"/>
      <c r="C26" s="46"/>
      <c r="D26" s="105"/>
      <c r="E26" s="105"/>
      <c r="F26" s="105"/>
      <c r="G26" s="105"/>
      <c r="H26" s="105"/>
      <c r="I26" s="147"/>
      <c r="J26" s="105"/>
      <c r="K26" s="148"/>
    </row>
    <row r="27" s="1" customFormat="1" ht="25.44" customHeight="1">
      <c r="B27" s="45"/>
      <c r="C27" s="46"/>
      <c r="D27" s="149" t="s">
        <v>38</v>
      </c>
      <c r="E27" s="46"/>
      <c r="F27" s="46"/>
      <c r="G27" s="46"/>
      <c r="H27" s="46"/>
      <c r="I27" s="139"/>
      <c r="J27" s="150">
        <f>ROUND(J96,1)</f>
        <v>0</v>
      </c>
      <c r="K27" s="50"/>
    </row>
    <row r="28" s="1" customFormat="1" ht="6.96" customHeight="1">
      <c r="B28" s="45"/>
      <c r="C28" s="46"/>
      <c r="D28" s="105"/>
      <c r="E28" s="105"/>
      <c r="F28" s="105"/>
      <c r="G28" s="105"/>
      <c r="H28" s="105"/>
      <c r="I28" s="147"/>
      <c r="J28" s="105"/>
      <c r="K28" s="148"/>
    </row>
    <row r="29" s="1" customFormat="1" ht="14.4" customHeight="1">
      <c r="B29" s="45"/>
      <c r="C29" s="46"/>
      <c r="D29" s="46"/>
      <c r="E29" s="46"/>
      <c r="F29" s="51" t="s">
        <v>40</v>
      </c>
      <c r="G29" s="46"/>
      <c r="H29" s="46"/>
      <c r="I29" s="151" t="s">
        <v>39</v>
      </c>
      <c r="J29" s="51" t="s">
        <v>41</v>
      </c>
      <c r="K29" s="50"/>
    </row>
    <row r="30" s="1" customFormat="1" ht="14.4" customHeight="1">
      <c r="B30" s="45"/>
      <c r="C30" s="46"/>
      <c r="D30" s="54" t="s">
        <v>42</v>
      </c>
      <c r="E30" s="54" t="s">
        <v>43</v>
      </c>
      <c r="F30" s="152">
        <f>ROUND(SUM(BE96:BE316), 1)</f>
        <v>0</v>
      </c>
      <c r="G30" s="46"/>
      <c r="H30" s="46"/>
      <c r="I30" s="153">
        <v>0.20999999999999999</v>
      </c>
      <c r="J30" s="152">
        <f>ROUND(ROUND((SUM(BE96:BE316)), 1)*I30, 1)</f>
        <v>0</v>
      </c>
      <c r="K30" s="50"/>
    </row>
    <row r="31" s="1" customFormat="1" ht="14.4" customHeight="1">
      <c r="B31" s="45"/>
      <c r="C31" s="46"/>
      <c r="D31" s="46"/>
      <c r="E31" s="54" t="s">
        <v>44</v>
      </c>
      <c r="F31" s="152">
        <f>ROUND(SUM(BF96:BF316), 1)</f>
        <v>0</v>
      </c>
      <c r="G31" s="46"/>
      <c r="H31" s="46"/>
      <c r="I31" s="153">
        <v>0.14999999999999999</v>
      </c>
      <c r="J31" s="152">
        <f>ROUND(ROUND((SUM(BF96:BF316)), 1)*I31, 1)</f>
        <v>0</v>
      </c>
      <c r="K31" s="50"/>
    </row>
    <row r="32" hidden="1" s="1" customFormat="1" ht="14.4" customHeight="1">
      <c r="B32" s="45"/>
      <c r="C32" s="46"/>
      <c r="D32" s="46"/>
      <c r="E32" s="54" t="s">
        <v>45</v>
      </c>
      <c r="F32" s="152">
        <f>ROUND(SUM(BG96:BG316), 1)</f>
        <v>0</v>
      </c>
      <c r="G32" s="46"/>
      <c r="H32" s="46"/>
      <c r="I32" s="153">
        <v>0.20999999999999999</v>
      </c>
      <c r="J32" s="152">
        <v>0</v>
      </c>
      <c r="K32" s="50"/>
    </row>
    <row r="33" hidden="1" s="1" customFormat="1" ht="14.4" customHeight="1">
      <c r="B33" s="45"/>
      <c r="C33" s="46"/>
      <c r="D33" s="46"/>
      <c r="E33" s="54" t="s">
        <v>46</v>
      </c>
      <c r="F33" s="152">
        <f>ROUND(SUM(BH96:BH316), 1)</f>
        <v>0</v>
      </c>
      <c r="G33" s="46"/>
      <c r="H33" s="46"/>
      <c r="I33" s="153">
        <v>0.14999999999999999</v>
      </c>
      <c r="J33" s="152">
        <v>0</v>
      </c>
      <c r="K33" s="50"/>
    </row>
    <row r="34" hidden="1" s="1" customFormat="1" ht="14.4" customHeight="1">
      <c r="B34" s="45"/>
      <c r="C34" s="46"/>
      <c r="D34" s="46"/>
      <c r="E34" s="54" t="s">
        <v>47</v>
      </c>
      <c r="F34" s="152">
        <f>ROUND(SUM(BI96:BI316), 1)</f>
        <v>0</v>
      </c>
      <c r="G34" s="46"/>
      <c r="H34" s="46"/>
      <c r="I34" s="153">
        <v>0</v>
      </c>
      <c r="J34" s="152">
        <v>0</v>
      </c>
      <c r="K34" s="50"/>
    </row>
    <row r="35" s="1" customFormat="1" ht="6.96" customHeight="1">
      <c r="B35" s="45"/>
      <c r="C35" s="46"/>
      <c r="D35" s="46"/>
      <c r="E35" s="46"/>
      <c r="F35" s="46"/>
      <c r="G35" s="46"/>
      <c r="H35" s="46"/>
      <c r="I35" s="139"/>
      <c r="J35" s="46"/>
      <c r="K35" s="50"/>
    </row>
    <row r="36" s="1" customFormat="1" ht="25.44" customHeight="1">
      <c r="B36" s="45"/>
      <c r="C36" s="154"/>
      <c r="D36" s="155" t="s">
        <v>48</v>
      </c>
      <c r="E36" s="97"/>
      <c r="F36" s="97"/>
      <c r="G36" s="156" t="s">
        <v>49</v>
      </c>
      <c r="H36" s="157" t="s">
        <v>50</v>
      </c>
      <c r="I36" s="158"/>
      <c r="J36" s="159">
        <f>SUM(J27:J34)</f>
        <v>0</v>
      </c>
      <c r="K36" s="160"/>
    </row>
    <row r="37" s="1" customFormat="1" ht="14.4" customHeight="1">
      <c r="B37" s="66"/>
      <c r="C37" s="67"/>
      <c r="D37" s="67"/>
      <c r="E37" s="67"/>
      <c r="F37" s="67"/>
      <c r="G37" s="67"/>
      <c r="H37" s="67"/>
      <c r="I37" s="161"/>
      <c r="J37" s="67"/>
      <c r="K37" s="68"/>
    </row>
    <row r="41" s="1" customFormat="1" ht="6.96" customHeight="1">
      <c r="B41" s="162"/>
      <c r="C41" s="163"/>
      <c r="D41" s="163"/>
      <c r="E41" s="163"/>
      <c r="F41" s="163"/>
      <c r="G41" s="163"/>
      <c r="H41" s="163"/>
      <c r="I41" s="164"/>
      <c r="J41" s="163"/>
      <c r="K41" s="165"/>
    </row>
    <row r="42" s="1" customFormat="1" ht="36.96" customHeight="1">
      <c r="B42" s="45"/>
      <c r="C42" s="29" t="s">
        <v>90</v>
      </c>
      <c r="D42" s="46"/>
      <c r="E42" s="46"/>
      <c r="F42" s="46"/>
      <c r="G42" s="46"/>
      <c r="H42" s="46"/>
      <c r="I42" s="139"/>
      <c r="J42" s="46"/>
      <c r="K42" s="50"/>
    </row>
    <row r="43" s="1" customFormat="1" ht="6.96" customHeight="1">
      <c r="B43" s="45"/>
      <c r="C43" s="46"/>
      <c r="D43" s="46"/>
      <c r="E43" s="46"/>
      <c r="F43" s="46"/>
      <c r="G43" s="46"/>
      <c r="H43" s="46"/>
      <c r="I43" s="139"/>
      <c r="J43" s="46"/>
      <c r="K43" s="50"/>
    </row>
    <row r="44" s="1" customFormat="1" ht="14.4" customHeight="1">
      <c r="B44" s="45"/>
      <c r="C44" s="39" t="s">
        <v>18</v>
      </c>
      <c r="D44" s="46"/>
      <c r="E44" s="46"/>
      <c r="F44" s="46"/>
      <c r="G44" s="46"/>
      <c r="H44" s="46"/>
      <c r="I44" s="139"/>
      <c r="J44" s="46"/>
      <c r="K44" s="50"/>
    </row>
    <row r="45" s="1" customFormat="1" ht="16.5" customHeight="1">
      <c r="B45" s="45"/>
      <c r="C45" s="46"/>
      <c r="D45" s="46"/>
      <c r="E45" s="138" t="str">
        <f>E7</f>
        <v>Hřiště Očov - opravy povrchu a oplocení</v>
      </c>
      <c r="F45" s="39"/>
      <c r="G45" s="39"/>
      <c r="H45" s="39"/>
      <c r="I45" s="139"/>
      <c r="J45" s="46"/>
      <c r="K45" s="50"/>
    </row>
    <row r="46" s="1" customFormat="1" ht="14.4" customHeight="1">
      <c r="B46" s="45"/>
      <c r="C46" s="39" t="s">
        <v>88</v>
      </c>
      <c r="D46" s="46"/>
      <c r="E46" s="46"/>
      <c r="F46" s="46"/>
      <c r="G46" s="46"/>
      <c r="H46" s="46"/>
      <c r="I46" s="139"/>
      <c r="J46" s="46"/>
      <c r="K46" s="50"/>
    </row>
    <row r="47" s="1" customFormat="1" ht="17.25" customHeight="1">
      <c r="B47" s="45"/>
      <c r="C47" s="46"/>
      <c r="D47" s="46"/>
      <c r="E47" s="140" t="str">
        <f>E9</f>
        <v>01 - Hřiště Očov - opravy povrchu a oplocení</v>
      </c>
      <c r="F47" s="46"/>
      <c r="G47" s="46"/>
      <c r="H47" s="46"/>
      <c r="I47" s="139"/>
      <c r="J47" s="46"/>
      <c r="K47" s="50"/>
    </row>
    <row r="48" s="1" customFormat="1" ht="6.96" customHeight="1">
      <c r="B48" s="45"/>
      <c r="C48" s="46"/>
      <c r="D48" s="46"/>
      <c r="E48" s="46"/>
      <c r="F48" s="46"/>
      <c r="G48" s="46"/>
      <c r="H48" s="46"/>
      <c r="I48" s="139"/>
      <c r="J48" s="46"/>
      <c r="K48" s="50"/>
    </row>
    <row r="49" s="1" customFormat="1" ht="18" customHeight="1">
      <c r="B49" s="45"/>
      <c r="C49" s="39" t="s">
        <v>23</v>
      </c>
      <c r="D49" s="46"/>
      <c r="E49" s="46"/>
      <c r="F49" s="34" t="str">
        <f>F12</f>
        <v>Hodonín</v>
      </c>
      <c r="G49" s="46"/>
      <c r="H49" s="46"/>
      <c r="I49" s="141" t="s">
        <v>25</v>
      </c>
      <c r="J49" s="142" t="str">
        <f>IF(J12="","",J12)</f>
        <v>11. 5. 2018</v>
      </c>
      <c r="K49" s="50"/>
    </row>
    <row r="50" s="1" customFormat="1" ht="6.96" customHeight="1">
      <c r="B50" s="45"/>
      <c r="C50" s="46"/>
      <c r="D50" s="46"/>
      <c r="E50" s="46"/>
      <c r="F50" s="46"/>
      <c r="G50" s="46"/>
      <c r="H50" s="46"/>
      <c r="I50" s="139"/>
      <c r="J50" s="46"/>
      <c r="K50" s="50"/>
    </row>
    <row r="51" s="1" customFormat="1">
      <c r="B51" s="45"/>
      <c r="C51" s="39" t="s">
        <v>27</v>
      </c>
      <c r="D51" s="46"/>
      <c r="E51" s="46"/>
      <c r="F51" s="34" t="str">
        <f>E15</f>
        <v>Město Hodonín, Masarykovo nám. 53/1,Hodonín</v>
      </c>
      <c r="G51" s="46"/>
      <c r="H51" s="46"/>
      <c r="I51" s="141" t="s">
        <v>33</v>
      </c>
      <c r="J51" s="43" t="str">
        <f>E21</f>
        <v>Ing. arch. Jiří Řihák</v>
      </c>
      <c r="K51" s="50"/>
    </row>
    <row r="52" s="1" customFormat="1" ht="14.4" customHeight="1">
      <c r="B52" s="45"/>
      <c r="C52" s="39" t="s">
        <v>31</v>
      </c>
      <c r="D52" s="46"/>
      <c r="E52" s="46"/>
      <c r="F52" s="34" t="str">
        <f>IF(E18="","",E18)</f>
        <v/>
      </c>
      <c r="G52" s="46"/>
      <c r="H52" s="46"/>
      <c r="I52" s="139"/>
      <c r="J52" s="166"/>
      <c r="K52" s="50"/>
    </row>
    <row r="53" s="1" customFormat="1" ht="10.32" customHeight="1">
      <c r="B53" s="45"/>
      <c r="C53" s="46"/>
      <c r="D53" s="46"/>
      <c r="E53" s="46"/>
      <c r="F53" s="46"/>
      <c r="G53" s="46"/>
      <c r="H53" s="46"/>
      <c r="I53" s="139"/>
      <c r="J53" s="46"/>
      <c r="K53" s="50"/>
    </row>
    <row r="54" s="1" customFormat="1" ht="29.28" customHeight="1">
      <c r="B54" s="45"/>
      <c r="C54" s="167" t="s">
        <v>91</v>
      </c>
      <c r="D54" s="154"/>
      <c r="E54" s="154"/>
      <c r="F54" s="154"/>
      <c r="G54" s="154"/>
      <c r="H54" s="154"/>
      <c r="I54" s="168"/>
      <c r="J54" s="169" t="s">
        <v>92</v>
      </c>
      <c r="K54" s="170"/>
    </row>
    <row r="55" s="1" customFormat="1" ht="10.32" customHeight="1">
      <c r="B55" s="45"/>
      <c r="C55" s="46"/>
      <c r="D55" s="46"/>
      <c r="E55" s="46"/>
      <c r="F55" s="46"/>
      <c r="G55" s="46"/>
      <c r="H55" s="46"/>
      <c r="I55" s="139"/>
      <c r="J55" s="46"/>
      <c r="K55" s="50"/>
    </row>
    <row r="56" s="1" customFormat="1" ht="29.28" customHeight="1">
      <c r="B56" s="45"/>
      <c r="C56" s="171" t="s">
        <v>93</v>
      </c>
      <c r="D56" s="46"/>
      <c r="E56" s="46"/>
      <c r="F56" s="46"/>
      <c r="G56" s="46"/>
      <c r="H56" s="46"/>
      <c r="I56" s="139"/>
      <c r="J56" s="150">
        <f>J96</f>
        <v>0</v>
      </c>
      <c r="K56" s="50"/>
      <c r="AU56" s="23" t="s">
        <v>94</v>
      </c>
    </row>
    <row r="57" s="7" customFormat="1" ht="24.96" customHeight="1">
      <c r="B57" s="172"/>
      <c r="C57" s="173"/>
      <c r="D57" s="174" t="s">
        <v>95</v>
      </c>
      <c r="E57" s="175"/>
      <c r="F57" s="175"/>
      <c r="G57" s="175"/>
      <c r="H57" s="175"/>
      <c r="I57" s="176"/>
      <c r="J57" s="177">
        <f>J97</f>
        <v>0</v>
      </c>
      <c r="K57" s="178"/>
    </row>
    <row r="58" s="8" customFormat="1" ht="19.92" customHeight="1">
      <c r="B58" s="179"/>
      <c r="C58" s="180"/>
      <c r="D58" s="181" t="s">
        <v>96</v>
      </c>
      <c r="E58" s="182"/>
      <c r="F58" s="182"/>
      <c r="G58" s="182"/>
      <c r="H58" s="182"/>
      <c r="I58" s="183"/>
      <c r="J58" s="184">
        <f>J98</f>
        <v>0</v>
      </c>
      <c r="K58" s="185"/>
    </row>
    <row r="59" s="8" customFormat="1" ht="19.92" customHeight="1">
      <c r="B59" s="179"/>
      <c r="C59" s="180"/>
      <c r="D59" s="181" t="s">
        <v>97</v>
      </c>
      <c r="E59" s="182"/>
      <c r="F59" s="182"/>
      <c r="G59" s="182"/>
      <c r="H59" s="182"/>
      <c r="I59" s="183"/>
      <c r="J59" s="184">
        <f>J173</f>
        <v>0</v>
      </c>
      <c r="K59" s="185"/>
    </row>
    <row r="60" s="8" customFormat="1" ht="19.92" customHeight="1">
      <c r="B60" s="179"/>
      <c r="C60" s="180"/>
      <c r="D60" s="181" t="s">
        <v>98</v>
      </c>
      <c r="E60" s="182"/>
      <c r="F60" s="182"/>
      <c r="G60" s="182"/>
      <c r="H60" s="182"/>
      <c r="I60" s="183"/>
      <c r="J60" s="184">
        <f>J195</f>
        <v>0</v>
      </c>
      <c r="K60" s="185"/>
    </row>
    <row r="61" s="8" customFormat="1" ht="19.92" customHeight="1">
      <c r="B61" s="179"/>
      <c r="C61" s="180"/>
      <c r="D61" s="181" t="s">
        <v>99</v>
      </c>
      <c r="E61" s="182"/>
      <c r="F61" s="182"/>
      <c r="G61" s="182"/>
      <c r="H61" s="182"/>
      <c r="I61" s="183"/>
      <c r="J61" s="184">
        <f>J205</f>
        <v>0</v>
      </c>
      <c r="K61" s="185"/>
    </row>
    <row r="62" s="8" customFormat="1" ht="19.92" customHeight="1">
      <c r="B62" s="179"/>
      <c r="C62" s="180"/>
      <c r="D62" s="181" t="s">
        <v>100</v>
      </c>
      <c r="E62" s="182"/>
      <c r="F62" s="182"/>
      <c r="G62" s="182"/>
      <c r="H62" s="182"/>
      <c r="I62" s="183"/>
      <c r="J62" s="184">
        <f>J225</f>
        <v>0</v>
      </c>
      <c r="K62" s="185"/>
    </row>
    <row r="63" s="8" customFormat="1" ht="19.92" customHeight="1">
      <c r="B63" s="179"/>
      <c r="C63" s="180"/>
      <c r="D63" s="181" t="s">
        <v>101</v>
      </c>
      <c r="E63" s="182"/>
      <c r="F63" s="182"/>
      <c r="G63" s="182"/>
      <c r="H63" s="182"/>
      <c r="I63" s="183"/>
      <c r="J63" s="184">
        <f>J257</f>
        <v>0</v>
      </c>
      <c r="K63" s="185"/>
    </row>
    <row r="64" s="8" customFormat="1" ht="19.92" customHeight="1">
      <c r="B64" s="179"/>
      <c r="C64" s="180"/>
      <c r="D64" s="181" t="s">
        <v>102</v>
      </c>
      <c r="E64" s="182"/>
      <c r="F64" s="182"/>
      <c r="G64" s="182"/>
      <c r="H64" s="182"/>
      <c r="I64" s="183"/>
      <c r="J64" s="184">
        <f>J272</f>
        <v>0</v>
      </c>
      <c r="K64" s="185"/>
    </row>
    <row r="65" s="7" customFormat="1" ht="24.96" customHeight="1">
      <c r="B65" s="172"/>
      <c r="C65" s="173"/>
      <c r="D65" s="174" t="s">
        <v>103</v>
      </c>
      <c r="E65" s="175"/>
      <c r="F65" s="175"/>
      <c r="G65" s="175"/>
      <c r="H65" s="175"/>
      <c r="I65" s="176"/>
      <c r="J65" s="177">
        <f>J274</f>
        <v>0</v>
      </c>
      <c r="K65" s="178"/>
    </row>
    <row r="66" s="8" customFormat="1" ht="19.92" customHeight="1">
      <c r="B66" s="179"/>
      <c r="C66" s="180"/>
      <c r="D66" s="181" t="s">
        <v>104</v>
      </c>
      <c r="E66" s="182"/>
      <c r="F66" s="182"/>
      <c r="G66" s="182"/>
      <c r="H66" s="182"/>
      <c r="I66" s="183"/>
      <c r="J66" s="184">
        <f>J275</f>
        <v>0</v>
      </c>
      <c r="K66" s="185"/>
    </row>
    <row r="67" s="8" customFormat="1" ht="19.92" customHeight="1">
      <c r="B67" s="179"/>
      <c r="C67" s="180"/>
      <c r="D67" s="181" t="s">
        <v>105</v>
      </c>
      <c r="E67" s="182"/>
      <c r="F67" s="182"/>
      <c r="G67" s="182"/>
      <c r="H67" s="182"/>
      <c r="I67" s="183"/>
      <c r="J67" s="184">
        <f>J277</f>
        <v>0</v>
      </c>
      <c r="K67" s="185"/>
    </row>
    <row r="68" s="7" customFormat="1" ht="24.96" customHeight="1">
      <c r="B68" s="172"/>
      <c r="C68" s="173"/>
      <c r="D68" s="174" t="s">
        <v>106</v>
      </c>
      <c r="E68" s="175"/>
      <c r="F68" s="175"/>
      <c r="G68" s="175"/>
      <c r="H68" s="175"/>
      <c r="I68" s="176"/>
      <c r="J68" s="177">
        <f>J288</f>
        <v>0</v>
      </c>
      <c r="K68" s="178"/>
    </row>
    <row r="69" s="8" customFormat="1" ht="19.92" customHeight="1">
      <c r="B69" s="179"/>
      <c r="C69" s="180"/>
      <c r="D69" s="181" t="s">
        <v>107</v>
      </c>
      <c r="E69" s="182"/>
      <c r="F69" s="182"/>
      <c r="G69" s="182"/>
      <c r="H69" s="182"/>
      <c r="I69" s="183"/>
      <c r="J69" s="184">
        <f>J289</f>
        <v>0</v>
      </c>
      <c r="K69" s="185"/>
    </row>
    <row r="70" s="7" customFormat="1" ht="24.96" customHeight="1">
      <c r="B70" s="172"/>
      <c r="C70" s="173"/>
      <c r="D70" s="174" t="s">
        <v>108</v>
      </c>
      <c r="E70" s="175"/>
      <c r="F70" s="175"/>
      <c r="G70" s="175"/>
      <c r="H70" s="175"/>
      <c r="I70" s="176"/>
      <c r="J70" s="177">
        <f>J291</f>
        <v>0</v>
      </c>
      <c r="K70" s="178"/>
    </row>
    <row r="71" s="7" customFormat="1" ht="24.96" customHeight="1">
      <c r="B71" s="172"/>
      <c r="C71" s="173"/>
      <c r="D71" s="174" t="s">
        <v>109</v>
      </c>
      <c r="E71" s="175"/>
      <c r="F71" s="175"/>
      <c r="G71" s="175"/>
      <c r="H71" s="175"/>
      <c r="I71" s="176"/>
      <c r="J71" s="177">
        <f>J300</f>
        <v>0</v>
      </c>
      <c r="K71" s="178"/>
    </row>
    <row r="72" s="7" customFormat="1" ht="24.96" customHeight="1">
      <c r="B72" s="172"/>
      <c r="C72" s="173"/>
      <c r="D72" s="174" t="s">
        <v>110</v>
      </c>
      <c r="E72" s="175"/>
      <c r="F72" s="175"/>
      <c r="G72" s="175"/>
      <c r="H72" s="175"/>
      <c r="I72" s="176"/>
      <c r="J72" s="177">
        <f>J308</f>
        <v>0</v>
      </c>
      <c r="K72" s="178"/>
    </row>
    <row r="73" s="8" customFormat="1" ht="19.92" customHeight="1">
      <c r="B73" s="179"/>
      <c r="C73" s="180"/>
      <c r="D73" s="181" t="s">
        <v>111</v>
      </c>
      <c r="E73" s="182"/>
      <c r="F73" s="182"/>
      <c r="G73" s="182"/>
      <c r="H73" s="182"/>
      <c r="I73" s="183"/>
      <c r="J73" s="184">
        <f>J309</f>
        <v>0</v>
      </c>
      <c r="K73" s="185"/>
    </row>
    <row r="74" s="8" customFormat="1" ht="19.92" customHeight="1">
      <c r="B74" s="179"/>
      <c r="C74" s="180"/>
      <c r="D74" s="181" t="s">
        <v>112</v>
      </c>
      <c r="E74" s="182"/>
      <c r="F74" s="182"/>
      <c r="G74" s="182"/>
      <c r="H74" s="182"/>
      <c r="I74" s="183"/>
      <c r="J74" s="184">
        <f>J311</f>
        <v>0</v>
      </c>
      <c r="K74" s="185"/>
    </row>
    <row r="75" s="8" customFormat="1" ht="19.92" customHeight="1">
      <c r="B75" s="179"/>
      <c r="C75" s="180"/>
      <c r="D75" s="181" t="s">
        <v>113</v>
      </c>
      <c r="E75" s="182"/>
      <c r="F75" s="182"/>
      <c r="G75" s="182"/>
      <c r="H75" s="182"/>
      <c r="I75" s="183"/>
      <c r="J75" s="184">
        <f>J313</f>
        <v>0</v>
      </c>
      <c r="K75" s="185"/>
    </row>
    <row r="76" s="8" customFormat="1" ht="19.92" customHeight="1">
      <c r="B76" s="179"/>
      <c r="C76" s="180"/>
      <c r="D76" s="181" t="s">
        <v>114</v>
      </c>
      <c r="E76" s="182"/>
      <c r="F76" s="182"/>
      <c r="G76" s="182"/>
      <c r="H76" s="182"/>
      <c r="I76" s="183"/>
      <c r="J76" s="184">
        <f>J315</f>
        <v>0</v>
      </c>
      <c r="K76" s="185"/>
    </row>
    <row r="77" s="1" customFormat="1" ht="21.84" customHeight="1">
      <c r="B77" s="45"/>
      <c r="C77" s="46"/>
      <c r="D77" s="46"/>
      <c r="E77" s="46"/>
      <c r="F77" s="46"/>
      <c r="G77" s="46"/>
      <c r="H77" s="46"/>
      <c r="I77" s="139"/>
      <c r="J77" s="46"/>
      <c r="K77" s="50"/>
    </row>
    <row r="78" s="1" customFormat="1" ht="6.96" customHeight="1">
      <c r="B78" s="66"/>
      <c r="C78" s="67"/>
      <c r="D78" s="67"/>
      <c r="E78" s="67"/>
      <c r="F78" s="67"/>
      <c r="G78" s="67"/>
      <c r="H78" s="67"/>
      <c r="I78" s="161"/>
      <c r="J78" s="67"/>
      <c r="K78" s="68"/>
    </row>
    <row r="82" s="1" customFormat="1" ht="6.96" customHeight="1">
      <c r="B82" s="69"/>
      <c r="C82" s="70"/>
      <c r="D82" s="70"/>
      <c r="E82" s="70"/>
      <c r="F82" s="70"/>
      <c r="G82" s="70"/>
      <c r="H82" s="70"/>
      <c r="I82" s="164"/>
      <c r="J82" s="70"/>
      <c r="K82" s="70"/>
      <c r="L82" s="71"/>
    </row>
    <row r="83" s="1" customFormat="1" ht="36.96" customHeight="1">
      <c r="B83" s="45"/>
      <c r="C83" s="72" t="s">
        <v>115</v>
      </c>
      <c r="D83" s="73"/>
      <c r="E83" s="73"/>
      <c r="F83" s="73"/>
      <c r="G83" s="73"/>
      <c r="H83" s="73"/>
      <c r="I83" s="186"/>
      <c r="J83" s="73"/>
      <c r="K83" s="73"/>
      <c r="L83" s="71"/>
    </row>
    <row r="84" s="1" customFormat="1" ht="6.96" customHeight="1">
      <c r="B84" s="45"/>
      <c r="C84" s="73"/>
      <c r="D84" s="73"/>
      <c r="E84" s="73"/>
      <c r="F84" s="73"/>
      <c r="G84" s="73"/>
      <c r="H84" s="73"/>
      <c r="I84" s="186"/>
      <c r="J84" s="73"/>
      <c r="K84" s="73"/>
      <c r="L84" s="71"/>
    </row>
    <row r="85" s="1" customFormat="1" ht="14.4" customHeight="1">
      <c r="B85" s="45"/>
      <c r="C85" s="75" t="s">
        <v>18</v>
      </c>
      <c r="D85" s="73"/>
      <c r="E85" s="73"/>
      <c r="F85" s="73"/>
      <c r="G85" s="73"/>
      <c r="H85" s="73"/>
      <c r="I85" s="186"/>
      <c r="J85" s="73"/>
      <c r="K85" s="73"/>
      <c r="L85" s="71"/>
    </row>
    <row r="86" s="1" customFormat="1" ht="16.5" customHeight="1">
      <c r="B86" s="45"/>
      <c r="C86" s="73"/>
      <c r="D86" s="73"/>
      <c r="E86" s="187" t="str">
        <f>E7</f>
        <v>Hřiště Očov - opravy povrchu a oplocení</v>
      </c>
      <c r="F86" s="75"/>
      <c r="G86" s="75"/>
      <c r="H86" s="75"/>
      <c r="I86" s="186"/>
      <c r="J86" s="73"/>
      <c r="K86" s="73"/>
      <c r="L86" s="71"/>
    </row>
    <row r="87" s="1" customFormat="1" ht="14.4" customHeight="1">
      <c r="B87" s="45"/>
      <c r="C87" s="75" t="s">
        <v>88</v>
      </c>
      <c r="D87" s="73"/>
      <c r="E87" s="73"/>
      <c r="F87" s="73"/>
      <c r="G87" s="73"/>
      <c r="H87" s="73"/>
      <c r="I87" s="186"/>
      <c r="J87" s="73"/>
      <c r="K87" s="73"/>
      <c r="L87" s="71"/>
    </row>
    <row r="88" s="1" customFormat="1" ht="17.25" customHeight="1">
      <c r="B88" s="45"/>
      <c r="C88" s="73"/>
      <c r="D88" s="73"/>
      <c r="E88" s="81" t="str">
        <f>E9</f>
        <v>01 - Hřiště Očov - opravy povrchu a oplocení</v>
      </c>
      <c r="F88" s="73"/>
      <c r="G88" s="73"/>
      <c r="H88" s="73"/>
      <c r="I88" s="186"/>
      <c r="J88" s="73"/>
      <c r="K88" s="73"/>
      <c r="L88" s="71"/>
    </row>
    <row r="89" s="1" customFormat="1" ht="6.96" customHeight="1">
      <c r="B89" s="45"/>
      <c r="C89" s="73"/>
      <c r="D89" s="73"/>
      <c r="E89" s="73"/>
      <c r="F89" s="73"/>
      <c r="G89" s="73"/>
      <c r="H89" s="73"/>
      <c r="I89" s="186"/>
      <c r="J89" s="73"/>
      <c r="K89" s="73"/>
      <c r="L89" s="71"/>
    </row>
    <row r="90" s="1" customFormat="1" ht="18" customHeight="1">
      <c r="B90" s="45"/>
      <c r="C90" s="75" t="s">
        <v>23</v>
      </c>
      <c r="D90" s="73"/>
      <c r="E90" s="73"/>
      <c r="F90" s="188" t="str">
        <f>F12</f>
        <v>Hodonín</v>
      </c>
      <c r="G90" s="73"/>
      <c r="H90" s="73"/>
      <c r="I90" s="189" t="s">
        <v>25</v>
      </c>
      <c r="J90" s="84" t="str">
        <f>IF(J12="","",J12)</f>
        <v>11. 5. 2018</v>
      </c>
      <c r="K90" s="73"/>
      <c r="L90" s="71"/>
    </row>
    <row r="91" s="1" customFormat="1" ht="6.96" customHeight="1">
      <c r="B91" s="45"/>
      <c r="C91" s="73"/>
      <c r="D91" s="73"/>
      <c r="E91" s="73"/>
      <c r="F91" s="73"/>
      <c r="G91" s="73"/>
      <c r="H91" s="73"/>
      <c r="I91" s="186"/>
      <c r="J91" s="73"/>
      <c r="K91" s="73"/>
      <c r="L91" s="71"/>
    </row>
    <row r="92" s="1" customFormat="1">
      <c r="B92" s="45"/>
      <c r="C92" s="75" t="s">
        <v>27</v>
      </c>
      <c r="D92" s="73"/>
      <c r="E92" s="73"/>
      <c r="F92" s="188" t="str">
        <f>E15</f>
        <v>Město Hodonín, Masarykovo nám. 53/1,Hodonín</v>
      </c>
      <c r="G92" s="73"/>
      <c r="H92" s="73"/>
      <c r="I92" s="189" t="s">
        <v>33</v>
      </c>
      <c r="J92" s="188" t="str">
        <f>E21</f>
        <v>Ing. arch. Jiří Řihák</v>
      </c>
      <c r="K92" s="73"/>
      <c r="L92" s="71"/>
    </row>
    <row r="93" s="1" customFormat="1" ht="14.4" customHeight="1">
      <c r="B93" s="45"/>
      <c r="C93" s="75" t="s">
        <v>31</v>
      </c>
      <c r="D93" s="73"/>
      <c r="E93" s="73"/>
      <c r="F93" s="188" t="str">
        <f>IF(E18="","",E18)</f>
        <v/>
      </c>
      <c r="G93" s="73"/>
      <c r="H93" s="73"/>
      <c r="I93" s="186"/>
      <c r="J93" s="73"/>
      <c r="K93" s="73"/>
      <c r="L93" s="71"/>
    </row>
    <row r="94" s="1" customFormat="1" ht="10.32" customHeight="1">
      <c r="B94" s="45"/>
      <c r="C94" s="73"/>
      <c r="D94" s="73"/>
      <c r="E94" s="73"/>
      <c r="F94" s="73"/>
      <c r="G94" s="73"/>
      <c r="H94" s="73"/>
      <c r="I94" s="186"/>
      <c r="J94" s="73"/>
      <c r="K94" s="73"/>
      <c r="L94" s="71"/>
    </row>
    <row r="95" s="9" customFormat="1" ht="29.28" customHeight="1">
      <c r="B95" s="190"/>
      <c r="C95" s="191" t="s">
        <v>116</v>
      </c>
      <c r="D95" s="192" t="s">
        <v>57</v>
      </c>
      <c r="E95" s="192" t="s">
        <v>53</v>
      </c>
      <c r="F95" s="192" t="s">
        <v>117</v>
      </c>
      <c r="G95" s="192" t="s">
        <v>118</v>
      </c>
      <c r="H95" s="192" t="s">
        <v>119</v>
      </c>
      <c r="I95" s="193" t="s">
        <v>120</v>
      </c>
      <c r="J95" s="192" t="s">
        <v>92</v>
      </c>
      <c r="K95" s="194" t="s">
        <v>121</v>
      </c>
      <c r="L95" s="195"/>
      <c r="M95" s="101" t="s">
        <v>122</v>
      </c>
      <c r="N95" s="102" t="s">
        <v>42</v>
      </c>
      <c r="O95" s="102" t="s">
        <v>123</v>
      </c>
      <c r="P95" s="102" t="s">
        <v>124</v>
      </c>
      <c r="Q95" s="102" t="s">
        <v>125</v>
      </c>
      <c r="R95" s="102" t="s">
        <v>126</v>
      </c>
      <c r="S95" s="102" t="s">
        <v>127</v>
      </c>
      <c r="T95" s="103" t="s">
        <v>128</v>
      </c>
    </row>
    <row r="96" s="1" customFormat="1" ht="29.28" customHeight="1">
      <c r="B96" s="45"/>
      <c r="C96" s="107" t="s">
        <v>93</v>
      </c>
      <c r="D96" s="73"/>
      <c r="E96" s="73"/>
      <c r="F96" s="73"/>
      <c r="G96" s="73"/>
      <c r="H96" s="73"/>
      <c r="I96" s="186"/>
      <c r="J96" s="196">
        <f>BK96</f>
        <v>0</v>
      </c>
      <c r="K96" s="73"/>
      <c r="L96" s="71"/>
      <c r="M96" s="104"/>
      <c r="N96" s="105"/>
      <c r="O96" s="105"/>
      <c r="P96" s="197">
        <f>P97+P274+P288+P291+P300+P308</f>
        <v>0</v>
      </c>
      <c r="Q96" s="105"/>
      <c r="R96" s="197">
        <f>R97+R274+R288+R291+R300+R308</f>
        <v>280.65383900000006</v>
      </c>
      <c r="S96" s="105"/>
      <c r="T96" s="198">
        <f>T97+T274+T288+T291+T300+T308</f>
        <v>173.06095999999999</v>
      </c>
      <c r="AT96" s="23" t="s">
        <v>71</v>
      </c>
      <c r="AU96" s="23" t="s">
        <v>94</v>
      </c>
      <c r="BK96" s="199">
        <f>BK97+BK274+BK288+BK291+BK300+BK308</f>
        <v>0</v>
      </c>
    </row>
    <row r="97" s="10" customFormat="1" ht="37.44001" customHeight="1">
      <c r="B97" s="200"/>
      <c r="C97" s="201"/>
      <c r="D97" s="202" t="s">
        <v>71</v>
      </c>
      <c r="E97" s="203" t="s">
        <v>129</v>
      </c>
      <c r="F97" s="203" t="s">
        <v>130</v>
      </c>
      <c r="G97" s="201"/>
      <c r="H97" s="201"/>
      <c r="I97" s="204"/>
      <c r="J97" s="205">
        <f>BK97</f>
        <v>0</v>
      </c>
      <c r="K97" s="201"/>
      <c r="L97" s="206"/>
      <c r="M97" s="207"/>
      <c r="N97" s="208"/>
      <c r="O97" s="208"/>
      <c r="P97" s="209">
        <f>P98+P173+P195+P205+P225+P257+P272</f>
        <v>0</v>
      </c>
      <c r="Q97" s="208"/>
      <c r="R97" s="209">
        <f>R98+R173+R195+R205+R225+R257+R272</f>
        <v>279.27143900000004</v>
      </c>
      <c r="S97" s="208"/>
      <c r="T97" s="210">
        <f>T98+T173+T195+T205+T225+T257+T272</f>
        <v>168.16095999999999</v>
      </c>
      <c r="AR97" s="211" t="s">
        <v>79</v>
      </c>
      <c r="AT97" s="212" t="s">
        <v>71</v>
      </c>
      <c r="AU97" s="212" t="s">
        <v>72</v>
      </c>
      <c r="AY97" s="211" t="s">
        <v>131</v>
      </c>
      <c r="BK97" s="213">
        <f>BK98+BK173+BK195+BK205+BK225+BK257+BK272</f>
        <v>0</v>
      </c>
    </row>
    <row r="98" s="10" customFormat="1" ht="19.92" customHeight="1">
      <c r="B98" s="200"/>
      <c r="C98" s="201"/>
      <c r="D98" s="202" t="s">
        <v>71</v>
      </c>
      <c r="E98" s="214" t="s">
        <v>79</v>
      </c>
      <c r="F98" s="214" t="s">
        <v>132</v>
      </c>
      <c r="G98" s="201"/>
      <c r="H98" s="201"/>
      <c r="I98" s="204"/>
      <c r="J98" s="215">
        <f>BK98</f>
        <v>0</v>
      </c>
      <c r="K98" s="201"/>
      <c r="L98" s="206"/>
      <c r="M98" s="207"/>
      <c r="N98" s="208"/>
      <c r="O98" s="208"/>
      <c r="P98" s="209">
        <f>SUM(P99:P172)</f>
        <v>0</v>
      </c>
      <c r="Q98" s="208"/>
      <c r="R98" s="209">
        <f>SUM(R99:R172)</f>
        <v>52.529480000000007</v>
      </c>
      <c r="S98" s="208"/>
      <c r="T98" s="210">
        <f>SUM(T99:T172)</f>
        <v>154.10079999999999</v>
      </c>
      <c r="AR98" s="211" t="s">
        <v>79</v>
      </c>
      <c r="AT98" s="212" t="s">
        <v>71</v>
      </c>
      <c r="AU98" s="212" t="s">
        <v>79</v>
      </c>
      <c r="AY98" s="211" t="s">
        <v>131</v>
      </c>
      <c r="BK98" s="213">
        <f>SUM(BK99:BK172)</f>
        <v>0</v>
      </c>
    </row>
    <row r="99" s="1" customFormat="1" ht="16.5" customHeight="1">
      <c r="B99" s="45"/>
      <c r="C99" s="216" t="s">
        <v>79</v>
      </c>
      <c r="D99" s="216" t="s">
        <v>133</v>
      </c>
      <c r="E99" s="217" t="s">
        <v>134</v>
      </c>
      <c r="F99" s="218" t="s">
        <v>135</v>
      </c>
      <c r="G99" s="219" t="s">
        <v>136</v>
      </c>
      <c r="H99" s="220">
        <v>16.100000000000001</v>
      </c>
      <c r="I99" s="221"/>
      <c r="J99" s="222">
        <f>ROUND(I99*H99,2)</f>
        <v>0</v>
      </c>
      <c r="K99" s="218" t="s">
        <v>137</v>
      </c>
      <c r="L99" s="71"/>
      <c r="M99" s="223" t="s">
        <v>21</v>
      </c>
      <c r="N99" s="224" t="s">
        <v>43</v>
      </c>
      <c r="O99" s="46"/>
      <c r="P99" s="225">
        <f>O99*H99</f>
        <v>0</v>
      </c>
      <c r="Q99" s="225">
        <v>0</v>
      </c>
      <c r="R99" s="225">
        <f>Q99*H99</f>
        <v>0</v>
      </c>
      <c r="S99" s="225">
        <v>0.26000000000000001</v>
      </c>
      <c r="T99" s="226">
        <f>S99*H99</f>
        <v>4.1860000000000008</v>
      </c>
      <c r="AR99" s="23" t="s">
        <v>138</v>
      </c>
      <c r="AT99" s="23" t="s">
        <v>133</v>
      </c>
      <c r="AU99" s="23" t="s">
        <v>81</v>
      </c>
      <c r="AY99" s="23" t="s">
        <v>131</v>
      </c>
      <c r="BE99" s="227">
        <f>IF(N99="základní",J99,0)</f>
        <v>0</v>
      </c>
      <c r="BF99" s="227">
        <f>IF(N99="snížená",J99,0)</f>
        <v>0</v>
      </c>
      <c r="BG99" s="227">
        <f>IF(N99="zákl. přenesená",J99,0)</f>
        <v>0</v>
      </c>
      <c r="BH99" s="227">
        <f>IF(N99="sníž. přenesená",J99,0)</f>
        <v>0</v>
      </c>
      <c r="BI99" s="227">
        <f>IF(N99="nulová",J99,0)</f>
        <v>0</v>
      </c>
      <c r="BJ99" s="23" t="s">
        <v>79</v>
      </c>
      <c r="BK99" s="227">
        <f>ROUND(I99*H99,2)</f>
        <v>0</v>
      </c>
      <c r="BL99" s="23" t="s">
        <v>138</v>
      </c>
      <c r="BM99" s="23" t="s">
        <v>139</v>
      </c>
    </row>
    <row r="100" s="11" customFormat="1">
      <c r="B100" s="228"/>
      <c r="C100" s="229"/>
      <c r="D100" s="230" t="s">
        <v>140</v>
      </c>
      <c r="E100" s="231" t="s">
        <v>21</v>
      </c>
      <c r="F100" s="232" t="s">
        <v>141</v>
      </c>
      <c r="G100" s="229"/>
      <c r="H100" s="233">
        <v>16.100000000000001</v>
      </c>
      <c r="I100" s="234"/>
      <c r="J100" s="229"/>
      <c r="K100" s="229"/>
      <c r="L100" s="235"/>
      <c r="M100" s="236"/>
      <c r="N100" s="237"/>
      <c r="O100" s="237"/>
      <c r="P100" s="237"/>
      <c r="Q100" s="237"/>
      <c r="R100" s="237"/>
      <c r="S100" s="237"/>
      <c r="T100" s="238"/>
      <c r="AT100" s="239" t="s">
        <v>140</v>
      </c>
      <c r="AU100" s="239" t="s">
        <v>81</v>
      </c>
      <c r="AV100" s="11" t="s">
        <v>81</v>
      </c>
      <c r="AW100" s="11" t="s">
        <v>35</v>
      </c>
      <c r="AX100" s="11" t="s">
        <v>79</v>
      </c>
      <c r="AY100" s="239" t="s">
        <v>131</v>
      </c>
    </row>
    <row r="101" s="1" customFormat="1" ht="16.5" customHeight="1">
      <c r="B101" s="45"/>
      <c r="C101" s="216" t="s">
        <v>81</v>
      </c>
      <c r="D101" s="216" t="s">
        <v>133</v>
      </c>
      <c r="E101" s="217" t="s">
        <v>142</v>
      </c>
      <c r="F101" s="218" t="s">
        <v>143</v>
      </c>
      <c r="G101" s="219" t="s">
        <v>136</v>
      </c>
      <c r="H101" s="220">
        <v>1188</v>
      </c>
      <c r="I101" s="221"/>
      <c r="J101" s="222">
        <f>ROUND(I101*H101,2)</f>
        <v>0</v>
      </c>
      <c r="K101" s="218" t="s">
        <v>21</v>
      </c>
      <c r="L101" s="71"/>
      <c r="M101" s="223" t="s">
        <v>21</v>
      </c>
      <c r="N101" s="224" t="s">
        <v>43</v>
      </c>
      <c r="O101" s="46"/>
      <c r="P101" s="225">
        <f>O101*H101</f>
        <v>0</v>
      </c>
      <c r="Q101" s="225">
        <v>0</v>
      </c>
      <c r="R101" s="225">
        <f>Q101*H101</f>
        <v>0</v>
      </c>
      <c r="S101" s="225">
        <v>0.010999999999999999</v>
      </c>
      <c r="T101" s="226">
        <f>S101*H101</f>
        <v>13.068</v>
      </c>
      <c r="AR101" s="23" t="s">
        <v>138</v>
      </c>
      <c r="AT101" s="23" t="s">
        <v>133</v>
      </c>
      <c r="AU101" s="23" t="s">
        <v>81</v>
      </c>
      <c r="AY101" s="23" t="s">
        <v>131</v>
      </c>
      <c r="BE101" s="227">
        <f>IF(N101="základní",J101,0)</f>
        <v>0</v>
      </c>
      <c r="BF101" s="227">
        <f>IF(N101="snížená",J101,0)</f>
        <v>0</v>
      </c>
      <c r="BG101" s="227">
        <f>IF(N101="zákl. přenesená",J101,0)</f>
        <v>0</v>
      </c>
      <c r="BH101" s="227">
        <f>IF(N101="sníž. přenesená",J101,0)</f>
        <v>0</v>
      </c>
      <c r="BI101" s="227">
        <f>IF(N101="nulová",J101,0)</f>
        <v>0</v>
      </c>
      <c r="BJ101" s="23" t="s">
        <v>79</v>
      </c>
      <c r="BK101" s="227">
        <f>ROUND(I101*H101,2)</f>
        <v>0</v>
      </c>
      <c r="BL101" s="23" t="s">
        <v>138</v>
      </c>
      <c r="BM101" s="23" t="s">
        <v>144</v>
      </c>
    </row>
    <row r="102" s="1" customFormat="1" ht="16.5" customHeight="1">
      <c r="B102" s="45"/>
      <c r="C102" s="216" t="s">
        <v>145</v>
      </c>
      <c r="D102" s="216" t="s">
        <v>133</v>
      </c>
      <c r="E102" s="217" t="s">
        <v>146</v>
      </c>
      <c r="F102" s="218" t="s">
        <v>147</v>
      </c>
      <c r="G102" s="219" t="s">
        <v>136</v>
      </c>
      <c r="H102" s="220">
        <v>16.100000000000001</v>
      </c>
      <c r="I102" s="221"/>
      <c r="J102" s="222">
        <f>ROUND(I102*H102,2)</f>
        <v>0</v>
      </c>
      <c r="K102" s="218" t="s">
        <v>137</v>
      </c>
      <c r="L102" s="71"/>
      <c r="M102" s="223" t="s">
        <v>21</v>
      </c>
      <c r="N102" s="224" t="s">
        <v>43</v>
      </c>
      <c r="O102" s="46"/>
      <c r="P102" s="225">
        <f>O102*H102</f>
        <v>0</v>
      </c>
      <c r="Q102" s="225">
        <v>0</v>
      </c>
      <c r="R102" s="225">
        <f>Q102*H102</f>
        <v>0</v>
      </c>
      <c r="S102" s="225">
        <v>0.17999999999999999</v>
      </c>
      <c r="T102" s="226">
        <f>S102*H102</f>
        <v>2.8980000000000001</v>
      </c>
      <c r="AR102" s="23" t="s">
        <v>138</v>
      </c>
      <c r="AT102" s="23" t="s">
        <v>133</v>
      </c>
      <c r="AU102" s="23" t="s">
        <v>81</v>
      </c>
      <c r="AY102" s="23" t="s">
        <v>131</v>
      </c>
      <c r="BE102" s="227">
        <f>IF(N102="základní",J102,0)</f>
        <v>0</v>
      </c>
      <c r="BF102" s="227">
        <f>IF(N102="snížená",J102,0)</f>
        <v>0</v>
      </c>
      <c r="BG102" s="227">
        <f>IF(N102="zákl. přenesená",J102,0)</f>
        <v>0</v>
      </c>
      <c r="BH102" s="227">
        <f>IF(N102="sníž. přenesená",J102,0)</f>
        <v>0</v>
      </c>
      <c r="BI102" s="227">
        <f>IF(N102="nulová",J102,0)</f>
        <v>0</v>
      </c>
      <c r="BJ102" s="23" t="s">
        <v>79</v>
      </c>
      <c r="BK102" s="227">
        <f>ROUND(I102*H102,2)</f>
        <v>0</v>
      </c>
      <c r="BL102" s="23" t="s">
        <v>138</v>
      </c>
      <c r="BM102" s="23" t="s">
        <v>148</v>
      </c>
    </row>
    <row r="103" s="11" customFormat="1">
      <c r="B103" s="228"/>
      <c r="C103" s="229"/>
      <c r="D103" s="230" t="s">
        <v>140</v>
      </c>
      <c r="E103" s="231" t="s">
        <v>21</v>
      </c>
      <c r="F103" s="232" t="s">
        <v>141</v>
      </c>
      <c r="G103" s="229"/>
      <c r="H103" s="233">
        <v>16.100000000000001</v>
      </c>
      <c r="I103" s="234"/>
      <c r="J103" s="229"/>
      <c r="K103" s="229"/>
      <c r="L103" s="235"/>
      <c r="M103" s="236"/>
      <c r="N103" s="237"/>
      <c r="O103" s="237"/>
      <c r="P103" s="237"/>
      <c r="Q103" s="237"/>
      <c r="R103" s="237"/>
      <c r="S103" s="237"/>
      <c r="T103" s="238"/>
      <c r="AT103" s="239" t="s">
        <v>140</v>
      </c>
      <c r="AU103" s="239" t="s">
        <v>81</v>
      </c>
      <c r="AV103" s="11" t="s">
        <v>81</v>
      </c>
      <c r="AW103" s="11" t="s">
        <v>35</v>
      </c>
      <c r="AX103" s="11" t="s">
        <v>79</v>
      </c>
      <c r="AY103" s="239" t="s">
        <v>131</v>
      </c>
    </row>
    <row r="104" s="1" customFormat="1" ht="16.5" customHeight="1">
      <c r="B104" s="45"/>
      <c r="C104" s="216" t="s">
        <v>138</v>
      </c>
      <c r="D104" s="216" t="s">
        <v>133</v>
      </c>
      <c r="E104" s="217" t="s">
        <v>149</v>
      </c>
      <c r="F104" s="218" t="s">
        <v>150</v>
      </c>
      <c r="G104" s="219" t="s">
        <v>136</v>
      </c>
      <c r="H104" s="220">
        <v>16.100000000000001</v>
      </c>
      <c r="I104" s="221"/>
      <c r="J104" s="222">
        <f>ROUND(I104*H104,2)</f>
        <v>0</v>
      </c>
      <c r="K104" s="218" t="s">
        <v>137</v>
      </c>
      <c r="L104" s="71"/>
      <c r="M104" s="223" t="s">
        <v>21</v>
      </c>
      <c r="N104" s="224" t="s">
        <v>43</v>
      </c>
      <c r="O104" s="46"/>
      <c r="P104" s="225">
        <f>O104*H104</f>
        <v>0</v>
      </c>
      <c r="Q104" s="225">
        <v>0</v>
      </c>
      <c r="R104" s="225">
        <f>Q104*H104</f>
        <v>0</v>
      </c>
      <c r="S104" s="225">
        <v>0.29999999999999999</v>
      </c>
      <c r="T104" s="226">
        <f>S104*H104</f>
        <v>4.8300000000000001</v>
      </c>
      <c r="AR104" s="23" t="s">
        <v>138</v>
      </c>
      <c r="AT104" s="23" t="s">
        <v>133</v>
      </c>
      <c r="AU104" s="23" t="s">
        <v>81</v>
      </c>
      <c r="AY104" s="23" t="s">
        <v>131</v>
      </c>
      <c r="BE104" s="227">
        <f>IF(N104="základní",J104,0)</f>
        <v>0</v>
      </c>
      <c r="BF104" s="227">
        <f>IF(N104="snížená",J104,0)</f>
        <v>0</v>
      </c>
      <c r="BG104" s="227">
        <f>IF(N104="zákl. přenesená",J104,0)</f>
        <v>0</v>
      </c>
      <c r="BH104" s="227">
        <f>IF(N104="sníž. přenesená",J104,0)</f>
        <v>0</v>
      </c>
      <c r="BI104" s="227">
        <f>IF(N104="nulová",J104,0)</f>
        <v>0</v>
      </c>
      <c r="BJ104" s="23" t="s">
        <v>79</v>
      </c>
      <c r="BK104" s="227">
        <f>ROUND(I104*H104,2)</f>
        <v>0</v>
      </c>
      <c r="BL104" s="23" t="s">
        <v>138</v>
      </c>
      <c r="BM104" s="23" t="s">
        <v>151</v>
      </c>
    </row>
    <row r="105" s="1" customFormat="1" ht="16.5" customHeight="1">
      <c r="B105" s="45"/>
      <c r="C105" s="216" t="s">
        <v>152</v>
      </c>
      <c r="D105" s="216" t="s">
        <v>133</v>
      </c>
      <c r="E105" s="217" t="s">
        <v>153</v>
      </c>
      <c r="F105" s="218" t="s">
        <v>154</v>
      </c>
      <c r="G105" s="219" t="s">
        <v>136</v>
      </c>
      <c r="H105" s="220">
        <v>28.300000000000001</v>
      </c>
      <c r="I105" s="221"/>
      <c r="J105" s="222">
        <f>ROUND(I105*H105,2)</f>
        <v>0</v>
      </c>
      <c r="K105" s="218" t="s">
        <v>137</v>
      </c>
      <c r="L105" s="71"/>
      <c r="M105" s="223" t="s">
        <v>21</v>
      </c>
      <c r="N105" s="224" t="s">
        <v>43</v>
      </c>
      <c r="O105" s="46"/>
      <c r="P105" s="225">
        <f>O105*H105</f>
        <v>0</v>
      </c>
      <c r="Q105" s="225">
        <v>0</v>
      </c>
      <c r="R105" s="225">
        <f>Q105*H105</f>
        <v>0</v>
      </c>
      <c r="S105" s="225">
        <v>0.316</v>
      </c>
      <c r="T105" s="226">
        <f>S105*H105</f>
        <v>8.9428000000000001</v>
      </c>
      <c r="AR105" s="23" t="s">
        <v>138</v>
      </c>
      <c r="AT105" s="23" t="s">
        <v>133</v>
      </c>
      <c r="AU105" s="23" t="s">
        <v>81</v>
      </c>
      <c r="AY105" s="23" t="s">
        <v>131</v>
      </c>
      <c r="BE105" s="227">
        <f>IF(N105="základní",J105,0)</f>
        <v>0</v>
      </c>
      <c r="BF105" s="227">
        <f>IF(N105="snížená",J105,0)</f>
        <v>0</v>
      </c>
      <c r="BG105" s="227">
        <f>IF(N105="zákl. přenesená",J105,0)</f>
        <v>0</v>
      </c>
      <c r="BH105" s="227">
        <f>IF(N105="sníž. přenesená",J105,0)</f>
        <v>0</v>
      </c>
      <c r="BI105" s="227">
        <f>IF(N105="nulová",J105,0)</f>
        <v>0</v>
      </c>
      <c r="BJ105" s="23" t="s">
        <v>79</v>
      </c>
      <c r="BK105" s="227">
        <f>ROUND(I105*H105,2)</f>
        <v>0</v>
      </c>
      <c r="BL105" s="23" t="s">
        <v>138</v>
      </c>
      <c r="BM105" s="23" t="s">
        <v>155</v>
      </c>
    </row>
    <row r="106" s="12" customFormat="1">
      <c r="B106" s="240"/>
      <c r="C106" s="241"/>
      <c r="D106" s="230" t="s">
        <v>140</v>
      </c>
      <c r="E106" s="242" t="s">
        <v>21</v>
      </c>
      <c r="F106" s="243" t="s">
        <v>156</v>
      </c>
      <c r="G106" s="241"/>
      <c r="H106" s="242" t="s">
        <v>21</v>
      </c>
      <c r="I106" s="244"/>
      <c r="J106" s="241"/>
      <c r="K106" s="241"/>
      <c r="L106" s="245"/>
      <c r="M106" s="246"/>
      <c r="N106" s="247"/>
      <c r="O106" s="247"/>
      <c r="P106" s="247"/>
      <c r="Q106" s="247"/>
      <c r="R106" s="247"/>
      <c r="S106" s="247"/>
      <c r="T106" s="248"/>
      <c r="AT106" s="249" t="s">
        <v>140</v>
      </c>
      <c r="AU106" s="249" t="s">
        <v>81</v>
      </c>
      <c r="AV106" s="12" t="s">
        <v>79</v>
      </c>
      <c r="AW106" s="12" t="s">
        <v>35</v>
      </c>
      <c r="AX106" s="12" t="s">
        <v>72</v>
      </c>
      <c r="AY106" s="249" t="s">
        <v>131</v>
      </c>
    </row>
    <row r="107" s="11" customFormat="1">
      <c r="B107" s="228"/>
      <c r="C107" s="229"/>
      <c r="D107" s="230" t="s">
        <v>140</v>
      </c>
      <c r="E107" s="231" t="s">
        <v>21</v>
      </c>
      <c r="F107" s="232" t="s">
        <v>157</v>
      </c>
      <c r="G107" s="229"/>
      <c r="H107" s="233">
        <v>28.300000000000001</v>
      </c>
      <c r="I107" s="234"/>
      <c r="J107" s="229"/>
      <c r="K107" s="229"/>
      <c r="L107" s="235"/>
      <c r="M107" s="236"/>
      <c r="N107" s="237"/>
      <c r="O107" s="237"/>
      <c r="P107" s="237"/>
      <c r="Q107" s="237"/>
      <c r="R107" s="237"/>
      <c r="S107" s="237"/>
      <c r="T107" s="238"/>
      <c r="AT107" s="239" t="s">
        <v>140</v>
      </c>
      <c r="AU107" s="239" t="s">
        <v>81</v>
      </c>
      <c r="AV107" s="11" t="s">
        <v>81</v>
      </c>
      <c r="AW107" s="11" t="s">
        <v>35</v>
      </c>
      <c r="AX107" s="11" t="s">
        <v>72</v>
      </c>
      <c r="AY107" s="239" t="s">
        <v>131</v>
      </c>
    </row>
    <row r="108" s="13" customFormat="1">
      <c r="B108" s="250"/>
      <c r="C108" s="251"/>
      <c r="D108" s="230" t="s">
        <v>140</v>
      </c>
      <c r="E108" s="252" t="s">
        <v>21</v>
      </c>
      <c r="F108" s="253" t="s">
        <v>158</v>
      </c>
      <c r="G108" s="251"/>
      <c r="H108" s="254">
        <v>28.300000000000001</v>
      </c>
      <c r="I108" s="255"/>
      <c r="J108" s="251"/>
      <c r="K108" s="251"/>
      <c r="L108" s="256"/>
      <c r="M108" s="257"/>
      <c r="N108" s="258"/>
      <c r="O108" s="258"/>
      <c r="P108" s="258"/>
      <c r="Q108" s="258"/>
      <c r="R108" s="258"/>
      <c r="S108" s="258"/>
      <c r="T108" s="259"/>
      <c r="AT108" s="260" t="s">
        <v>140</v>
      </c>
      <c r="AU108" s="260" t="s">
        <v>81</v>
      </c>
      <c r="AV108" s="13" t="s">
        <v>138</v>
      </c>
      <c r="AW108" s="13" t="s">
        <v>35</v>
      </c>
      <c r="AX108" s="13" t="s">
        <v>79</v>
      </c>
      <c r="AY108" s="260" t="s">
        <v>131</v>
      </c>
    </row>
    <row r="109" s="1" customFormat="1" ht="25.5" customHeight="1">
      <c r="B109" s="45"/>
      <c r="C109" s="216" t="s">
        <v>159</v>
      </c>
      <c r="D109" s="216" t="s">
        <v>133</v>
      </c>
      <c r="E109" s="217" t="s">
        <v>160</v>
      </c>
      <c r="F109" s="218" t="s">
        <v>161</v>
      </c>
      <c r="G109" s="219" t="s">
        <v>136</v>
      </c>
      <c r="H109" s="220">
        <v>1188</v>
      </c>
      <c r="I109" s="221"/>
      <c r="J109" s="222">
        <f>ROUND(I109*H109,2)</f>
        <v>0</v>
      </c>
      <c r="K109" s="218" t="s">
        <v>137</v>
      </c>
      <c r="L109" s="71"/>
      <c r="M109" s="223" t="s">
        <v>21</v>
      </c>
      <c r="N109" s="224" t="s">
        <v>43</v>
      </c>
      <c r="O109" s="46"/>
      <c r="P109" s="225">
        <f>O109*H109</f>
        <v>0</v>
      </c>
      <c r="Q109" s="225">
        <v>3.0000000000000001E-05</v>
      </c>
      <c r="R109" s="225">
        <f>Q109*H109</f>
        <v>0.035639999999999998</v>
      </c>
      <c r="S109" s="225">
        <v>0.076999999999999999</v>
      </c>
      <c r="T109" s="226">
        <f>S109*H109</f>
        <v>91.475999999999999</v>
      </c>
      <c r="AR109" s="23" t="s">
        <v>138</v>
      </c>
      <c r="AT109" s="23" t="s">
        <v>133</v>
      </c>
      <c r="AU109" s="23" t="s">
        <v>81</v>
      </c>
      <c r="AY109" s="23" t="s">
        <v>131</v>
      </c>
      <c r="BE109" s="227">
        <f>IF(N109="základní",J109,0)</f>
        <v>0</v>
      </c>
      <c r="BF109" s="227">
        <f>IF(N109="snížená",J109,0)</f>
        <v>0</v>
      </c>
      <c r="BG109" s="227">
        <f>IF(N109="zákl. přenesená",J109,0)</f>
        <v>0</v>
      </c>
      <c r="BH109" s="227">
        <f>IF(N109="sníž. přenesená",J109,0)</f>
        <v>0</v>
      </c>
      <c r="BI109" s="227">
        <f>IF(N109="nulová",J109,0)</f>
        <v>0</v>
      </c>
      <c r="BJ109" s="23" t="s">
        <v>79</v>
      </c>
      <c r="BK109" s="227">
        <f>ROUND(I109*H109,2)</f>
        <v>0</v>
      </c>
      <c r="BL109" s="23" t="s">
        <v>138</v>
      </c>
      <c r="BM109" s="23" t="s">
        <v>162</v>
      </c>
    </row>
    <row r="110" s="1" customFormat="1" ht="16.5" customHeight="1">
      <c r="B110" s="45"/>
      <c r="C110" s="216" t="s">
        <v>163</v>
      </c>
      <c r="D110" s="216" t="s">
        <v>133</v>
      </c>
      <c r="E110" s="217" t="s">
        <v>164</v>
      </c>
      <c r="F110" s="218" t="s">
        <v>165</v>
      </c>
      <c r="G110" s="219" t="s">
        <v>166</v>
      </c>
      <c r="H110" s="220">
        <v>140</v>
      </c>
      <c r="I110" s="221"/>
      <c r="J110" s="222">
        <f>ROUND(I110*H110,2)</f>
        <v>0</v>
      </c>
      <c r="K110" s="218" t="s">
        <v>137</v>
      </c>
      <c r="L110" s="71"/>
      <c r="M110" s="223" t="s">
        <v>21</v>
      </c>
      <c r="N110" s="224" t="s">
        <v>43</v>
      </c>
      <c r="O110" s="46"/>
      <c r="P110" s="225">
        <f>O110*H110</f>
        <v>0</v>
      </c>
      <c r="Q110" s="225">
        <v>0</v>
      </c>
      <c r="R110" s="225">
        <f>Q110*H110</f>
        <v>0</v>
      </c>
      <c r="S110" s="225">
        <v>0.20499999999999999</v>
      </c>
      <c r="T110" s="226">
        <f>S110*H110</f>
        <v>28.699999999999999</v>
      </c>
      <c r="AR110" s="23" t="s">
        <v>138</v>
      </c>
      <c r="AT110" s="23" t="s">
        <v>133</v>
      </c>
      <c r="AU110" s="23" t="s">
        <v>81</v>
      </c>
      <c r="AY110" s="23" t="s">
        <v>131</v>
      </c>
      <c r="BE110" s="227">
        <f>IF(N110="základní",J110,0)</f>
        <v>0</v>
      </c>
      <c r="BF110" s="227">
        <f>IF(N110="snížená",J110,0)</f>
        <v>0</v>
      </c>
      <c r="BG110" s="227">
        <f>IF(N110="zákl. přenesená",J110,0)</f>
        <v>0</v>
      </c>
      <c r="BH110" s="227">
        <f>IF(N110="sníž. přenesená",J110,0)</f>
        <v>0</v>
      </c>
      <c r="BI110" s="227">
        <f>IF(N110="nulová",J110,0)</f>
        <v>0</v>
      </c>
      <c r="BJ110" s="23" t="s">
        <v>79</v>
      </c>
      <c r="BK110" s="227">
        <f>ROUND(I110*H110,2)</f>
        <v>0</v>
      </c>
      <c r="BL110" s="23" t="s">
        <v>138</v>
      </c>
      <c r="BM110" s="23" t="s">
        <v>167</v>
      </c>
    </row>
    <row r="111" s="1" customFormat="1" ht="16.5" customHeight="1">
      <c r="B111" s="45"/>
      <c r="C111" s="216" t="s">
        <v>168</v>
      </c>
      <c r="D111" s="216" t="s">
        <v>133</v>
      </c>
      <c r="E111" s="217" t="s">
        <v>169</v>
      </c>
      <c r="F111" s="218" t="s">
        <v>170</v>
      </c>
      <c r="G111" s="219" t="s">
        <v>171</v>
      </c>
      <c r="H111" s="220">
        <v>86.867999999999995</v>
      </c>
      <c r="I111" s="221"/>
      <c r="J111" s="222">
        <f>ROUND(I111*H111,2)</f>
        <v>0</v>
      </c>
      <c r="K111" s="218" t="s">
        <v>137</v>
      </c>
      <c r="L111" s="71"/>
      <c r="M111" s="223" t="s">
        <v>21</v>
      </c>
      <c r="N111" s="224" t="s">
        <v>43</v>
      </c>
      <c r="O111" s="46"/>
      <c r="P111" s="225">
        <f>O111*H111</f>
        <v>0</v>
      </c>
      <c r="Q111" s="225">
        <v>0</v>
      </c>
      <c r="R111" s="225">
        <f>Q111*H111</f>
        <v>0</v>
      </c>
      <c r="S111" s="225">
        <v>0</v>
      </c>
      <c r="T111" s="226">
        <f>S111*H111</f>
        <v>0</v>
      </c>
      <c r="AR111" s="23" t="s">
        <v>138</v>
      </c>
      <c r="AT111" s="23" t="s">
        <v>133</v>
      </c>
      <c r="AU111" s="23" t="s">
        <v>81</v>
      </c>
      <c r="AY111" s="23" t="s">
        <v>131</v>
      </c>
      <c r="BE111" s="227">
        <f>IF(N111="základní",J111,0)</f>
        <v>0</v>
      </c>
      <c r="BF111" s="227">
        <f>IF(N111="snížená",J111,0)</f>
        <v>0</v>
      </c>
      <c r="BG111" s="227">
        <f>IF(N111="zákl. přenesená",J111,0)</f>
        <v>0</v>
      </c>
      <c r="BH111" s="227">
        <f>IF(N111="sníž. přenesená",J111,0)</f>
        <v>0</v>
      </c>
      <c r="BI111" s="227">
        <f>IF(N111="nulová",J111,0)</f>
        <v>0</v>
      </c>
      <c r="BJ111" s="23" t="s">
        <v>79</v>
      </c>
      <c r="BK111" s="227">
        <f>ROUND(I111*H111,2)</f>
        <v>0</v>
      </c>
      <c r="BL111" s="23" t="s">
        <v>138</v>
      </c>
      <c r="BM111" s="23" t="s">
        <v>172</v>
      </c>
    </row>
    <row r="112" s="12" customFormat="1">
      <c r="B112" s="240"/>
      <c r="C112" s="241"/>
      <c r="D112" s="230" t="s">
        <v>140</v>
      </c>
      <c r="E112" s="242" t="s">
        <v>21</v>
      </c>
      <c r="F112" s="243" t="s">
        <v>173</v>
      </c>
      <c r="G112" s="241"/>
      <c r="H112" s="242" t="s">
        <v>21</v>
      </c>
      <c r="I112" s="244"/>
      <c r="J112" s="241"/>
      <c r="K112" s="241"/>
      <c r="L112" s="245"/>
      <c r="M112" s="246"/>
      <c r="N112" s="247"/>
      <c r="O112" s="247"/>
      <c r="P112" s="247"/>
      <c r="Q112" s="247"/>
      <c r="R112" s="247"/>
      <c r="S112" s="247"/>
      <c r="T112" s="248"/>
      <c r="AT112" s="249" t="s">
        <v>140</v>
      </c>
      <c r="AU112" s="249" t="s">
        <v>81</v>
      </c>
      <c r="AV112" s="12" t="s">
        <v>79</v>
      </c>
      <c r="AW112" s="12" t="s">
        <v>35</v>
      </c>
      <c r="AX112" s="12" t="s">
        <v>72</v>
      </c>
      <c r="AY112" s="249" t="s">
        <v>131</v>
      </c>
    </row>
    <row r="113" s="11" customFormat="1">
      <c r="B113" s="228"/>
      <c r="C113" s="229"/>
      <c r="D113" s="230" t="s">
        <v>140</v>
      </c>
      <c r="E113" s="231" t="s">
        <v>21</v>
      </c>
      <c r="F113" s="232" t="s">
        <v>174</v>
      </c>
      <c r="G113" s="229"/>
      <c r="H113" s="233">
        <v>24.300000000000001</v>
      </c>
      <c r="I113" s="234"/>
      <c r="J113" s="229"/>
      <c r="K113" s="229"/>
      <c r="L113" s="235"/>
      <c r="M113" s="236"/>
      <c r="N113" s="237"/>
      <c r="O113" s="237"/>
      <c r="P113" s="237"/>
      <c r="Q113" s="237"/>
      <c r="R113" s="237"/>
      <c r="S113" s="237"/>
      <c r="T113" s="238"/>
      <c r="AT113" s="239" t="s">
        <v>140</v>
      </c>
      <c r="AU113" s="239" t="s">
        <v>81</v>
      </c>
      <c r="AV113" s="11" t="s">
        <v>81</v>
      </c>
      <c r="AW113" s="11" t="s">
        <v>35</v>
      </c>
      <c r="AX113" s="11" t="s">
        <v>72</v>
      </c>
      <c r="AY113" s="239" t="s">
        <v>131</v>
      </c>
    </row>
    <row r="114" s="12" customFormat="1">
      <c r="B114" s="240"/>
      <c r="C114" s="241"/>
      <c r="D114" s="230" t="s">
        <v>140</v>
      </c>
      <c r="E114" s="242" t="s">
        <v>21</v>
      </c>
      <c r="F114" s="243" t="s">
        <v>175</v>
      </c>
      <c r="G114" s="241"/>
      <c r="H114" s="242" t="s">
        <v>21</v>
      </c>
      <c r="I114" s="244"/>
      <c r="J114" s="241"/>
      <c r="K114" s="241"/>
      <c r="L114" s="245"/>
      <c r="M114" s="246"/>
      <c r="N114" s="247"/>
      <c r="O114" s="247"/>
      <c r="P114" s="247"/>
      <c r="Q114" s="247"/>
      <c r="R114" s="247"/>
      <c r="S114" s="247"/>
      <c r="T114" s="248"/>
      <c r="AT114" s="249" t="s">
        <v>140</v>
      </c>
      <c r="AU114" s="249" t="s">
        <v>81</v>
      </c>
      <c r="AV114" s="12" t="s">
        <v>79</v>
      </c>
      <c r="AW114" s="12" t="s">
        <v>35</v>
      </c>
      <c r="AX114" s="12" t="s">
        <v>72</v>
      </c>
      <c r="AY114" s="249" t="s">
        <v>131</v>
      </c>
    </row>
    <row r="115" s="11" customFormat="1">
      <c r="B115" s="228"/>
      <c r="C115" s="229"/>
      <c r="D115" s="230" t="s">
        <v>140</v>
      </c>
      <c r="E115" s="231" t="s">
        <v>21</v>
      </c>
      <c r="F115" s="232" t="s">
        <v>176</v>
      </c>
      <c r="G115" s="229"/>
      <c r="H115" s="233">
        <v>52.667999999999999</v>
      </c>
      <c r="I115" s="234"/>
      <c r="J115" s="229"/>
      <c r="K115" s="229"/>
      <c r="L115" s="235"/>
      <c r="M115" s="236"/>
      <c r="N115" s="237"/>
      <c r="O115" s="237"/>
      <c r="P115" s="237"/>
      <c r="Q115" s="237"/>
      <c r="R115" s="237"/>
      <c r="S115" s="237"/>
      <c r="T115" s="238"/>
      <c r="AT115" s="239" t="s">
        <v>140</v>
      </c>
      <c r="AU115" s="239" t="s">
        <v>81</v>
      </c>
      <c r="AV115" s="11" t="s">
        <v>81</v>
      </c>
      <c r="AW115" s="11" t="s">
        <v>35</v>
      </c>
      <c r="AX115" s="11" t="s">
        <v>72</v>
      </c>
      <c r="AY115" s="239" t="s">
        <v>131</v>
      </c>
    </row>
    <row r="116" s="11" customFormat="1">
      <c r="B116" s="228"/>
      <c r="C116" s="229"/>
      <c r="D116" s="230" t="s">
        <v>140</v>
      </c>
      <c r="E116" s="231" t="s">
        <v>21</v>
      </c>
      <c r="F116" s="232" t="s">
        <v>177</v>
      </c>
      <c r="G116" s="229"/>
      <c r="H116" s="233">
        <v>9.9000000000000004</v>
      </c>
      <c r="I116" s="234"/>
      <c r="J116" s="229"/>
      <c r="K116" s="229"/>
      <c r="L116" s="235"/>
      <c r="M116" s="236"/>
      <c r="N116" s="237"/>
      <c r="O116" s="237"/>
      <c r="P116" s="237"/>
      <c r="Q116" s="237"/>
      <c r="R116" s="237"/>
      <c r="S116" s="237"/>
      <c r="T116" s="238"/>
      <c r="AT116" s="239" t="s">
        <v>140</v>
      </c>
      <c r="AU116" s="239" t="s">
        <v>81</v>
      </c>
      <c r="AV116" s="11" t="s">
        <v>81</v>
      </c>
      <c r="AW116" s="11" t="s">
        <v>35</v>
      </c>
      <c r="AX116" s="11" t="s">
        <v>72</v>
      </c>
      <c r="AY116" s="239" t="s">
        <v>131</v>
      </c>
    </row>
    <row r="117" s="13" customFormat="1">
      <c r="B117" s="250"/>
      <c r="C117" s="251"/>
      <c r="D117" s="230" t="s">
        <v>140</v>
      </c>
      <c r="E117" s="252" t="s">
        <v>21</v>
      </c>
      <c r="F117" s="253" t="s">
        <v>158</v>
      </c>
      <c r="G117" s="251"/>
      <c r="H117" s="254">
        <v>86.867999999999995</v>
      </c>
      <c r="I117" s="255"/>
      <c r="J117" s="251"/>
      <c r="K117" s="251"/>
      <c r="L117" s="256"/>
      <c r="M117" s="257"/>
      <c r="N117" s="258"/>
      <c r="O117" s="258"/>
      <c r="P117" s="258"/>
      <c r="Q117" s="258"/>
      <c r="R117" s="258"/>
      <c r="S117" s="258"/>
      <c r="T117" s="259"/>
      <c r="AT117" s="260" t="s">
        <v>140</v>
      </c>
      <c r="AU117" s="260" t="s">
        <v>81</v>
      </c>
      <c r="AV117" s="13" t="s">
        <v>138</v>
      </c>
      <c r="AW117" s="13" t="s">
        <v>35</v>
      </c>
      <c r="AX117" s="13" t="s">
        <v>79</v>
      </c>
      <c r="AY117" s="260" t="s">
        <v>131</v>
      </c>
    </row>
    <row r="118" s="1" customFormat="1" ht="16.5" customHeight="1">
      <c r="B118" s="45"/>
      <c r="C118" s="216" t="s">
        <v>178</v>
      </c>
      <c r="D118" s="216" t="s">
        <v>133</v>
      </c>
      <c r="E118" s="217" t="s">
        <v>179</v>
      </c>
      <c r="F118" s="218" t="s">
        <v>180</v>
      </c>
      <c r="G118" s="219" t="s">
        <v>171</v>
      </c>
      <c r="H118" s="220">
        <v>15.433</v>
      </c>
      <c r="I118" s="221"/>
      <c r="J118" s="222">
        <f>ROUND(I118*H118,2)</f>
        <v>0</v>
      </c>
      <c r="K118" s="218" t="s">
        <v>137</v>
      </c>
      <c r="L118" s="71"/>
      <c r="M118" s="223" t="s">
        <v>21</v>
      </c>
      <c r="N118" s="224" t="s">
        <v>43</v>
      </c>
      <c r="O118" s="46"/>
      <c r="P118" s="225">
        <f>O118*H118</f>
        <v>0</v>
      </c>
      <c r="Q118" s="225">
        <v>0</v>
      </c>
      <c r="R118" s="225">
        <f>Q118*H118</f>
        <v>0</v>
      </c>
      <c r="S118" s="225">
        <v>0</v>
      </c>
      <c r="T118" s="226">
        <f>S118*H118</f>
        <v>0</v>
      </c>
      <c r="AR118" s="23" t="s">
        <v>138</v>
      </c>
      <c r="AT118" s="23" t="s">
        <v>133</v>
      </c>
      <c r="AU118" s="23" t="s">
        <v>81</v>
      </c>
      <c r="AY118" s="23" t="s">
        <v>131</v>
      </c>
      <c r="BE118" s="227">
        <f>IF(N118="základní",J118,0)</f>
        <v>0</v>
      </c>
      <c r="BF118" s="227">
        <f>IF(N118="snížená",J118,0)</f>
        <v>0</v>
      </c>
      <c r="BG118" s="227">
        <f>IF(N118="zákl. přenesená",J118,0)</f>
        <v>0</v>
      </c>
      <c r="BH118" s="227">
        <f>IF(N118="sníž. přenesená",J118,0)</f>
        <v>0</v>
      </c>
      <c r="BI118" s="227">
        <f>IF(N118="nulová",J118,0)</f>
        <v>0</v>
      </c>
      <c r="BJ118" s="23" t="s">
        <v>79</v>
      </c>
      <c r="BK118" s="227">
        <f>ROUND(I118*H118,2)</f>
        <v>0</v>
      </c>
      <c r="BL118" s="23" t="s">
        <v>138</v>
      </c>
      <c r="BM118" s="23" t="s">
        <v>181</v>
      </c>
    </row>
    <row r="119" s="12" customFormat="1">
      <c r="B119" s="240"/>
      <c r="C119" s="241"/>
      <c r="D119" s="230" t="s">
        <v>140</v>
      </c>
      <c r="E119" s="242" t="s">
        <v>21</v>
      </c>
      <c r="F119" s="243" t="s">
        <v>182</v>
      </c>
      <c r="G119" s="241"/>
      <c r="H119" s="242" t="s">
        <v>21</v>
      </c>
      <c r="I119" s="244"/>
      <c r="J119" s="241"/>
      <c r="K119" s="241"/>
      <c r="L119" s="245"/>
      <c r="M119" s="246"/>
      <c r="N119" s="247"/>
      <c r="O119" s="247"/>
      <c r="P119" s="247"/>
      <c r="Q119" s="247"/>
      <c r="R119" s="247"/>
      <c r="S119" s="247"/>
      <c r="T119" s="248"/>
      <c r="AT119" s="249" t="s">
        <v>140</v>
      </c>
      <c r="AU119" s="249" t="s">
        <v>81</v>
      </c>
      <c r="AV119" s="12" t="s">
        <v>79</v>
      </c>
      <c r="AW119" s="12" t="s">
        <v>35</v>
      </c>
      <c r="AX119" s="12" t="s">
        <v>72</v>
      </c>
      <c r="AY119" s="249" t="s">
        <v>131</v>
      </c>
    </row>
    <row r="120" s="11" customFormat="1">
      <c r="B120" s="228"/>
      <c r="C120" s="229"/>
      <c r="D120" s="230" t="s">
        <v>140</v>
      </c>
      <c r="E120" s="231" t="s">
        <v>21</v>
      </c>
      <c r="F120" s="232" t="s">
        <v>183</v>
      </c>
      <c r="G120" s="229"/>
      <c r="H120" s="233">
        <v>15.433</v>
      </c>
      <c r="I120" s="234"/>
      <c r="J120" s="229"/>
      <c r="K120" s="229"/>
      <c r="L120" s="235"/>
      <c r="M120" s="236"/>
      <c r="N120" s="237"/>
      <c r="O120" s="237"/>
      <c r="P120" s="237"/>
      <c r="Q120" s="237"/>
      <c r="R120" s="237"/>
      <c r="S120" s="237"/>
      <c r="T120" s="238"/>
      <c r="AT120" s="239" t="s">
        <v>140</v>
      </c>
      <c r="AU120" s="239" t="s">
        <v>81</v>
      </c>
      <c r="AV120" s="11" t="s">
        <v>81</v>
      </c>
      <c r="AW120" s="11" t="s">
        <v>35</v>
      </c>
      <c r="AX120" s="11" t="s">
        <v>72</v>
      </c>
      <c r="AY120" s="239" t="s">
        <v>131</v>
      </c>
    </row>
    <row r="121" s="13" customFormat="1">
      <c r="B121" s="250"/>
      <c r="C121" s="251"/>
      <c r="D121" s="230" t="s">
        <v>140</v>
      </c>
      <c r="E121" s="252" t="s">
        <v>21</v>
      </c>
      <c r="F121" s="253" t="s">
        <v>158</v>
      </c>
      <c r="G121" s="251"/>
      <c r="H121" s="254">
        <v>15.433</v>
      </c>
      <c r="I121" s="255"/>
      <c r="J121" s="251"/>
      <c r="K121" s="251"/>
      <c r="L121" s="256"/>
      <c r="M121" s="257"/>
      <c r="N121" s="258"/>
      <c r="O121" s="258"/>
      <c r="P121" s="258"/>
      <c r="Q121" s="258"/>
      <c r="R121" s="258"/>
      <c r="S121" s="258"/>
      <c r="T121" s="259"/>
      <c r="AT121" s="260" t="s">
        <v>140</v>
      </c>
      <c r="AU121" s="260" t="s">
        <v>81</v>
      </c>
      <c r="AV121" s="13" t="s">
        <v>138</v>
      </c>
      <c r="AW121" s="13" t="s">
        <v>35</v>
      </c>
      <c r="AX121" s="13" t="s">
        <v>79</v>
      </c>
      <c r="AY121" s="260" t="s">
        <v>131</v>
      </c>
    </row>
    <row r="122" s="1" customFormat="1" ht="16.5" customHeight="1">
      <c r="B122" s="45"/>
      <c r="C122" s="216" t="s">
        <v>184</v>
      </c>
      <c r="D122" s="216" t="s">
        <v>133</v>
      </c>
      <c r="E122" s="217" t="s">
        <v>185</v>
      </c>
      <c r="F122" s="218" t="s">
        <v>186</v>
      </c>
      <c r="G122" s="219" t="s">
        <v>171</v>
      </c>
      <c r="H122" s="220">
        <v>5.6799999999999997</v>
      </c>
      <c r="I122" s="221"/>
      <c r="J122" s="222">
        <f>ROUND(I122*H122,2)</f>
        <v>0</v>
      </c>
      <c r="K122" s="218" t="s">
        <v>137</v>
      </c>
      <c r="L122" s="71"/>
      <c r="M122" s="223" t="s">
        <v>21</v>
      </c>
      <c r="N122" s="224" t="s">
        <v>43</v>
      </c>
      <c r="O122" s="46"/>
      <c r="P122" s="225">
        <f>O122*H122</f>
        <v>0</v>
      </c>
      <c r="Q122" s="225">
        <v>0</v>
      </c>
      <c r="R122" s="225">
        <f>Q122*H122</f>
        <v>0</v>
      </c>
      <c r="S122" s="225">
        <v>0</v>
      </c>
      <c r="T122" s="226">
        <f>S122*H122</f>
        <v>0</v>
      </c>
      <c r="AR122" s="23" t="s">
        <v>138</v>
      </c>
      <c r="AT122" s="23" t="s">
        <v>133</v>
      </c>
      <c r="AU122" s="23" t="s">
        <v>81</v>
      </c>
      <c r="AY122" s="23" t="s">
        <v>131</v>
      </c>
      <c r="BE122" s="227">
        <f>IF(N122="základní",J122,0)</f>
        <v>0</v>
      </c>
      <c r="BF122" s="227">
        <f>IF(N122="snížená",J122,0)</f>
        <v>0</v>
      </c>
      <c r="BG122" s="227">
        <f>IF(N122="zákl. přenesená",J122,0)</f>
        <v>0</v>
      </c>
      <c r="BH122" s="227">
        <f>IF(N122="sníž. přenesená",J122,0)</f>
        <v>0</v>
      </c>
      <c r="BI122" s="227">
        <f>IF(N122="nulová",J122,0)</f>
        <v>0</v>
      </c>
      <c r="BJ122" s="23" t="s">
        <v>79</v>
      </c>
      <c r="BK122" s="227">
        <f>ROUND(I122*H122,2)</f>
        <v>0</v>
      </c>
      <c r="BL122" s="23" t="s">
        <v>138</v>
      </c>
      <c r="BM122" s="23" t="s">
        <v>187</v>
      </c>
    </row>
    <row r="123" s="11" customFormat="1">
      <c r="B123" s="228"/>
      <c r="C123" s="229"/>
      <c r="D123" s="230" t="s">
        <v>140</v>
      </c>
      <c r="E123" s="231" t="s">
        <v>21</v>
      </c>
      <c r="F123" s="232" t="s">
        <v>188</v>
      </c>
      <c r="G123" s="229"/>
      <c r="H123" s="233">
        <v>5.6799999999999997</v>
      </c>
      <c r="I123" s="234"/>
      <c r="J123" s="229"/>
      <c r="K123" s="229"/>
      <c r="L123" s="235"/>
      <c r="M123" s="236"/>
      <c r="N123" s="237"/>
      <c r="O123" s="237"/>
      <c r="P123" s="237"/>
      <c r="Q123" s="237"/>
      <c r="R123" s="237"/>
      <c r="S123" s="237"/>
      <c r="T123" s="238"/>
      <c r="AT123" s="239" t="s">
        <v>140</v>
      </c>
      <c r="AU123" s="239" t="s">
        <v>81</v>
      </c>
      <c r="AV123" s="11" t="s">
        <v>81</v>
      </c>
      <c r="AW123" s="11" t="s">
        <v>35</v>
      </c>
      <c r="AX123" s="11" t="s">
        <v>72</v>
      </c>
      <c r="AY123" s="239" t="s">
        <v>131</v>
      </c>
    </row>
    <row r="124" s="13" customFormat="1">
      <c r="B124" s="250"/>
      <c r="C124" s="251"/>
      <c r="D124" s="230" t="s">
        <v>140</v>
      </c>
      <c r="E124" s="252" t="s">
        <v>21</v>
      </c>
      <c r="F124" s="253" t="s">
        <v>158</v>
      </c>
      <c r="G124" s="251"/>
      <c r="H124" s="254">
        <v>5.6799999999999997</v>
      </c>
      <c r="I124" s="255"/>
      <c r="J124" s="251"/>
      <c r="K124" s="251"/>
      <c r="L124" s="256"/>
      <c r="M124" s="257"/>
      <c r="N124" s="258"/>
      <c r="O124" s="258"/>
      <c r="P124" s="258"/>
      <c r="Q124" s="258"/>
      <c r="R124" s="258"/>
      <c r="S124" s="258"/>
      <c r="T124" s="259"/>
      <c r="AT124" s="260" t="s">
        <v>140</v>
      </c>
      <c r="AU124" s="260" t="s">
        <v>81</v>
      </c>
      <c r="AV124" s="13" t="s">
        <v>138</v>
      </c>
      <c r="AW124" s="13" t="s">
        <v>35</v>
      </c>
      <c r="AX124" s="13" t="s">
        <v>79</v>
      </c>
      <c r="AY124" s="260" t="s">
        <v>131</v>
      </c>
    </row>
    <row r="125" s="1" customFormat="1" ht="16.5" customHeight="1">
      <c r="B125" s="45"/>
      <c r="C125" s="216" t="s">
        <v>189</v>
      </c>
      <c r="D125" s="216" t="s">
        <v>133</v>
      </c>
      <c r="E125" s="217" t="s">
        <v>190</v>
      </c>
      <c r="F125" s="218" t="s">
        <v>191</v>
      </c>
      <c r="G125" s="219" t="s">
        <v>171</v>
      </c>
      <c r="H125" s="220">
        <v>14.300000000000001</v>
      </c>
      <c r="I125" s="221"/>
      <c r="J125" s="222">
        <f>ROUND(I125*H125,2)</f>
        <v>0</v>
      </c>
      <c r="K125" s="218" t="s">
        <v>137</v>
      </c>
      <c r="L125" s="71"/>
      <c r="M125" s="223" t="s">
        <v>21</v>
      </c>
      <c r="N125" s="224" t="s">
        <v>43</v>
      </c>
      <c r="O125" s="46"/>
      <c r="P125" s="225">
        <f>O125*H125</f>
        <v>0</v>
      </c>
      <c r="Q125" s="225">
        <v>0</v>
      </c>
      <c r="R125" s="225">
        <f>Q125*H125</f>
        <v>0</v>
      </c>
      <c r="S125" s="225">
        <v>0</v>
      </c>
      <c r="T125" s="226">
        <f>S125*H125</f>
        <v>0</v>
      </c>
      <c r="AR125" s="23" t="s">
        <v>138</v>
      </c>
      <c r="AT125" s="23" t="s">
        <v>133</v>
      </c>
      <c r="AU125" s="23" t="s">
        <v>81</v>
      </c>
      <c r="AY125" s="23" t="s">
        <v>131</v>
      </c>
      <c r="BE125" s="227">
        <f>IF(N125="základní",J125,0)</f>
        <v>0</v>
      </c>
      <c r="BF125" s="227">
        <f>IF(N125="snížená",J125,0)</f>
        <v>0</v>
      </c>
      <c r="BG125" s="227">
        <f>IF(N125="zákl. přenesená",J125,0)</f>
        <v>0</v>
      </c>
      <c r="BH125" s="227">
        <f>IF(N125="sníž. přenesená",J125,0)</f>
        <v>0</v>
      </c>
      <c r="BI125" s="227">
        <f>IF(N125="nulová",J125,0)</f>
        <v>0</v>
      </c>
      <c r="BJ125" s="23" t="s">
        <v>79</v>
      </c>
      <c r="BK125" s="227">
        <f>ROUND(I125*H125,2)</f>
        <v>0</v>
      </c>
      <c r="BL125" s="23" t="s">
        <v>138</v>
      </c>
      <c r="BM125" s="23" t="s">
        <v>192</v>
      </c>
    </row>
    <row r="126" s="1" customFormat="1" ht="16.5" customHeight="1">
      <c r="B126" s="45"/>
      <c r="C126" s="216" t="s">
        <v>193</v>
      </c>
      <c r="D126" s="216" t="s">
        <v>133</v>
      </c>
      <c r="E126" s="217" t="s">
        <v>194</v>
      </c>
      <c r="F126" s="218" t="s">
        <v>195</v>
      </c>
      <c r="G126" s="219" t="s">
        <v>171</v>
      </c>
      <c r="H126" s="220">
        <v>122.28100000000001</v>
      </c>
      <c r="I126" s="221"/>
      <c r="J126" s="222">
        <f>ROUND(I126*H126,2)</f>
        <v>0</v>
      </c>
      <c r="K126" s="218" t="s">
        <v>137</v>
      </c>
      <c r="L126" s="71"/>
      <c r="M126" s="223" t="s">
        <v>21</v>
      </c>
      <c r="N126" s="224" t="s">
        <v>43</v>
      </c>
      <c r="O126" s="46"/>
      <c r="P126" s="225">
        <f>O126*H126</f>
        <v>0</v>
      </c>
      <c r="Q126" s="225">
        <v>0</v>
      </c>
      <c r="R126" s="225">
        <f>Q126*H126</f>
        <v>0</v>
      </c>
      <c r="S126" s="225">
        <v>0</v>
      </c>
      <c r="T126" s="226">
        <f>S126*H126</f>
        <v>0</v>
      </c>
      <c r="AR126" s="23" t="s">
        <v>138</v>
      </c>
      <c r="AT126" s="23" t="s">
        <v>133</v>
      </c>
      <c r="AU126" s="23" t="s">
        <v>81</v>
      </c>
      <c r="AY126" s="23" t="s">
        <v>131</v>
      </c>
      <c r="BE126" s="227">
        <f>IF(N126="základní",J126,0)</f>
        <v>0</v>
      </c>
      <c r="BF126" s="227">
        <f>IF(N126="snížená",J126,0)</f>
        <v>0</v>
      </c>
      <c r="BG126" s="227">
        <f>IF(N126="zákl. přenesená",J126,0)</f>
        <v>0</v>
      </c>
      <c r="BH126" s="227">
        <f>IF(N126="sníž. přenesená",J126,0)</f>
        <v>0</v>
      </c>
      <c r="BI126" s="227">
        <f>IF(N126="nulová",J126,0)</f>
        <v>0</v>
      </c>
      <c r="BJ126" s="23" t="s">
        <v>79</v>
      </c>
      <c r="BK126" s="227">
        <f>ROUND(I126*H126,2)</f>
        <v>0</v>
      </c>
      <c r="BL126" s="23" t="s">
        <v>138</v>
      </c>
      <c r="BM126" s="23" t="s">
        <v>196</v>
      </c>
    </row>
    <row r="127" s="11" customFormat="1">
      <c r="B127" s="228"/>
      <c r="C127" s="229"/>
      <c r="D127" s="230" t="s">
        <v>140</v>
      </c>
      <c r="E127" s="231" t="s">
        <v>21</v>
      </c>
      <c r="F127" s="232" t="s">
        <v>197</v>
      </c>
      <c r="G127" s="229"/>
      <c r="H127" s="233">
        <v>122.28100000000001</v>
      </c>
      <c r="I127" s="234"/>
      <c r="J127" s="229"/>
      <c r="K127" s="229"/>
      <c r="L127" s="235"/>
      <c r="M127" s="236"/>
      <c r="N127" s="237"/>
      <c r="O127" s="237"/>
      <c r="P127" s="237"/>
      <c r="Q127" s="237"/>
      <c r="R127" s="237"/>
      <c r="S127" s="237"/>
      <c r="T127" s="238"/>
      <c r="AT127" s="239" t="s">
        <v>140</v>
      </c>
      <c r="AU127" s="239" t="s">
        <v>81</v>
      </c>
      <c r="AV127" s="11" t="s">
        <v>81</v>
      </c>
      <c r="AW127" s="11" t="s">
        <v>35</v>
      </c>
      <c r="AX127" s="11" t="s">
        <v>72</v>
      </c>
      <c r="AY127" s="239" t="s">
        <v>131</v>
      </c>
    </row>
    <row r="128" s="13" customFormat="1">
      <c r="B128" s="250"/>
      <c r="C128" s="251"/>
      <c r="D128" s="230" t="s">
        <v>140</v>
      </c>
      <c r="E128" s="252" t="s">
        <v>21</v>
      </c>
      <c r="F128" s="253" t="s">
        <v>158</v>
      </c>
      <c r="G128" s="251"/>
      <c r="H128" s="254">
        <v>122.28100000000001</v>
      </c>
      <c r="I128" s="255"/>
      <c r="J128" s="251"/>
      <c r="K128" s="251"/>
      <c r="L128" s="256"/>
      <c r="M128" s="257"/>
      <c r="N128" s="258"/>
      <c r="O128" s="258"/>
      <c r="P128" s="258"/>
      <c r="Q128" s="258"/>
      <c r="R128" s="258"/>
      <c r="S128" s="258"/>
      <c r="T128" s="259"/>
      <c r="AT128" s="260" t="s">
        <v>140</v>
      </c>
      <c r="AU128" s="260" t="s">
        <v>81</v>
      </c>
      <c r="AV128" s="13" t="s">
        <v>138</v>
      </c>
      <c r="AW128" s="13" t="s">
        <v>35</v>
      </c>
      <c r="AX128" s="13" t="s">
        <v>79</v>
      </c>
      <c r="AY128" s="260" t="s">
        <v>131</v>
      </c>
    </row>
    <row r="129" s="1" customFormat="1" ht="16.5" customHeight="1">
      <c r="B129" s="45"/>
      <c r="C129" s="216" t="s">
        <v>198</v>
      </c>
      <c r="D129" s="216" t="s">
        <v>133</v>
      </c>
      <c r="E129" s="217" t="s">
        <v>199</v>
      </c>
      <c r="F129" s="218" t="s">
        <v>200</v>
      </c>
      <c r="G129" s="219" t="s">
        <v>171</v>
      </c>
      <c r="H129" s="220">
        <v>122.28100000000001</v>
      </c>
      <c r="I129" s="221"/>
      <c r="J129" s="222">
        <f>ROUND(I129*H129,2)</f>
        <v>0</v>
      </c>
      <c r="K129" s="218" t="s">
        <v>137</v>
      </c>
      <c r="L129" s="71"/>
      <c r="M129" s="223" t="s">
        <v>21</v>
      </c>
      <c r="N129" s="224" t="s">
        <v>43</v>
      </c>
      <c r="O129" s="46"/>
      <c r="P129" s="225">
        <f>O129*H129</f>
        <v>0</v>
      </c>
      <c r="Q129" s="225">
        <v>0</v>
      </c>
      <c r="R129" s="225">
        <f>Q129*H129</f>
        <v>0</v>
      </c>
      <c r="S129" s="225">
        <v>0</v>
      </c>
      <c r="T129" s="226">
        <f>S129*H129</f>
        <v>0</v>
      </c>
      <c r="AR129" s="23" t="s">
        <v>138</v>
      </c>
      <c r="AT129" s="23" t="s">
        <v>133</v>
      </c>
      <c r="AU129" s="23" t="s">
        <v>81</v>
      </c>
      <c r="AY129" s="23" t="s">
        <v>131</v>
      </c>
      <c r="BE129" s="227">
        <f>IF(N129="základní",J129,0)</f>
        <v>0</v>
      </c>
      <c r="BF129" s="227">
        <f>IF(N129="snížená",J129,0)</f>
        <v>0</v>
      </c>
      <c r="BG129" s="227">
        <f>IF(N129="zákl. přenesená",J129,0)</f>
        <v>0</v>
      </c>
      <c r="BH129" s="227">
        <f>IF(N129="sníž. přenesená",J129,0)</f>
        <v>0</v>
      </c>
      <c r="BI129" s="227">
        <f>IF(N129="nulová",J129,0)</f>
        <v>0</v>
      </c>
      <c r="BJ129" s="23" t="s">
        <v>79</v>
      </c>
      <c r="BK129" s="227">
        <f>ROUND(I129*H129,2)</f>
        <v>0</v>
      </c>
      <c r="BL129" s="23" t="s">
        <v>138</v>
      </c>
      <c r="BM129" s="23" t="s">
        <v>201</v>
      </c>
    </row>
    <row r="130" s="1" customFormat="1" ht="16.5" customHeight="1">
      <c r="B130" s="45"/>
      <c r="C130" s="216" t="s">
        <v>202</v>
      </c>
      <c r="D130" s="216" t="s">
        <v>133</v>
      </c>
      <c r="E130" s="217" t="s">
        <v>203</v>
      </c>
      <c r="F130" s="218" t="s">
        <v>204</v>
      </c>
      <c r="G130" s="219" t="s">
        <v>205</v>
      </c>
      <c r="H130" s="220">
        <v>244.56200000000001</v>
      </c>
      <c r="I130" s="221"/>
      <c r="J130" s="222">
        <f>ROUND(I130*H130,2)</f>
        <v>0</v>
      </c>
      <c r="K130" s="218" t="s">
        <v>137</v>
      </c>
      <c r="L130" s="71"/>
      <c r="M130" s="223" t="s">
        <v>21</v>
      </c>
      <c r="N130" s="224" t="s">
        <v>43</v>
      </c>
      <c r="O130" s="46"/>
      <c r="P130" s="225">
        <f>O130*H130</f>
        <v>0</v>
      </c>
      <c r="Q130" s="225">
        <v>0</v>
      </c>
      <c r="R130" s="225">
        <f>Q130*H130</f>
        <v>0</v>
      </c>
      <c r="S130" s="225">
        <v>0</v>
      </c>
      <c r="T130" s="226">
        <f>S130*H130</f>
        <v>0</v>
      </c>
      <c r="AR130" s="23" t="s">
        <v>138</v>
      </c>
      <c r="AT130" s="23" t="s">
        <v>133</v>
      </c>
      <c r="AU130" s="23" t="s">
        <v>81</v>
      </c>
      <c r="AY130" s="23" t="s">
        <v>131</v>
      </c>
      <c r="BE130" s="227">
        <f>IF(N130="základní",J130,0)</f>
        <v>0</v>
      </c>
      <c r="BF130" s="227">
        <f>IF(N130="snížená",J130,0)</f>
        <v>0</v>
      </c>
      <c r="BG130" s="227">
        <f>IF(N130="zákl. přenesená",J130,0)</f>
        <v>0</v>
      </c>
      <c r="BH130" s="227">
        <f>IF(N130="sníž. přenesená",J130,0)</f>
        <v>0</v>
      </c>
      <c r="BI130" s="227">
        <f>IF(N130="nulová",J130,0)</f>
        <v>0</v>
      </c>
      <c r="BJ130" s="23" t="s">
        <v>79</v>
      </c>
      <c r="BK130" s="227">
        <f>ROUND(I130*H130,2)</f>
        <v>0</v>
      </c>
      <c r="BL130" s="23" t="s">
        <v>138</v>
      </c>
      <c r="BM130" s="23" t="s">
        <v>206</v>
      </c>
    </row>
    <row r="131" s="11" customFormat="1">
      <c r="B131" s="228"/>
      <c r="C131" s="229"/>
      <c r="D131" s="230" t="s">
        <v>140</v>
      </c>
      <c r="E131" s="231" t="s">
        <v>21</v>
      </c>
      <c r="F131" s="232" t="s">
        <v>207</v>
      </c>
      <c r="G131" s="229"/>
      <c r="H131" s="233">
        <v>122.28100000000001</v>
      </c>
      <c r="I131" s="234"/>
      <c r="J131" s="229"/>
      <c r="K131" s="229"/>
      <c r="L131" s="235"/>
      <c r="M131" s="236"/>
      <c r="N131" s="237"/>
      <c r="O131" s="237"/>
      <c r="P131" s="237"/>
      <c r="Q131" s="237"/>
      <c r="R131" s="237"/>
      <c r="S131" s="237"/>
      <c r="T131" s="238"/>
      <c r="AT131" s="239" t="s">
        <v>140</v>
      </c>
      <c r="AU131" s="239" t="s">
        <v>81</v>
      </c>
      <c r="AV131" s="11" t="s">
        <v>81</v>
      </c>
      <c r="AW131" s="11" t="s">
        <v>35</v>
      </c>
      <c r="AX131" s="11" t="s">
        <v>72</v>
      </c>
      <c r="AY131" s="239" t="s">
        <v>131</v>
      </c>
    </row>
    <row r="132" s="13" customFormat="1">
      <c r="B132" s="250"/>
      <c r="C132" s="251"/>
      <c r="D132" s="230" t="s">
        <v>140</v>
      </c>
      <c r="E132" s="252" t="s">
        <v>21</v>
      </c>
      <c r="F132" s="253" t="s">
        <v>158</v>
      </c>
      <c r="G132" s="251"/>
      <c r="H132" s="254">
        <v>122.28100000000001</v>
      </c>
      <c r="I132" s="255"/>
      <c r="J132" s="251"/>
      <c r="K132" s="251"/>
      <c r="L132" s="256"/>
      <c r="M132" s="257"/>
      <c r="N132" s="258"/>
      <c r="O132" s="258"/>
      <c r="P132" s="258"/>
      <c r="Q132" s="258"/>
      <c r="R132" s="258"/>
      <c r="S132" s="258"/>
      <c r="T132" s="259"/>
      <c r="AT132" s="260" t="s">
        <v>140</v>
      </c>
      <c r="AU132" s="260" t="s">
        <v>81</v>
      </c>
      <c r="AV132" s="13" t="s">
        <v>138</v>
      </c>
      <c r="AW132" s="13" t="s">
        <v>35</v>
      </c>
      <c r="AX132" s="13" t="s">
        <v>79</v>
      </c>
      <c r="AY132" s="260" t="s">
        <v>131</v>
      </c>
    </row>
    <row r="133" s="11" customFormat="1">
      <c r="B133" s="228"/>
      <c r="C133" s="229"/>
      <c r="D133" s="230" t="s">
        <v>140</v>
      </c>
      <c r="E133" s="229"/>
      <c r="F133" s="232" t="s">
        <v>208</v>
      </c>
      <c r="G133" s="229"/>
      <c r="H133" s="233">
        <v>244.56200000000001</v>
      </c>
      <c r="I133" s="234"/>
      <c r="J133" s="229"/>
      <c r="K133" s="229"/>
      <c r="L133" s="235"/>
      <c r="M133" s="236"/>
      <c r="N133" s="237"/>
      <c r="O133" s="237"/>
      <c r="P133" s="237"/>
      <c r="Q133" s="237"/>
      <c r="R133" s="237"/>
      <c r="S133" s="237"/>
      <c r="T133" s="238"/>
      <c r="AT133" s="239" t="s">
        <v>140</v>
      </c>
      <c r="AU133" s="239" t="s">
        <v>81</v>
      </c>
      <c r="AV133" s="11" t="s">
        <v>81</v>
      </c>
      <c r="AW133" s="11" t="s">
        <v>6</v>
      </c>
      <c r="AX133" s="11" t="s">
        <v>79</v>
      </c>
      <c r="AY133" s="239" t="s">
        <v>131</v>
      </c>
    </row>
    <row r="134" s="1" customFormat="1" ht="16.5" customHeight="1">
      <c r="B134" s="45"/>
      <c r="C134" s="216" t="s">
        <v>10</v>
      </c>
      <c r="D134" s="216" t="s">
        <v>133</v>
      </c>
      <c r="E134" s="217" t="s">
        <v>209</v>
      </c>
      <c r="F134" s="218" t="s">
        <v>210</v>
      </c>
      <c r="G134" s="219" t="s">
        <v>171</v>
      </c>
      <c r="H134" s="220">
        <v>24.300000000000001</v>
      </c>
      <c r="I134" s="221"/>
      <c r="J134" s="222">
        <f>ROUND(I134*H134,2)</f>
        <v>0</v>
      </c>
      <c r="K134" s="218" t="s">
        <v>137</v>
      </c>
      <c r="L134" s="71"/>
      <c r="M134" s="223" t="s">
        <v>21</v>
      </c>
      <c r="N134" s="224" t="s">
        <v>43</v>
      </c>
      <c r="O134" s="46"/>
      <c r="P134" s="225">
        <f>O134*H134</f>
        <v>0</v>
      </c>
      <c r="Q134" s="225">
        <v>0</v>
      </c>
      <c r="R134" s="225">
        <f>Q134*H134</f>
        <v>0</v>
      </c>
      <c r="S134" s="225">
        <v>0</v>
      </c>
      <c r="T134" s="226">
        <f>S134*H134</f>
        <v>0</v>
      </c>
      <c r="AR134" s="23" t="s">
        <v>138</v>
      </c>
      <c r="AT134" s="23" t="s">
        <v>133</v>
      </c>
      <c r="AU134" s="23" t="s">
        <v>81</v>
      </c>
      <c r="AY134" s="23" t="s">
        <v>131</v>
      </c>
      <c r="BE134" s="227">
        <f>IF(N134="základní",J134,0)</f>
        <v>0</v>
      </c>
      <c r="BF134" s="227">
        <f>IF(N134="snížená",J134,0)</f>
        <v>0</v>
      </c>
      <c r="BG134" s="227">
        <f>IF(N134="zákl. přenesená",J134,0)</f>
        <v>0</v>
      </c>
      <c r="BH134" s="227">
        <f>IF(N134="sníž. přenesená",J134,0)</f>
        <v>0</v>
      </c>
      <c r="BI134" s="227">
        <f>IF(N134="nulová",J134,0)</f>
        <v>0</v>
      </c>
      <c r="BJ134" s="23" t="s">
        <v>79</v>
      </c>
      <c r="BK134" s="227">
        <f>ROUND(I134*H134,2)</f>
        <v>0</v>
      </c>
      <c r="BL134" s="23" t="s">
        <v>138</v>
      </c>
      <c r="BM134" s="23" t="s">
        <v>211</v>
      </c>
    </row>
    <row r="135" s="11" customFormat="1">
      <c r="B135" s="228"/>
      <c r="C135" s="229"/>
      <c r="D135" s="230" t="s">
        <v>140</v>
      </c>
      <c r="E135" s="231" t="s">
        <v>21</v>
      </c>
      <c r="F135" s="232" t="s">
        <v>174</v>
      </c>
      <c r="G135" s="229"/>
      <c r="H135" s="233">
        <v>24.300000000000001</v>
      </c>
      <c r="I135" s="234"/>
      <c r="J135" s="229"/>
      <c r="K135" s="229"/>
      <c r="L135" s="235"/>
      <c r="M135" s="236"/>
      <c r="N135" s="237"/>
      <c r="O135" s="237"/>
      <c r="P135" s="237"/>
      <c r="Q135" s="237"/>
      <c r="R135" s="237"/>
      <c r="S135" s="237"/>
      <c r="T135" s="238"/>
      <c r="AT135" s="239" t="s">
        <v>140</v>
      </c>
      <c r="AU135" s="239" t="s">
        <v>81</v>
      </c>
      <c r="AV135" s="11" t="s">
        <v>81</v>
      </c>
      <c r="AW135" s="11" t="s">
        <v>35</v>
      </c>
      <c r="AX135" s="11" t="s">
        <v>72</v>
      </c>
      <c r="AY135" s="239" t="s">
        <v>131</v>
      </c>
    </row>
    <row r="136" s="13" customFormat="1">
      <c r="B136" s="250"/>
      <c r="C136" s="251"/>
      <c r="D136" s="230" t="s">
        <v>140</v>
      </c>
      <c r="E136" s="252" t="s">
        <v>21</v>
      </c>
      <c r="F136" s="253" t="s">
        <v>158</v>
      </c>
      <c r="G136" s="251"/>
      <c r="H136" s="254">
        <v>24.300000000000001</v>
      </c>
      <c r="I136" s="255"/>
      <c r="J136" s="251"/>
      <c r="K136" s="251"/>
      <c r="L136" s="256"/>
      <c r="M136" s="257"/>
      <c r="N136" s="258"/>
      <c r="O136" s="258"/>
      <c r="P136" s="258"/>
      <c r="Q136" s="258"/>
      <c r="R136" s="258"/>
      <c r="S136" s="258"/>
      <c r="T136" s="259"/>
      <c r="AT136" s="260" t="s">
        <v>140</v>
      </c>
      <c r="AU136" s="260" t="s">
        <v>81</v>
      </c>
      <c r="AV136" s="13" t="s">
        <v>138</v>
      </c>
      <c r="AW136" s="13" t="s">
        <v>35</v>
      </c>
      <c r="AX136" s="13" t="s">
        <v>79</v>
      </c>
      <c r="AY136" s="260" t="s">
        <v>131</v>
      </c>
    </row>
    <row r="137" s="1" customFormat="1" ht="16.5" customHeight="1">
      <c r="B137" s="45"/>
      <c r="C137" s="261" t="s">
        <v>212</v>
      </c>
      <c r="D137" s="261" t="s">
        <v>213</v>
      </c>
      <c r="E137" s="262" t="s">
        <v>214</v>
      </c>
      <c r="F137" s="263" t="s">
        <v>215</v>
      </c>
      <c r="G137" s="264" t="s">
        <v>205</v>
      </c>
      <c r="H137" s="265">
        <v>5.7999999999999998</v>
      </c>
      <c r="I137" s="266"/>
      <c r="J137" s="267">
        <f>ROUND(I137*H137,2)</f>
        <v>0</v>
      </c>
      <c r="K137" s="263" t="s">
        <v>137</v>
      </c>
      <c r="L137" s="268"/>
      <c r="M137" s="269" t="s">
        <v>21</v>
      </c>
      <c r="N137" s="270" t="s">
        <v>43</v>
      </c>
      <c r="O137" s="46"/>
      <c r="P137" s="225">
        <f>O137*H137</f>
        <v>0</v>
      </c>
      <c r="Q137" s="225">
        <v>1</v>
      </c>
      <c r="R137" s="225">
        <f>Q137*H137</f>
        <v>5.7999999999999998</v>
      </c>
      <c r="S137" s="225">
        <v>0</v>
      </c>
      <c r="T137" s="226">
        <f>S137*H137</f>
        <v>0</v>
      </c>
      <c r="AR137" s="23" t="s">
        <v>168</v>
      </c>
      <c r="AT137" s="23" t="s">
        <v>213</v>
      </c>
      <c r="AU137" s="23" t="s">
        <v>81</v>
      </c>
      <c r="AY137" s="23" t="s">
        <v>131</v>
      </c>
      <c r="BE137" s="227">
        <f>IF(N137="základní",J137,0)</f>
        <v>0</v>
      </c>
      <c r="BF137" s="227">
        <f>IF(N137="snížená",J137,0)</f>
        <v>0</v>
      </c>
      <c r="BG137" s="227">
        <f>IF(N137="zákl. přenesená",J137,0)</f>
        <v>0</v>
      </c>
      <c r="BH137" s="227">
        <f>IF(N137="sníž. přenesená",J137,0)</f>
        <v>0</v>
      </c>
      <c r="BI137" s="227">
        <f>IF(N137="nulová",J137,0)</f>
        <v>0</v>
      </c>
      <c r="BJ137" s="23" t="s">
        <v>79</v>
      </c>
      <c r="BK137" s="227">
        <f>ROUND(I137*H137,2)</f>
        <v>0</v>
      </c>
      <c r="BL137" s="23" t="s">
        <v>138</v>
      </c>
      <c r="BM137" s="23" t="s">
        <v>216</v>
      </c>
    </row>
    <row r="138" s="11" customFormat="1">
      <c r="B138" s="228"/>
      <c r="C138" s="229"/>
      <c r="D138" s="230" t="s">
        <v>140</v>
      </c>
      <c r="E138" s="231" t="s">
        <v>21</v>
      </c>
      <c r="F138" s="232" t="s">
        <v>217</v>
      </c>
      <c r="G138" s="229"/>
      <c r="H138" s="233">
        <v>2.8999999999999999</v>
      </c>
      <c r="I138" s="234"/>
      <c r="J138" s="229"/>
      <c r="K138" s="229"/>
      <c r="L138" s="235"/>
      <c r="M138" s="236"/>
      <c r="N138" s="237"/>
      <c r="O138" s="237"/>
      <c r="P138" s="237"/>
      <c r="Q138" s="237"/>
      <c r="R138" s="237"/>
      <c r="S138" s="237"/>
      <c r="T138" s="238"/>
      <c r="AT138" s="239" t="s">
        <v>140</v>
      </c>
      <c r="AU138" s="239" t="s">
        <v>81</v>
      </c>
      <c r="AV138" s="11" t="s">
        <v>81</v>
      </c>
      <c r="AW138" s="11" t="s">
        <v>35</v>
      </c>
      <c r="AX138" s="11" t="s">
        <v>72</v>
      </c>
      <c r="AY138" s="239" t="s">
        <v>131</v>
      </c>
    </row>
    <row r="139" s="13" customFormat="1">
      <c r="B139" s="250"/>
      <c r="C139" s="251"/>
      <c r="D139" s="230" t="s">
        <v>140</v>
      </c>
      <c r="E139" s="252" t="s">
        <v>21</v>
      </c>
      <c r="F139" s="253" t="s">
        <v>158</v>
      </c>
      <c r="G139" s="251"/>
      <c r="H139" s="254">
        <v>2.8999999999999999</v>
      </c>
      <c r="I139" s="255"/>
      <c r="J139" s="251"/>
      <c r="K139" s="251"/>
      <c r="L139" s="256"/>
      <c r="M139" s="257"/>
      <c r="N139" s="258"/>
      <c r="O139" s="258"/>
      <c r="P139" s="258"/>
      <c r="Q139" s="258"/>
      <c r="R139" s="258"/>
      <c r="S139" s="258"/>
      <c r="T139" s="259"/>
      <c r="AT139" s="260" t="s">
        <v>140</v>
      </c>
      <c r="AU139" s="260" t="s">
        <v>81</v>
      </c>
      <c r="AV139" s="13" t="s">
        <v>138</v>
      </c>
      <c r="AW139" s="13" t="s">
        <v>35</v>
      </c>
      <c r="AX139" s="13" t="s">
        <v>79</v>
      </c>
      <c r="AY139" s="260" t="s">
        <v>131</v>
      </c>
    </row>
    <row r="140" s="11" customFormat="1">
      <c r="B140" s="228"/>
      <c r="C140" s="229"/>
      <c r="D140" s="230" t="s">
        <v>140</v>
      </c>
      <c r="E140" s="229"/>
      <c r="F140" s="232" t="s">
        <v>218</v>
      </c>
      <c r="G140" s="229"/>
      <c r="H140" s="233">
        <v>5.7999999999999998</v>
      </c>
      <c r="I140" s="234"/>
      <c r="J140" s="229"/>
      <c r="K140" s="229"/>
      <c r="L140" s="235"/>
      <c r="M140" s="236"/>
      <c r="N140" s="237"/>
      <c r="O140" s="237"/>
      <c r="P140" s="237"/>
      <c r="Q140" s="237"/>
      <c r="R140" s="237"/>
      <c r="S140" s="237"/>
      <c r="T140" s="238"/>
      <c r="AT140" s="239" t="s">
        <v>140</v>
      </c>
      <c r="AU140" s="239" t="s">
        <v>81</v>
      </c>
      <c r="AV140" s="11" t="s">
        <v>81</v>
      </c>
      <c r="AW140" s="11" t="s">
        <v>6</v>
      </c>
      <c r="AX140" s="11" t="s">
        <v>79</v>
      </c>
      <c r="AY140" s="239" t="s">
        <v>131</v>
      </c>
    </row>
    <row r="141" s="1" customFormat="1" ht="16.5" customHeight="1">
      <c r="B141" s="45"/>
      <c r="C141" s="261" t="s">
        <v>219</v>
      </c>
      <c r="D141" s="261" t="s">
        <v>213</v>
      </c>
      <c r="E141" s="262" t="s">
        <v>220</v>
      </c>
      <c r="F141" s="263" t="s">
        <v>221</v>
      </c>
      <c r="G141" s="264" t="s">
        <v>205</v>
      </c>
      <c r="H141" s="265">
        <v>43.014000000000003</v>
      </c>
      <c r="I141" s="266"/>
      <c r="J141" s="267">
        <f>ROUND(I141*H141,2)</f>
        <v>0</v>
      </c>
      <c r="K141" s="263" t="s">
        <v>137</v>
      </c>
      <c r="L141" s="268"/>
      <c r="M141" s="269" t="s">
        <v>21</v>
      </c>
      <c r="N141" s="270" t="s">
        <v>43</v>
      </c>
      <c r="O141" s="46"/>
      <c r="P141" s="225">
        <f>O141*H141</f>
        <v>0</v>
      </c>
      <c r="Q141" s="225">
        <v>1</v>
      </c>
      <c r="R141" s="225">
        <f>Q141*H141</f>
        <v>43.014000000000003</v>
      </c>
      <c r="S141" s="225">
        <v>0</v>
      </c>
      <c r="T141" s="226">
        <f>S141*H141</f>
        <v>0</v>
      </c>
      <c r="AR141" s="23" t="s">
        <v>168</v>
      </c>
      <c r="AT141" s="23" t="s">
        <v>213</v>
      </c>
      <c r="AU141" s="23" t="s">
        <v>81</v>
      </c>
      <c r="AY141" s="23" t="s">
        <v>131</v>
      </c>
      <c r="BE141" s="227">
        <f>IF(N141="základní",J141,0)</f>
        <v>0</v>
      </c>
      <c r="BF141" s="227">
        <f>IF(N141="snížená",J141,0)</f>
        <v>0</v>
      </c>
      <c r="BG141" s="227">
        <f>IF(N141="zákl. přenesená",J141,0)</f>
        <v>0</v>
      </c>
      <c r="BH141" s="227">
        <f>IF(N141="sníž. přenesená",J141,0)</f>
        <v>0</v>
      </c>
      <c r="BI141" s="227">
        <f>IF(N141="nulová",J141,0)</f>
        <v>0</v>
      </c>
      <c r="BJ141" s="23" t="s">
        <v>79</v>
      </c>
      <c r="BK141" s="227">
        <f>ROUND(I141*H141,2)</f>
        <v>0</v>
      </c>
      <c r="BL141" s="23" t="s">
        <v>138</v>
      </c>
      <c r="BM141" s="23" t="s">
        <v>222</v>
      </c>
    </row>
    <row r="142" s="11" customFormat="1">
      <c r="B142" s="228"/>
      <c r="C142" s="229"/>
      <c r="D142" s="230" t="s">
        <v>140</v>
      </c>
      <c r="E142" s="231" t="s">
        <v>21</v>
      </c>
      <c r="F142" s="232" t="s">
        <v>223</v>
      </c>
      <c r="G142" s="229"/>
      <c r="H142" s="233">
        <v>21.399999999999999</v>
      </c>
      <c r="I142" s="234"/>
      <c r="J142" s="229"/>
      <c r="K142" s="229"/>
      <c r="L142" s="235"/>
      <c r="M142" s="236"/>
      <c r="N142" s="237"/>
      <c r="O142" s="237"/>
      <c r="P142" s="237"/>
      <c r="Q142" s="237"/>
      <c r="R142" s="237"/>
      <c r="S142" s="237"/>
      <c r="T142" s="238"/>
      <c r="AT142" s="239" t="s">
        <v>140</v>
      </c>
      <c r="AU142" s="239" t="s">
        <v>81</v>
      </c>
      <c r="AV142" s="11" t="s">
        <v>81</v>
      </c>
      <c r="AW142" s="11" t="s">
        <v>35</v>
      </c>
      <c r="AX142" s="11" t="s">
        <v>72</v>
      </c>
      <c r="AY142" s="239" t="s">
        <v>131</v>
      </c>
    </row>
    <row r="143" s="13" customFormat="1">
      <c r="B143" s="250"/>
      <c r="C143" s="251"/>
      <c r="D143" s="230" t="s">
        <v>140</v>
      </c>
      <c r="E143" s="252" t="s">
        <v>21</v>
      </c>
      <c r="F143" s="253" t="s">
        <v>158</v>
      </c>
      <c r="G143" s="251"/>
      <c r="H143" s="254">
        <v>21.399999999999999</v>
      </c>
      <c r="I143" s="255"/>
      <c r="J143" s="251"/>
      <c r="K143" s="251"/>
      <c r="L143" s="256"/>
      <c r="M143" s="257"/>
      <c r="N143" s="258"/>
      <c r="O143" s="258"/>
      <c r="P143" s="258"/>
      <c r="Q143" s="258"/>
      <c r="R143" s="258"/>
      <c r="S143" s="258"/>
      <c r="T143" s="259"/>
      <c r="AT143" s="260" t="s">
        <v>140</v>
      </c>
      <c r="AU143" s="260" t="s">
        <v>81</v>
      </c>
      <c r="AV143" s="13" t="s">
        <v>138</v>
      </c>
      <c r="AW143" s="13" t="s">
        <v>35</v>
      </c>
      <c r="AX143" s="13" t="s">
        <v>79</v>
      </c>
      <c r="AY143" s="260" t="s">
        <v>131</v>
      </c>
    </row>
    <row r="144" s="11" customFormat="1">
      <c r="B144" s="228"/>
      <c r="C144" s="229"/>
      <c r="D144" s="230" t="s">
        <v>140</v>
      </c>
      <c r="E144" s="229"/>
      <c r="F144" s="232" t="s">
        <v>224</v>
      </c>
      <c r="G144" s="229"/>
      <c r="H144" s="233">
        <v>43.014000000000003</v>
      </c>
      <c r="I144" s="234"/>
      <c r="J144" s="229"/>
      <c r="K144" s="229"/>
      <c r="L144" s="235"/>
      <c r="M144" s="236"/>
      <c r="N144" s="237"/>
      <c r="O144" s="237"/>
      <c r="P144" s="237"/>
      <c r="Q144" s="237"/>
      <c r="R144" s="237"/>
      <c r="S144" s="237"/>
      <c r="T144" s="238"/>
      <c r="AT144" s="239" t="s">
        <v>140</v>
      </c>
      <c r="AU144" s="239" t="s">
        <v>81</v>
      </c>
      <c r="AV144" s="11" t="s">
        <v>81</v>
      </c>
      <c r="AW144" s="11" t="s">
        <v>6</v>
      </c>
      <c r="AX144" s="11" t="s">
        <v>79</v>
      </c>
      <c r="AY144" s="239" t="s">
        <v>131</v>
      </c>
    </row>
    <row r="145" s="1" customFormat="1" ht="25.5" customHeight="1">
      <c r="B145" s="45"/>
      <c r="C145" s="216" t="s">
        <v>225</v>
      </c>
      <c r="D145" s="216" t="s">
        <v>133</v>
      </c>
      <c r="E145" s="217" t="s">
        <v>226</v>
      </c>
      <c r="F145" s="218" t="s">
        <v>227</v>
      </c>
      <c r="G145" s="219" t="s">
        <v>136</v>
      </c>
      <c r="H145" s="220">
        <v>72</v>
      </c>
      <c r="I145" s="221"/>
      <c r="J145" s="222">
        <f>ROUND(I145*H145,2)</f>
        <v>0</v>
      </c>
      <c r="K145" s="218" t="s">
        <v>137</v>
      </c>
      <c r="L145" s="71"/>
      <c r="M145" s="223" t="s">
        <v>21</v>
      </c>
      <c r="N145" s="224" t="s">
        <v>43</v>
      </c>
      <c r="O145" s="46"/>
      <c r="P145" s="225">
        <f>O145*H145</f>
        <v>0</v>
      </c>
      <c r="Q145" s="225">
        <v>0</v>
      </c>
      <c r="R145" s="225">
        <f>Q145*H145</f>
        <v>0</v>
      </c>
      <c r="S145" s="225">
        <v>0</v>
      </c>
      <c r="T145" s="226">
        <f>S145*H145</f>
        <v>0</v>
      </c>
      <c r="AR145" s="23" t="s">
        <v>138</v>
      </c>
      <c r="AT145" s="23" t="s">
        <v>133</v>
      </c>
      <c r="AU145" s="23" t="s">
        <v>81</v>
      </c>
      <c r="AY145" s="23" t="s">
        <v>131</v>
      </c>
      <c r="BE145" s="227">
        <f>IF(N145="základní",J145,0)</f>
        <v>0</v>
      </c>
      <c r="BF145" s="227">
        <f>IF(N145="snížená",J145,0)</f>
        <v>0</v>
      </c>
      <c r="BG145" s="227">
        <f>IF(N145="zákl. přenesená",J145,0)</f>
        <v>0</v>
      </c>
      <c r="BH145" s="227">
        <f>IF(N145="sníž. přenesená",J145,0)</f>
        <v>0</v>
      </c>
      <c r="BI145" s="227">
        <f>IF(N145="nulová",J145,0)</f>
        <v>0</v>
      </c>
      <c r="BJ145" s="23" t="s">
        <v>79</v>
      </c>
      <c r="BK145" s="227">
        <f>ROUND(I145*H145,2)</f>
        <v>0</v>
      </c>
      <c r="BL145" s="23" t="s">
        <v>138</v>
      </c>
      <c r="BM145" s="23" t="s">
        <v>228</v>
      </c>
    </row>
    <row r="146" s="1" customFormat="1" ht="16.5" customHeight="1">
      <c r="B146" s="45"/>
      <c r="C146" s="261" t="s">
        <v>229</v>
      </c>
      <c r="D146" s="261" t="s">
        <v>213</v>
      </c>
      <c r="E146" s="262" t="s">
        <v>230</v>
      </c>
      <c r="F146" s="263" t="s">
        <v>231</v>
      </c>
      <c r="G146" s="264" t="s">
        <v>171</v>
      </c>
      <c r="H146" s="265">
        <v>10.800000000000001</v>
      </c>
      <c r="I146" s="266"/>
      <c r="J146" s="267">
        <f>ROUND(I146*H146,2)</f>
        <v>0</v>
      </c>
      <c r="K146" s="263" t="s">
        <v>137</v>
      </c>
      <c r="L146" s="268"/>
      <c r="M146" s="269" t="s">
        <v>21</v>
      </c>
      <c r="N146" s="270" t="s">
        <v>43</v>
      </c>
      <c r="O146" s="46"/>
      <c r="P146" s="225">
        <f>O146*H146</f>
        <v>0</v>
      </c>
      <c r="Q146" s="225">
        <v>0.20999999999999999</v>
      </c>
      <c r="R146" s="225">
        <f>Q146*H146</f>
        <v>2.2680000000000002</v>
      </c>
      <c r="S146" s="225">
        <v>0</v>
      </c>
      <c r="T146" s="226">
        <f>S146*H146</f>
        <v>0</v>
      </c>
      <c r="AR146" s="23" t="s">
        <v>168</v>
      </c>
      <c r="AT146" s="23" t="s">
        <v>213</v>
      </c>
      <c r="AU146" s="23" t="s">
        <v>81</v>
      </c>
      <c r="AY146" s="23" t="s">
        <v>131</v>
      </c>
      <c r="BE146" s="227">
        <f>IF(N146="základní",J146,0)</f>
        <v>0</v>
      </c>
      <c r="BF146" s="227">
        <f>IF(N146="snížená",J146,0)</f>
        <v>0</v>
      </c>
      <c r="BG146" s="227">
        <f>IF(N146="zákl. přenesená",J146,0)</f>
        <v>0</v>
      </c>
      <c r="BH146" s="227">
        <f>IF(N146="sníž. přenesená",J146,0)</f>
        <v>0</v>
      </c>
      <c r="BI146" s="227">
        <f>IF(N146="nulová",J146,0)</f>
        <v>0</v>
      </c>
      <c r="BJ146" s="23" t="s">
        <v>79</v>
      </c>
      <c r="BK146" s="227">
        <f>ROUND(I146*H146,2)</f>
        <v>0</v>
      </c>
      <c r="BL146" s="23" t="s">
        <v>138</v>
      </c>
      <c r="BM146" s="23" t="s">
        <v>232</v>
      </c>
    </row>
    <row r="147" s="11" customFormat="1">
      <c r="B147" s="228"/>
      <c r="C147" s="229"/>
      <c r="D147" s="230" t="s">
        <v>140</v>
      </c>
      <c r="E147" s="231" t="s">
        <v>21</v>
      </c>
      <c r="F147" s="232" t="s">
        <v>233</v>
      </c>
      <c r="G147" s="229"/>
      <c r="H147" s="233">
        <v>10.800000000000001</v>
      </c>
      <c r="I147" s="234"/>
      <c r="J147" s="229"/>
      <c r="K147" s="229"/>
      <c r="L147" s="235"/>
      <c r="M147" s="236"/>
      <c r="N147" s="237"/>
      <c r="O147" s="237"/>
      <c r="P147" s="237"/>
      <c r="Q147" s="237"/>
      <c r="R147" s="237"/>
      <c r="S147" s="237"/>
      <c r="T147" s="238"/>
      <c r="AT147" s="239" t="s">
        <v>140</v>
      </c>
      <c r="AU147" s="239" t="s">
        <v>81</v>
      </c>
      <c r="AV147" s="11" t="s">
        <v>81</v>
      </c>
      <c r="AW147" s="11" t="s">
        <v>35</v>
      </c>
      <c r="AX147" s="11" t="s">
        <v>79</v>
      </c>
      <c r="AY147" s="239" t="s">
        <v>131</v>
      </c>
    </row>
    <row r="148" s="1" customFormat="1" ht="25.5" customHeight="1">
      <c r="B148" s="45"/>
      <c r="C148" s="216" t="s">
        <v>234</v>
      </c>
      <c r="D148" s="216" t="s">
        <v>133</v>
      </c>
      <c r="E148" s="217" t="s">
        <v>235</v>
      </c>
      <c r="F148" s="218" t="s">
        <v>236</v>
      </c>
      <c r="G148" s="219" t="s">
        <v>136</v>
      </c>
      <c r="H148" s="220">
        <v>72</v>
      </c>
      <c r="I148" s="221"/>
      <c r="J148" s="222">
        <f>ROUND(I148*H148,2)</f>
        <v>0</v>
      </c>
      <c r="K148" s="218" t="s">
        <v>137</v>
      </c>
      <c r="L148" s="71"/>
      <c r="M148" s="223" t="s">
        <v>21</v>
      </c>
      <c r="N148" s="224" t="s">
        <v>43</v>
      </c>
      <c r="O148" s="46"/>
      <c r="P148" s="225">
        <f>O148*H148</f>
        <v>0</v>
      </c>
      <c r="Q148" s="225">
        <v>0</v>
      </c>
      <c r="R148" s="225">
        <f>Q148*H148</f>
        <v>0</v>
      </c>
      <c r="S148" s="225">
        <v>0</v>
      </c>
      <c r="T148" s="226">
        <f>S148*H148</f>
        <v>0</v>
      </c>
      <c r="AR148" s="23" t="s">
        <v>138</v>
      </c>
      <c r="AT148" s="23" t="s">
        <v>133</v>
      </c>
      <c r="AU148" s="23" t="s">
        <v>81</v>
      </c>
      <c r="AY148" s="23" t="s">
        <v>131</v>
      </c>
      <c r="BE148" s="227">
        <f>IF(N148="základní",J148,0)</f>
        <v>0</v>
      </c>
      <c r="BF148" s="227">
        <f>IF(N148="snížená",J148,0)</f>
        <v>0</v>
      </c>
      <c r="BG148" s="227">
        <f>IF(N148="zákl. přenesená",J148,0)</f>
        <v>0</v>
      </c>
      <c r="BH148" s="227">
        <f>IF(N148="sníž. přenesená",J148,0)</f>
        <v>0</v>
      </c>
      <c r="BI148" s="227">
        <f>IF(N148="nulová",J148,0)</f>
        <v>0</v>
      </c>
      <c r="BJ148" s="23" t="s">
        <v>79</v>
      </c>
      <c r="BK148" s="227">
        <f>ROUND(I148*H148,2)</f>
        <v>0</v>
      </c>
      <c r="BL148" s="23" t="s">
        <v>138</v>
      </c>
      <c r="BM148" s="23" t="s">
        <v>237</v>
      </c>
    </row>
    <row r="149" s="1" customFormat="1" ht="16.5" customHeight="1">
      <c r="B149" s="45"/>
      <c r="C149" s="261" t="s">
        <v>9</v>
      </c>
      <c r="D149" s="261" t="s">
        <v>213</v>
      </c>
      <c r="E149" s="262" t="s">
        <v>238</v>
      </c>
      <c r="F149" s="263" t="s">
        <v>239</v>
      </c>
      <c r="G149" s="264" t="s">
        <v>240</v>
      </c>
      <c r="H149" s="265">
        <v>1.0800000000000001</v>
      </c>
      <c r="I149" s="266"/>
      <c r="J149" s="267">
        <f>ROUND(I149*H149,2)</f>
        <v>0</v>
      </c>
      <c r="K149" s="263" t="s">
        <v>137</v>
      </c>
      <c r="L149" s="268"/>
      <c r="M149" s="269" t="s">
        <v>21</v>
      </c>
      <c r="N149" s="270" t="s">
        <v>43</v>
      </c>
      <c r="O149" s="46"/>
      <c r="P149" s="225">
        <f>O149*H149</f>
        <v>0</v>
      </c>
      <c r="Q149" s="225">
        <v>0.001</v>
      </c>
      <c r="R149" s="225">
        <f>Q149*H149</f>
        <v>0.00108</v>
      </c>
      <c r="S149" s="225">
        <v>0</v>
      </c>
      <c r="T149" s="226">
        <f>S149*H149</f>
        <v>0</v>
      </c>
      <c r="AR149" s="23" t="s">
        <v>168</v>
      </c>
      <c r="AT149" s="23" t="s">
        <v>213</v>
      </c>
      <c r="AU149" s="23" t="s">
        <v>81</v>
      </c>
      <c r="AY149" s="23" t="s">
        <v>131</v>
      </c>
      <c r="BE149" s="227">
        <f>IF(N149="základní",J149,0)</f>
        <v>0</v>
      </c>
      <c r="BF149" s="227">
        <f>IF(N149="snížená",J149,0)</f>
        <v>0</v>
      </c>
      <c r="BG149" s="227">
        <f>IF(N149="zákl. přenesená",J149,0)</f>
        <v>0</v>
      </c>
      <c r="BH149" s="227">
        <f>IF(N149="sníž. přenesená",J149,0)</f>
        <v>0</v>
      </c>
      <c r="BI149" s="227">
        <f>IF(N149="nulová",J149,0)</f>
        <v>0</v>
      </c>
      <c r="BJ149" s="23" t="s">
        <v>79</v>
      </c>
      <c r="BK149" s="227">
        <f>ROUND(I149*H149,2)</f>
        <v>0</v>
      </c>
      <c r="BL149" s="23" t="s">
        <v>138</v>
      </c>
      <c r="BM149" s="23" t="s">
        <v>241</v>
      </c>
    </row>
    <row r="150" s="11" customFormat="1">
      <c r="B150" s="228"/>
      <c r="C150" s="229"/>
      <c r="D150" s="230" t="s">
        <v>140</v>
      </c>
      <c r="E150" s="229"/>
      <c r="F150" s="232" t="s">
        <v>242</v>
      </c>
      <c r="G150" s="229"/>
      <c r="H150" s="233">
        <v>1.0800000000000001</v>
      </c>
      <c r="I150" s="234"/>
      <c r="J150" s="229"/>
      <c r="K150" s="229"/>
      <c r="L150" s="235"/>
      <c r="M150" s="236"/>
      <c r="N150" s="237"/>
      <c r="O150" s="237"/>
      <c r="P150" s="237"/>
      <c r="Q150" s="237"/>
      <c r="R150" s="237"/>
      <c r="S150" s="237"/>
      <c r="T150" s="238"/>
      <c r="AT150" s="239" t="s">
        <v>140</v>
      </c>
      <c r="AU150" s="239" t="s">
        <v>81</v>
      </c>
      <c r="AV150" s="11" t="s">
        <v>81</v>
      </c>
      <c r="AW150" s="11" t="s">
        <v>6</v>
      </c>
      <c r="AX150" s="11" t="s">
        <v>79</v>
      </c>
      <c r="AY150" s="239" t="s">
        <v>131</v>
      </c>
    </row>
    <row r="151" s="1" customFormat="1" ht="16.5" customHeight="1">
      <c r="B151" s="45"/>
      <c r="C151" s="216" t="s">
        <v>243</v>
      </c>
      <c r="D151" s="216" t="s">
        <v>133</v>
      </c>
      <c r="E151" s="217" t="s">
        <v>244</v>
      </c>
      <c r="F151" s="218" t="s">
        <v>245</v>
      </c>
      <c r="G151" s="219" t="s">
        <v>136</v>
      </c>
      <c r="H151" s="220">
        <v>159.19999999999999</v>
      </c>
      <c r="I151" s="221"/>
      <c r="J151" s="222">
        <f>ROUND(I151*H151,2)</f>
        <v>0</v>
      </c>
      <c r="K151" s="218" t="s">
        <v>137</v>
      </c>
      <c r="L151" s="71"/>
      <c r="M151" s="223" t="s">
        <v>21</v>
      </c>
      <c r="N151" s="224" t="s">
        <v>43</v>
      </c>
      <c r="O151" s="46"/>
      <c r="P151" s="225">
        <f>O151*H151</f>
        <v>0</v>
      </c>
      <c r="Q151" s="225">
        <v>0</v>
      </c>
      <c r="R151" s="225">
        <f>Q151*H151</f>
        <v>0</v>
      </c>
      <c r="S151" s="225">
        <v>0</v>
      </c>
      <c r="T151" s="226">
        <f>S151*H151</f>
        <v>0</v>
      </c>
      <c r="AR151" s="23" t="s">
        <v>138</v>
      </c>
      <c r="AT151" s="23" t="s">
        <v>133</v>
      </c>
      <c r="AU151" s="23" t="s">
        <v>81</v>
      </c>
      <c r="AY151" s="23" t="s">
        <v>131</v>
      </c>
      <c r="BE151" s="227">
        <f>IF(N151="základní",J151,0)</f>
        <v>0</v>
      </c>
      <c r="BF151" s="227">
        <f>IF(N151="snížená",J151,0)</f>
        <v>0</v>
      </c>
      <c r="BG151" s="227">
        <f>IF(N151="zákl. přenesená",J151,0)</f>
        <v>0</v>
      </c>
      <c r="BH151" s="227">
        <f>IF(N151="sníž. přenesená",J151,0)</f>
        <v>0</v>
      </c>
      <c r="BI151" s="227">
        <f>IF(N151="nulová",J151,0)</f>
        <v>0</v>
      </c>
      <c r="BJ151" s="23" t="s">
        <v>79</v>
      </c>
      <c r="BK151" s="227">
        <f>ROUND(I151*H151,2)</f>
        <v>0</v>
      </c>
      <c r="BL151" s="23" t="s">
        <v>138</v>
      </c>
      <c r="BM151" s="23" t="s">
        <v>246</v>
      </c>
    </row>
    <row r="152" s="11" customFormat="1">
      <c r="B152" s="228"/>
      <c r="C152" s="229"/>
      <c r="D152" s="230" t="s">
        <v>140</v>
      </c>
      <c r="E152" s="231" t="s">
        <v>21</v>
      </c>
      <c r="F152" s="232" t="s">
        <v>247</v>
      </c>
      <c r="G152" s="229"/>
      <c r="H152" s="233">
        <v>159.19999999999999</v>
      </c>
      <c r="I152" s="234"/>
      <c r="J152" s="229"/>
      <c r="K152" s="229"/>
      <c r="L152" s="235"/>
      <c r="M152" s="236"/>
      <c r="N152" s="237"/>
      <c r="O152" s="237"/>
      <c r="P152" s="237"/>
      <c r="Q152" s="237"/>
      <c r="R152" s="237"/>
      <c r="S152" s="237"/>
      <c r="T152" s="238"/>
      <c r="AT152" s="239" t="s">
        <v>140</v>
      </c>
      <c r="AU152" s="239" t="s">
        <v>81</v>
      </c>
      <c r="AV152" s="11" t="s">
        <v>81</v>
      </c>
      <c r="AW152" s="11" t="s">
        <v>35</v>
      </c>
      <c r="AX152" s="11" t="s">
        <v>72</v>
      </c>
      <c r="AY152" s="239" t="s">
        <v>131</v>
      </c>
    </row>
    <row r="153" s="13" customFormat="1">
      <c r="B153" s="250"/>
      <c r="C153" s="251"/>
      <c r="D153" s="230" t="s">
        <v>140</v>
      </c>
      <c r="E153" s="252" t="s">
        <v>21</v>
      </c>
      <c r="F153" s="253" t="s">
        <v>158</v>
      </c>
      <c r="G153" s="251"/>
      <c r="H153" s="254">
        <v>159.19999999999999</v>
      </c>
      <c r="I153" s="255"/>
      <c r="J153" s="251"/>
      <c r="K153" s="251"/>
      <c r="L153" s="256"/>
      <c r="M153" s="257"/>
      <c r="N153" s="258"/>
      <c r="O153" s="258"/>
      <c r="P153" s="258"/>
      <c r="Q153" s="258"/>
      <c r="R153" s="258"/>
      <c r="S153" s="258"/>
      <c r="T153" s="259"/>
      <c r="AT153" s="260" t="s">
        <v>140</v>
      </c>
      <c r="AU153" s="260" t="s">
        <v>81</v>
      </c>
      <c r="AV153" s="13" t="s">
        <v>138</v>
      </c>
      <c r="AW153" s="13" t="s">
        <v>35</v>
      </c>
      <c r="AX153" s="13" t="s">
        <v>79</v>
      </c>
      <c r="AY153" s="260" t="s">
        <v>131</v>
      </c>
    </row>
    <row r="154" s="1" customFormat="1" ht="16.5" customHeight="1">
      <c r="B154" s="45"/>
      <c r="C154" s="216" t="s">
        <v>248</v>
      </c>
      <c r="D154" s="216" t="s">
        <v>133</v>
      </c>
      <c r="E154" s="217" t="s">
        <v>249</v>
      </c>
      <c r="F154" s="218" t="s">
        <v>250</v>
      </c>
      <c r="G154" s="219" t="s">
        <v>136</v>
      </c>
      <c r="H154" s="220">
        <v>44</v>
      </c>
      <c r="I154" s="221"/>
      <c r="J154" s="222">
        <f>ROUND(I154*H154,2)</f>
        <v>0</v>
      </c>
      <c r="K154" s="218" t="s">
        <v>137</v>
      </c>
      <c r="L154" s="71"/>
      <c r="M154" s="223" t="s">
        <v>21</v>
      </c>
      <c r="N154" s="224" t="s">
        <v>43</v>
      </c>
      <c r="O154" s="46"/>
      <c r="P154" s="225">
        <f>O154*H154</f>
        <v>0</v>
      </c>
      <c r="Q154" s="225">
        <v>0</v>
      </c>
      <c r="R154" s="225">
        <f>Q154*H154</f>
        <v>0</v>
      </c>
      <c r="S154" s="225">
        <v>0</v>
      </c>
      <c r="T154" s="226">
        <f>S154*H154</f>
        <v>0</v>
      </c>
      <c r="AR154" s="23" t="s">
        <v>138</v>
      </c>
      <c r="AT154" s="23" t="s">
        <v>133</v>
      </c>
      <c r="AU154" s="23" t="s">
        <v>81</v>
      </c>
      <c r="AY154" s="23" t="s">
        <v>131</v>
      </c>
      <c r="BE154" s="227">
        <f>IF(N154="základní",J154,0)</f>
        <v>0</v>
      </c>
      <c r="BF154" s="227">
        <f>IF(N154="snížená",J154,0)</f>
        <v>0</v>
      </c>
      <c r="BG154" s="227">
        <f>IF(N154="zákl. přenesená",J154,0)</f>
        <v>0</v>
      </c>
      <c r="BH154" s="227">
        <f>IF(N154="sníž. přenesená",J154,0)</f>
        <v>0</v>
      </c>
      <c r="BI154" s="227">
        <f>IF(N154="nulová",J154,0)</f>
        <v>0</v>
      </c>
      <c r="BJ154" s="23" t="s">
        <v>79</v>
      </c>
      <c r="BK154" s="227">
        <f>ROUND(I154*H154,2)</f>
        <v>0</v>
      </c>
      <c r="BL154" s="23" t="s">
        <v>138</v>
      </c>
      <c r="BM154" s="23" t="s">
        <v>251</v>
      </c>
    </row>
    <row r="155" s="11" customFormat="1">
      <c r="B155" s="228"/>
      <c r="C155" s="229"/>
      <c r="D155" s="230" t="s">
        <v>140</v>
      </c>
      <c r="E155" s="231" t="s">
        <v>21</v>
      </c>
      <c r="F155" s="232" t="s">
        <v>252</v>
      </c>
      <c r="G155" s="229"/>
      <c r="H155" s="233">
        <v>44</v>
      </c>
      <c r="I155" s="234"/>
      <c r="J155" s="229"/>
      <c r="K155" s="229"/>
      <c r="L155" s="235"/>
      <c r="M155" s="236"/>
      <c r="N155" s="237"/>
      <c r="O155" s="237"/>
      <c r="P155" s="237"/>
      <c r="Q155" s="237"/>
      <c r="R155" s="237"/>
      <c r="S155" s="237"/>
      <c r="T155" s="238"/>
      <c r="AT155" s="239" t="s">
        <v>140</v>
      </c>
      <c r="AU155" s="239" t="s">
        <v>81</v>
      </c>
      <c r="AV155" s="11" t="s">
        <v>81</v>
      </c>
      <c r="AW155" s="11" t="s">
        <v>35</v>
      </c>
      <c r="AX155" s="11" t="s">
        <v>79</v>
      </c>
      <c r="AY155" s="239" t="s">
        <v>131</v>
      </c>
    </row>
    <row r="156" s="1" customFormat="1" ht="16.5" customHeight="1">
      <c r="B156" s="45"/>
      <c r="C156" s="216" t="s">
        <v>253</v>
      </c>
      <c r="D156" s="216" t="s">
        <v>133</v>
      </c>
      <c r="E156" s="217" t="s">
        <v>254</v>
      </c>
      <c r="F156" s="218" t="s">
        <v>255</v>
      </c>
      <c r="G156" s="219" t="s">
        <v>136</v>
      </c>
      <c r="H156" s="220">
        <v>116</v>
      </c>
      <c r="I156" s="221"/>
      <c r="J156" s="222">
        <f>ROUND(I156*H156,2)</f>
        <v>0</v>
      </c>
      <c r="K156" s="218" t="s">
        <v>137</v>
      </c>
      <c r="L156" s="71"/>
      <c r="M156" s="223" t="s">
        <v>21</v>
      </c>
      <c r="N156" s="224" t="s">
        <v>43</v>
      </c>
      <c r="O156" s="46"/>
      <c r="P156" s="225">
        <f>O156*H156</f>
        <v>0</v>
      </c>
      <c r="Q156" s="225">
        <v>0</v>
      </c>
      <c r="R156" s="225">
        <f>Q156*H156</f>
        <v>0</v>
      </c>
      <c r="S156" s="225">
        <v>0</v>
      </c>
      <c r="T156" s="226">
        <f>S156*H156</f>
        <v>0</v>
      </c>
      <c r="AR156" s="23" t="s">
        <v>138</v>
      </c>
      <c r="AT156" s="23" t="s">
        <v>133</v>
      </c>
      <c r="AU156" s="23" t="s">
        <v>81</v>
      </c>
      <c r="AY156" s="23" t="s">
        <v>131</v>
      </c>
      <c r="BE156" s="227">
        <f>IF(N156="základní",J156,0)</f>
        <v>0</v>
      </c>
      <c r="BF156" s="227">
        <f>IF(N156="snížená",J156,0)</f>
        <v>0</v>
      </c>
      <c r="BG156" s="227">
        <f>IF(N156="zákl. přenesená",J156,0)</f>
        <v>0</v>
      </c>
      <c r="BH156" s="227">
        <f>IF(N156="sníž. přenesená",J156,0)</f>
        <v>0</v>
      </c>
      <c r="BI156" s="227">
        <f>IF(N156="nulová",J156,0)</f>
        <v>0</v>
      </c>
      <c r="BJ156" s="23" t="s">
        <v>79</v>
      </c>
      <c r="BK156" s="227">
        <f>ROUND(I156*H156,2)</f>
        <v>0</v>
      </c>
      <c r="BL156" s="23" t="s">
        <v>138</v>
      </c>
      <c r="BM156" s="23" t="s">
        <v>256</v>
      </c>
    </row>
    <row r="157" s="11" customFormat="1">
      <c r="B157" s="228"/>
      <c r="C157" s="229"/>
      <c r="D157" s="230" t="s">
        <v>140</v>
      </c>
      <c r="E157" s="231" t="s">
        <v>21</v>
      </c>
      <c r="F157" s="232" t="s">
        <v>257</v>
      </c>
      <c r="G157" s="229"/>
      <c r="H157" s="233">
        <v>116</v>
      </c>
      <c r="I157" s="234"/>
      <c r="J157" s="229"/>
      <c r="K157" s="229"/>
      <c r="L157" s="235"/>
      <c r="M157" s="236"/>
      <c r="N157" s="237"/>
      <c r="O157" s="237"/>
      <c r="P157" s="237"/>
      <c r="Q157" s="237"/>
      <c r="R157" s="237"/>
      <c r="S157" s="237"/>
      <c r="T157" s="238"/>
      <c r="AT157" s="239" t="s">
        <v>140</v>
      </c>
      <c r="AU157" s="239" t="s">
        <v>81</v>
      </c>
      <c r="AV157" s="11" t="s">
        <v>81</v>
      </c>
      <c r="AW157" s="11" t="s">
        <v>35</v>
      </c>
      <c r="AX157" s="11" t="s">
        <v>72</v>
      </c>
      <c r="AY157" s="239" t="s">
        <v>131</v>
      </c>
    </row>
    <row r="158" s="13" customFormat="1">
      <c r="B158" s="250"/>
      <c r="C158" s="251"/>
      <c r="D158" s="230" t="s">
        <v>140</v>
      </c>
      <c r="E158" s="252" t="s">
        <v>21</v>
      </c>
      <c r="F158" s="253" t="s">
        <v>158</v>
      </c>
      <c r="G158" s="251"/>
      <c r="H158" s="254">
        <v>116</v>
      </c>
      <c r="I158" s="255"/>
      <c r="J158" s="251"/>
      <c r="K158" s="251"/>
      <c r="L158" s="256"/>
      <c r="M158" s="257"/>
      <c r="N158" s="258"/>
      <c r="O158" s="258"/>
      <c r="P158" s="258"/>
      <c r="Q158" s="258"/>
      <c r="R158" s="258"/>
      <c r="S158" s="258"/>
      <c r="T158" s="259"/>
      <c r="AT158" s="260" t="s">
        <v>140</v>
      </c>
      <c r="AU158" s="260" t="s">
        <v>81</v>
      </c>
      <c r="AV158" s="13" t="s">
        <v>138</v>
      </c>
      <c r="AW158" s="13" t="s">
        <v>35</v>
      </c>
      <c r="AX158" s="13" t="s">
        <v>79</v>
      </c>
      <c r="AY158" s="260" t="s">
        <v>131</v>
      </c>
    </row>
    <row r="159" s="1" customFormat="1" ht="16.5" customHeight="1">
      <c r="B159" s="45"/>
      <c r="C159" s="216" t="s">
        <v>258</v>
      </c>
      <c r="D159" s="216" t="s">
        <v>133</v>
      </c>
      <c r="E159" s="217" t="s">
        <v>259</v>
      </c>
      <c r="F159" s="218" t="s">
        <v>260</v>
      </c>
      <c r="G159" s="219" t="s">
        <v>136</v>
      </c>
      <c r="H159" s="220">
        <v>116</v>
      </c>
      <c r="I159" s="221"/>
      <c r="J159" s="222">
        <f>ROUND(I159*H159,2)</f>
        <v>0</v>
      </c>
      <c r="K159" s="218" t="s">
        <v>137</v>
      </c>
      <c r="L159" s="71"/>
      <c r="M159" s="223" t="s">
        <v>21</v>
      </c>
      <c r="N159" s="224" t="s">
        <v>43</v>
      </c>
      <c r="O159" s="46"/>
      <c r="P159" s="225">
        <f>O159*H159</f>
        <v>0</v>
      </c>
      <c r="Q159" s="225">
        <v>0</v>
      </c>
      <c r="R159" s="225">
        <f>Q159*H159</f>
        <v>0</v>
      </c>
      <c r="S159" s="225">
        <v>0</v>
      </c>
      <c r="T159" s="226">
        <f>S159*H159</f>
        <v>0</v>
      </c>
      <c r="AR159" s="23" t="s">
        <v>138</v>
      </c>
      <c r="AT159" s="23" t="s">
        <v>133</v>
      </c>
      <c r="AU159" s="23" t="s">
        <v>81</v>
      </c>
      <c r="AY159" s="23" t="s">
        <v>131</v>
      </c>
      <c r="BE159" s="227">
        <f>IF(N159="základní",J159,0)</f>
        <v>0</v>
      </c>
      <c r="BF159" s="227">
        <f>IF(N159="snížená",J159,0)</f>
        <v>0</v>
      </c>
      <c r="BG159" s="227">
        <f>IF(N159="zákl. přenesená",J159,0)</f>
        <v>0</v>
      </c>
      <c r="BH159" s="227">
        <f>IF(N159="sníž. přenesená",J159,0)</f>
        <v>0</v>
      </c>
      <c r="BI159" s="227">
        <f>IF(N159="nulová",J159,0)</f>
        <v>0</v>
      </c>
      <c r="BJ159" s="23" t="s">
        <v>79</v>
      </c>
      <c r="BK159" s="227">
        <f>ROUND(I159*H159,2)</f>
        <v>0</v>
      </c>
      <c r="BL159" s="23" t="s">
        <v>138</v>
      </c>
      <c r="BM159" s="23" t="s">
        <v>261</v>
      </c>
    </row>
    <row r="160" s="11" customFormat="1">
      <c r="B160" s="228"/>
      <c r="C160" s="229"/>
      <c r="D160" s="230" t="s">
        <v>140</v>
      </c>
      <c r="E160" s="231" t="s">
        <v>21</v>
      </c>
      <c r="F160" s="232" t="s">
        <v>257</v>
      </c>
      <c r="G160" s="229"/>
      <c r="H160" s="233">
        <v>116</v>
      </c>
      <c r="I160" s="234"/>
      <c r="J160" s="229"/>
      <c r="K160" s="229"/>
      <c r="L160" s="235"/>
      <c r="M160" s="236"/>
      <c r="N160" s="237"/>
      <c r="O160" s="237"/>
      <c r="P160" s="237"/>
      <c r="Q160" s="237"/>
      <c r="R160" s="237"/>
      <c r="S160" s="237"/>
      <c r="T160" s="238"/>
      <c r="AT160" s="239" t="s">
        <v>140</v>
      </c>
      <c r="AU160" s="239" t="s">
        <v>81</v>
      </c>
      <c r="AV160" s="11" t="s">
        <v>81</v>
      </c>
      <c r="AW160" s="11" t="s">
        <v>35</v>
      </c>
      <c r="AX160" s="11" t="s">
        <v>72</v>
      </c>
      <c r="AY160" s="239" t="s">
        <v>131</v>
      </c>
    </row>
    <row r="161" s="13" customFormat="1">
      <c r="B161" s="250"/>
      <c r="C161" s="251"/>
      <c r="D161" s="230" t="s">
        <v>140</v>
      </c>
      <c r="E161" s="252" t="s">
        <v>21</v>
      </c>
      <c r="F161" s="253" t="s">
        <v>158</v>
      </c>
      <c r="G161" s="251"/>
      <c r="H161" s="254">
        <v>116</v>
      </c>
      <c r="I161" s="255"/>
      <c r="J161" s="251"/>
      <c r="K161" s="251"/>
      <c r="L161" s="256"/>
      <c r="M161" s="257"/>
      <c r="N161" s="258"/>
      <c r="O161" s="258"/>
      <c r="P161" s="258"/>
      <c r="Q161" s="258"/>
      <c r="R161" s="258"/>
      <c r="S161" s="258"/>
      <c r="T161" s="259"/>
      <c r="AT161" s="260" t="s">
        <v>140</v>
      </c>
      <c r="AU161" s="260" t="s">
        <v>81</v>
      </c>
      <c r="AV161" s="13" t="s">
        <v>138</v>
      </c>
      <c r="AW161" s="13" t="s">
        <v>35</v>
      </c>
      <c r="AX161" s="13" t="s">
        <v>79</v>
      </c>
      <c r="AY161" s="260" t="s">
        <v>131</v>
      </c>
    </row>
    <row r="162" s="1" customFormat="1" ht="25.5" customHeight="1">
      <c r="B162" s="45"/>
      <c r="C162" s="216" t="s">
        <v>262</v>
      </c>
      <c r="D162" s="216" t="s">
        <v>133</v>
      </c>
      <c r="E162" s="217" t="s">
        <v>263</v>
      </c>
      <c r="F162" s="218" t="s">
        <v>264</v>
      </c>
      <c r="G162" s="219" t="s">
        <v>265</v>
      </c>
      <c r="H162" s="220">
        <v>45</v>
      </c>
      <c r="I162" s="221"/>
      <c r="J162" s="222">
        <f>ROUND(I162*H162,2)</f>
        <v>0</v>
      </c>
      <c r="K162" s="218" t="s">
        <v>137</v>
      </c>
      <c r="L162" s="71"/>
      <c r="M162" s="223" t="s">
        <v>21</v>
      </c>
      <c r="N162" s="224" t="s">
        <v>43</v>
      </c>
      <c r="O162" s="46"/>
      <c r="P162" s="225">
        <f>O162*H162</f>
        <v>0</v>
      </c>
      <c r="Q162" s="225">
        <v>0</v>
      </c>
      <c r="R162" s="225">
        <f>Q162*H162</f>
        <v>0</v>
      </c>
      <c r="S162" s="225">
        <v>0</v>
      </c>
      <c r="T162" s="226">
        <f>S162*H162</f>
        <v>0</v>
      </c>
      <c r="AR162" s="23" t="s">
        <v>138</v>
      </c>
      <c r="AT162" s="23" t="s">
        <v>133</v>
      </c>
      <c r="AU162" s="23" t="s">
        <v>81</v>
      </c>
      <c r="AY162" s="23" t="s">
        <v>131</v>
      </c>
      <c r="BE162" s="227">
        <f>IF(N162="základní",J162,0)</f>
        <v>0</v>
      </c>
      <c r="BF162" s="227">
        <f>IF(N162="snížená",J162,0)</f>
        <v>0</v>
      </c>
      <c r="BG162" s="227">
        <f>IF(N162="zákl. přenesená",J162,0)</f>
        <v>0</v>
      </c>
      <c r="BH162" s="227">
        <f>IF(N162="sníž. přenesená",J162,0)</f>
        <v>0</v>
      </c>
      <c r="BI162" s="227">
        <f>IF(N162="nulová",J162,0)</f>
        <v>0</v>
      </c>
      <c r="BJ162" s="23" t="s">
        <v>79</v>
      </c>
      <c r="BK162" s="227">
        <f>ROUND(I162*H162,2)</f>
        <v>0</v>
      </c>
      <c r="BL162" s="23" t="s">
        <v>138</v>
      </c>
      <c r="BM162" s="23" t="s">
        <v>266</v>
      </c>
    </row>
    <row r="163" s="1" customFormat="1" ht="16.5" customHeight="1">
      <c r="B163" s="45"/>
      <c r="C163" s="261" t="s">
        <v>267</v>
      </c>
      <c r="D163" s="261" t="s">
        <v>213</v>
      </c>
      <c r="E163" s="262" t="s">
        <v>268</v>
      </c>
      <c r="F163" s="263" t="s">
        <v>269</v>
      </c>
      <c r="G163" s="264" t="s">
        <v>265</v>
      </c>
      <c r="H163" s="265">
        <v>45</v>
      </c>
      <c r="I163" s="266"/>
      <c r="J163" s="267">
        <f>ROUND(I163*H163,2)</f>
        <v>0</v>
      </c>
      <c r="K163" s="263" t="s">
        <v>21</v>
      </c>
      <c r="L163" s="268"/>
      <c r="M163" s="269" t="s">
        <v>21</v>
      </c>
      <c r="N163" s="270" t="s">
        <v>43</v>
      </c>
      <c r="O163" s="46"/>
      <c r="P163" s="225">
        <f>O163*H163</f>
        <v>0</v>
      </c>
      <c r="Q163" s="225">
        <v>0.001</v>
      </c>
      <c r="R163" s="225">
        <f>Q163*H163</f>
        <v>0.044999999999999998</v>
      </c>
      <c r="S163" s="225">
        <v>0</v>
      </c>
      <c r="T163" s="226">
        <f>S163*H163</f>
        <v>0</v>
      </c>
      <c r="AR163" s="23" t="s">
        <v>168</v>
      </c>
      <c r="AT163" s="23" t="s">
        <v>213</v>
      </c>
      <c r="AU163" s="23" t="s">
        <v>81</v>
      </c>
      <c r="AY163" s="23" t="s">
        <v>131</v>
      </c>
      <c r="BE163" s="227">
        <f>IF(N163="základní",J163,0)</f>
        <v>0</v>
      </c>
      <c r="BF163" s="227">
        <f>IF(N163="snížená",J163,0)</f>
        <v>0</v>
      </c>
      <c r="BG163" s="227">
        <f>IF(N163="zákl. přenesená",J163,0)</f>
        <v>0</v>
      </c>
      <c r="BH163" s="227">
        <f>IF(N163="sníž. přenesená",J163,0)</f>
        <v>0</v>
      </c>
      <c r="BI163" s="227">
        <f>IF(N163="nulová",J163,0)</f>
        <v>0</v>
      </c>
      <c r="BJ163" s="23" t="s">
        <v>79</v>
      </c>
      <c r="BK163" s="227">
        <f>ROUND(I163*H163,2)</f>
        <v>0</v>
      </c>
      <c r="BL163" s="23" t="s">
        <v>138</v>
      </c>
      <c r="BM163" s="23" t="s">
        <v>270</v>
      </c>
    </row>
    <row r="164" s="1" customFormat="1" ht="25.5" customHeight="1">
      <c r="B164" s="45"/>
      <c r="C164" s="216" t="s">
        <v>271</v>
      </c>
      <c r="D164" s="216" t="s">
        <v>133</v>
      </c>
      <c r="E164" s="217" t="s">
        <v>272</v>
      </c>
      <c r="F164" s="218" t="s">
        <v>273</v>
      </c>
      <c r="G164" s="219" t="s">
        <v>136</v>
      </c>
      <c r="H164" s="220">
        <v>116</v>
      </c>
      <c r="I164" s="221"/>
      <c r="J164" s="222">
        <f>ROUND(I164*H164,2)</f>
        <v>0</v>
      </c>
      <c r="K164" s="218" t="s">
        <v>137</v>
      </c>
      <c r="L164" s="71"/>
      <c r="M164" s="223" t="s">
        <v>21</v>
      </c>
      <c r="N164" s="224" t="s">
        <v>43</v>
      </c>
      <c r="O164" s="46"/>
      <c r="P164" s="225">
        <f>O164*H164</f>
        <v>0</v>
      </c>
      <c r="Q164" s="225">
        <v>0</v>
      </c>
      <c r="R164" s="225">
        <f>Q164*H164</f>
        <v>0</v>
      </c>
      <c r="S164" s="225">
        <v>0</v>
      </c>
      <c r="T164" s="226">
        <f>S164*H164</f>
        <v>0</v>
      </c>
      <c r="AR164" s="23" t="s">
        <v>138</v>
      </c>
      <c r="AT164" s="23" t="s">
        <v>133</v>
      </c>
      <c r="AU164" s="23" t="s">
        <v>81</v>
      </c>
      <c r="AY164" s="23" t="s">
        <v>131</v>
      </c>
      <c r="BE164" s="227">
        <f>IF(N164="základní",J164,0)</f>
        <v>0</v>
      </c>
      <c r="BF164" s="227">
        <f>IF(N164="snížená",J164,0)</f>
        <v>0</v>
      </c>
      <c r="BG164" s="227">
        <f>IF(N164="zákl. přenesená",J164,0)</f>
        <v>0</v>
      </c>
      <c r="BH164" s="227">
        <f>IF(N164="sníž. přenesená",J164,0)</f>
        <v>0</v>
      </c>
      <c r="BI164" s="227">
        <f>IF(N164="nulová",J164,0)</f>
        <v>0</v>
      </c>
      <c r="BJ164" s="23" t="s">
        <v>79</v>
      </c>
      <c r="BK164" s="227">
        <f>ROUND(I164*H164,2)</f>
        <v>0</v>
      </c>
      <c r="BL164" s="23" t="s">
        <v>138</v>
      </c>
      <c r="BM164" s="23" t="s">
        <v>274</v>
      </c>
    </row>
    <row r="165" s="11" customFormat="1">
      <c r="B165" s="228"/>
      <c r="C165" s="229"/>
      <c r="D165" s="230" t="s">
        <v>140</v>
      </c>
      <c r="E165" s="231" t="s">
        <v>21</v>
      </c>
      <c r="F165" s="232" t="s">
        <v>257</v>
      </c>
      <c r="G165" s="229"/>
      <c r="H165" s="233">
        <v>116</v>
      </c>
      <c r="I165" s="234"/>
      <c r="J165" s="229"/>
      <c r="K165" s="229"/>
      <c r="L165" s="235"/>
      <c r="M165" s="236"/>
      <c r="N165" s="237"/>
      <c r="O165" s="237"/>
      <c r="P165" s="237"/>
      <c r="Q165" s="237"/>
      <c r="R165" s="237"/>
      <c r="S165" s="237"/>
      <c r="T165" s="238"/>
      <c r="AT165" s="239" t="s">
        <v>140</v>
      </c>
      <c r="AU165" s="239" t="s">
        <v>81</v>
      </c>
      <c r="AV165" s="11" t="s">
        <v>81</v>
      </c>
      <c r="AW165" s="11" t="s">
        <v>35</v>
      </c>
      <c r="AX165" s="11" t="s">
        <v>72</v>
      </c>
      <c r="AY165" s="239" t="s">
        <v>131</v>
      </c>
    </row>
    <row r="166" s="13" customFormat="1">
      <c r="B166" s="250"/>
      <c r="C166" s="251"/>
      <c r="D166" s="230" t="s">
        <v>140</v>
      </c>
      <c r="E166" s="252" t="s">
        <v>21</v>
      </c>
      <c r="F166" s="253" t="s">
        <v>158</v>
      </c>
      <c r="G166" s="251"/>
      <c r="H166" s="254">
        <v>116</v>
      </c>
      <c r="I166" s="255"/>
      <c r="J166" s="251"/>
      <c r="K166" s="251"/>
      <c r="L166" s="256"/>
      <c r="M166" s="257"/>
      <c r="N166" s="258"/>
      <c r="O166" s="258"/>
      <c r="P166" s="258"/>
      <c r="Q166" s="258"/>
      <c r="R166" s="258"/>
      <c r="S166" s="258"/>
      <c r="T166" s="259"/>
      <c r="AT166" s="260" t="s">
        <v>140</v>
      </c>
      <c r="AU166" s="260" t="s">
        <v>81</v>
      </c>
      <c r="AV166" s="13" t="s">
        <v>138</v>
      </c>
      <c r="AW166" s="13" t="s">
        <v>35</v>
      </c>
      <c r="AX166" s="13" t="s">
        <v>79</v>
      </c>
      <c r="AY166" s="260" t="s">
        <v>131</v>
      </c>
    </row>
    <row r="167" s="1" customFormat="1" ht="16.5" customHeight="1">
      <c r="B167" s="45"/>
      <c r="C167" s="216" t="s">
        <v>275</v>
      </c>
      <c r="D167" s="216" t="s">
        <v>133</v>
      </c>
      <c r="E167" s="217" t="s">
        <v>276</v>
      </c>
      <c r="F167" s="218" t="s">
        <v>277</v>
      </c>
      <c r="G167" s="219" t="s">
        <v>136</v>
      </c>
      <c r="H167" s="220">
        <v>44</v>
      </c>
      <c r="I167" s="221"/>
      <c r="J167" s="222">
        <f>ROUND(I167*H167,2)</f>
        <v>0</v>
      </c>
      <c r="K167" s="218" t="s">
        <v>137</v>
      </c>
      <c r="L167" s="71"/>
      <c r="M167" s="223" t="s">
        <v>21</v>
      </c>
      <c r="N167" s="224" t="s">
        <v>43</v>
      </c>
      <c r="O167" s="46"/>
      <c r="P167" s="225">
        <f>O167*H167</f>
        <v>0</v>
      </c>
      <c r="Q167" s="225">
        <v>0</v>
      </c>
      <c r="R167" s="225">
        <f>Q167*H167</f>
        <v>0</v>
      </c>
      <c r="S167" s="225">
        <v>0</v>
      </c>
      <c r="T167" s="226">
        <f>S167*H167</f>
        <v>0</v>
      </c>
      <c r="AR167" s="23" t="s">
        <v>138</v>
      </c>
      <c r="AT167" s="23" t="s">
        <v>133</v>
      </c>
      <c r="AU167" s="23" t="s">
        <v>81</v>
      </c>
      <c r="AY167" s="23" t="s">
        <v>131</v>
      </c>
      <c r="BE167" s="227">
        <f>IF(N167="základní",J167,0)</f>
        <v>0</v>
      </c>
      <c r="BF167" s="227">
        <f>IF(N167="snížená",J167,0)</f>
        <v>0</v>
      </c>
      <c r="BG167" s="227">
        <f>IF(N167="zákl. přenesená",J167,0)</f>
        <v>0</v>
      </c>
      <c r="BH167" s="227">
        <f>IF(N167="sníž. přenesená",J167,0)</f>
        <v>0</v>
      </c>
      <c r="BI167" s="227">
        <f>IF(N167="nulová",J167,0)</f>
        <v>0</v>
      </c>
      <c r="BJ167" s="23" t="s">
        <v>79</v>
      </c>
      <c r="BK167" s="227">
        <f>ROUND(I167*H167,2)</f>
        <v>0</v>
      </c>
      <c r="BL167" s="23" t="s">
        <v>138</v>
      </c>
      <c r="BM167" s="23" t="s">
        <v>278</v>
      </c>
    </row>
    <row r="168" s="1" customFormat="1" ht="16.5" customHeight="1">
      <c r="B168" s="45"/>
      <c r="C168" s="261" t="s">
        <v>279</v>
      </c>
      <c r="D168" s="261" t="s">
        <v>213</v>
      </c>
      <c r="E168" s="262" t="s">
        <v>280</v>
      </c>
      <c r="F168" s="263" t="s">
        <v>281</v>
      </c>
      <c r="G168" s="264" t="s">
        <v>136</v>
      </c>
      <c r="H168" s="265">
        <v>48.399999999999999</v>
      </c>
      <c r="I168" s="266"/>
      <c r="J168" s="267">
        <f>ROUND(I168*H168,2)</f>
        <v>0</v>
      </c>
      <c r="K168" s="263" t="s">
        <v>21</v>
      </c>
      <c r="L168" s="268"/>
      <c r="M168" s="269" t="s">
        <v>21</v>
      </c>
      <c r="N168" s="270" t="s">
        <v>43</v>
      </c>
      <c r="O168" s="46"/>
      <c r="P168" s="225">
        <f>O168*H168</f>
        <v>0</v>
      </c>
      <c r="Q168" s="225">
        <v>0.00040000000000000002</v>
      </c>
      <c r="R168" s="225">
        <f>Q168*H168</f>
        <v>0.019359999999999999</v>
      </c>
      <c r="S168" s="225">
        <v>0</v>
      </c>
      <c r="T168" s="226">
        <f>S168*H168</f>
        <v>0</v>
      </c>
      <c r="AR168" s="23" t="s">
        <v>168</v>
      </c>
      <c r="AT168" s="23" t="s">
        <v>213</v>
      </c>
      <c r="AU168" s="23" t="s">
        <v>81</v>
      </c>
      <c r="AY168" s="23" t="s">
        <v>131</v>
      </c>
      <c r="BE168" s="227">
        <f>IF(N168="základní",J168,0)</f>
        <v>0</v>
      </c>
      <c r="BF168" s="227">
        <f>IF(N168="snížená",J168,0)</f>
        <v>0</v>
      </c>
      <c r="BG168" s="227">
        <f>IF(N168="zákl. přenesená",J168,0)</f>
        <v>0</v>
      </c>
      <c r="BH168" s="227">
        <f>IF(N168="sníž. přenesená",J168,0)</f>
        <v>0</v>
      </c>
      <c r="BI168" s="227">
        <f>IF(N168="nulová",J168,0)</f>
        <v>0</v>
      </c>
      <c r="BJ168" s="23" t="s">
        <v>79</v>
      </c>
      <c r="BK168" s="227">
        <f>ROUND(I168*H168,2)</f>
        <v>0</v>
      </c>
      <c r="BL168" s="23" t="s">
        <v>138</v>
      </c>
      <c r="BM168" s="23" t="s">
        <v>282</v>
      </c>
    </row>
    <row r="169" s="11" customFormat="1">
      <c r="B169" s="228"/>
      <c r="C169" s="229"/>
      <c r="D169" s="230" t="s">
        <v>140</v>
      </c>
      <c r="E169" s="229"/>
      <c r="F169" s="232" t="s">
        <v>283</v>
      </c>
      <c r="G169" s="229"/>
      <c r="H169" s="233">
        <v>48.399999999999999</v>
      </c>
      <c r="I169" s="234"/>
      <c r="J169" s="229"/>
      <c r="K169" s="229"/>
      <c r="L169" s="235"/>
      <c r="M169" s="236"/>
      <c r="N169" s="237"/>
      <c r="O169" s="237"/>
      <c r="P169" s="237"/>
      <c r="Q169" s="237"/>
      <c r="R169" s="237"/>
      <c r="S169" s="237"/>
      <c r="T169" s="238"/>
      <c r="AT169" s="239" t="s">
        <v>140</v>
      </c>
      <c r="AU169" s="239" t="s">
        <v>81</v>
      </c>
      <c r="AV169" s="11" t="s">
        <v>81</v>
      </c>
      <c r="AW169" s="11" t="s">
        <v>6</v>
      </c>
      <c r="AX169" s="11" t="s">
        <v>79</v>
      </c>
      <c r="AY169" s="239" t="s">
        <v>131</v>
      </c>
    </row>
    <row r="170" s="1" customFormat="1" ht="16.5" customHeight="1">
      <c r="B170" s="45"/>
      <c r="C170" s="216" t="s">
        <v>284</v>
      </c>
      <c r="D170" s="216" t="s">
        <v>133</v>
      </c>
      <c r="E170" s="217" t="s">
        <v>285</v>
      </c>
      <c r="F170" s="218" t="s">
        <v>286</v>
      </c>
      <c r="G170" s="219" t="s">
        <v>136</v>
      </c>
      <c r="H170" s="220">
        <v>44</v>
      </c>
      <c r="I170" s="221"/>
      <c r="J170" s="222">
        <f>ROUND(I170*H170,2)</f>
        <v>0</v>
      </c>
      <c r="K170" s="218" t="s">
        <v>137</v>
      </c>
      <c r="L170" s="71"/>
      <c r="M170" s="223" t="s">
        <v>21</v>
      </c>
      <c r="N170" s="224" t="s">
        <v>43</v>
      </c>
      <c r="O170" s="46"/>
      <c r="P170" s="225">
        <f>O170*H170</f>
        <v>0</v>
      </c>
      <c r="Q170" s="225">
        <v>0</v>
      </c>
      <c r="R170" s="225">
        <f>Q170*H170</f>
        <v>0</v>
      </c>
      <c r="S170" s="225">
        <v>0</v>
      </c>
      <c r="T170" s="226">
        <f>S170*H170</f>
        <v>0</v>
      </c>
      <c r="AR170" s="23" t="s">
        <v>138</v>
      </c>
      <c r="AT170" s="23" t="s">
        <v>133</v>
      </c>
      <c r="AU170" s="23" t="s">
        <v>81</v>
      </c>
      <c r="AY170" s="23" t="s">
        <v>131</v>
      </c>
      <c r="BE170" s="227">
        <f>IF(N170="základní",J170,0)</f>
        <v>0</v>
      </c>
      <c r="BF170" s="227">
        <f>IF(N170="snížená",J170,0)</f>
        <v>0</v>
      </c>
      <c r="BG170" s="227">
        <f>IF(N170="zákl. přenesená",J170,0)</f>
        <v>0</v>
      </c>
      <c r="BH170" s="227">
        <f>IF(N170="sníž. přenesená",J170,0)</f>
        <v>0</v>
      </c>
      <c r="BI170" s="227">
        <f>IF(N170="nulová",J170,0)</f>
        <v>0</v>
      </c>
      <c r="BJ170" s="23" t="s">
        <v>79</v>
      </c>
      <c r="BK170" s="227">
        <f>ROUND(I170*H170,2)</f>
        <v>0</v>
      </c>
      <c r="BL170" s="23" t="s">
        <v>138</v>
      </c>
      <c r="BM170" s="23" t="s">
        <v>287</v>
      </c>
    </row>
    <row r="171" s="1" customFormat="1" ht="16.5" customHeight="1">
      <c r="B171" s="45"/>
      <c r="C171" s="261" t="s">
        <v>288</v>
      </c>
      <c r="D171" s="261" t="s">
        <v>213</v>
      </c>
      <c r="E171" s="262" t="s">
        <v>289</v>
      </c>
      <c r="F171" s="263" t="s">
        <v>290</v>
      </c>
      <c r="G171" s="264" t="s">
        <v>171</v>
      </c>
      <c r="H171" s="265">
        <v>6.7320000000000002</v>
      </c>
      <c r="I171" s="266"/>
      <c r="J171" s="267">
        <f>ROUND(I171*H171,2)</f>
        <v>0</v>
      </c>
      <c r="K171" s="263" t="s">
        <v>137</v>
      </c>
      <c r="L171" s="268"/>
      <c r="M171" s="269" t="s">
        <v>21</v>
      </c>
      <c r="N171" s="270" t="s">
        <v>43</v>
      </c>
      <c r="O171" s="46"/>
      <c r="P171" s="225">
        <f>O171*H171</f>
        <v>0</v>
      </c>
      <c r="Q171" s="225">
        <v>0.20000000000000001</v>
      </c>
      <c r="R171" s="225">
        <f>Q171*H171</f>
        <v>1.3464</v>
      </c>
      <c r="S171" s="225">
        <v>0</v>
      </c>
      <c r="T171" s="226">
        <f>S171*H171</f>
        <v>0</v>
      </c>
      <c r="AR171" s="23" t="s">
        <v>168</v>
      </c>
      <c r="AT171" s="23" t="s">
        <v>213</v>
      </c>
      <c r="AU171" s="23" t="s">
        <v>81</v>
      </c>
      <c r="AY171" s="23" t="s">
        <v>131</v>
      </c>
      <c r="BE171" s="227">
        <f>IF(N171="základní",J171,0)</f>
        <v>0</v>
      </c>
      <c r="BF171" s="227">
        <f>IF(N171="snížená",J171,0)</f>
        <v>0</v>
      </c>
      <c r="BG171" s="227">
        <f>IF(N171="zákl. přenesená",J171,0)</f>
        <v>0</v>
      </c>
      <c r="BH171" s="227">
        <f>IF(N171="sníž. přenesená",J171,0)</f>
        <v>0</v>
      </c>
      <c r="BI171" s="227">
        <f>IF(N171="nulová",J171,0)</f>
        <v>0</v>
      </c>
      <c r="BJ171" s="23" t="s">
        <v>79</v>
      </c>
      <c r="BK171" s="227">
        <f>ROUND(I171*H171,2)</f>
        <v>0</v>
      </c>
      <c r="BL171" s="23" t="s">
        <v>138</v>
      </c>
      <c r="BM171" s="23" t="s">
        <v>291</v>
      </c>
    </row>
    <row r="172" s="11" customFormat="1">
      <c r="B172" s="228"/>
      <c r="C172" s="229"/>
      <c r="D172" s="230" t="s">
        <v>140</v>
      </c>
      <c r="E172" s="229"/>
      <c r="F172" s="232" t="s">
        <v>292</v>
      </c>
      <c r="G172" s="229"/>
      <c r="H172" s="233">
        <v>6.7320000000000002</v>
      </c>
      <c r="I172" s="234"/>
      <c r="J172" s="229"/>
      <c r="K172" s="229"/>
      <c r="L172" s="235"/>
      <c r="M172" s="236"/>
      <c r="N172" s="237"/>
      <c r="O172" s="237"/>
      <c r="P172" s="237"/>
      <c r="Q172" s="237"/>
      <c r="R172" s="237"/>
      <c r="S172" s="237"/>
      <c r="T172" s="238"/>
      <c r="AT172" s="239" t="s">
        <v>140</v>
      </c>
      <c r="AU172" s="239" t="s">
        <v>81</v>
      </c>
      <c r="AV172" s="11" t="s">
        <v>81</v>
      </c>
      <c r="AW172" s="11" t="s">
        <v>6</v>
      </c>
      <c r="AX172" s="11" t="s">
        <v>79</v>
      </c>
      <c r="AY172" s="239" t="s">
        <v>131</v>
      </c>
    </row>
    <row r="173" s="10" customFormat="1" ht="29.88" customHeight="1">
      <c r="B173" s="200"/>
      <c r="C173" s="201"/>
      <c r="D173" s="202" t="s">
        <v>71</v>
      </c>
      <c r="E173" s="214" t="s">
        <v>81</v>
      </c>
      <c r="F173" s="214" t="s">
        <v>293</v>
      </c>
      <c r="G173" s="201"/>
      <c r="H173" s="201"/>
      <c r="I173" s="204"/>
      <c r="J173" s="215">
        <f>BK173</f>
        <v>0</v>
      </c>
      <c r="K173" s="201"/>
      <c r="L173" s="206"/>
      <c r="M173" s="207"/>
      <c r="N173" s="208"/>
      <c r="O173" s="208"/>
      <c r="P173" s="209">
        <f>SUM(P174:P194)</f>
        <v>0</v>
      </c>
      <c r="Q173" s="208"/>
      <c r="R173" s="209">
        <f>SUM(R174:R194)</f>
        <v>165.57582052000001</v>
      </c>
      <c r="S173" s="208"/>
      <c r="T173" s="210">
        <f>SUM(T174:T194)</f>
        <v>0</v>
      </c>
      <c r="AR173" s="211" t="s">
        <v>79</v>
      </c>
      <c r="AT173" s="212" t="s">
        <v>71</v>
      </c>
      <c r="AU173" s="212" t="s">
        <v>79</v>
      </c>
      <c r="AY173" s="211" t="s">
        <v>131</v>
      </c>
      <c r="BK173" s="213">
        <f>SUM(BK174:BK194)</f>
        <v>0</v>
      </c>
    </row>
    <row r="174" s="1" customFormat="1" ht="16.5" customHeight="1">
      <c r="B174" s="45"/>
      <c r="C174" s="216" t="s">
        <v>294</v>
      </c>
      <c r="D174" s="216" t="s">
        <v>133</v>
      </c>
      <c r="E174" s="217" t="s">
        <v>295</v>
      </c>
      <c r="F174" s="218" t="s">
        <v>296</v>
      </c>
      <c r="G174" s="219" t="s">
        <v>136</v>
      </c>
      <c r="H174" s="220">
        <v>144</v>
      </c>
      <c r="I174" s="221"/>
      <c r="J174" s="222">
        <f>ROUND(I174*H174,2)</f>
        <v>0</v>
      </c>
      <c r="K174" s="218" t="s">
        <v>137</v>
      </c>
      <c r="L174" s="71"/>
      <c r="M174" s="223" t="s">
        <v>21</v>
      </c>
      <c r="N174" s="224" t="s">
        <v>43</v>
      </c>
      <c r="O174" s="46"/>
      <c r="P174" s="225">
        <f>O174*H174</f>
        <v>0</v>
      </c>
      <c r="Q174" s="225">
        <v>0.00010000000000000001</v>
      </c>
      <c r="R174" s="225">
        <f>Q174*H174</f>
        <v>0.014400000000000001</v>
      </c>
      <c r="S174" s="225">
        <v>0</v>
      </c>
      <c r="T174" s="226">
        <f>S174*H174</f>
        <v>0</v>
      </c>
      <c r="AR174" s="23" t="s">
        <v>138</v>
      </c>
      <c r="AT174" s="23" t="s">
        <v>133</v>
      </c>
      <c r="AU174" s="23" t="s">
        <v>81</v>
      </c>
      <c r="AY174" s="23" t="s">
        <v>131</v>
      </c>
      <c r="BE174" s="227">
        <f>IF(N174="základní",J174,0)</f>
        <v>0</v>
      </c>
      <c r="BF174" s="227">
        <f>IF(N174="snížená",J174,0)</f>
        <v>0</v>
      </c>
      <c r="BG174" s="227">
        <f>IF(N174="zákl. přenesená",J174,0)</f>
        <v>0</v>
      </c>
      <c r="BH174" s="227">
        <f>IF(N174="sníž. přenesená",J174,0)</f>
        <v>0</v>
      </c>
      <c r="BI174" s="227">
        <f>IF(N174="nulová",J174,0)</f>
        <v>0</v>
      </c>
      <c r="BJ174" s="23" t="s">
        <v>79</v>
      </c>
      <c r="BK174" s="227">
        <f>ROUND(I174*H174,2)</f>
        <v>0</v>
      </c>
      <c r="BL174" s="23" t="s">
        <v>138</v>
      </c>
      <c r="BM174" s="23" t="s">
        <v>297</v>
      </c>
    </row>
    <row r="175" s="1" customFormat="1" ht="16.5" customHeight="1">
      <c r="B175" s="45"/>
      <c r="C175" s="261" t="s">
        <v>298</v>
      </c>
      <c r="D175" s="261" t="s">
        <v>213</v>
      </c>
      <c r="E175" s="262" t="s">
        <v>299</v>
      </c>
      <c r="F175" s="263" t="s">
        <v>300</v>
      </c>
      <c r="G175" s="264" t="s">
        <v>136</v>
      </c>
      <c r="H175" s="265">
        <v>165.59999999999999</v>
      </c>
      <c r="I175" s="266"/>
      <c r="J175" s="267">
        <f>ROUND(I175*H175,2)</f>
        <v>0</v>
      </c>
      <c r="K175" s="263" t="s">
        <v>137</v>
      </c>
      <c r="L175" s="268"/>
      <c r="M175" s="269" t="s">
        <v>21</v>
      </c>
      <c r="N175" s="270" t="s">
        <v>43</v>
      </c>
      <c r="O175" s="46"/>
      <c r="P175" s="225">
        <f>O175*H175</f>
        <v>0</v>
      </c>
      <c r="Q175" s="225">
        <v>0.00029999999999999997</v>
      </c>
      <c r="R175" s="225">
        <f>Q175*H175</f>
        <v>0.049679999999999995</v>
      </c>
      <c r="S175" s="225">
        <v>0</v>
      </c>
      <c r="T175" s="226">
        <f>S175*H175</f>
        <v>0</v>
      </c>
      <c r="AR175" s="23" t="s">
        <v>168</v>
      </c>
      <c r="AT175" s="23" t="s">
        <v>213</v>
      </c>
      <c r="AU175" s="23" t="s">
        <v>81</v>
      </c>
      <c r="AY175" s="23" t="s">
        <v>131</v>
      </c>
      <c r="BE175" s="227">
        <f>IF(N175="základní",J175,0)</f>
        <v>0</v>
      </c>
      <c r="BF175" s="227">
        <f>IF(N175="snížená",J175,0)</f>
        <v>0</v>
      </c>
      <c r="BG175" s="227">
        <f>IF(N175="zákl. přenesená",J175,0)</f>
        <v>0</v>
      </c>
      <c r="BH175" s="227">
        <f>IF(N175="sníž. přenesená",J175,0)</f>
        <v>0</v>
      </c>
      <c r="BI175" s="227">
        <f>IF(N175="nulová",J175,0)</f>
        <v>0</v>
      </c>
      <c r="BJ175" s="23" t="s">
        <v>79</v>
      </c>
      <c r="BK175" s="227">
        <f>ROUND(I175*H175,2)</f>
        <v>0</v>
      </c>
      <c r="BL175" s="23" t="s">
        <v>138</v>
      </c>
      <c r="BM175" s="23" t="s">
        <v>301</v>
      </c>
    </row>
    <row r="176" s="11" customFormat="1">
      <c r="B176" s="228"/>
      <c r="C176" s="229"/>
      <c r="D176" s="230" t="s">
        <v>140</v>
      </c>
      <c r="E176" s="229"/>
      <c r="F176" s="232" t="s">
        <v>302</v>
      </c>
      <c r="G176" s="229"/>
      <c r="H176" s="233">
        <v>165.59999999999999</v>
      </c>
      <c r="I176" s="234"/>
      <c r="J176" s="229"/>
      <c r="K176" s="229"/>
      <c r="L176" s="235"/>
      <c r="M176" s="236"/>
      <c r="N176" s="237"/>
      <c r="O176" s="237"/>
      <c r="P176" s="237"/>
      <c r="Q176" s="237"/>
      <c r="R176" s="237"/>
      <c r="S176" s="237"/>
      <c r="T176" s="238"/>
      <c r="AT176" s="239" t="s">
        <v>140</v>
      </c>
      <c r="AU176" s="239" t="s">
        <v>81</v>
      </c>
      <c r="AV176" s="11" t="s">
        <v>81</v>
      </c>
      <c r="AW176" s="11" t="s">
        <v>6</v>
      </c>
      <c r="AX176" s="11" t="s">
        <v>79</v>
      </c>
      <c r="AY176" s="239" t="s">
        <v>131</v>
      </c>
    </row>
    <row r="177" s="1" customFormat="1" ht="25.5" customHeight="1">
      <c r="B177" s="45"/>
      <c r="C177" s="216" t="s">
        <v>303</v>
      </c>
      <c r="D177" s="216" t="s">
        <v>133</v>
      </c>
      <c r="E177" s="217" t="s">
        <v>304</v>
      </c>
      <c r="F177" s="218" t="s">
        <v>305</v>
      </c>
      <c r="G177" s="219" t="s">
        <v>136</v>
      </c>
      <c r="H177" s="220">
        <v>201.77000000000001</v>
      </c>
      <c r="I177" s="221"/>
      <c r="J177" s="222">
        <f>ROUND(I177*H177,2)</f>
        <v>0</v>
      </c>
      <c r="K177" s="218" t="s">
        <v>137</v>
      </c>
      <c r="L177" s="71"/>
      <c r="M177" s="223" t="s">
        <v>21</v>
      </c>
      <c r="N177" s="224" t="s">
        <v>43</v>
      </c>
      <c r="O177" s="46"/>
      <c r="P177" s="225">
        <f>O177*H177</f>
        <v>0</v>
      </c>
      <c r="Q177" s="225">
        <v>0</v>
      </c>
      <c r="R177" s="225">
        <f>Q177*H177</f>
        <v>0</v>
      </c>
      <c r="S177" s="225">
        <v>0</v>
      </c>
      <c r="T177" s="226">
        <f>S177*H177</f>
        <v>0</v>
      </c>
      <c r="AR177" s="23" t="s">
        <v>138</v>
      </c>
      <c r="AT177" s="23" t="s">
        <v>133</v>
      </c>
      <c r="AU177" s="23" t="s">
        <v>81</v>
      </c>
      <c r="AY177" s="23" t="s">
        <v>131</v>
      </c>
      <c r="BE177" s="227">
        <f>IF(N177="základní",J177,0)</f>
        <v>0</v>
      </c>
      <c r="BF177" s="227">
        <f>IF(N177="snížená",J177,0)</f>
        <v>0</v>
      </c>
      <c r="BG177" s="227">
        <f>IF(N177="zákl. přenesená",J177,0)</f>
        <v>0</v>
      </c>
      <c r="BH177" s="227">
        <f>IF(N177="sníž. přenesená",J177,0)</f>
        <v>0</v>
      </c>
      <c r="BI177" s="227">
        <f>IF(N177="nulová",J177,0)</f>
        <v>0</v>
      </c>
      <c r="BJ177" s="23" t="s">
        <v>79</v>
      </c>
      <c r="BK177" s="227">
        <f>ROUND(I177*H177,2)</f>
        <v>0</v>
      </c>
      <c r="BL177" s="23" t="s">
        <v>138</v>
      </c>
      <c r="BM177" s="23" t="s">
        <v>306</v>
      </c>
    </row>
    <row r="178" s="11" customFormat="1">
      <c r="B178" s="228"/>
      <c r="C178" s="229"/>
      <c r="D178" s="230" t="s">
        <v>140</v>
      </c>
      <c r="E178" s="231" t="s">
        <v>21</v>
      </c>
      <c r="F178" s="232" t="s">
        <v>307</v>
      </c>
      <c r="G178" s="229"/>
      <c r="H178" s="233">
        <v>144</v>
      </c>
      <c r="I178" s="234"/>
      <c r="J178" s="229"/>
      <c r="K178" s="229"/>
      <c r="L178" s="235"/>
      <c r="M178" s="236"/>
      <c r="N178" s="237"/>
      <c r="O178" s="237"/>
      <c r="P178" s="237"/>
      <c r="Q178" s="237"/>
      <c r="R178" s="237"/>
      <c r="S178" s="237"/>
      <c r="T178" s="238"/>
      <c r="AT178" s="239" t="s">
        <v>140</v>
      </c>
      <c r="AU178" s="239" t="s">
        <v>81</v>
      </c>
      <c r="AV178" s="11" t="s">
        <v>81</v>
      </c>
      <c r="AW178" s="11" t="s">
        <v>35</v>
      </c>
      <c r="AX178" s="11" t="s">
        <v>72</v>
      </c>
      <c r="AY178" s="239" t="s">
        <v>131</v>
      </c>
    </row>
    <row r="179" s="11" customFormat="1">
      <c r="B179" s="228"/>
      <c r="C179" s="229"/>
      <c r="D179" s="230" t="s">
        <v>140</v>
      </c>
      <c r="E179" s="231" t="s">
        <v>21</v>
      </c>
      <c r="F179" s="232" t="s">
        <v>308</v>
      </c>
      <c r="G179" s="229"/>
      <c r="H179" s="233">
        <v>57.770000000000003</v>
      </c>
      <c r="I179" s="234"/>
      <c r="J179" s="229"/>
      <c r="K179" s="229"/>
      <c r="L179" s="235"/>
      <c r="M179" s="236"/>
      <c r="N179" s="237"/>
      <c r="O179" s="237"/>
      <c r="P179" s="237"/>
      <c r="Q179" s="237"/>
      <c r="R179" s="237"/>
      <c r="S179" s="237"/>
      <c r="T179" s="238"/>
      <c r="AT179" s="239" t="s">
        <v>140</v>
      </c>
      <c r="AU179" s="239" t="s">
        <v>81</v>
      </c>
      <c r="AV179" s="11" t="s">
        <v>81</v>
      </c>
      <c r="AW179" s="11" t="s">
        <v>35</v>
      </c>
      <c r="AX179" s="11" t="s">
        <v>72</v>
      </c>
      <c r="AY179" s="239" t="s">
        <v>131</v>
      </c>
    </row>
    <row r="180" s="13" customFormat="1">
      <c r="B180" s="250"/>
      <c r="C180" s="251"/>
      <c r="D180" s="230" t="s">
        <v>140</v>
      </c>
      <c r="E180" s="252" t="s">
        <v>21</v>
      </c>
      <c r="F180" s="253" t="s">
        <v>158</v>
      </c>
      <c r="G180" s="251"/>
      <c r="H180" s="254">
        <v>201.77000000000001</v>
      </c>
      <c r="I180" s="255"/>
      <c r="J180" s="251"/>
      <c r="K180" s="251"/>
      <c r="L180" s="256"/>
      <c r="M180" s="257"/>
      <c r="N180" s="258"/>
      <c r="O180" s="258"/>
      <c r="P180" s="258"/>
      <c r="Q180" s="258"/>
      <c r="R180" s="258"/>
      <c r="S180" s="258"/>
      <c r="T180" s="259"/>
      <c r="AT180" s="260" t="s">
        <v>140</v>
      </c>
      <c r="AU180" s="260" t="s">
        <v>81</v>
      </c>
      <c r="AV180" s="13" t="s">
        <v>138</v>
      </c>
      <c r="AW180" s="13" t="s">
        <v>35</v>
      </c>
      <c r="AX180" s="13" t="s">
        <v>79</v>
      </c>
      <c r="AY180" s="260" t="s">
        <v>131</v>
      </c>
    </row>
    <row r="181" s="1" customFormat="1" ht="16.5" customHeight="1">
      <c r="B181" s="45"/>
      <c r="C181" s="216" t="s">
        <v>309</v>
      </c>
      <c r="D181" s="216" t="s">
        <v>133</v>
      </c>
      <c r="E181" s="217" t="s">
        <v>310</v>
      </c>
      <c r="F181" s="218" t="s">
        <v>311</v>
      </c>
      <c r="G181" s="219" t="s">
        <v>171</v>
      </c>
      <c r="H181" s="220">
        <v>23.940000000000001</v>
      </c>
      <c r="I181" s="221"/>
      <c r="J181" s="222">
        <f>ROUND(I181*H181,2)</f>
        <v>0</v>
      </c>
      <c r="K181" s="218" t="s">
        <v>137</v>
      </c>
      <c r="L181" s="71"/>
      <c r="M181" s="223" t="s">
        <v>21</v>
      </c>
      <c r="N181" s="224" t="s">
        <v>43</v>
      </c>
      <c r="O181" s="46"/>
      <c r="P181" s="225">
        <f>O181*H181</f>
        <v>0</v>
      </c>
      <c r="Q181" s="225">
        <v>1.98</v>
      </c>
      <c r="R181" s="225">
        <f>Q181*H181</f>
        <v>47.401200000000003</v>
      </c>
      <c r="S181" s="225">
        <v>0</v>
      </c>
      <c r="T181" s="226">
        <f>S181*H181</f>
        <v>0</v>
      </c>
      <c r="AR181" s="23" t="s">
        <v>138</v>
      </c>
      <c r="AT181" s="23" t="s">
        <v>133</v>
      </c>
      <c r="AU181" s="23" t="s">
        <v>81</v>
      </c>
      <c r="AY181" s="23" t="s">
        <v>131</v>
      </c>
      <c r="BE181" s="227">
        <f>IF(N181="základní",J181,0)</f>
        <v>0</v>
      </c>
      <c r="BF181" s="227">
        <f>IF(N181="snížená",J181,0)</f>
        <v>0</v>
      </c>
      <c r="BG181" s="227">
        <f>IF(N181="zákl. přenesená",J181,0)</f>
        <v>0</v>
      </c>
      <c r="BH181" s="227">
        <f>IF(N181="sníž. přenesená",J181,0)</f>
        <v>0</v>
      </c>
      <c r="BI181" s="227">
        <f>IF(N181="nulová",J181,0)</f>
        <v>0</v>
      </c>
      <c r="BJ181" s="23" t="s">
        <v>79</v>
      </c>
      <c r="BK181" s="227">
        <f>ROUND(I181*H181,2)</f>
        <v>0</v>
      </c>
      <c r="BL181" s="23" t="s">
        <v>138</v>
      </c>
      <c r="BM181" s="23" t="s">
        <v>312</v>
      </c>
    </row>
    <row r="182" s="11" customFormat="1">
      <c r="B182" s="228"/>
      <c r="C182" s="229"/>
      <c r="D182" s="230" t="s">
        <v>140</v>
      </c>
      <c r="E182" s="231" t="s">
        <v>21</v>
      </c>
      <c r="F182" s="232" t="s">
        <v>313</v>
      </c>
      <c r="G182" s="229"/>
      <c r="H182" s="233">
        <v>23.940000000000001</v>
      </c>
      <c r="I182" s="234"/>
      <c r="J182" s="229"/>
      <c r="K182" s="229"/>
      <c r="L182" s="235"/>
      <c r="M182" s="236"/>
      <c r="N182" s="237"/>
      <c r="O182" s="237"/>
      <c r="P182" s="237"/>
      <c r="Q182" s="237"/>
      <c r="R182" s="237"/>
      <c r="S182" s="237"/>
      <c r="T182" s="238"/>
      <c r="AT182" s="239" t="s">
        <v>140</v>
      </c>
      <c r="AU182" s="239" t="s">
        <v>81</v>
      </c>
      <c r="AV182" s="11" t="s">
        <v>81</v>
      </c>
      <c r="AW182" s="11" t="s">
        <v>35</v>
      </c>
      <c r="AX182" s="11" t="s">
        <v>72</v>
      </c>
      <c r="AY182" s="239" t="s">
        <v>131</v>
      </c>
    </row>
    <row r="183" s="13" customFormat="1">
      <c r="B183" s="250"/>
      <c r="C183" s="251"/>
      <c r="D183" s="230" t="s">
        <v>140</v>
      </c>
      <c r="E183" s="252" t="s">
        <v>21</v>
      </c>
      <c r="F183" s="253" t="s">
        <v>158</v>
      </c>
      <c r="G183" s="251"/>
      <c r="H183" s="254">
        <v>23.940000000000001</v>
      </c>
      <c r="I183" s="255"/>
      <c r="J183" s="251"/>
      <c r="K183" s="251"/>
      <c r="L183" s="256"/>
      <c r="M183" s="257"/>
      <c r="N183" s="258"/>
      <c r="O183" s="258"/>
      <c r="P183" s="258"/>
      <c r="Q183" s="258"/>
      <c r="R183" s="258"/>
      <c r="S183" s="258"/>
      <c r="T183" s="259"/>
      <c r="AT183" s="260" t="s">
        <v>140</v>
      </c>
      <c r="AU183" s="260" t="s">
        <v>81</v>
      </c>
      <c r="AV183" s="13" t="s">
        <v>138</v>
      </c>
      <c r="AW183" s="13" t="s">
        <v>35</v>
      </c>
      <c r="AX183" s="13" t="s">
        <v>79</v>
      </c>
      <c r="AY183" s="260" t="s">
        <v>131</v>
      </c>
    </row>
    <row r="184" s="1" customFormat="1" ht="16.5" customHeight="1">
      <c r="B184" s="45"/>
      <c r="C184" s="216" t="s">
        <v>314</v>
      </c>
      <c r="D184" s="216" t="s">
        <v>133</v>
      </c>
      <c r="E184" s="217" t="s">
        <v>315</v>
      </c>
      <c r="F184" s="218" t="s">
        <v>316</v>
      </c>
      <c r="G184" s="219" t="s">
        <v>171</v>
      </c>
      <c r="H184" s="220">
        <v>47.822000000000003</v>
      </c>
      <c r="I184" s="221"/>
      <c r="J184" s="222">
        <f>ROUND(I184*H184,2)</f>
        <v>0</v>
      </c>
      <c r="K184" s="218" t="s">
        <v>137</v>
      </c>
      <c r="L184" s="71"/>
      <c r="M184" s="223" t="s">
        <v>21</v>
      </c>
      <c r="N184" s="224" t="s">
        <v>43</v>
      </c>
      <c r="O184" s="46"/>
      <c r="P184" s="225">
        <f>O184*H184</f>
        <v>0</v>
      </c>
      <c r="Q184" s="225">
        <v>2.45329</v>
      </c>
      <c r="R184" s="225">
        <f>Q184*H184</f>
        <v>117.32123438000001</v>
      </c>
      <c r="S184" s="225">
        <v>0</v>
      </c>
      <c r="T184" s="226">
        <f>S184*H184</f>
        <v>0</v>
      </c>
      <c r="AR184" s="23" t="s">
        <v>138</v>
      </c>
      <c r="AT184" s="23" t="s">
        <v>133</v>
      </c>
      <c r="AU184" s="23" t="s">
        <v>81</v>
      </c>
      <c r="AY184" s="23" t="s">
        <v>131</v>
      </c>
      <c r="BE184" s="227">
        <f>IF(N184="základní",J184,0)</f>
        <v>0</v>
      </c>
      <c r="BF184" s="227">
        <f>IF(N184="snížená",J184,0)</f>
        <v>0</v>
      </c>
      <c r="BG184" s="227">
        <f>IF(N184="zákl. přenesená",J184,0)</f>
        <v>0</v>
      </c>
      <c r="BH184" s="227">
        <f>IF(N184="sníž. přenesená",J184,0)</f>
        <v>0</v>
      </c>
      <c r="BI184" s="227">
        <f>IF(N184="nulová",J184,0)</f>
        <v>0</v>
      </c>
      <c r="BJ184" s="23" t="s">
        <v>79</v>
      </c>
      <c r="BK184" s="227">
        <f>ROUND(I184*H184,2)</f>
        <v>0</v>
      </c>
      <c r="BL184" s="23" t="s">
        <v>138</v>
      </c>
      <c r="BM184" s="23" t="s">
        <v>317</v>
      </c>
    </row>
    <row r="185" s="11" customFormat="1">
      <c r="B185" s="228"/>
      <c r="C185" s="229"/>
      <c r="D185" s="230" t="s">
        <v>140</v>
      </c>
      <c r="E185" s="231" t="s">
        <v>21</v>
      </c>
      <c r="F185" s="232" t="s">
        <v>318</v>
      </c>
      <c r="G185" s="229"/>
      <c r="H185" s="233">
        <v>32.399999999999999</v>
      </c>
      <c r="I185" s="234"/>
      <c r="J185" s="229"/>
      <c r="K185" s="229"/>
      <c r="L185" s="235"/>
      <c r="M185" s="236"/>
      <c r="N185" s="237"/>
      <c r="O185" s="237"/>
      <c r="P185" s="237"/>
      <c r="Q185" s="237"/>
      <c r="R185" s="237"/>
      <c r="S185" s="237"/>
      <c r="T185" s="238"/>
      <c r="AT185" s="239" t="s">
        <v>140</v>
      </c>
      <c r="AU185" s="239" t="s">
        <v>81</v>
      </c>
      <c r="AV185" s="11" t="s">
        <v>81</v>
      </c>
      <c r="AW185" s="11" t="s">
        <v>35</v>
      </c>
      <c r="AX185" s="11" t="s">
        <v>72</v>
      </c>
      <c r="AY185" s="239" t="s">
        <v>131</v>
      </c>
    </row>
    <row r="186" s="11" customFormat="1">
      <c r="B186" s="228"/>
      <c r="C186" s="229"/>
      <c r="D186" s="230" t="s">
        <v>140</v>
      </c>
      <c r="E186" s="231" t="s">
        <v>21</v>
      </c>
      <c r="F186" s="232" t="s">
        <v>319</v>
      </c>
      <c r="G186" s="229"/>
      <c r="H186" s="233">
        <v>15.422000000000001</v>
      </c>
      <c r="I186" s="234"/>
      <c r="J186" s="229"/>
      <c r="K186" s="229"/>
      <c r="L186" s="235"/>
      <c r="M186" s="236"/>
      <c r="N186" s="237"/>
      <c r="O186" s="237"/>
      <c r="P186" s="237"/>
      <c r="Q186" s="237"/>
      <c r="R186" s="237"/>
      <c r="S186" s="237"/>
      <c r="T186" s="238"/>
      <c r="AT186" s="239" t="s">
        <v>140</v>
      </c>
      <c r="AU186" s="239" t="s">
        <v>81</v>
      </c>
      <c r="AV186" s="11" t="s">
        <v>81</v>
      </c>
      <c r="AW186" s="11" t="s">
        <v>35</v>
      </c>
      <c r="AX186" s="11" t="s">
        <v>72</v>
      </c>
      <c r="AY186" s="239" t="s">
        <v>131</v>
      </c>
    </row>
    <row r="187" s="13" customFormat="1">
      <c r="B187" s="250"/>
      <c r="C187" s="251"/>
      <c r="D187" s="230" t="s">
        <v>140</v>
      </c>
      <c r="E187" s="252" t="s">
        <v>21</v>
      </c>
      <c r="F187" s="253" t="s">
        <v>158</v>
      </c>
      <c r="G187" s="251"/>
      <c r="H187" s="254">
        <v>47.822000000000003</v>
      </c>
      <c r="I187" s="255"/>
      <c r="J187" s="251"/>
      <c r="K187" s="251"/>
      <c r="L187" s="256"/>
      <c r="M187" s="257"/>
      <c r="N187" s="258"/>
      <c r="O187" s="258"/>
      <c r="P187" s="258"/>
      <c r="Q187" s="258"/>
      <c r="R187" s="258"/>
      <c r="S187" s="258"/>
      <c r="T187" s="259"/>
      <c r="AT187" s="260" t="s">
        <v>140</v>
      </c>
      <c r="AU187" s="260" t="s">
        <v>81</v>
      </c>
      <c r="AV187" s="13" t="s">
        <v>138</v>
      </c>
      <c r="AW187" s="13" t="s">
        <v>35</v>
      </c>
      <c r="AX187" s="13" t="s">
        <v>79</v>
      </c>
      <c r="AY187" s="260" t="s">
        <v>131</v>
      </c>
    </row>
    <row r="188" s="1" customFormat="1" ht="16.5" customHeight="1">
      <c r="B188" s="45"/>
      <c r="C188" s="216" t="s">
        <v>320</v>
      </c>
      <c r="D188" s="216" t="s">
        <v>133</v>
      </c>
      <c r="E188" s="217" t="s">
        <v>321</v>
      </c>
      <c r="F188" s="218" t="s">
        <v>322</v>
      </c>
      <c r="G188" s="219" t="s">
        <v>136</v>
      </c>
      <c r="H188" s="220">
        <v>145.19999999999999</v>
      </c>
      <c r="I188" s="221"/>
      <c r="J188" s="222">
        <f>ROUND(I188*H188,2)</f>
        <v>0</v>
      </c>
      <c r="K188" s="218" t="s">
        <v>137</v>
      </c>
      <c r="L188" s="71"/>
      <c r="M188" s="223" t="s">
        <v>21</v>
      </c>
      <c r="N188" s="224" t="s">
        <v>43</v>
      </c>
      <c r="O188" s="46"/>
      <c r="P188" s="225">
        <f>O188*H188</f>
        <v>0</v>
      </c>
      <c r="Q188" s="225">
        <v>0.00264</v>
      </c>
      <c r="R188" s="225">
        <f>Q188*H188</f>
        <v>0.38332799999999995</v>
      </c>
      <c r="S188" s="225">
        <v>0</v>
      </c>
      <c r="T188" s="226">
        <f>S188*H188</f>
        <v>0</v>
      </c>
      <c r="AR188" s="23" t="s">
        <v>138</v>
      </c>
      <c r="AT188" s="23" t="s">
        <v>133</v>
      </c>
      <c r="AU188" s="23" t="s">
        <v>81</v>
      </c>
      <c r="AY188" s="23" t="s">
        <v>131</v>
      </c>
      <c r="BE188" s="227">
        <f>IF(N188="základní",J188,0)</f>
        <v>0</v>
      </c>
      <c r="BF188" s="227">
        <f>IF(N188="snížená",J188,0)</f>
        <v>0</v>
      </c>
      <c r="BG188" s="227">
        <f>IF(N188="zákl. přenesená",J188,0)</f>
        <v>0</v>
      </c>
      <c r="BH188" s="227">
        <f>IF(N188="sníž. přenesená",J188,0)</f>
        <v>0</v>
      </c>
      <c r="BI188" s="227">
        <f>IF(N188="nulová",J188,0)</f>
        <v>0</v>
      </c>
      <c r="BJ188" s="23" t="s">
        <v>79</v>
      </c>
      <c r="BK188" s="227">
        <f>ROUND(I188*H188,2)</f>
        <v>0</v>
      </c>
      <c r="BL188" s="23" t="s">
        <v>138</v>
      </c>
      <c r="BM188" s="23" t="s">
        <v>323</v>
      </c>
    </row>
    <row r="189" s="11" customFormat="1">
      <c r="B189" s="228"/>
      <c r="C189" s="229"/>
      <c r="D189" s="230" t="s">
        <v>140</v>
      </c>
      <c r="E189" s="231" t="s">
        <v>21</v>
      </c>
      <c r="F189" s="232" t="s">
        <v>324</v>
      </c>
      <c r="G189" s="229"/>
      <c r="H189" s="233">
        <v>145.19999999999999</v>
      </c>
      <c r="I189" s="234"/>
      <c r="J189" s="229"/>
      <c r="K189" s="229"/>
      <c r="L189" s="235"/>
      <c r="M189" s="236"/>
      <c r="N189" s="237"/>
      <c r="O189" s="237"/>
      <c r="P189" s="237"/>
      <c r="Q189" s="237"/>
      <c r="R189" s="237"/>
      <c r="S189" s="237"/>
      <c r="T189" s="238"/>
      <c r="AT189" s="239" t="s">
        <v>140</v>
      </c>
      <c r="AU189" s="239" t="s">
        <v>81</v>
      </c>
      <c r="AV189" s="11" t="s">
        <v>81</v>
      </c>
      <c r="AW189" s="11" t="s">
        <v>35</v>
      </c>
      <c r="AX189" s="11" t="s">
        <v>72</v>
      </c>
      <c r="AY189" s="239" t="s">
        <v>131</v>
      </c>
    </row>
    <row r="190" s="13" customFormat="1">
      <c r="B190" s="250"/>
      <c r="C190" s="251"/>
      <c r="D190" s="230" t="s">
        <v>140</v>
      </c>
      <c r="E190" s="252" t="s">
        <v>21</v>
      </c>
      <c r="F190" s="253" t="s">
        <v>158</v>
      </c>
      <c r="G190" s="251"/>
      <c r="H190" s="254">
        <v>145.19999999999999</v>
      </c>
      <c r="I190" s="255"/>
      <c r="J190" s="251"/>
      <c r="K190" s="251"/>
      <c r="L190" s="256"/>
      <c r="M190" s="257"/>
      <c r="N190" s="258"/>
      <c r="O190" s="258"/>
      <c r="P190" s="258"/>
      <c r="Q190" s="258"/>
      <c r="R190" s="258"/>
      <c r="S190" s="258"/>
      <c r="T190" s="259"/>
      <c r="AT190" s="260" t="s">
        <v>140</v>
      </c>
      <c r="AU190" s="260" t="s">
        <v>81</v>
      </c>
      <c r="AV190" s="13" t="s">
        <v>138</v>
      </c>
      <c r="AW190" s="13" t="s">
        <v>35</v>
      </c>
      <c r="AX190" s="13" t="s">
        <v>79</v>
      </c>
      <c r="AY190" s="260" t="s">
        <v>131</v>
      </c>
    </row>
    <row r="191" s="1" customFormat="1" ht="16.5" customHeight="1">
      <c r="B191" s="45"/>
      <c r="C191" s="216" t="s">
        <v>325</v>
      </c>
      <c r="D191" s="216" t="s">
        <v>133</v>
      </c>
      <c r="E191" s="217" t="s">
        <v>326</v>
      </c>
      <c r="F191" s="218" t="s">
        <v>327</v>
      </c>
      <c r="G191" s="219" t="s">
        <v>136</v>
      </c>
      <c r="H191" s="220">
        <v>145.19999999999999</v>
      </c>
      <c r="I191" s="221"/>
      <c r="J191" s="222">
        <f>ROUND(I191*H191,2)</f>
        <v>0</v>
      </c>
      <c r="K191" s="218" t="s">
        <v>137</v>
      </c>
      <c r="L191" s="71"/>
      <c r="M191" s="223" t="s">
        <v>21</v>
      </c>
      <c r="N191" s="224" t="s">
        <v>43</v>
      </c>
      <c r="O191" s="46"/>
      <c r="P191" s="225">
        <f>O191*H191</f>
        <v>0</v>
      </c>
      <c r="Q191" s="225">
        <v>0</v>
      </c>
      <c r="R191" s="225">
        <f>Q191*H191</f>
        <v>0</v>
      </c>
      <c r="S191" s="225">
        <v>0</v>
      </c>
      <c r="T191" s="226">
        <f>S191*H191</f>
        <v>0</v>
      </c>
      <c r="AR191" s="23" t="s">
        <v>138</v>
      </c>
      <c r="AT191" s="23" t="s">
        <v>133</v>
      </c>
      <c r="AU191" s="23" t="s">
        <v>81</v>
      </c>
      <c r="AY191" s="23" t="s">
        <v>131</v>
      </c>
      <c r="BE191" s="227">
        <f>IF(N191="základní",J191,0)</f>
        <v>0</v>
      </c>
      <c r="BF191" s="227">
        <f>IF(N191="snížená",J191,0)</f>
        <v>0</v>
      </c>
      <c r="BG191" s="227">
        <f>IF(N191="zákl. přenesená",J191,0)</f>
        <v>0</v>
      </c>
      <c r="BH191" s="227">
        <f>IF(N191="sníž. přenesená",J191,0)</f>
        <v>0</v>
      </c>
      <c r="BI191" s="227">
        <f>IF(N191="nulová",J191,0)</f>
        <v>0</v>
      </c>
      <c r="BJ191" s="23" t="s">
        <v>79</v>
      </c>
      <c r="BK191" s="227">
        <f>ROUND(I191*H191,2)</f>
        <v>0</v>
      </c>
      <c r="BL191" s="23" t="s">
        <v>138</v>
      </c>
      <c r="BM191" s="23" t="s">
        <v>328</v>
      </c>
    </row>
    <row r="192" s="1" customFormat="1" ht="16.5" customHeight="1">
      <c r="B192" s="45"/>
      <c r="C192" s="216" t="s">
        <v>329</v>
      </c>
      <c r="D192" s="216" t="s">
        <v>133</v>
      </c>
      <c r="E192" s="217" t="s">
        <v>330</v>
      </c>
      <c r="F192" s="218" t="s">
        <v>331</v>
      </c>
      <c r="G192" s="219" t="s">
        <v>205</v>
      </c>
      <c r="H192" s="220">
        <v>0.38200000000000001</v>
      </c>
      <c r="I192" s="221"/>
      <c r="J192" s="222">
        <f>ROUND(I192*H192,2)</f>
        <v>0</v>
      </c>
      <c r="K192" s="218" t="s">
        <v>137</v>
      </c>
      <c r="L192" s="71"/>
      <c r="M192" s="223" t="s">
        <v>21</v>
      </c>
      <c r="N192" s="224" t="s">
        <v>43</v>
      </c>
      <c r="O192" s="46"/>
      <c r="P192" s="225">
        <f>O192*H192</f>
        <v>0</v>
      </c>
      <c r="Q192" s="225">
        <v>1.06277</v>
      </c>
      <c r="R192" s="225">
        <f>Q192*H192</f>
        <v>0.40597813999999999</v>
      </c>
      <c r="S192" s="225">
        <v>0</v>
      </c>
      <c r="T192" s="226">
        <f>S192*H192</f>
        <v>0</v>
      </c>
      <c r="AR192" s="23" t="s">
        <v>138</v>
      </c>
      <c r="AT192" s="23" t="s">
        <v>133</v>
      </c>
      <c r="AU192" s="23" t="s">
        <v>81</v>
      </c>
      <c r="AY192" s="23" t="s">
        <v>131</v>
      </c>
      <c r="BE192" s="227">
        <f>IF(N192="základní",J192,0)</f>
        <v>0</v>
      </c>
      <c r="BF192" s="227">
        <f>IF(N192="snížená",J192,0)</f>
        <v>0</v>
      </c>
      <c r="BG192" s="227">
        <f>IF(N192="zákl. přenesená",J192,0)</f>
        <v>0</v>
      </c>
      <c r="BH192" s="227">
        <f>IF(N192="sníž. přenesená",J192,0)</f>
        <v>0</v>
      </c>
      <c r="BI192" s="227">
        <f>IF(N192="nulová",J192,0)</f>
        <v>0</v>
      </c>
      <c r="BJ192" s="23" t="s">
        <v>79</v>
      </c>
      <c r="BK192" s="227">
        <f>ROUND(I192*H192,2)</f>
        <v>0</v>
      </c>
      <c r="BL192" s="23" t="s">
        <v>138</v>
      </c>
      <c r="BM192" s="23" t="s">
        <v>332</v>
      </c>
    </row>
    <row r="193" s="11" customFormat="1">
      <c r="B193" s="228"/>
      <c r="C193" s="229"/>
      <c r="D193" s="230" t="s">
        <v>140</v>
      </c>
      <c r="E193" s="231" t="s">
        <v>21</v>
      </c>
      <c r="F193" s="232" t="s">
        <v>333</v>
      </c>
      <c r="G193" s="229"/>
      <c r="H193" s="233">
        <v>0.38200000000000001</v>
      </c>
      <c r="I193" s="234"/>
      <c r="J193" s="229"/>
      <c r="K193" s="229"/>
      <c r="L193" s="235"/>
      <c r="M193" s="236"/>
      <c r="N193" s="237"/>
      <c r="O193" s="237"/>
      <c r="P193" s="237"/>
      <c r="Q193" s="237"/>
      <c r="R193" s="237"/>
      <c r="S193" s="237"/>
      <c r="T193" s="238"/>
      <c r="AT193" s="239" t="s">
        <v>140</v>
      </c>
      <c r="AU193" s="239" t="s">
        <v>81</v>
      </c>
      <c r="AV193" s="11" t="s">
        <v>81</v>
      </c>
      <c r="AW193" s="11" t="s">
        <v>35</v>
      </c>
      <c r="AX193" s="11" t="s">
        <v>72</v>
      </c>
      <c r="AY193" s="239" t="s">
        <v>131</v>
      </c>
    </row>
    <row r="194" s="13" customFormat="1">
      <c r="B194" s="250"/>
      <c r="C194" s="251"/>
      <c r="D194" s="230" t="s">
        <v>140</v>
      </c>
      <c r="E194" s="252" t="s">
        <v>21</v>
      </c>
      <c r="F194" s="253" t="s">
        <v>158</v>
      </c>
      <c r="G194" s="251"/>
      <c r="H194" s="254">
        <v>0.38200000000000001</v>
      </c>
      <c r="I194" s="255"/>
      <c r="J194" s="251"/>
      <c r="K194" s="251"/>
      <c r="L194" s="256"/>
      <c r="M194" s="257"/>
      <c r="N194" s="258"/>
      <c r="O194" s="258"/>
      <c r="P194" s="258"/>
      <c r="Q194" s="258"/>
      <c r="R194" s="258"/>
      <c r="S194" s="258"/>
      <c r="T194" s="259"/>
      <c r="AT194" s="260" t="s">
        <v>140</v>
      </c>
      <c r="AU194" s="260" t="s">
        <v>81</v>
      </c>
      <c r="AV194" s="13" t="s">
        <v>138</v>
      </c>
      <c r="AW194" s="13" t="s">
        <v>35</v>
      </c>
      <c r="AX194" s="13" t="s">
        <v>79</v>
      </c>
      <c r="AY194" s="260" t="s">
        <v>131</v>
      </c>
    </row>
    <row r="195" s="10" customFormat="1" ht="29.88" customHeight="1">
      <c r="B195" s="200"/>
      <c r="C195" s="201"/>
      <c r="D195" s="202" t="s">
        <v>71</v>
      </c>
      <c r="E195" s="214" t="s">
        <v>145</v>
      </c>
      <c r="F195" s="214" t="s">
        <v>334</v>
      </c>
      <c r="G195" s="201"/>
      <c r="H195" s="201"/>
      <c r="I195" s="204"/>
      <c r="J195" s="215">
        <f>BK195</f>
        <v>0</v>
      </c>
      <c r="K195" s="201"/>
      <c r="L195" s="206"/>
      <c r="M195" s="207"/>
      <c r="N195" s="208"/>
      <c r="O195" s="208"/>
      <c r="P195" s="209">
        <f>SUM(P196:P204)</f>
        <v>0</v>
      </c>
      <c r="Q195" s="208"/>
      <c r="R195" s="209">
        <f>SUM(R196:R204)</f>
        <v>10.805399999999999</v>
      </c>
      <c r="S195" s="208"/>
      <c r="T195" s="210">
        <f>SUM(T196:T204)</f>
        <v>0</v>
      </c>
      <c r="AR195" s="211" t="s">
        <v>79</v>
      </c>
      <c r="AT195" s="212" t="s">
        <v>71</v>
      </c>
      <c r="AU195" s="212" t="s">
        <v>79</v>
      </c>
      <c r="AY195" s="211" t="s">
        <v>131</v>
      </c>
      <c r="BK195" s="213">
        <f>SUM(BK196:BK204)</f>
        <v>0</v>
      </c>
    </row>
    <row r="196" s="1" customFormat="1" ht="25.5" customHeight="1">
      <c r="B196" s="45"/>
      <c r="C196" s="216" t="s">
        <v>335</v>
      </c>
      <c r="D196" s="216" t="s">
        <v>133</v>
      </c>
      <c r="E196" s="217" t="s">
        <v>336</v>
      </c>
      <c r="F196" s="218" t="s">
        <v>337</v>
      </c>
      <c r="G196" s="219" t="s">
        <v>265</v>
      </c>
      <c r="H196" s="220">
        <v>60</v>
      </c>
      <c r="I196" s="221"/>
      <c r="J196" s="222">
        <f>ROUND(I196*H196,2)</f>
        <v>0</v>
      </c>
      <c r="K196" s="218" t="s">
        <v>21</v>
      </c>
      <c r="L196" s="71"/>
      <c r="M196" s="223" t="s">
        <v>21</v>
      </c>
      <c r="N196" s="224" t="s">
        <v>43</v>
      </c>
      <c r="O196" s="46"/>
      <c r="P196" s="225">
        <f>O196*H196</f>
        <v>0</v>
      </c>
      <c r="Q196" s="225">
        <v>0.17488999999999999</v>
      </c>
      <c r="R196" s="225">
        <f>Q196*H196</f>
        <v>10.493399999999999</v>
      </c>
      <c r="S196" s="225">
        <v>0</v>
      </c>
      <c r="T196" s="226">
        <f>S196*H196</f>
        <v>0</v>
      </c>
      <c r="AR196" s="23" t="s">
        <v>138</v>
      </c>
      <c r="AT196" s="23" t="s">
        <v>133</v>
      </c>
      <c r="AU196" s="23" t="s">
        <v>81</v>
      </c>
      <c r="AY196" s="23" t="s">
        <v>131</v>
      </c>
      <c r="BE196" s="227">
        <f>IF(N196="základní",J196,0)</f>
        <v>0</v>
      </c>
      <c r="BF196" s="227">
        <f>IF(N196="snížená",J196,0)</f>
        <v>0</v>
      </c>
      <c r="BG196" s="227">
        <f>IF(N196="zákl. přenesená",J196,0)</f>
        <v>0</v>
      </c>
      <c r="BH196" s="227">
        <f>IF(N196="sníž. přenesená",J196,0)</f>
        <v>0</v>
      </c>
      <c r="BI196" s="227">
        <f>IF(N196="nulová",J196,0)</f>
        <v>0</v>
      </c>
      <c r="BJ196" s="23" t="s">
        <v>79</v>
      </c>
      <c r="BK196" s="227">
        <f>ROUND(I196*H196,2)</f>
        <v>0</v>
      </c>
      <c r="BL196" s="23" t="s">
        <v>138</v>
      </c>
      <c r="BM196" s="23" t="s">
        <v>338</v>
      </c>
    </row>
    <row r="197" s="1" customFormat="1" ht="25.5" customHeight="1">
      <c r="B197" s="45"/>
      <c r="C197" s="261" t="s">
        <v>339</v>
      </c>
      <c r="D197" s="261" t="s">
        <v>213</v>
      </c>
      <c r="E197" s="262" t="s">
        <v>340</v>
      </c>
      <c r="F197" s="263" t="s">
        <v>341</v>
      </c>
      <c r="G197" s="264" t="s">
        <v>265</v>
      </c>
      <c r="H197" s="265">
        <v>60</v>
      </c>
      <c r="I197" s="266"/>
      <c r="J197" s="267">
        <f>ROUND(I197*H197,2)</f>
        <v>0</v>
      </c>
      <c r="K197" s="263" t="s">
        <v>21</v>
      </c>
      <c r="L197" s="268"/>
      <c r="M197" s="269" t="s">
        <v>21</v>
      </c>
      <c r="N197" s="270" t="s">
        <v>43</v>
      </c>
      <c r="O197" s="46"/>
      <c r="P197" s="225">
        <f>O197*H197</f>
        <v>0</v>
      </c>
      <c r="Q197" s="225">
        <v>0.0051999999999999998</v>
      </c>
      <c r="R197" s="225">
        <f>Q197*H197</f>
        <v>0.312</v>
      </c>
      <c r="S197" s="225">
        <v>0</v>
      </c>
      <c r="T197" s="226">
        <f>S197*H197</f>
        <v>0</v>
      </c>
      <c r="AR197" s="23" t="s">
        <v>168</v>
      </c>
      <c r="AT197" s="23" t="s">
        <v>213</v>
      </c>
      <c r="AU197" s="23" t="s">
        <v>81</v>
      </c>
      <c r="AY197" s="23" t="s">
        <v>131</v>
      </c>
      <c r="BE197" s="227">
        <f>IF(N197="základní",J197,0)</f>
        <v>0</v>
      </c>
      <c r="BF197" s="227">
        <f>IF(N197="snížená",J197,0)</f>
        <v>0</v>
      </c>
      <c r="BG197" s="227">
        <f>IF(N197="zákl. přenesená",J197,0)</f>
        <v>0</v>
      </c>
      <c r="BH197" s="227">
        <f>IF(N197="sníž. přenesená",J197,0)</f>
        <v>0</v>
      </c>
      <c r="BI197" s="227">
        <f>IF(N197="nulová",J197,0)</f>
        <v>0</v>
      </c>
      <c r="BJ197" s="23" t="s">
        <v>79</v>
      </c>
      <c r="BK197" s="227">
        <f>ROUND(I197*H197,2)</f>
        <v>0</v>
      </c>
      <c r="BL197" s="23" t="s">
        <v>138</v>
      </c>
      <c r="BM197" s="23" t="s">
        <v>342</v>
      </c>
    </row>
    <row r="198" s="1" customFormat="1" ht="16.5" customHeight="1">
      <c r="B198" s="45"/>
      <c r="C198" s="216" t="s">
        <v>343</v>
      </c>
      <c r="D198" s="216" t="s">
        <v>133</v>
      </c>
      <c r="E198" s="217" t="s">
        <v>344</v>
      </c>
      <c r="F198" s="218" t="s">
        <v>345</v>
      </c>
      <c r="G198" s="219" t="s">
        <v>166</v>
      </c>
      <c r="H198" s="220">
        <v>407.44200000000001</v>
      </c>
      <c r="I198" s="221"/>
      <c r="J198" s="222">
        <f>ROUND(I198*H198,2)</f>
        <v>0</v>
      </c>
      <c r="K198" s="218" t="s">
        <v>137</v>
      </c>
      <c r="L198" s="71"/>
      <c r="M198" s="223" t="s">
        <v>21</v>
      </c>
      <c r="N198" s="224" t="s">
        <v>43</v>
      </c>
      <c r="O198" s="46"/>
      <c r="P198" s="225">
        <f>O198*H198</f>
        <v>0</v>
      </c>
      <c r="Q198" s="225">
        <v>0</v>
      </c>
      <c r="R198" s="225">
        <f>Q198*H198</f>
        <v>0</v>
      </c>
      <c r="S198" s="225">
        <v>0</v>
      </c>
      <c r="T198" s="226">
        <f>S198*H198</f>
        <v>0</v>
      </c>
      <c r="AR198" s="23" t="s">
        <v>138</v>
      </c>
      <c r="AT198" s="23" t="s">
        <v>133</v>
      </c>
      <c r="AU198" s="23" t="s">
        <v>81</v>
      </c>
      <c r="AY198" s="23" t="s">
        <v>131</v>
      </c>
      <c r="BE198" s="227">
        <f>IF(N198="základní",J198,0)</f>
        <v>0</v>
      </c>
      <c r="BF198" s="227">
        <f>IF(N198="snížená",J198,0)</f>
        <v>0</v>
      </c>
      <c r="BG198" s="227">
        <f>IF(N198="zákl. přenesená",J198,0)</f>
        <v>0</v>
      </c>
      <c r="BH198" s="227">
        <f>IF(N198="sníž. přenesená",J198,0)</f>
        <v>0</v>
      </c>
      <c r="BI198" s="227">
        <f>IF(N198="nulová",J198,0)</f>
        <v>0</v>
      </c>
      <c r="BJ198" s="23" t="s">
        <v>79</v>
      </c>
      <c r="BK198" s="227">
        <f>ROUND(I198*H198,2)</f>
        <v>0</v>
      </c>
      <c r="BL198" s="23" t="s">
        <v>138</v>
      </c>
      <c r="BM198" s="23" t="s">
        <v>346</v>
      </c>
    </row>
    <row r="199" s="1" customFormat="1" ht="25.5" customHeight="1">
      <c r="B199" s="45"/>
      <c r="C199" s="261" t="s">
        <v>347</v>
      </c>
      <c r="D199" s="261" t="s">
        <v>213</v>
      </c>
      <c r="E199" s="262" t="s">
        <v>348</v>
      </c>
      <c r="F199" s="263" t="s">
        <v>349</v>
      </c>
      <c r="G199" s="264" t="s">
        <v>136</v>
      </c>
      <c r="H199" s="265">
        <v>845.10000000000002</v>
      </c>
      <c r="I199" s="266"/>
      <c r="J199" s="267">
        <f>ROUND(I199*H199,2)</f>
        <v>0</v>
      </c>
      <c r="K199" s="263" t="s">
        <v>21</v>
      </c>
      <c r="L199" s="268"/>
      <c r="M199" s="269" t="s">
        <v>21</v>
      </c>
      <c r="N199" s="270" t="s">
        <v>43</v>
      </c>
      <c r="O199" s="46"/>
      <c r="P199" s="225">
        <f>O199*H199</f>
        <v>0</v>
      </c>
      <c r="Q199" s="225">
        <v>0</v>
      </c>
      <c r="R199" s="225">
        <f>Q199*H199</f>
        <v>0</v>
      </c>
      <c r="S199" s="225">
        <v>0</v>
      </c>
      <c r="T199" s="226">
        <f>S199*H199</f>
        <v>0</v>
      </c>
      <c r="AR199" s="23" t="s">
        <v>168</v>
      </c>
      <c r="AT199" s="23" t="s">
        <v>213</v>
      </c>
      <c r="AU199" s="23" t="s">
        <v>81</v>
      </c>
      <c r="AY199" s="23" t="s">
        <v>131</v>
      </c>
      <c r="BE199" s="227">
        <f>IF(N199="základní",J199,0)</f>
        <v>0</v>
      </c>
      <c r="BF199" s="227">
        <f>IF(N199="snížená",J199,0)</f>
        <v>0</v>
      </c>
      <c r="BG199" s="227">
        <f>IF(N199="zákl. přenesená",J199,0)</f>
        <v>0</v>
      </c>
      <c r="BH199" s="227">
        <f>IF(N199="sníž. přenesená",J199,0)</f>
        <v>0</v>
      </c>
      <c r="BI199" s="227">
        <f>IF(N199="nulová",J199,0)</f>
        <v>0</v>
      </c>
      <c r="BJ199" s="23" t="s">
        <v>79</v>
      </c>
      <c r="BK199" s="227">
        <f>ROUND(I199*H199,2)</f>
        <v>0</v>
      </c>
      <c r="BL199" s="23" t="s">
        <v>138</v>
      </c>
      <c r="BM199" s="23" t="s">
        <v>350</v>
      </c>
    </row>
    <row r="200" s="11" customFormat="1">
      <c r="B200" s="228"/>
      <c r="C200" s="229"/>
      <c r="D200" s="230" t="s">
        <v>140</v>
      </c>
      <c r="E200" s="231" t="s">
        <v>21</v>
      </c>
      <c r="F200" s="232" t="s">
        <v>351</v>
      </c>
      <c r="G200" s="229"/>
      <c r="H200" s="233">
        <v>528</v>
      </c>
      <c r="I200" s="234"/>
      <c r="J200" s="229"/>
      <c r="K200" s="229"/>
      <c r="L200" s="235"/>
      <c r="M200" s="236"/>
      <c r="N200" s="237"/>
      <c r="O200" s="237"/>
      <c r="P200" s="237"/>
      <c r="Q200" s="237"/>
      <c r="R200" s="237"/>
      <c r="S200" s="237"/>
      <c r="T200" s="238"/>
      <c r="AT200" s="239" t="s">
        <v>140</v>
      </c>
      <c r="AU200" s="239" t="s">
        <v>81</v>
      </c>
      <c r="AV200" s="11" t="s">
        <v>81</v>
      </c>
      <c r="AW200" s="11" t="s">
        <v>35</v>
      </c>
      <c r="AX200" s="11" t="s">
        <v>72</v>
      </c>
      <c r="AY200" s="239" t="s">
        <v>131</v>
      </c>
    </row>
    <row r="201" s="11" customFormat="1">
      <c r="B201" s="228"/>
      <c r="C201" s="229"/>
      <c r="D201" s="230" t="s">
        <v>140</v>
      </c>
      <c r="E201" s="231" t="s">
        <v>21</v>
      </c>
      <c r="F201" s="232" t="s">
        <v>352</v>
      </c>
      <c r="G201" s="229"/>
      <c r="H201" s="233">
        <v>324</v>
      </c>
      <c r="I201" s="234"/>
      <c r="J201" s="229"/>
      <c r="K201" s="229"/>
      <c r="L201" s="235"/>
      <c r="M201" s="236"/>
      <c r="N201" s="237"/>
      <c r="O201" s="237"/>
      <c r="P201" s="237"/>
      <c r="Q201" s="237"/>
      <c r="R201" s="237"/>
      <c r="S201" s="237"/>
      <c r="T201" s="238"/>
      <c r="AT201" s="239" t="s">
        <v>140</v>
      </c>
      <c r="AU201" s="239" t="s">
        <v>81</v>
      </c>
      <c r="AV201" s="11" t="s">
        <v>81</v>
      </c>
      <c r="AW201" s="11" t="s">
        <v>35</v>
      </c>
      <c r="AX201" s="11" t="s">
        <v>72</v>
      </c>
      <c r="AY201" s="239" t="s">
        <v>131</v>
      </c>
    </row>
    <row r="202" s="11" customFormat="1">
      <c r="B202" s="228"/>
      <c r="C202" s="229"/>
      <c r="D202" s="230" t="s">
        <v>140</v>
      </c>
      <c r="E202" s="231" t="s">
        <v>21</v>
      </c>
      <c r="F202" s="232" t="s">
        <v>353</v>
      </c>
      <c r="G202" s="229"/>
      <c r="H202" s="233">
        <v>-5</v>
      </c>
      <c r="I202" s="234"/>
      <c r="J202" s="229"/>
      <c r="K202" s="229"/>
      <c r="L202" s="235"/>
      <c r="M202" s="236"/>
      <c r="N202" s="237"/>
      <c r="O202" s="237"/>
      <c r="P202" s="237"/>
      <c r="Q202" s="237"/>
      <c r="R202" s="237"/>
      <c r="S202" s="237"/>
      <c r="T202" s="238"/>
      <c r="AT202" s="239" t="s">
        <v>140</v>
      </c>
      <c r="AU202" s="239" t="s">
        <v>81</v>
      </c>
      <c r="AV202" s="11" t="s">
        <v>81</v>
      </c>
      <c r="AW202" s="11" t="s">
        <v>35</v>
      </c>
      <c r="AX202" s="11" t="s">
        <v>72</v>
      </c>
      <c r="AY202" s="239" t="s">
        <v>131</v>
      </c>
    </row>
    <row r="203" s="11" customFormat="1">
      <c r="B203" s="228"/>
      <c r="C203" s="229"/>
      <c r="D203" s="230" t="s">
        <v>140</v>
      </c>
      <c r="E203" s="231" t="s">
        <v>21</v>
      </c>
      <c r="F203" s="232" t="s">
        <v>354</v>
      </c>
      <c r="G203" s="229"/>
      <c r="H203" s="233">
        <v>-1.8999999999999999</v>
      </c>
      <c r="I203" s="234"/>
      <c r="J203" s="229"/>
      <c r="K203" s="229"/>
      <c r="L203" s="235"/>
      <c r="M203" s="236"/>
      <c r="N203" s="237"/>
      <c r="O203" s="237"/>
      <c r="P203" s="237"/>
      <c r="Q203" s="237"/>
      <c r="R203" s="237"/>
      <c r="S203" s="237"/>
      <c r="T203" s="238"/>
      <c r="AT203" s="239" t="s">
        <v>140</v>
      </c>
      <c r="AU203" s="239" t="s">
        <v>81</v>
      </c>
      <c r="AV203" s="11" t="s">
        <v>81</v>
      </c>
      <c r="AW203" s="11" t="s">
        <v>35</v>
      </c>
      <c r="AX203" s="11" t="s">
        <v>72</v>
      </c>
      <c r="AY203" s="239" t="s">
        <v>131</v>
      </c>
    </row>
    <row r="204" s="13" customFormat="1">
      <c r="B204" s="250"/>
      <c r="C204" s="251"/>
      <c r="D204" s="230" t="s">
        <v>140</v>
      </c>
      <c r="E204" s="252" t="s">
        <v>21</v>
      </c>
      <c r="F204" s="253" t="s">
        <v>158</v>
      </c>
      <c r="G204" s="251"/>
      <c r="H204" s="254">
        <v>845.10000000000002</v>
      </c>
      <c r="I204" s="255"/>
      <c r="J204" s="251"/>
      <c r="K204" s="251"/>
      <c r="L204" s="256"/>
      <c r="M204" s="257"/>
      <c r="N204" s="258"/>
      <c r="O204" s="258"/>
      <c r="P204" s="258"/>
      <c r="Q204" s="258"/>
      <c r="R204" s="258"/>
      <c r="S204" s="258"/>
      <c r="T204" s="259"/>
      <c r="AT204" s="260" t="s">
        <v>140</v>
      </c>
      <c r="AU204" s="260" t="s">
        <v>81</v>
      </c>
      <c r="AV204" s="13" t="s">
        <v>138</v>
      </c>
      <c r="AW204" s="13" t="s">
        <v>35</v>
      </c>
      <c r="AX204" s="13" t="s">
        <v>79</v>
      </c>
      <c r="AY204" s="260" t="s">
        <v>131</v>
      </c>
    </row>
    <row r="205" s="10" customFormat="1" ht="29.88" customHeight="1">
      <c r="B205" s="200"/>
      <c r="C205" s="201"/>
      <c r="D205" s="202" t="s">
        <v>71</v>
      </c>
      <c r="E205" s="214" t="s">
        <v>152</v>
      </c>
      <c r="F205" s="214" t="s">
        <v>355</v>
      </c>
      <c r="G205" s="201"/>
      <c r="H205" s="201"/>
      <c r="I205" s="204"/>
      <c r="J205" s="215">
        <f>BK205</f>
        <v>0</v>
      </c>
      <c r="K205" s="201"/>
      <c r="L205" s="206"/>
      <c r="M205" s="207"/>
      <c r="N205" s="208"/>
      <c r="O205" s="208"/>
      <c r="P205" s="209">
        <f>SUM(P206:P224)</f>
        <v>0</v>
      </c>
      <c r="Q205" s="208"/>
      <c r="R205" s="209">
        <f>SUM(R206:R224)</f>
        <v>28.840238480000004</v>
      </c>
      <c r="S205" s="208"/>
      <c r="T205" s="210">
        <f>SUM(T206:T224)</f>
        <v>0</v>
      </c>
      <c r="AR205" s="211" t="s">
        <v>79</v>
      </c>
      <c r="AT205" s="212" t="s">
        <v>71</v>
      </c>
      <c r="AU205" s="212" t="s">
        <v>79</v>
      </c>
      <c r="AY205" s="211" t="s">
        <v>131</v>
      </c>
      <c r="BK205" s="213">
        <f>SUM(BK206:BK224)</f>
        <v>0</v>
      </c>
    </row>
    <row r="206" s="1" customFormat="1" ht="16.5" customHeight="1">
      <c r="B206" s="45"/>
      <c r="C206" s="216" t="s">
        <v>356</v>
      </c>
      <c r="D206" s="216" t="s">
        <v>133</v>
      </c>
      <c r="E206" s="217" t="s">
        <v>357</v>
      </c>
      <c r="F206" s="218" t="s">
        <v>358</v>
      </c>
      <c r="G206" s="219" t="s">
        <v>136</v>
      </c>
      <c r="H206" s="220">
        <v>43.200000000000003</v>
      </c>
      <c r="I206" s="221"/>
      <c r="J206" s="222">
        <f>ROUND(I206*H206,2)</f>
        <v>0</v>
      </c>
      <c r="K206" s="218" t="s">
        <v>137</v>
      </c>
      <c r="L206" s="71"/>
      <c r="M206" s="223" t="s">
        <v>21</v>
      </c>
      <c r="N206" s="224" t="s">
        <v>43</v>
      </c>
      <c r="O206" s="46"/>
      <c r="P206" s="225">
        <f>O206*H206</f>
        <v>0</v>
      </c>
      <c r="Q206" s="225">
        <v>0</v>
      </c>
      <c r="R206" s="225">
        <f>Q206*H206</f>
        <v>0</v>
      </c>
      <c r="S206" s="225">
        <v>0</v>
      </c>
      <c r="T206" s="226">
        <f>S206*H206</f>
        <v>0</v>
      </c>
      <c r="AR206" s="23" t="s">
        <v>138</v>
      </c>
      <c r="AT206" s="23" t="s">
        <v>133</v>
      </c>
      <c r="AU206" s="23" t="s">
        <v>81</v>
      </c>
      <c r="AY206" s="23" t="s">
        <v>131</v>
      </c>
      <c r="BE206" s="227">
        <f>IF(N206="základní",J206,0)</f>
        <v>0</v>
      </c>
      <c r="BF206" s="227">
        <f>IF(N206="snížená",J206,0)</f>
        <v>0</v>
      </c>
      <c r="BG206" s="227">
        <f>IF(N206="zákl. přenesená",J206,0)</f>
        <v>0</v>
      </c>
      <c r="BH206" s="227">
        <f>IF(N206="sníž. přenesená",J206,0)</f>
        <v>0</v>
      </c>
      <c r="BI206" s="227">
        <f>IF(N206="nulová",J206,0)</f>
        <v>0</v>
      </c>
      <c r="BJ206" s="23" t="s">
        <v>79</v>
      </c>
      <c r="BK206" s="227">
        <f>ROUND(I206*H206,2)</f>
        <v>0</v>
      </c>
      <c r="BL206" s="23" t="s">
        <v>138</v>
      </c>
      <c r="BM206" s="23" t="s">
        <v>359</v>
      </c>
    </row>
    <row r="207" s="1" customFormat="1" ht="16.5" customHeight="1">
      <c r="B207" s="45"/>
      <c r="C207" s="216" t="s">
        <v>360</v>
      </c>
      <c r="D207" s="216" t="s">
        <v>133</v>
      </c>
      <c r="E207" s="217" t="s">
        <v>361</v>
      </c>
      <c r="F207" s="218" t="s">
        <v>362</v>
      </c>
      <c r="G207" s="219" t="s">
        <v>136</v>
      </c>
      <c r="H207" s="220">
        <v>43.200000000000003</v>
      </c>
      <c r="I207" s="221"/>
      <c r="J207" s="222">
        <f>ROUND(I207*H207,2)</f>
        <v>0</v>
      </c>
      <c r="K207" s="218" t="s">
        <v>137</v>
      </c>
      <c r="L207" s="71"/>
      <c r="M207" s="223" t="s">
        <v>21</v>
      </c>
      <c r="N207" s="224" t="s">
        <v>43</v>
      </c>
      <c r="O207" s="46"/>
      <c r="P207" s="225">
        <f>O207*H207</f>
        <v>0</v>
      </c>
      <c r="Q207" s="225">
        <v>0</v>
      </c>
      <c r="R207" s="225">
        <f>Q207*H207</f>
        <v>0</v>
      </c>
      <c r="S207" s="225">
        <v>0</v>
      </c>
      <c r="T207" s="226">
        <f>S207*H207</f>
        <v>0</v>
      </c>
      <c r="AR207" s="23" t="s">
        <v>138</v>
      </c>
      <c r="AT207" s="23" t="s">
        <v>133</v>
      </c>
      <c r="AU207" s="23" t="s">
        <v>81</v>
      </c>
      <c r="AY207" s="23" t="s">
        <v>131</v>
      </c>
      <c r="BE207" s="227">
        <f>IF(N207="základní",J207,0)</f>
        <v>0</v>
      </c>
      <c r="BF207" s="227">
        <f>IF(N207="snížená",J207,0)</f>
        <v>0</v>
      </c>
      <c r="BG207" s="227">
        <f>IF(N207="zákl. přenesená",J207,0)</f>
        <v>0</v>
      </c>
      <c r="BH207" s="227">
        <f>IF(N207="sníž. přenesená",J207,0)</f>
        <v>0</v>
      </c>
      <c r="BI207" s="227">
        <f>IF(N207="nulová",J207,0)</f>
        <v>0</v>
      </c>
      <c r="BJ207" s="23" t="s">
        <v>79</v>
      </c>
      <c r="BK207" s="227">
        <f>ROUND(I207*H207,2)</f>
        <v>0</v>
      </c>
      <c r="BL207" s="23" t="s">
        <v>138</v>
      </c>
      <c r="BM207" s="23" t="s">
        <v>363</v>
      </c>
    </row>
    <row r="208" s="1" customFormat="1" ht="25.5" customHeight="1">
      <c r="B208" s="45"/>
      <c r="C208" s="216" t="s">
        <v>364</v>
      </c>
      <c r="D208" s="216" t="s">
        <v>133</v>
      </c>
      <c r="E208" s="217" t="s">
        <v>365</v>
      </c>
      <c r="F208" s="218" t="s">
        <v>366</v>
      </c>
      <c r="G208" s="219" t="s">
        <v>136</v>
      </c>
      <c r="H208" s="220">
        <v>26.795999999999999</v>
      </c>
      <c r="I208" s="221"/>
      <c r="J208" s="222">
        <f>ROUND(I208*H208,2)</f>
        <v>0</v>
      </c>
      <c r="K208" s="218" t="s">
        <v>137</v>
      </c>
      <c r="L208" s="71"/>
      <c r="M208" s="223" t="s">
        <v>21</v>
      </c>
      <c r="N208" s="224" t="s">
        <v>43</v>
      </c>
      <c r="O208" s="46"/>
      <c r="P208" s="225">
        <f>O208*H208</f>
        <v>0</v>
      </c>
      <c r="Q208" s="225">
        <v>0.14688000000000001</v>
      </c>
      <c r="R208" s="225">
        <f>Q208*H208</f>
        <v>3.93579648</v>
      </c>
      <c r="S208" s="225">
        <v>0</v>
      </c>
      <c r="T208" s="226">
        <f>S208*H208</f>
        <v>0</v>
      </c>
      <c r="AR208" s="23" t="s">
        <v>138</v>
      </c>
      <c r="AT208" s="23" t="s">
        <v>133</v>
      </c>
      <c r="AU208" s="23" t="s">
        <v>81</v>
      </c>
      <c r="AY208" s="23" t="s">
        <v>131</v>
      </c>
      <c r="BE208" s="227">
        <f>IF(N208="základní",J208,0)</f>
        <v>0</v>
      </c>
      <c r="BF208" s="227">
        <f>IF(N208="snížená",J208,0)</f>
        <v>0</v>
      </c>
      <c r="BG208" s="227">
        <f>IF(N208="zákl. přenesená",J208,0)</f>
        <v>0</v>
      </c>
      <c r="BH208" s="227">
        <f>IF(N208="sníž. přenesená",J208,0)</f>
        <v>0</v>
      </c>
      <c r="BI208" s="227">
        <f>IF(N208="nulová",J208,0)</f>
        <v>0</v>
      </c>
      <c r="BJ208" s="23" t="s">
        <v>79</v>
      </c>
      <c r="BK208" s="227">
        <f>ROUND(I208*H208,2)</f>
        <v>0</v>
      </c>
      <c r="BL208" s="23" t="s">
        <v>138</v>
      </c>
      <c r="BM208" s="23" t="s">
        <v>367</v>
      </c>
    </row>
    <row r="209" s="11" customFormat="1">
      <c r="B209" s="228"/>
      <c r="C209" s="229"/>
      <c r="D209" s="230" t="s">
        <v>140</v>
      </c>
      <c r="E209" s="231" t="s">
        <v>21</v>
      </c>
      <c r="F209" s="232" t="s">
        <v>368</v>
      </c>
      <c r="G209" s="229"/>
      <c r="H209" s="233">
        <v>26.795999999999999</v>
      </c>
      <c r="I209" s="234"/>
      <c r="J209" s="229"/>
      <c r="K209" s="229"/>
      <c r="L209" s="235"/>
      <c r="M209" s="236"/>
      <c r="N209" s="237"/>
      <c r="O209" s="237"/>
      <c r="P209" s="237"/>
      <c r="Q209" s="237"/>
      <c r="R209" s="237"/>
      <c r="S209" s="237"/>
      <c r="T209" s="238"/>
      <c r="AT209" s="239" t="s">
        <v>140</v>
      </c>
      <c r="AU209" s="239" t="s">
        <v>81</v>
      </c>
      <c r="AV209" s="11" t="s">
        <v>81</v>
      </c>
      <c r="AW209" s="11" t="s">
        <v>35</v>
      </c>
      <c r="AX209" s="11" t="s">
        <v>72</v>
      </c>
      <c r="AY209" s="239" t="s">
        <v>131</v>
      </c>
    </row>
    <row r="210" s="13" customFormat="1">
      <c r="B210" s="250"/>
      <c r="C210" s="251"/>
      <c r="D210" s="230" t="s">
        <v>140</v>
      </c>
      <c r="E210" s="252" t="s">
        <v>21</v>
      </c>
      <c r="F210" s="253" t="s">
        <v>158</v>
      </c>
      <c r="G210" s="251"/>
      <c r="H210" s="254">
        <v>26.795999999999999</v>
      </c>
      <c r="I210" s="255"/>
      <c r="J210" s="251"/>
      <c r="K210" s="251"/>
      <c r="L210" s="256"/>
      <c r="M210" s="257"/>
      <c r="N210" s="258"/>
      <c r="O210" s="258"/>
      <c r="P210" s="258"/>
      <c r="Q210" s="258"/>
      <c r="R210" s="258"/>
      <c r="S210" s="258"/>
      <c r="T210" s="259"/>
      <c r="AT210" s="260" t="s">
        <v>140</v>
      </c>
      <c r="AU210" s="260" t="s">
        <v>81</v>
      </c>
      <c r="AV210" s="13" t="s">
        <v>138</v>
      </c>
      <c r="AW210" s="13" t="s">
        <v>35</v>
      </c>
      <c r="AX210" s="13" t="s">
        <v>79</v>
      </c>
      <c r="AY210" s="260" t="s">
        <v>131</v>
      </c>
    </row>
    <row r="211" s="1" customFormat="1" ht="25.5" customHeight="1">
      <c r="B211" s="45"/>
      <c r="C211" s="216" t="s">
        <v>369</v>
      </c>
      <c r="D211" s="216" t="s">
        <v>133</v>
      </c>
      <c r="E211" s="217" t="s">
        <v>370</v>
      </c>
      <c r="F211" s="218" t="s">
        <v>371</v>
      </c>
      <c r="G211" s="219" t="s">
        <v>136</v>
      </c>
      <c r="H211" s="220">
        <v>1188</v>
      </c>
      <c r="I211" s="221"/>
      <c r="J211" s="222">
        <f>ROUND(I211*H211,2)</f>
        <v>0</v>
      </c>
      <c r="K211" s="218" t="s">
        <v>21</v>
      </c>
      <c r="L211" s="71"/>
      <c r="M211" s="223" t="s">
        <v>21</v>
      </c>
      <c r="N211" s="224" t="s">
        <v>43</v>
      </c>
      <c r="O211" s="46"/>
      <c r="P211" s="225">
        <f>O211*H211</f>
        <v>0</v>
      </c>
      <c r="Q211" s="225">
        <v>0.01439</v>
      </c>
      <c r="R211" s="225">
        <f>Q211*H211</f>
        <v>17.095320000000001</v>
      </c>
      <c r="S211" s="225">
        <v>0</v>
      </c>
      <c r="T211" s="226">
        <f>S211*H211</f>
        <v>0</v>
      </c>
      <c r="AR211" s="23" t="s">
        <v>138</v>
      </c>
      <c r="AT211" s="23" t="s">
        <v>133</v>
      </c>
      <c r="AU211" s="23" t="s">
        <v>81</v>
      </c>
      <c r="AY211" s="23" t="s">
        <v>131</v>
      </c>
      <c r="BE211" s="227">
        <f>IF(N211="základní",J211,0)</f>
        <v>0</v>
      </c>
      <c r="BF211" s="227">
        <f>IF(N211="snížená",J211,0)</f>
        <v>0</v>
      </c>
      <c r="BG211" s="227">
        <f>IF(N211="zákl. přenesená",J211,0)</f>
        <v>0</v>
      </c>
      <c r="BH211" s="227">
        <f>IF(N211="sníž. přenesená",J211,0)</f>
        <v>0</v>
      </c>
      <c r="BI211" s="227">
        <f>IF(N211="nulová",J211,0)</f>
        <v>0</v>
      </c>
      <c r="BJ211" s="23" t="s">
        <v>79</v>
      </c>
      <c r="BK211" s="227">
        <f>ROUND(I211*H211,2)</f>
        <v>0</v>
      </c>
      <c r="BL211" s="23" t="s">
        <v>138</v>
      </c>
      <c r="BM211" s="23" t="s">
        <v>372</v>
      </c>
    </row>
    <row r="212" s="1" customFormat="1" ht="25.5" customHeight="1">
      <c r="B212" s="45"/>
      <c r="C212" s="216" t="s">
        <v>373</v>
      </c>
      <c r="D212" s="216" t="s">
        <v>133</v>
      </c>
      <c r="E212" s="217" t="s">
        <v>374</v>
      </c>
      <c r="F212" s="218" t="s">
        <v>375</v>
      </c>
      <c r="G212" s="219" t="s">
        <v>166</v>
      </c>
      <c r="H212" s="220">
        <v>1001</v>
      </c>
      <c r="I212" s="221"/>
      <c r="J212" s="222">
        <f>ROUND(I212*H212,2)</f>
        <v>0</v>
      </c>
      <c r="K212" s="218" t="s">
        <v>137</v>
      </c>
      <c r="L212" s="71"/>
      <c r="M212" s="223" t="s">
        <v>21</v>
      </c>
      <c r="N212" s="224" t="s">
        <v>43</v>
      </c>
      <c r="O212" s="46"/>
      <c r="P212" s="225">
        <f>O212*H212</f>
        <v>0</v>
      </c>
      <c r="Q212" s="225">
        <v>1.0000000000000001E-05</v>
      </c>
      <c r="R212" s="225">
        <f>Q212*H212</f>
        <v>0.010010000000000002</v>
      </c>
      <c r="S212" s="225">
        <v>0</v>
      </c>
      <c r="T212" s="226">
        <f>S212*H212</f>
        <v>0</v>
      </c>
      <c r="AR212" s="23" t="s">
        <v>138</v>
      </c>
      <c r="AT212" s="23" t="s">
        <v>133</v>
      </c>
      <c r="AU212" s="23" t="s">
        <v>81</v>
      </c>
      <c r="AY212" s="23" t="s">
        <v>131</v>
      </c>
      <c r="BE212" s="227">
        <f>IF(N212="základní",J212,0)</f>
        <v>0</v>
      </c>
      <c r="BF212" s="227">
        <f>IF(N212="snížená",J212,0)</f>
        <v>0</v>
      </c>
      <c r="BG212" s="227">
        <f>IF(N212="zákl. přenesená",J212,0)</f>
        <v>0</v>
      </c>
      <c r="BH212" s="227">
        <f>IF(N212="sníž. přenesená",J212,0)</f>
        <v>0</v>
      </c>
      <c r="BI212" s="227">
        <f>IF(N212="nulová",J212,0)</f>
        <v>0</v>
      </c>
      <c r="BJ212" s="23" t="s">
        <v>79</v>
      </c>
      <c r="BK212" s="227">
        <f>ROUND(I212*H212,2)</f>
        <v>0</v>
      </c>
      <c r="BL212" s="23" t="s">
        <v>138</v>
      </c>
      <c r="BM212" s="23" t="s">
        <v>376</v>
      </c>
    </row>
    <row r="213" s="11" customFormat="1">
      <c r="B213" s="228"/>
      <c r="C213" s="229"/>
      <c r="D213" s="230" t="s">
        <v>140</v>
      </c>
      <c r="E213" s="231" t="s">
        <v>21</v>
      </c>
      <c r="F213" s="232" t="s">
        <v>377</v>
      </c>
      <c r="G213" s="229"/>
      <c r="H213" s="233">
        <v>234</v>
      </c>
      <c r="I213" s="234"/>
      <c r="J213" s="229"/>
      <c r="K213" s="229"/>
      <c r="L213" s="235"/>
      <c r="M213" s="236"/>
      <c r="N213" s="237"/>
      <c r="O213" s="237"/>
      <c r="P213" s="237"/>
      <c r="Q213" s="237"/>
      <c r="R213" s="237"/>
      <c r="S213" s="237"/>
      <c r="T213" s="238"/>
      <c r="AT213" s="239" t="s">
        <v>140</v>
      </c>
      <c r="AU213" s="239" t="s">
        <v>81</v>
      </c>
      <c r="AV213" s="11" t="s">
        <v>81</v>
      </c>
      <c r="AW213" s="11" t="s">
        <v>35</v>
      </c>
      <c r="AX213" s="11" t="s">
        <v>72</v>
      </c>
      <c r="AY213" s="239" t="s">
        <v>131</v>
      </c>
    </row>
    <row r="214" s="11" customFormat="1">
      <c r="B214" s="228"/>
      <c r="C214" s="229"/>
      <c r="D214" s="230" t="s">
        <v>140</v>
      </c>
      <c r="E214" s="231" t="s">
        <v>21</v>
      </c>
      <c r="F214" s="232" t="s">
        <v>378</v>
      </c>
      <c r="G214" s="229"/>
      <c r="H214" s="233">
        <v>159</v>
      </c>
      <c r="I214" s="234"/>
      <c r="J214" s="229"/>
      <c r="K214" s="229"/>
      <c r="L214" s="235"/>
      <c r="M214" s="236"/>
      <c r="N214" s="237"/>
      <c r="O214" s="237"/>
      <c r="P214" s="237"/>
      <c r="Q214" s="237"/>
      <c r="R214" s="237"/>
      <c r="S214" s="237"/>
      <c r="T214" s="238"/>
      <c r="AT214" s="239" t="s">
        <v>140</v>
      </c>
      <c r="AU214" s="239" t="s">
        <v>81</v>
      </c>
      <c r="AV214" s="11" t="s">
        <v>81</v>
      </c>
      <c r="AW214" s="11" t="s">
        <v>35</v>
      </c>
      <c r="AX214" s="11" t="s">
        <v>72</v>
      </c>
      <c r="AY214" s="239" t="s">
        <v>131</v>
      </c>
    </row>
    <row r="215" s="11" customFormat="1">
      <c r="B215" s="228"/>
      <c r="C215" s="229"/>
      <c r="D215" s="230" t="s">
        <v>140</v>
      </c>
      <c r="E215" s="231" t="s">
        <v>21</v>
      </c>
      <c r="F215" s="232" t="s">
        <v>379</v>
      </c>
      <c r="G215" s="229"/>
      <c r="H215" s="233">
        <v>434</v>
      </c>
      <c r="I215" s="234"/>
      <c r="J215" s="229"/>
      <c r="K215" s="229"/>
      <c r="L215" s="235"/>
      <c r="M215" s="236"/>
      <c r="N215" s="237"/>
      <c r="O215" s="237"/>
      <c r="P215" s="237"/>
      <c r="Q215" s="237"/>
      <c r="R215" s="237"/>
      <c r="S215" s="237"/>
      <c r="T215" s="238"/>
      <c r="AT215" s="239" t="s">
        <v>140</v>
      </c>
      <c r="AU215" s="239" t="s">
        <v>81</v>
      </c>
      <c r="AV215" s="11" t="s">
        <v>81</v>
      </c>
      <c r="AW215" s="11" t="s">
        <v>35</v>
      </c>
      <c r="AX215" s="11" t="s">
        <v>72</v>
      </c>
      <c r="AY215" s="239" t="s">
        <v>131</v>
      </c>
    </row>
    <row r="216" s="11" customFormat="1">
      <c r="B216" s="228"/>
      <c r="C216" s="229"/>
      <c r="D216" s="230" t="s">
        <v>140</v>
      </c>
      <c r="E216" s="231" t="s">
        <v>21</v>
      </c>
      <c r="F216" s="232" t="s">
        <v>380</v>
      </c>
      <c r="G216" s="229"/>
      <c r="H216" s="233">
        <v>174</v>
      </c>
      <c r="I216" s="234"/>
      <c r="J216" s="229"/>
      <c r="K216" s="229"/>
      <c r="L216" s="235"/>
      <c r="M216" s="236"/>
      <c r="N216" s="237"/>
      <c r="O216" s="237"/>
      <c r="P216" s="237"/>
      <c r="Q216" s="237"/>
      <c r="R216" s="237"/>
      <c r="S216" s="237"/>
      <c r="T216" s="238"/>
      <c r="AT216" s="239" t="s">
        <v>140</v>
      </c>
      <c r="AU216" s="239" t="s">
        <v>81</v>
      </c>
      <c r="AV216" s="11" t="s">
        <v>81</v>
      </c>
      <c r="AW216" s="11" t="s">
        <v>35</v>
      </c>
      <c r="AX216" s="11" t="s">
        <v>72</v>
      </c>
      <c r="AY216" s="239" t="s">
        <v>131</v>
      </c>
    </row>
    <row r="217" s="13" customFormat="1">
      <c r="B217" s="250"/>
      <c r="C217" s="251"/>
      <c r="D217" s="230" t="s">
        <v>140</v>
      </c>
      <c r="E217" s="252" t="s">
        <v>21</v>
      </c>
      <c r="F217" s="253" t="s">
        <v>158</v>
      </c>
      <c r="G217" s="251"/>
      <c r="H217" s="254">
        <v>1001</v>
      </c>
      <c r="I217" s="255"/>
      <c r="J217" s="251"/>
      <c r="K217" s="251"/>
      <c r="L217" s="256"/>
      <c r="M217" s="257"/>
      <c r="N217" s="258"/>
      <c r="O217" s="258"/>
      <c r="P217" s="258"/>
      <c r="Q217" s="258"/>
      <c r="R217" s="258"/>
      <c r="S217" s="258"/>
      <c r="T217" s="259"/>
      <c r="AT217" s="260" t="s">
        <v>140</v>
      </c>
      <c r="AU217" s="260" t="s">
        <v>81</v>
      </c>
      <c r="AV217" s="13" t="s">
        <v>138</v>
      </c>
      <c r="AW217" s="13" t="s">
        <v>35</v>
      </c>
      <c r="AX217" s="13" t="s">
        <v>79</v>
      </c>
      <c r="AY217" s="260" t="s">
        <v>131</v>
      </c>
    </row>
    <row r="218" s="1" customFormat="1" ht="25.5" customHeight="1">
      <c r="B218" s="45"/>
      <c r="C218" s="216" t="s">
        <v>381</v>
      </c>
      <c r="D218" s="216" t="s">
        <v>133</v>
      </c>
      <c r="E218" s="217" t="s">
        <v>382</v>
      </c>
      <c r="F218" s="218" t="s">
        <v>383</v>
      </c>
      <c r="G218" s="219" t="s">
        <v>136</v>
      </c>
      <c r="H218" s="220">
        <v>43.200000000000003</v>
      </c>
      <c r="I218" s="221"/>
      <c r="J218" s="222">
        <f>ROUND(I218*H218,2)</f>
        <v>0</v>
      </c>
      <c r="K218" s="218" t="s">
        <v>137</v>
      </c>
      <c r="L218" s="71"/>
      <c r="M218" s="223" t="s">
        <v>21</v>
      </c>
      <c r="N218" s="224" t="s">
        <v>43</v>
      </c>
      <c r="O218" s="46"/>
      <c r="P218" s="225">
        <f>O218*H218</f>
        <v>0</v>
      </c>
      <c r="Q218" s="225">
        <v>0.084250000000000005</v>
      </c>
      <c r="R218" s="225">
        <f>Q218*H218</f>
        <v>3.6396000000000006</v>
      </c>
      <c r="S218" s="225">
        <v>0</v>
      </c>
      <c r="T218" s="226">
        <f>S218*H218</f>
        <v>0</v>
      </c>
      <c r="AR218" s="23" t="s">
        <v>138</v>
      </c>
      <c r="AT218" s="23" t="s">
        <v>133</v>
      </c>
      <c r="AU218" s="23" t="s">
        <v>81</v>
      </c>
      <c r="AY218" s="23" t="s">
        <v>131</v>
      </c>
      <c r="BE218" s="227">
        <f>IF(N218="základní",J218,0)</f>
        <v>0</v>
      </c>
      <c r="BF218" s="227">
        <f>IF(N218="snížená",J218,0)</f>
        <v>0</v>
      </c>
      <c r="BG218" s="227">
        <f>IF(N218="zákl. přenesená",J218,0)</f>
        <v>0</v>
      </c>
      <c r="BH218" s="227">
        <f>IF(N218="sníž. přenesená",J218,0)</f>
        <v>0</v>
      </c>
      <c r="BI218" s="227">
        <f>IF(N218="nulová",J218,0)</f>
        <v>0</v>
      </c>
      <c r="BJ218" s="23" t="s">
        <v>79</v>
      </c>
      <c r="BK218" s="227">
        <f>ROUND(I218*H218,2)</f>
        <v>0</v>
      </c>
      <c r="BL218" s="23" t="s">
        <v>138</v>
      </c>
      <c r="BM218" s="23" t="s">
        <v>384</v>
      </c>
    </row>
    <row r="219" s="11" customFormat="1">
      <c r="B219" s="228"/>
      <c r="C219" s="229"/>
      <c r="D219" s="230" t="s">
        <v>140</v>
      </c>
      <c r="E219" s="231" t="s">
        <v>21</v>
      </c>
      <c r="F219" s="232" t="s">
        <v>385</v>
      </c>
      <c r="G219" s="229"/>
      <c r="H219" s="233">
        <v>43.200000000000003</v>
      </c>
      <c r="I219" s="234"/>
      <c r="J219" s="229"/>
      <c r="K219" s="229"/>
      <c r="L219" s="235"/>
      <c r="M219" s="236"/>
      <c r="N219" s="237"/>
      <c r="O219" s="237"/>
      <c r="P219" s="237"/>
      <c r="Q219" s="237"/>
      <c r="R219" s="237"/>
      <c r="S219" s="237"/>
      <c r="T219" s="238"/>
      <c r="AT219" s="239" t="s">
        <v>140</v>
      </c>
      <c r="AU219" s="239" t="s">
        <v>81</v>
      </c>
      <c r="AV219" s="11" t="s">
        <v>81</v>
      </c>
      <c r="AW219" s="11" t="s">
        <v>35</v>
      </c>
      <c r="AX219" s="11" t="s">
        <v>79</v>
      </c>
      <c r="AY219" s="239" t="s">
        <v>131</v>
      </c>
    </row>
    <row r="220" s="1" customFormat="1" ht="16.5" customHeight="1">
      <c r="B220" s="45"/>
      <c r="C220" s="261" t="s">
        <v>386</v>
      </c>
      <c r="D220" s="261" t="s">
        <v>213</v>
      </c>
      <c r="E220" s="262" t="s">
        <v>387</v>
      </c>
      <c r="F220" s="263" t="s">
        <v>388</v>
      </c>
      <c r="G220" s="264" t="s">
        <v>136</v>
      </c>
      <c r="H220" s="265">
        <v>31.751999999999999</v>
      </c>
      <c r="I220" s="266"/>
      <c r="J220" s="267">
        <f>ROUND(I220*H220,2)</f>
        <v>0</v>
      </c>
      <c r="K220" s="263" t="s">
        <v>137</v>
      </c>
      <c r="L220" s="268"/>
      <c r="M220" s="269" t="s">
        <v>21</v>
      </c>
      <c r="N220" s="270" t="s">
        <v>43</v>
      </c>
      <c r="O220" s="46"/>
      <c r="P220" s="225">
        <f>O220*H220</f>
        <v>0</v>
      </c>
      <c r="Q220" s="225">
        <v>0.13100000000000001</v>
      </c>
      <c r="R220" s="225">
        <f>Q220*H220</f>
        <v>4.1595120000000003</v>
      </c>
      <c r="S220" s="225">
        <v>0</v>
      </c>
      <c r="T220" s="226">
        <f>S220*H220</f>
        <v>0</v>
      </c>
      <c r="AR220" s="23" t="s">
        <v>168</v>
      </c>
      <c r="AT220" s="23" t="s">
        <v>213</v>
      </c>
      <c r="AU220" s="23" t="s">
        <v>81</v>
      </c>
      <c r="AY220" s="23" t="s">
        <v>131</v>
      </c>
      <c r="BE220" s="227">
        <f>IF(N220="základní",J220,0)</f>
        <v>0</v>
      </c>
      <c r="BF220" s="227">
        <f>IF(N220="snížená",J220,0)</f>
        <v>0</v>
      </c>
      <c r="BG220" s="227">
        <f>IF(N220="zákl. přenesená",J220,0)</f>
        <v>0</v>
      </c>
      <c r="BH220" s="227">
        <f>IF(N220="sníž. přenesená",J220,0)</f>
        <v>0</v>
      </c>
      <c r="BI220" s="227">
        <f>IF(N220="nulová",J220,0)</f>
        <v>0</v>
      </c>
      <c r="BJ220" s="23" t="s">
        <v>79</v>
      </c>
      <c r="BK220" s="227">
        <f>ROUND(I220*H220,2)</f>
        <v>0</v>
      </c>
      <c r="BL220" s="23" t="s">
        <v>138</v>
      </c>
      <c r="BM220" s="23" t="s">
        <v>389</v>
      </c>
    </row>
    <row r="221" s="11" customFormat="1">
      <c r="B221" s="228"/>
      <c r="C221" s="229"/>
      <c r="D221" s="230" t="s">
        <v>140</v>
      </c>
      <c r="E221" s="231" t="s">
        <v>21</v>
      </c>
      <c r="F221" s="232" t="s">
        <v>390</v>
      </c>
      <c r="G221" s="229"/>
      <c r="H221" s="233">
        <v>43.200000000000003</v>
      </c>
      <c r="I221" s="234"/>
      <c r="J221" s="229"/>
      <c r="K221" s="229"/>
      <c r="L221" s="235"/>
      <c r="M221" s="236"/>
      <c r="N221" s="237"/>
      <c r="O221" s="237"/>
      <c r="P221" s="237"/>
      <c r="Q221" s="237"/>
      <c r="R221" s="237"/>
      <c r="S221" s="237"/>
      <c r="T221" s="238"/>
      <c r="AT221" s="239" t="s">
        <v>140</v>
      </c>
      <c r="AU221" s="239" t="s">
        <v>81</v>
      </c>
      <c r="AV221" s="11" t="s">
        <v>81</v>
      </c>
      <c r="AW221" s="11" t="s">
        <v>35</v>
      </c>
      <c r="AX221" s="11" t="s">
        <v>72</v>
      </c>
      <c r="AY221" s="239" t="s">
        <v>131</v>
      </c>
    </row>
    <row r="222" s="11" customFormat="1">
      <c r="B222" s="228"/>
      <c r="C222" s="229"/>
      <c r="D222" s="230" t="s">
        <v>140</v>
      </c>
      <c r="E222" s="231" t="s">
        <v>21</v>
      </c>
      <c r="F222" s="232" t="s">
        <v>391</v>
      </c>
      <c r="G222" s="229"/>
      <c r="H222" s="233">
        <v>-12.960000000000001</v>
      </c>
      <c r="I222" s="234"/>
      <c r="J222" s="229"/>
      <c r="K222" s="229"/>
      <c r="L222" s="235"/>
      <c r="M222" s="236"/>
      <c r="N222" s="237"/>
      <c r="O222" s="237"/>
      <c r="P222" s="237"/>
      <c r="Q222" s="237"/>
      <c r="R222" s="237"/>
      <c r="S222" s="237"/>
      <c r="T222" s="238"/>
      <c r="AT222" s="239" t="s">
        <v>140</v>
      </c>
      <c r="AU222" s="239" t="s">
        <v>81</v>
      </c>
      <c r="AV222" s="11" t="s">
        <v>81</v>
      </c>
      <c r="AW222" s="11" t="s">
        <v>35</v>
      </c>
      <c r="AX222" s="11" t="s">
        <v>72</v>
      </c>
      <c r="AY222" s="239" t="s">
        <v>131</v>
      </c>
    </row>
    <row r="223" s="13" customFormat="1">
      <c r="B223" s="250"/>
      <c r="C223" s="251"/>
      <c r="D223" s="230" t="s">
        <v>140</v>
      </c>
      <c r="E223" s="252" t="s">
        <v>21</v>
      </c>
      <c r="F223" s="253" t="s">
        <v>158</v>
      </c>
      <c r="G223" s="251"/>
      <c r="H223" s="254">
        <v>30.239999999999998</v>
      </c>
      <c r="I223" s="255"/>
      <c r="J223" s="251"/>
      <c r="K223" s="251"/>
      <c r="L223" s="256"/>
      <c r="M223" s="257"/>
      <c r="N223" s="258"/>
      <c r="O223" s="258"/>
      <c r="P223" s="258"/>
      <c r="Q223" s="258"/>
      <c r="R223" s="258"/>
      <c r="S223" s="258"/>
      <c r="T223" s="259"/>
      <c r="AT223" s="260" t="s">
        <v>140</v>
      </c>
      <c r="AU223" s="260" t="s">
        <v>81</v>
      </c>
      <c r="AV223" s="13" t="s">
        <v>138</v>
      </c>
      <c r="AW223" s="13" t="s">
        <v>35</v>
      </c>
      <c r="AX223" s="13" t="s">
        <v>79</v>
      </c>
      <c r="AY223" s="260" t="s">
        <v>131</v>
      </c>
    </row>
    <row r="224" s="11" customFormat="1">
      <c r="B224" s="228"/>
      <c r="C224" s="229"/>
      <c r="D224" s="230" t="s">
        <v>140</v>
      </c>
      <c r="E224" s="229"/>
      <c r="F224" s="232" t="s">
        <v>392</v>
      </c>
      <c r="G224" s="229"/>
      <c r="H224" s="233">
        <v>31.751999999999999</v>
      </c>
      <c r="I224" s="234"/>
      <c r="J224" s="229"/>
      <c r="K224" s="229"/>
      <c r="L224" s="235"/>
      <c r="M224" s="236"/>
      <c r="N224" s="237"/>
      <c r="O224" s="237"/>
      <c r="P224" s="237"/>
      <c r="Q224" s="237"/>
      <c r="R224" s="237"/>
      <c r="S224" s="237"/>
      <c r="T224" s="238"/>
      <c r="AT224" s="239" t="s">
        <v>140</v>
      </c>
      <c r="AU224" s="239" t="s">
        <v>81</v>
      </c>
      <c r="AV224" s="11" t="s">
        <v>81</v>
      </c>
      <c r="AW224" s="11" t="s">
        <v>6</v>
      </c>
      <c r="AX224" s="11" t="s">
        <v>79</v>
      </c>
      <c r="AY224" s="239" t="s">
        <v>131</v>
      </c>
    </row>
    <row r="225" s="10" customFormat="1" ht="29.88" customHeight="1">
      <c r="B225" s="200"/>
      <c r="C225" s="201"/>
      <c r="D225" s="202" t="s">
        <v>71</v>
      </c>
      <c r="E225" s="214" t="s">
        <v>178</v>
      </c>
      <c r="F225" s="214" t="s">
        <v>393</v>
      </c>
      <c r="G225" s="201"/>
      <c r="H225" s="201"/>
      <c r="I225" s="204"/>
      <c r="J225" s="215">
        <f>BK225</f>
        <v>0</v>
      </c>
      <c r="K225" s="201"/>
      <c r="L225" s="206"/>
      <c r="M225" s="207"/>
      <c r="N225" s="208"/>
      <c r="O225" s="208"/>
      <c r="P225" s="209">
        <f>SUM(P226:P256)</f>
        <v>0</v>
      </c>
      <c r="Q225" s="208"/>
      <c r="R225" s="209">
        <f>SUM(R226:R256)</f>
        <v>21.520500000000006</v>
      </c>
      <c r="S225" s="208"/>
      <c r="T225" s="210">
        <f>SUM(T226:T256)</f>
        <v>14.060160000000002</v>
      </c>
      <c r="AR225" s="211" t="s">
        <v>79</v>
      </c>
      <c r="AT225" s="212" t="s">
        <v>71</v>
      </c>
      <c r="AU225" s="212" t="s">
        <v>79</v>
      </c>
      <c r="AY225" s="211" t="s">
        <v>131</v>
      </c>
      <c r="BK225" s="213">
        <f>SUM(BK226:BK256)</f>
        <v>0</v>
      </c>
    </row>
    <row r="226" s="1" customFormat="1" ht="16.5" customHeight="1">
      <c r="B226" s="45"/>
      <c r="C226" s="216" t="s">
        <v>394</v>
      </c>
      <c r="D226" s="216" t="s">
        <v>133</v>
      </c>
      <c r="E226" s="217" t="s">
        <v>395</v>
      </c>
      <c r="F226" s="218" t="s">
        <v>396</v>
      </c>
      <c r="G226" s="219" t="s">
        <v>166</v>
      </c>
      <c r="H226" s="220">
        <v>81</v>
      </c>
      <c r="I226" s="221"/>
      <c r="J226" s="222">
        <f>ROUND(I226*H226,2)</f>
        <v>0</v>
      </c>
      <c r="K226" s="218" t="s">
        <v>137</v>
      </c>
      <c r="L226" s="71"/>
      <c r="M226" s="223" t="s">
        <v>21</v>
      </c>
      <c r="N226" s="224" t="s">
        <v>43</v>
      </c>
      <c r="O226" s="46"/>
      <c r="P226" s="225">
        <f>O226*H226</f>
        <v>0</v>
      </c>
      <c r="Q226" s="225">
        <v>0.12317</v>
      </c>
      <c r="R226" s="225">
        <f>Q226*H226</f>
        <v>9.9767700000000001</v>
      </c>
      <c r="S226" s="225">
        <v>0</v>
      </c>
      <c r="T226" s="226">
        <f>S226*H226</f>
        <v>0</v>
      </c>
      <c r="AR226" s="23" t="s">
        <v>138</v>
      </c>
      <c r="AT226" s="23" t="s">
        <v>133</v>
      </c>
      <c r="AU226" s="23" t="s">
        <v>81</v>
      </c>
      <c r="AY226" s="23" t="s">
        <v>131</v>
      </c>
      <c r="BE226" s="227">
        <f>IF(N226="základní",J226,0)</f>
        <v>0</v>
      </c>
      <c r="BF226" s="227">
        <f>IF(N226="snížená",J226,0)</f>
        <v>0</v>
      </c>
      <c r="BG226" s="227">
        <f>IF(N226="zákl. přenesená",J226,0)</f>
        <v>0</v>
      </c>
      <c r="BH226" s="227">
        <f>IF(N226="sníž. přenesená",J226,0)</f>
        <v>0</v>
      </c>
      <c r="BI226" s="227">
        <f>IF(N226="nulová",J226,0)</f>
        <v>0</v>
      </c>
      <c r="BJ226" s="23" t="s">
        <v>79</v>
      </c>
      <c r="BK226" s="227">
        <f>ROUND(I226*H226,2)</f>
        <v>0</v>
      </c>
      <c r="BL226" s="23" t="s">
        <v>138</v>
      </c>
      <c r="BM226" s="23" t="s">
        <v>397</v>
      </c>
    </row>
    <row r="227" s="11" customFormat="1">
      <c r="B227" s="228"/>
      <c r="C227" s="229"/>
      <c r="D227" s="230" t="s">
        <v>140</v>
      </c>
      <c r="E227" s="231" t="s">
        <v>21</v>
      </c>
      <c r="F227" s="232" t="s">
        <v>398</v>
      </c>
      <c r="G227" s="229"/>
      <c r="H227" s="233">
        <v>81</v>
      </c>
      <c r="I227" s="234"/>
      <c r="J227" s="229"/>
      <c r="K227" s="229"/>
      <c r="L227" s="235"/>
      <c r="M227" s="236"/>
      <c r="N227" s="237"/>
      <c r="O227" s="237"/>
      <c r="P227" s="237"/>
      <c r="Q227" s="237"/>
      <c r="R227" s="237"/>
      <c r="S227" s="237"/>
      <c r="T227" s="238"/>
      <c r="AT227" s="239" t="s">
        <v>140</v>
      </c>
      <c r="AU227" s="239" t="s">
        <v>81</v>
      </c>
      <c r="AV227" s="11" t="s">
        <v>81</v>
      </c>
      <c r="AW227" s="11" t="s">
        <v>35</v>
      </c>
      <c r="AX227" s="11" t="s">
        <v>79</v>
      </c>
      <c r="AY227" s="239" t="s">
        <v>131</v>
      </c>
    </row>
    <row r="228" s="1" customFormat="1" ht="25.5" customHeight="1">
      <c r="B228" s="45"/>
      <c r="C228" s="216" t="s">
        <v>399</v>
      </c>
      <c r="D228" s="216" t="s">
        <v>133</v>
      </c>
      <c r="E228" s="217" t="s">
        <v>400</v>
      </c>
      <c r="F228" s="218" t="s">
        <v>401</v>
      </c>
      <c r="G228" s="219" t="s">
        <v>166</v>
      </c>
      <c r="H228" s="220">
        <v>60</v>
      </c>
      <c r="I228" s="221"/>
      <c r="J228" s="222">
        <f>ROUND(I228*H228,2)</f>
        <v>0</v>
      </c>
      <c r="K228" s="218" t="s">
        <v>137</v>
      </c>
      <c r="L228" s="71"/>
      <c r="M228" s="223" t="s">
        <v>21</v>
      </c>
      <c r="N228" s="224" t="s">
        <v>43</v>
      </c>
      <c r="O228" s="46"/>
      <c r="P228" s="225">
        <f>O228*H228</f>
        <v>0</v>
      </c>
      <c r="Q228" s="225">
        <v>0.17434</v>
      </c>
      <c r="R228" s="225">
        <f>Q228*H228</f>
        <v>10.4604</v>
      </c>
      <c r="S228" s="225">
        <v>0</v>
      </c>
      <c r="T228" s="226">
        <f>S228*H228</f>
        <v>0</v>
      </c>
      <c r="AR228" s="23" t="s">
        <v>138</v>
      </c>
      <c r="AT228" s="23" t="s">
        <v>133</v>
      </c>
      <c r="AU228" s="23" t="s">
        <v>81</v>
      </c>
      <c r="AY228" s="23" t="s">
        <v>131</v>
      </c>
      <c r="BE228" s="227">
        <f>IF(N228="základní",J228,0)</f>
        <v>0</v>
      </c>
      <c r="BF228" s="227">
        <f>IF(N228="snížená",J228,0)</f>
        <v>0</v>
      </c>
      <c r="BG228" s="227">
        <f>IF(N228="zákl. přenesená",J228,0)</f>
        <v>0</v>
      </c>
      <c r="BH228" s="227">
        <f>IF(N228="sníž. přenesená",J228,0)</f>
        <v>0</v>
      </c>
      <c r="BI228" s="227">
        <f>IF(N228="nulová",J228,0)</f>
        <v>0</v>
      </c>
      <c r="BJ228" s="23" t="s">
        <v>79</v>
      </c>
      <c r="BK228" s="227">
        <f>ROUND(I228*H228,2)</f>
        <v>0</v>
      </c>
      <c r="BL228" s="23" t="s">
        <v>138</v>
      </c>
      <c r="BM228" s="23" t="s">
        <v>402</v>
      </c>
    </row>
    <row r="229" s="1" customFormat="1" ht="25.5" customHeight="1">
      <c r="B229" s="45"/>
      <c r="C229" s="216" t="s">
        <v>403</v>
      </c>
      <c r="D229" s="216" t="s">
        <v>133</v>
      </c>
      <c r="E229" s="217" t="s">
        <v>404</v>
      </c>
      <c r="F229" s="218" t="s">
        <v>405</v>
      </c>
      <c r="G229" s="219" t="s">
        <v>166</v>
      </c>
      <c r="H229" s="220">
        <v>128.40000000000001</v>
      </c>
      <c r="I229" s="221"/>
      <c r="J229" s="222">
        <f>ROUND(I229*H229,2)</f>
        <v>0</v>
      </c>
      <c r="K229" s="218" t="s">
        <v>137</v>
      </c>
      <c r="L229" s="71"/>
      <c r="M229" s="223" t="s">
        <v>21</v>
      </c>
      <c r="N229" s="224" t="s">
        <v>43</v>
      </c>
      <c r="O229" s="46"/>
      <c r="P229" s="225">
        <f>O229*H229</f>
        <v>0</v>
      </c>
      <c r="Q229" s="225">
        <v>0.00059999999999999995</v>
      </c>
      <c r="R229" s="225">
        <f>Q229*H229</f>
        <v>0.077039999999999997</v>
      </c>
      <c r="S229" s="225">
        <v>0</v>
      </c>
      <c r="T229" s="226">
        <f>S229*H229</f>
        <v>0</v>
      </c>
      <c r="AR229" s="23" t="s">
        <v>138</v>
      </c>
      <c r="AT229" s="23" t="s">
        <v>133</v>
      </c>
      <c r="AU229" s="23" t="s">
        <v>81</v>
      </c>
      <c r="AY229" s="23" t="s">
        <v>131</v>
      </c>
      <c r="BE229" s="227">
        <f>IF(N229="základní",J229,0)</f>
        <v>0</v>
      </c>
      <c r="BF229" s="227">
        <f>IF(N229="snížená",J229,0)</f>
        <v>0</v>
      </c>
      <c r="BG229" s="227">
        <f>IF(N229="zákl. přenesená",J229,0)</f>
        <v>0</v>
      </c>
      <c r="BH229" s="227">
        <f>IF(N229="sníž. přenesená",J229,0)</f>
        <v>0</v>
      </c>
      <c r="BI229" s="227">
        <f>IF(N229="nulová",J229,0)</f>
        <v>0</v>
      </c>
      <c r="BJ229" s="23" t="s">
        <v>79</v>
      </c>
      <c r="BK229" s="227">
        <f>ROUND(I229*H229,2)</f>
        <v>0</v>
      </c>
      <c r="BL229" s="23" t="s">
        <v>138</v>
      </c>
      <c r="BM229" s="23" t="s">
        <v>406</v>
      </c>
    </row>
    <row r="230" s="1" customFormat="1" ht="16.5" customHeight="1">
      <c r="B230" s="45"/>
      <c r="C230" s="216" t="s">
        <v>407</v>
      </c>
      <c r="D230" s="216" t="s">
        <v>133</v>
      </c>
      <c r="E230" s="217" t="s">
        <v>408</v>
      </c>
      <c r="F230" s="218" t="s">
        <v>409</v>
      </c>
      <c r="G230" s="219" t="s">
        <v>136</v>
      </c>
      <c r="H230" s="220">
        <v>1188</v>
      </c>
      <c r="I230" s="221"/>
      <c r="J230" s="222">
        <f>ROUND(I230*H230,2)</f>
        <v>0</v>
      </c>
      <c r="K230" s="218" t="s">
        <v>21</v>
      </c>
      <c r="L230" s="71"/>
      <c r="M230" s="223" t="s">
        <v>21</v>
      </c>
      <c r="N230" s="224" t="s">
        <v>43</v>
      </c>
      <c r="O230" s="46"/>
      <c r="P230" s="225">
        <f>O230*H230</f>
        <v>0</v>
      </c>
      <c r="Q230" s="225">
        <v>5.0000000000000002E-05</v>
      </c>
      <c r="R230" s="225">
        <f>Q230*H230</f>
        <v>0.059400000000000001</v>
      </c>
      <c r="S230" s="225">
        <v>0</v>
      </c>
      <c r="T230" s="226">
        <f>S230*H230</f>
        <v>0</v>
      </c>
      <c r="AR230" s="23" t="s">
        <v>138</v>
      </c>
      <c r="AT230" s="23" t="s">
        <v>133</v>
      </c>
      <c r="AU230" s="23" t="s">
        <v>81</v>
      </c>
      <c r="AY230" s="23" t="s">
        <v>131</v>
      </c>
      <c r="BE230" s="227">
        <f>IF(N230="základní",J230,0)</f>
        <v>0</v>
      </c>
      <c r="BF230" s="227">
        <f>IF(N230="snížená",J230,0)</f>
        <v>0</v>
      </c>
      <c r="BG230" s="227">
        <f>IF(N230="zákl. přenesená",J230,0)</f>
        <v>0</v>
      </c>
      <c r="BH230" s="227">
        <f>IF(N230="sníž. přenesená",J230,0)</f>
        <v>0</v>
      </c>
      <c r="BI230" s="227">
        <f>IF(N230="nulová",J230,0)</f>
        <v>0</v>
      </c>
      <c r="BJ230" s="23" t="s">
        <v>79</v>
      </c>
      <c r="BK230" s="227">
        <f>ROUND(I230*H230,2)</f>
        <v>0</v>
      </c>
      <c r="BL230" s="23" t="s">
        <v>138</v>
      </c>
      <c r="BM230" s="23" t="s">
        <v>410</v>
      </c>
    </row>
    <row r="231" s="1" customFormat="1" ht="16.5" customHeight="1">
      <c r="B231" s="45"/>
      <c r="C231" s="216" t="s">
        <v>411</v>
      </c>
      <c r="D231" s="216" t="s">
        <v>133</v>
      </c>
      <c r="E231" s="217" t="s">
        <v>412</v>
      </c>
      <c r="F231" s="218" t="s">
        <v>413</v>
      </c>
      <c r="G231" s="219" t="s">
        <v>166</v>
      </c>
      <c r="H231" s="220">
        <v>128.40000000000001</v>
      </c>
      <c r="I231" s="221"/>
      <c r="J231" s="222">
        <f>ROUND(I231*H231,2)</f>
        <v>0</v>
      </c>
      <c r="K231" s="218" t="s">
        <v>137</v>
      </c>
      <c r="L231" s="71"/>
      <c r="M231" s="223" t="s">
        <v>21</v>
      </c>
      <c r="N231" s="224" t="s">
        <v>43</v>
      </c>
      <c r="O231" s="46"/>
      <c r="P231" s="225">
        <f>O231*H231</f>
        <v>0</v>
      </c>
      <c r="Q231" s="225">
        <v>0</v>
      </c>
      <c r="R231" s="225">
        <f>Q231*H231</f>
        <v>0</v>
      </c>
      <c r="S231" s="225">
        <v>0</v>
      </c>
      <c r="T231" s="226">
        <f>S231*H231</f>
        <v>0</v>
      </c>
      <c r="AR231" s="23" t="s">
        <v>138</v>
      </c>
      <c r="AT231" s="23" t="s">
        <v>133</v>
      </c>
      <c r="AU231" s="23" t="s">
        <v>81</v>
      </c>
      <c r="AY231" s="23" t="s">
        <v>131</v>
      </c>
      <c r="BE231" s="227">
        <f>IF(N231="základní",J231,0)</f>
        <v>0</v>
      </c>
      <c r="BF231" s="227">
        <f>IF(N231="snížená",J231,0)</f>
        <v>0</v>
      </c>
      <c r="BG231" s="227">
        <f>IF(N231="zákl. přenesená",J231,0)</f>
        <v>0</v>
      </c>
      <c r="BH231" s="227">
        <f>IF(N231="sníž. přenesená",J231,0)</f>
        <v>0</v>
      </c>
      <c r="BI231" s="227">
        <f>IF(N231="nulová",J231,0)</f>
        <v>0</v>
      </c>
      <c r="BJ231" s="23" t="s">
        <v>79</v>
      </c>
      <c r="BK231" s="227">
        <f>ROUND(I231*H231,2)</f>
        <v>0</v>
      </c>
      <c r="BL231" s="23" t="s">
        <v>138</v>
      </c>
      <c r="BM231" s="23" t="s">
        <v>414</v>
      </c>
    </row>
    <row r="232" s="11" customFormat="1">
      <c r="B232" s="228"/>
      <c r="C232" s="229"/>
      <c r="D232" s="230" t="s">
        <v>140</v>
      </c>
      <c r="E232" s="231" t="s">
        <v>21</v>
      </c>
      <c r="F232" s="232" t="s">
        <v>415</v>
      </c>
      <c r="G232" s="229"/>
      <c r="H232" s="233">
        <v>128.40000000000001</v>
      </c>
      <c r="I232" s="234"/>
      <c r="J232" s="229"/>
      <c r="K232" s="229"/>
      <c r="L232" s="235"/>
      <c r="M232" s="236"/>
      <c r="N232" s="237"/>
      <c r="O232" s="237"/>
      <c r="P232" s="237"/>
      <c r="Q232" s="237"/>
      <c r="R232" s="237"/>
      <c r="S232" s="237"/>
      <c r="T232" s="238"/>
      <c r="AT232" s="239" t="s">
        <v>140</v>
      </c>
      <c r="AU232" s="239" t="s">
        <v>81</v>
      </c>
      <c r="AV232" s="11" t="s">
        <v>81</v>
      </c>
      <c r="AW232" s="11" t="s">
        <v>35</v>
      </c>
      <c r="AX232" s="11" t="s">
        <v>79</v>
      </c>
      <c r="AY232" s="239" t="s">
        <v>131</v>
      </c>
    </row>
    <row r="233" s="1" customFormat="1" ht="16.5" customHeight="1">
      <c r="B233" s="45"/>
      <c r="C233" s="216" t="s">
        <v>416</v>
      </c>
      <c r="D233" s="216" t="s">
        <v>133</v>
      </c>
      <c r="E233" s="217" t="s">
        <v>417</v>
      </c>
      <c r="F233" s="218" t="s">
        <v>418</v>
      </c>
      <c r="G233" s="219" t="s">
        <v>265</v>
      </c>
      <c r="H233" s="220">
        <v>1</v>
      </c>
      <c r="I233" s="221"/>
      <c r="J233" s="222">
        <f>ROUND(I233*H233,2)</f>
        <v>0</v>
      </c>
      <c r="K233" s="218" t="s">
        <v>137</v>
      </c>
      <c r="L233" s="71"/>
      <c r="M233" s="223" t="s">
        <v>21</v>
      </c>
      <c r="N233" s="224" t="s">
        <v>43</v>
      </c>
      <c r="O233" s="46"/>
      <c r="P233" s="225">
        <f>O233*H233</f>
        <v>0</v>
      </c>
      <c r="Q233" s="225">
        <v>1.0000000000000001E-05</v>
      </c>
      <c r="R233" s="225">
        <f>Q233*H233</f>
        <v>1.0000000000000001E-05</v>
      </c>
      <c r="S233" s="225">
        <v>0</v>
      </c>
      <c r="T233" s="226">
        <f>S233*H233</f>
        <v>0</v>
      </c>
      <c r="AR233" s="23" t="s">
        <v>138</v>
      </c>
      <c r="AT233" s="23" t="s">
        <v>133</v>
      </c>
      <c r="AU233" s="23" t="s">
        <v>81</v>
      </c>
      <c r="AY233" s="23" t="s">
        <v>131</v>
      </c>
      <c r="BE233" s="227">
        <f>IF(N233="základní",J233,0)</f>
        <v>0</v>
      </c>
      <c r="BF233" s="227">
        <f>IF(N233="snížená",J233,0)</f>
        <v>0</v>
      </c>
      <c r="BG233" s="227">
        <f>IF(N233="zákl. přenesená",J233,0)</f>
        <v>0</v>
      </c>
      <c r="BH233" s="227">
        <f>IF(N233="sníž. přenesená",J233,0)</f>
        <v>0</v>
      </c>
      <c r="BI233" s="227">
        <f>IF(N233="nulová",J233,0)</f>
        <v>0</v>
      </c>
      <c r="BJ233" s="23" t="s">
        <v>79</v>
      </c>
      <c r="BK233" s="227">
        <f>ROUND(I233*H233,2)</f>
        <v>0</v>
      </c>
      <c r="BL233" s="23" t="s">
        <v>138</v>
      </c>
      <c r="BM233" s="23" t="s">
        <v>419</v>
      </c>
    </row>
    <row r="234" s="1" customFormat="1" ht="25.5" customHeight="1">
      <c r="B234" s="45"/>
      <c r="C234" s="261" t="s">
        <v>420</v>
      </c>
      <c r="D234" s="261" t="s">
        <v>213</v>
      </c>
      <c r="E234" s="262" t="s">
        <v>421</v>
      </c>
      <c r="F234" s="263" t="s">
        <v>422</v>
      </c>
      <c r="G234" s="264" t="s">
        <v>265</v>
      </c>
      <c r="H234" s="265">
        <v>1</v>
      </c>
      <c r="I234" s="266"/>
      <c r="J234" s="267">
        <f>ROUND(I234*H234,2)</f>
        <v>0</v>
      </c>
      <c r="K234" s="263" t="s">
        <v>137</v>
      </c>
      <c r="L234" s="268"/>
      <c r="M234" s="269" t="s">
        <v>21</v>
      </c>
      <c r="N234" s="270" t="s">
        <v>43</v>
      </c>
      <c r="O234" s="46"/>
      <c r="P234" s="225">
        <f>O234*H234</f>
        <v>0</v>
      </c>
      <c r="Q234" s="225">
        <v>0.0060000000000000001</v>
      </c>
      <c r="R234" s="225">
        <f>Q234*H234</f>
        <v>0.0060000000000000001</v>
      </c>
      <c r="S234" s="225">
        <v>0</v>
      </c>
      <c r="T234" s="226">
        <f>S234*H234</f>
        <v>0</v>
      </c>
      <c r="AR234" s="23" t="s">
        <v>168</v>
      </c>
      <c r="AT234" s="23" t="s">
        <v>213</v>
      </c>
      <c r="AU234" s="23" t="s">
        <v>81</v>
      </c>
      <c r="AY234" s="23" t="s">
        <v>131</v>
      </c>
      <c r="BE234" s="227">
        <f>IF(N234="základní",J234,0)</f>
        <v>0</v>
      </c>
      <c r="BF234" s="227">
        <f>IF(N234="snížená",J234,0)</f>
        <v>0</v>
      </c>
      <c r="BG234" s="227">
        <f>IF(N234="zákl. přenesená",J234,0)</f>
        <v>0</v>
      </c>
      <c r="BH234" s="227">
        <f>IF(N234="sníž. přenesená",J234,0)</f>
        <v>0</v>
      </c>
      <c r="BI234" s="227">
        <f>IF(N234="nulová",J234,0)</f>
        <v>0</v>
      </c>
      <c r="BJ234" s="23" t="s">
        <v>79</v>
      </c>
      <c r="BK234" s="227">
        <f>ROUND(I234*H234,2)</f>
        <v>0</v>
      </c>
      <c r="BL234" s="23" t="s">
        <v>138</v>
      </c>
      <c r="BM234" s="23" t="s">
        <v>423</v>
      </c>
    </row>
    <row r="235" s="1" customFormat="1" ht="16.5" customHeight="1">
      <c r="B235" s="45"/>
      <c r="C235" s="216" t="s">
        <v>424</v>
      </c>
      <c r="D235" s="216" t="s">
        <v>133</v>
      </c>
      <c r="E235" s="217" t="s">
        <v>425</v>
      </c>
      <c r="F235" s="218" t="s">
        <v>426</v>
      </c>
      <c r="G235" s="219" t="s">
        <v>265</v>
      </c>
      <c r="H235" s="220">
        <v>2</v>
      </c>
      <c r="I235" s="221"/>
      <c r="J235" s="222">
        <f>ROUND(I235*H235,2)</f>
        <v>0</v>
      </c>
      <c r="K235" s="218" t="s">
        <v>137</v>
      </c>
      <c r="L235" s="71"/>
      <c r="M235" s="223" t="s">
        <v>21</v>
      </c>
      <c r="N235" s="224" t="s">
        <v>43</v>
      </c>
      <c r="O235" s="46"/>
      <c r="P235" s="225">
        <f>O235*H235</f>
        <v>0</v>
      </c>
      <c r="Q235" s="225">
        <v>0.35743999999999998</v>
      </c>
      <c r="R235" s="225">
        <f>Q235*H235</f>
        <v>0.71487999999999996</v>
      </c>
      <c r="S235" s="225">
        <v>0</v>
      </c>
      <c r="T235" s="226">
        <f>S235*H235</f>
        <v>0</v>
      </c>
      <c r="AR235" s="23" t="s">
        <v>138</v>
      </c>
      <c r="AT235" s="23" t="s">
        <v>133</v>
      </c>
      <c r="AU235" s="23" t="s">
        <v>81</v>
      </c>
      <c r="AY235" s="23" t="s">
        <v>131</v>
      </c>
      <c r="BE235" s="227">
        <f>IF(N235="základní",J235,0)</f>
        <v>0</v>
      </c>
      <c r="BF235" s="227">
        <f>IF(N235="snížená",J235,0)</f>
        <v>0</v>
      </c>
      <c r="BG235" s="227">
        <f>IF(N235="zákl. přenesená",J235,0)</f>
        <v>0</v>
      </c>
      <c r="BH235" s="227">
        <f>IF(N235="sníž. přenesená",J235,0)</f>
        <v>0</v>
      </c>
      <c r="BI235" s="227">
        <f>IF(N235="nulová",J235,0)</f>
        <v>0</v>
      </c>
      <c r="BJ235" s="23" t="s">
        <v>79</v>
      </c>
      <c r="BK235" s="227">
        <f>ROUND(I235*H235,2)</f>
        <v>0</v>
      </c>
      <c r="BL235" s="23" t="s">
        <v>138</v>
      </c>
      <c r="BM235" s="23" t="s">
        <v>427</v>
      </c>
    </row>
    <row r="236" s="1" customFormat="1" ht="25.5" customHeight="1">
      <c r="B236" s="45"/>
      <c r="C236" s="261" t="s">
        <v>428</v>
      </c>
      <c r="D236" s="261" t="s">
        <v>213</v>
      </c>
      <c r="E236" s="262" t="s">
        <v>429</v>
      </c>
      <c r="F236" s="263" t="s">
        <v>430</v>
      </c>
      <c r="G236" s="264" t="s">
        <v>265</v>
      </c>
      <c r="H236" s="265">
        <v>2</v>
      </c>
      <c r="I236" s="266"/>
      <c r="J236" s="267">
        <f>ROUND(I236*H236,2)</f>
        <v>0</v>
      </c>
      <c r="K236" s="263" t="s">
        <v>21</v>
      </c>
      <c r="L236" s="268"/>
      <c r="M236" s="269" t="s">
        <v>21</v>
      </c>
      <c r="N236" s="270" t="s">
        <v>43</v>
      </c>
      <c r="O236" s="46"/>
      <c r="P236" s="225">
        <f>O236*H236</f>
        <v>0</v>
      </c>
      <c r="Q236" s="225">
        <v>0.082000000000000003</v>
      </c>
      <c r="R236" s="225">
        <f>Q236*H236</f>
        <v>0.16400000000000001</v>
      </c>
      <c r="S236" s="225">
        <v>0</v>
      </c>
      <c r="T236" s="226">
        <f>S236*H236</f>
        <v>0</v>
      </c>
      <c r="AR236" s="23" t="s">
        <v>168</v>
      </c>
      <c r="AT236" s="23" t="s">
        <v>213</v>
      </c>
      <c r="AU236" s="23" t="s">
        <v>81</v>
      </c>
      <c r="AY236" s="23" t="s">
        <v>131</v>
      </c>
      <c r="BE236" s="227">
        <f>IF(N236="základní",J236,0)</f>
        <v>0</v>
      </c>
      <c r="BF236" s="227">
        <f>IF(N236="snížená",J236,0)</f>
        <v>0</v>
      </c>
      <c r="BG236" s="227">
        <f>IF(N236="zákl. přenesená",J236,0)</f>
        <v>0</v>
      </c>
      <c r="BH236" s="227">
        <f>IF(N236="sníž. přenesená",J236,0)</f>
        <v>0</v>
      </c>
      <c r="BI236" s="227">
        <f>IF(N236="nulová",J236,0)</f>
        <v>0</v>
      </c>
      <c r="BJ236" s="23" t="s">
        <v>79</v>
      </c>
      <c r="BK236" s="227">
        <f>ROUND(I236*H236,2)</f>
        <v>0</v>
      </c>
      <c r="BL236" s="23" t="s">
        <v>138</v>
      </c>
      <c r="BM236" s="23" t="s">
        <v>431</v>
      </c>
    </row>
    <row r="237" s="1" customFormat="1" ht="16.5" customHeight="1">
      <c r="B237" s="45"/>
      <c r="C237" s="216" t="s">
        <v>432</v>
      </c>
      <c r="D237" s="216" t="s">
        <v>133</v>
      </c>
      <c r="E237" s="217" t="s">
        <v>433</v>
      </c>
      <c r="F237" s="218" t="s">
        <v>434</v>
      </c>
      <c r="G237" s="219" t="s">
        <v>265</v>
      </c>
      <c r="H237" s="220">
        <v>1</v>
      </c>
      <c r="I237" s="221"/>
      <c r="J237" s="222">
        <f>ROUND(I237*H237,2)</f>
        <v>0</v>
      </c>
      <c r="K237" s="218" t="s">
        <v>137</v>
      </c>
      <c r="L237" s="71"/>
      <c r="M237" s="223" t="s">
        <v>21</v>
      </c>
      <c r="N237" s="224" t="s">
        <v>43</v>
      </c>
      <c r="O237" s="46"/>
      <c r="P237" s="225">
        <f>O237*H237</f>
        <v>0</v>
      </c>
      <c r="Q237" s="225">
        <v>0.0011999999999999999</v>
      </c>
      <c r="R237" s="225">
        <f>Q237*H237</f>
        <v>0.0011999999999999999</v>
      </c>
      <c r="S237" s="225">
        <v>0</v>
      </c>
      <c r="T237" s="226">
        <f>S237*H237</f>
        <v>0</v>
      </c>
      <c r="AR237" s="23" t="s">
        <v>138</v>
      </c>
      <c r="AT237" s="23" t="s">
        <v>133</v>
      </c>
      <c r="AU237" s="23" t="s">
        <v>81</v>
      </c>
      <c r="AY237" s="23" t="s">
        <v>131</v>
      </c>
      <c r="BE237" s="227">
        <f>IF(N237="základní",J237,0)</f>
        <v>0</v>
      </c>
      <c r="BF237" s="227">
        <f>IF(N237="snížená",J237,0)</f>
        <v>0</v>
      </c>
      <c r="BG237" s="227">
        <f>IF(N237="zákl. přenesená",J237,0)</f>
        <v>0</v>
      </c>
      <c r="BH237" s="227">
        <f>IF(N237="sníž. přenesená",J237,0)</f>
        <v>0</v>
      </c>
      <c r="BI237" s="227">
        <f>IF(N237="nulová",J237,0)</f>
        <v>0</v>
      </c>
      <c r="BJ237" s="23" t="s">
        <v>79</v>
      </c>
      <c r="BK237" s="227">
        <f>ROUND(I237*H237,2)</f>
        <v>0</v>
      </c>
      <c r="BL237" s="23" t="s">
        <v>138</v>
      </c>
      <c r="BM237" s="23" t="s">
        <v>435</v>
      </c>
    </row>
    <row r="238" s="1" customFormat="1" ht="16.5" customHeight="1">
      <c r="B238" s="45"/>
      <c r="C238" s="261" t="s">
        <v>436</v>
      </c>
      <c r="D238" s="261" t="s">
        <v>213</v>
      </c>
      <c r="E238" s="262" t="s">
        <v>437</v>
      </c>
      <c r="F238" s="263" t="s">
        <v>438</v>
      </c>
      <c r="G238" s="264" t="s">
        <v>265</v>
      </c>
      <c r="H238" s="265">
        <v>1</v>
      </c>
      <c r="I238" s="266"/>
      <c r="J238" s="267">
        <f>ROUND(I238*H238,2)</f>
        <v>0</v>
      </c>
      <c r="K238" s="263" t="s">
        <v>137</v>
      </c>
      <c r="L238" s="268"/>
      <c r="M238" s="269" t="s">
        <v>21</v>
      </c>
      <c r="N238" s="270" t="s">
        <v>43</v>
      </c>
      <c r="O238" s="46"/>
      <c r="P238" s="225">
        <f>O238*H238</f>
        <v>0</v>
      </c>
      <c r="Q238" s="225">
        <v>0.02</v>
      </c>
      <c r="R238" s="225">
        <f>Q238*H238</f>
        <v>0.02</v>
      </c>
      <c r="S238" s="225">
        <v>0</v>
      </c>
      <c r="T238" s="226">
        <f>S238*H238</f>
        <v>0</v>
      </c>
      <c r="AR238" s="23" t="s">
        <v>168</v>
      </c>
      <c r="AT238" s="23" t="s">
        <v>213</v>
      </c>
      <c r="AU238" s="23" t="s">
        <v>81</v>
      </c>
      <c r="AY238" s="23" t="s">
        <v>131</v>
      </c>
      <c r="BE238" s="227">
        <f>IF(N238="základní",J238,0)</f>
        <v>0</v>
      </c>
      <c r="BF238" s="227">
        <f>IF(N238="snížená",J238,0)</f>
        <v>0</v>
      </c>
      <c r="BG238" s="227">
        <f>IF(N238="zákl. přenesená",J238,0)</f>
        <v>0</v>
      </c>
      <c r="BH238" s="227">
        <f>IF(N238="sníž. přenesená",J238,0)</f>
        <v>0</v>
      </c>
      <c r="BI238" s="227">
        <f>IF(N238="nulová",J238,0)</f>
        <v>0</v>
      </c>
      <c r="BJ238" s="23" t="s">
        <v>79</v>
      </c>
      <c r="BK238" s="227">
        <f>ROUND(I238*H238,2)</f>
        <v>0</v>
      </c>
      <c r="BL238" s="23" t="s">
        <v>138</v>
      </c>
      <c r="BM238" s="23" t="s">
        <v>439</v>
      </c>
    </row>
    <row r="239" s="1" customFormat="1" ht="16.5" customHeight="1">
      <c r="B239" s="45"/>
      <c r="C239" s="216" t="s">
        <v>440</v>
      </c>
      <c r="D239" s="216" t="s">
        <v>133</v>
      </c>
      <c r="E239" s="217" t="s">
        <v>441</v>
      </c>
      <c r="F239" s="218" t="s">
        <v>442</v>
      </c>
      <c r="G239" s="219" t="s">
        <v>136</v>
      </c>
      <c r="H239" s="220">
        <v>40.5</v>
      </c>
      <c r="I239" s="221"/>
      <c r="J239" s="222">
        <f>ROUND(I239*H239,2)</f>
        <v>0</v>
      </c>
      <c r="K239" s="218" t="s">
        <v>137</v>
      </c>
      <c r="L239" s="71"/>
      <c r="M239" s="223" t="s">
        <v>21</v>
      </c>
      <c r="N239" s="224" t="s">
        <v>43</v>
      </c>
      <c r="O239" s="46"/>
      <c r="P239" s="225">
        <f>O239*H239</f>
        <v>0</v>
      </c>
      <c r="Q239" s="225">
        <v>0</v>
      </c>
      <c r="R239" s="225">
        <f>Q239*H239</f>
        <v>0</v>
      </c>
      <c r="S239" s="225">
        <v>0</v>
      </c>
      <c r="T239" s="226">
        <f>S239*H239</f>
        <v>0</v>
      </c>
      <c r="AR239" s="23" t="s">
        <v>138</v>
      </c>
      <c r="AT239" s="23" t="s">
        <v>133</v>
      </c>
      <c r="AU239" s="23" t="s">
        <v>81</v>
      </c>
      <c r="AY239" s="23" t="s">
        <v>131</v>
      </c>
      <c r="BE239" s="227">
        <f>IF(N239="základní",J239,0)</f>
        <v>0</v>
      </c>
      <c r="BF239" s="227">
        <f>IF(N239="snížená",J239,0)</f>
        <v>0</v>
      </c>
      <c r="BG239" s="227">
        <f>IF(N239="zákl. přenesená",J239,0)</f>
        <v>0</v>
      </c>
      <c r="BH239" s="227">
        <f>IF(N239="sníž. přenesená",J239,0)</f>
        <v>0</v>
      </c>
      <c r="BI239" s="227">
        <f>IF(N239="nulová",J239,0)</f>
        <v>0</v>
      </c>
      <c r="BJ239" s="23" t="s">
        <v>79</v>
      </c>
      <c r="BK239" s="227">
        <f>ROUND(I239*H239,2)</f>
        <v>0</v>
      </c>
      <c r="BL239" s="23" t="s">
        <v>138</v>
      </c>
      <c r="BM239" s="23" t="s">
        <v>443</v>
      </c>
    </row>
    <row r="240" s="1" customFormat="1" ht="25.5" customHeight="1">
      <c r="B240" s="45"/>
      <c r="C240" s="216" t="s">
        <v>444</v>
      </c>
      <c r="D240" s="216" t="s">
        <v>133</v>
      </c>
      <c r="E240" s="217" t="s">
        <v>445</v>
      </c>
      <c r="F240" s="218" t="s">
        <v>446</v>
      </c>
      <c r="G240" s="219" t="s">
        <v>265</v>
      </c>
      <c r="H240" s="220">
        <v>1</v>
      </c>
      <c r="I240" s="221"/>
      <c r="J240" s="222">
        <f>ROUND(I240*H240,2)</f>
        <v>0</v>
      </c>
      <c r="K240" s="218" t="s">
        <v>137</v>
      </c>
      <c r="L240" s="71"/>
      <c r="M240" s="223" t="s">
        <v>21</v>
      </c>
      <c r="N240" s="224" t="s">
        <v>43</v>
      </c>
      <c r="O240" s="46"/>
      <c r="P240" s="225">
        <f>O240*H240</f>
        <v>0</v>
      </c>
      <c r="Q240" s="225">
        <v>0</v>
      </c>
      <c r="R240" s="225">
        <f>Q240*H240</f>
        <v>0</v>
      </c>
      <c r="S240" s="225">
        <v>0</v>
      </c>
      <c r="T240" s="226">
        <f>S240*H240</f>
        <v>0</v>
      </c>
      <c r="AR240" s="23" t="s">
        <v>138</v>
      </c>
      <c r="AT240" s="23" t="s">
        <v>133</v>
      </c>
      <c r="AU240" s="23" t="s">
        <v>81</v>
      </c>
      <c r="AY240" s="23" t="s">
        <v>131</v>
      </c>
      <c r="BE240" s="227">
        <f>IF(N240="základní",J240,0)</f>
        <v>0</v>
      </c>
      <c r="BF240" s="227">
        <f>IF(N240="snížená",J240,0)</f>
        <v>0</v>
      </c>
      <c r="BG240" s="227">
        <f>IF(N240="zákl. přenesená",J240,0)</f>
        <v>0</v>
      </c>
      <c r="BH240" s="227">
        <f>IF(N240="sníž. přenesená",J240,0)</f>
        <v>0</v>
      </c>
      <c r="BI240" s="227">
        <f>IF(N240="nulová",J240,0)</f>
        <v>0</v>
      </c>
      <c r="BJ240" s="23" t="s">
        <v>79</v>
      </c>
      <c r="BK240" s="227">
        <f>ROUND(I240*H240,2)</f>
        <v>0</v>
      </c>
      <c r="BL240" s="23" t="s">
        <v>138</v>
      </c>
      <c r="BM240" s="23" t="s">
        <v>447</v>
      </c>
    </row>
    <row r="241" s="1" customFormat="1" ht="25.5" customHeight="1">
      <c r="B241" s="45"/>
      <c r="C241" s="216" t="s">
        <v>448</v>
      </c>
      <c r="D241" s="216" t="s">
        <v>133</v>
      </c>
      <c r="E241" s="217" t="s">
        <v>449</v>
      </c>
      <c r="F241" s="218" t="s">
        <v>450</v>
      </c>
      <c r="G241" s="219" t="s">
        <v>265</v>
      </c>
      <c r="H241" s="220">
        <v>2</v>
      </c>
      <c r="I241" s="221"/>
      <c r="J241" s="222">
        <f>ROUND(I241*H241,2)</f>
        <v>0</v>
      </c>
      <c r="K241" s="218" t="s">
        <v>137</v>
      </c>
      <c r="L241" s="71"/>
      <c r="M241" s="223" t="s">
        <v>21</v>
      </c>
      <c r="N241" s="224" t="s">
        <v>43</v>
      </c>
      <c r="O241" s="46"/>
      <c r="P241" s="225">
        <f>O241*H241</f>
        <v>0</v>
      </c>
      <c r="Q241" s="225">
        <v>0</v>
      </c>
      <c r="R241" s="225">
        <f>Q241*H241</f>
        <v>0</v>
      </c>
      <c r="S241" s="225">
        <v>0</v>
      </c>
      <c r="T241" s="226">
        <f>S241*H241</f>
        <v>0</v>
      </c>
      <c r="AR241" s="23" t="s">
        <v>138</v>
      </c>
      <c r="AT241" s="23" t="s">
        <v>133</v>
      </c>
      <c r="AU241" s="23" t="s">
        <v>81</v>
      </c>
      <c r="AY241" s="23" t="s">
        <v>131</v>
      </c>
      <c r="BE241" s="227">
        <f>IF(N241="základní",J241,0)</f>
        <v>0</v>
      </c>
      <c r="BF241" s="227">
        <f>IF(N241="snížená",J241,0)</f>
        <v>0</v>
      </c>
      <c r="BG241" s="227">
        <f>IF(N241="zákl. přenesená",J241,0)</f>
        <v>0</v>
      </c>
      <c r="BH241" s="227">
        <f>IF(N241="sníž. přenesená",J241,0)</f>
        <v>0</v>
      </c>
      <c r="BI241" s="227">
        <f>IF(N241="nulová",J241,0)</f>
        <v>0</v>
      </c>
      <c r="BJ241" s="23" t="s">
        <v>79</v>
      </c>
      <c r="BK241" s="227">
        <f>ROUND(I241*H241,2)</f>
        <v>0</v>
      </c>
      <c r="BL241" s="23" t="s">
        <v>138</v>
      </c>
      <c r="BM241" s="23" t="s">
        <v>451</v>
      </c>
    </row>
    <row r="242" s="1" customFormat="1" ht="25.5" customHeight="1">
      <c r="B242" s="45"/>
      <c r="C242" s="216" t="s">
        <v>452</v>
      </c>
      <c r="D242" s="216" t="s">
        <v>133</v>
      </c>
      <c r="E242" s="217" t="s">
        <v>453</v>
      </c>
      <c r="F242" s="218" t="s">
        <v>454</v>
      </c>
      <c r="G242" s="219" t="s">
        <v>265</v>
      </c>
      <c r="H242" s="220">
        <v>1</v>
      </c>
      <c r="I242" s="221"/>
      <c r="J242" s="222">
        <f>ROUND(I242*H242,2)</f>
        <v>0</v>
      </c>
      <c r="K242" s="218" t="s">
        <v>137</v>
      </c>
      <c r="L242" s="71"/>
      <c r="M242" s="223" t="s">
        <v>21</v>
      </c>
      <c r="N242" s="224" t="s">
        <v>43</v>
      </c>
      <c r="O242" s="46"/>
      <c r="P242" s="225">
        <f>O242*H242</f>
        <v>0</v>
      </c>
      <c r="Q242" s="225">
        <v>0</v>
      </c>
      <c r="R242" s="225">
        <f>Q242*H242</f>
        <v>0</v>
      </c>
      <c r="S242" s="225">
        <v>0</v>
      </c>
      <c r="T242" s="226">
        <f>S242*H242</f>
        <v>0</v>
      </c>
      <c r="AR242" s="23" t="s">
        <v>138</v>
      </c>
      <c r="AT242" s="23" t="s">
        <v>133</v>
      </c>
      <c r="AU242" s="23" t="s">
        <v>81</v>
      </c>
      <c r="AY242" s="23" t="s">
        <v>131</v>
      </c>
      <c r="BE242" s="227">
        <f>IF(N242="základní",J242,0)</f>
        <v>0</v>
      </c>
      <c r="BF242" s="227">
        <f>IF(N242="snížená",J242,0)</f>
        <v>0</v>
      </c>
      <c r="BG242" s="227">
        <f>IF(N242="zákl. přenesená",J242,0)</f>
        <v>0</v>
      </c>
      <c r="BH242" s="227">
        <f>IF(N242="sníž. přenesená",J242,0)</f>
        <v>0</v>
      </c>
      <c r="BI242" s="227">
        <f>IF(N242="nulová",J242,0)</f>
        <v>0</v>
      </c>
      <c r="BJ242" s="23" t="s">
        <v>79</v>
      </c>
      <c r="BK242" s="227">
        <f>ROUND(I242*H242,2)</f>
        <v>0</v>
      </c>
      <c r="BL242" s="23" t="s">
        <v>138</v>
      </c>
      <c r="BM242" s="23" t="s">
        <v>455</v>
      </c>
    </row>
    <row r="243" s="1" customFormat="1" ht="16.5" customHeight="1">
      <c r="B243" s="45"/>
      <c r="C243" s="216" t="s">
        <v>456</v>
      </c>
      <c r="D243" s="216" t="s">
        <v>133</v>
      </c>
      <c r="E243" s="217" t="s">
        <v>457</v>
      </c>
      <c r="F243" s="218" t="s">
        <v>458</v>
      </c>
      <c r="G243" s="219" t="s">
        <v>136</v>
      </c>
      <c r="H243" s="220">
        <v>1188</v>
      </c>
      <c r="I243" s="221"/>
      <c r="J243" s="222">
        <f>ROUND(I243*H243,2)</f>
        <v>0</v>
      </c>
      <c r="K243" s="218" t="s">
        <v>137</v>
      </c>
      <c r="L243" s="71"/>
      <c r="M243" s="223" t="s">
        <v>21</v>
      </c>
      <c r="N243" s="224" t="s">
        <v>43</v>
      </c>
      <c r="O243" s="46"/>
      <c r="P243" s="225">
        <f>O243*H243</f>
        <v>0</v>
      </c>
      <c r="Q243" s="225">
        <v>0</v>
      </c>
      <c r="R243" s="225">
        <f>Q243*H243</f>
        <v>0</v>
      </c>
      <c r="S243" s="225">
        <v>0</v>
      </c>
      <c r="T243" s="226">
        <f>S243*H243</f>
        <v>0</v>
      </c>
      <c r="AR243" s="23" t="s">
        <v>138</v>
      </c>
      <c r="AT243" s="23" t="s">
        <v>133</v>
      </c>
      <c r="AU243" s="23" t="s">
        <v>81</v>
      </c>
      <c r="AY243" s="23" t="s">
        <v>131</v>
      </c>
      <c r="BE243" s="227">
        <f>IF(N243="základní",J243,0)</f>
        <v>0</v>
      </c>
      <c r="BF243" s="227">
        <f>IF(N243="snížená",J243,0)</f>
        <v>0</v>
      </c>
      <c r="BG243" s="227">
        <f>IF(N243="zákl. přenesená",J243,0)</f>
        <v>0</v>
      </c>
      <c r="BH243" s="227">
        <f>IF(N243="sníž. přenesená",J243,0)</f>
        <v>0</v>
      </c>
      <c r="BI243" s="227">
        <f>IF(N243="nulová",J243,0)</f>
        <v>0</v>
      </c>
      <c r="BJ243" s="23" t="s">
        <v>79</v>
      </c>
      <c r="BK243" s="227">
        <f>ROUND(I243*H243,2)</f>
        <v>0</v>
      </c>
      <c r="BL243" s="23" t="s">
        <v>138</v>
      </c>
      <c r="BM243" s="23" t="s">
        <v>459</v>
      </c>
    </row>
    <row r="244" s="1" customFormat="1" ht="38.25" customHeight="1">
      <c r="B244" s="45"/>
      <c r="C244" s="216" t="s">
        <v>460</v>
      </c>
      <c r="D244" s="216" t="s">
        <v>133</v>
      </c>
      <c r="E244" s="217" t="s">
        <v>461</v>
      </c>
      <c r="F244" s="218" t="s">
        <v>462</v>
      </c>
      <c r="G244" s="219" t="s">
        <v>265</v>
      </c>
      <c r="H244" s="220">
        <v>60</v>
      </c>
      <c r="I244" s="221"/>
      <c r="J244" s="222">
        <f>ROUND(I244*H244,2)</f>
        <v>0</v>
      </c>
      <c r="K244" s="218" t="s">
        <v>21</v>
      </c>
      <c r="L244" s="71"/>
      <c r="M244" s="223" t="s">
        <v>21</v>
      </c>
      <c r="N244" s="224" t="s">
        <v>43</v>
      </c>
      <c r="O244" s="46"/>
      <c r="P244" s="225">
        <f>O244*H244</f>
        <v>0</v>
      </c>
      <c r="Q244" s="225">
        <v>0.00068000000000000005</v>
      </c>
      <c r="R244" s="225">
        <f>Q244*H244</f>
        <v>0.040800000000000003</v>
      </c>
      <c r="S244" s="225">
        <v>0</v>
      </c>
      <c r="T244" s="226">
        <f>S244*H244</f>
        <v>0</v>
      </c>
      <c r="AR244" s="23" t="s">
        <v>138</v>
      </c>
      <c r="AT244" s="23" t="s">
        <v>133</v>
      </c>
      <c r="AU244" s="23" t="s">
        <v>81</v>
      </c>
      <c r="AY244" s="23" t="s">
        <v>131</v>
      </c>
      <c r="BE244" s="227">
        <f>IF(N244="základní",J244,0)</f>
        <v>0</v>
      </c>
      <c r="BF244" s="227">
        <f>IF(N244="snížená",J244,0)</f>
        <v>0</v>
      </c>
      <c r="BG244" s="227">
        <f>IF(N244="zákl. přenesená",J244,0)</f>
        <v>0</v>
      </c>
      <c r="BH244" s="227">
        <f>IF(N244="sníž. přenesená",J244,0)</f>
        <v>0</v>
      </c>
      <c r="BI244" s="227">
        <f>IF(N244="nulová",J244,0)</f>
        <v>0</v>
      </c>
      <c r="BJ244" s="23" t="s">
        <v>79</v>
      </c>
      <c r="BK244" s="227">
        <f>ROUND(I244*H244,2)</f>
        <v>0</v>
      </c>
      <c r="BL244" s="23" t="s">
        <v>138</v>
      </c>
      <c r="BM244" s="23" t="s">
        <v>463</v>
      </c>
    </row>
    <row r="245" s="1" customFormat="1" ht="16.5" customHeight="1">
      <c r="B245" s="45"/>
      <c r="C245" s="216" t="s">
        <v>464</v>
      </c>
      <c r="D245" s="216" t="s">
        <v>133</v>
      </c>
      <c r="E245" s="217" t="s">
        <v>465</v>
      </c>
      <c r="F245" s="218" t="s">
        <v>466</v>
      </c>
      <c r="G245" s="219" t="s">
        <v>171</v>
      </c>
      <c r="H245" s="220">
        <v>5.7759999999999998</v>
      </c>
      <c r="I245" s="221"/>
      <c r="J245" s="222">
        <f>ROUND(I245*H245,2)</f>
        <v>0</v>
      </c>
      <c r="K245" s="218" t="s">
        <v>137</v>
      </c>
      <c r="L245" s="71"/>
      <c r="M245" s="223" t="s">
        <v>21</v>
      </c>
      <c r="N245" s="224" t="s">
        <v>43</v>
      </c>
      <c r="O245" s="46"/>
      <c r="P245" s="225">
        <f>O245*H245</f>
        <v>0</v>
      </c>
      <c r="Q245" s="225">
        <v>0</v>
      </c>
      <c r="R245" s="225">
        <f>Q245*H245</f>
        <v>0</v>
      </c>
      <c r="S245" s="225">
        <v>2</v>
      </c>
      <c r="T245" s="226">
        <f>S245*H245</f>
        <v>11.552</v>
      </c>
      <c r="AR245" s="23" t="s">
        <v>138</v>
      </c>
      <c r="AT245" s="23" t="s">
        <v>133</v>
      </c>
      <c r="AU245" s="23" t="s">
        <v>81</v>
      </c>
      <c r="AY245" s="23" t="s">
        <v>131</v>
      </c>
      <c r="BE245" s="227">
        <f>IF(N245="základní",J245,0)</f>
        <v>0</v>
      </c>
      <c r="BF245" s="227">
        <f>IF(N245="snížená",J245,0)</f>
        <v>0</v>
      </c>
      <c r="BG245" s="227">
        <f>IF(N245="zákl. přenesená",J245,0)</f>
        <v>0</v>
      </c>
      <c r="BH245" s="227">
        <f>IF(N245="sníž. přenesená",J245,0)</f>
        <v>0</v>
      </c>
      <c r="BI245" s="227">
        <f>IF(N245="nulová",J245,0)</f>
        <v>0</v>
      </c>
      <c r="BJ245" s="23" t="s">
        <v>79</v>
      </c>
      <c r="BK245" s="227">
        <f>ROUND(I245*H245,2)</f>
        <v>0</v>
      </c>
      <c r="BL245" s="23" t="s">
        <v>138</v>
      </c>
      <c r="BM245" s="23" t="s">
        <v>467</v>
      </c>
    </row>
    <row r="246" s="11" customFormat="1">
      <c r="B246" s="228"/>
      <c r="C246" s="229"/>
      <c r="D246" s="230" t="s">
        <v>140</v>
      </c>
      <c r="E246" s="231" t="s">
        <v>21</v>
      </c>
      <c r="F246" s="232" t="s">
        <v>468</v>
      </c>
      <c r="G246" s="229"/>
      <c r="H246" s="233">
        <v>5.7759999999999998</v>
      </c>
      <c r="I246" s="234"/>
      <c r="J246" s="229"/>
      <c r="K246" s="229"/>
      <c r="L246" s="235"/>
      <c r="M246" s="236"/>
      <c r="N246" s="237"/>
      <c r="O246" s="237"/>
      <c r="P246" s="237"/>
      <c r="Q246" s="237"/>
      <c r="R246" s="237"/>
      <c r="S246" s="237"/>
      <c r="T246" s="238"/>
      <c r="AT246" s="239" t="s">
        <v>140</v>
      </c>
      <c r="AU246" s="239" t="s">
        <v>81</v>
      </c>
      <c r="AV246" s="11" t="s">
        <v>81</v>
      </c>
      <c r="AW246" s="11" t="s">
        <v>35</v>
      </c>
      <c r="AX246" s="11" t="s">
        <v>72</v>
      </c>
      <c r="AY246" s="239" t="s">
        <v>131</v>
      </c>
    </row>
    <row r="247" s="13" customFormat="1">
      <c r="B247" s="250"/>
      <c r="C247" s="251"/>
      <c r="D247" s="230" t="s">
        <v>140</v>
      </c>
      <c r="E247" s="252" t="s">
        <v>21</v>
      </c>
      <c r="F247" s="253" t="s">
        <v>158</v>
      </c>
      <c r="G247" s="251"/>
      <c r="H247" s="254">
        <v>5.7759999999999998</v>
      </c>
      <c r="I247" s="255"/>
      <c r="J247" s="251"/>
      <c r="K247" s="251"/>
      <c r="L247" s="256"/>
      <c r="M247" s="257"/>
      <c r="N247" s="258"/>
      <c r="O247" s="258"/>
      <c r="P247" s="258"/>
      <c r="Q247" s="258"/>
      <c r="R247" s="258"/>
      <c r="S247" s="258"/>
      <c r="T247" s="259"/>
      <c r="AT247" s="260" t="s">
        <v>140</v>
      </c>
      <c r="AU247" s="260" t="s">
        <v>81</v>
      </c>
      <c r="AV247" s="13" t="s">
        <v>138</v>
      </c>
      <c r="AW247" s="13" t="s">
        <v>35</v>
      </c>
      <c r="AX247" s="13" t="s">
        <v>79</v>
      </c>
      <c r="AY247" s="260" t="s">
        <v>131</v>
      </c>
    </row>
    <row r="248" s="1" customFormat="1" ht="25.5" customHeight="1">
      <c r="B248" s="45"/>
      <c r="C248" s="216" t="s">
        <v>469</v>
      </c>
      <c r="D248" s="216" t="s">
        <v>133</v>
      </c>
      <c r="E248" s="217" t="s">
        <v>470</v>
      </c>
      <c r="F248" s="218" t="s">
        <v>471</v>
      </c>
      <c r="G248" s="219" t="s">
        <v>166</v>
      </c>
      <c r="H248" s="220">
        <v>142</v>
      </c>
      <c r="I248" s="221"/>
      <c r="J248" s="222">
        <f>ROUND(I248*H248,2)</f>
        <v>0</v>
      </c>
      <c r="K248" s="218" t="s">
        <v>137</v>
      </c>
      <c r="L248" s="71"/>
      <c r="M248" s="223" t="s">
        <v>21</v>
      </c>
      <c r="N248" s="224" t="s">
        <v>43</v>
      </c>
      <c r="O248" s="46"/>
      <c r="P248" s="225">
        <f>O248*H248</f>
        <v>0</v>
      </c>
      <c r="Q248" s="225">
        <v>0</v>
      </c>
      <c r="R248" s="225">
        <f>Q248*H248</f>
        <v>0</v>
      </c>
      <c r="S248" s="225">
        <v>0.00348</v>
      </c>
      <c r="T248" s="226">
        <f>S248*H248</f>
        <v>0.49415999999999999</v>
      </c>
      <c r="AR248" s="23" t="s">
        <v>138</v>
      </c>
      <c r="AT248" s="23" t="s">
        <v>133</v>
      </c>
      <c r="AU248" s="23" t="s">
        <v>81</v>
      </c>
      <c r="AY248" s="23" t="s">
        <v>131</v>
      </c>
      <c r="BE248" s="227">
        <f>IF(N248="základní",J248,0)</f>
        <v>0</v>
      </c>
      <c r="BF248" s="227">
        <f>IF(N248="snížená",J248,0)</f>
        <v>0</v>
      </c>
      <c r="BG248" s="227">
        <f>IF(N248="zákl. přenesená",J248,0)</f>
        <v>0</v>
      </c>
      <c r="BH248" s="227">
        <f>IF(N248="sníž. přenesená",J248,0)</f>
        <v>0</v>
      </c>
      <c r="BI248" s="227">
        <f>IF(N248="nulová",J248,0)</f>
        <v>0</v>
      </c>
      <c r="BJ248" s="23" t="s">
        <v>79</v>
      </c>
      <c r="BK248" s="227">
        <f>ROUND(I248*H248,2)</f>
        <v>0</v>
      </c>
      <c r="BL248" s="23" t="s">
        <v>138</v>
      </c>
      <c r="BM248" s="23" t="s">
        <v>472</v>
      </c>
    </row>
    <row r="249" s="11" customFormat="1">
      <c r="B249" s="228"/>
      <c r="C249" s="229"/>
      <c r="D249" s="230" t="s">
        <v>140</v>
      </c>
      <c r="E249" s="231" t="s">
        <v>21</v>
      </c>
      <c r="F249" s="232" t="s">
        <v>473</v>
      </c>
      <c r="G249" s="229"/>
      <c r="H249" s="233">
        <v>142</v>
      </c>
      <c r="I249" s="234"/>
      <c r="J249" s="229"/>
      <c r="K249" s="229"/>
      <c r="L249" s="235"/>
      <c r="M249" s="236"/>
      <c r="N249" s="237"/>
      <c r="O249" s="237"/>
      <c r="P249" s="237"/>
      <c r="Q249" s="237"/>
      <c r="R249" s="237"/>
      <c r="S249" s="237"/>
      <c r="T249" s="238"/>
      <c r="AT249" s="239" t="s">
        <v>140</v>
      </c>
      <c r="AU249" s="239" t="s">
        <v>81</v>
      </c>
      <c r="AV249" s="11" t="s">
        <v>81</v>
      </c>
      <c r="AW249" s="11" t="s">
        <v>35</v>
      </c>
      <c r="AX249" s="11" t="s">
        <v>79</v>
      </c>
      <c r="AY249" s="239" t="s">
        <v>131</v>
      </c>
    </row>
    <row r="250" s="1" customFormat="1" ht="16.5" customHeight="1">
      <c r="B250" s="45"/>
      <c r="C250" s="216" t="s">
        <v>474</v>
      </c>
      <c r="D250" s="216" t="s">
        <v>133</v>
      </c>
      <c r="E250" s="217" t="s">
        <v>475</v>
      </c>
      <c r="F250" s="218" t="s">
        <v>476</v>
      </c>
      <c r="G250" s="219" t="s">
        <v>265</v>
      </c>
      <c r="H250" s="220">
        <v>2</v>
      </c>
      <c r="I250" s="221"/>
      <c r="J250" s="222">
        <f>ROUND(I250*H250,2)</f>
        <v>0</v>
      </c>
      <c r="K250" s="218" t="s">
        <v>137</v>
      </c>
      <c r="L250" s="71"/>
      <c r="M250" s="223" t="s">
        <v>21</v>
      </c>
      <c r="N250" s="224" t="s">
        <v>43</v>
      </c>
      <c r="O250" s="46"/>
      <c r="P250" s="225">
        <f>O250*H250</f>
        <v>0</v>
      </c>
      <c r="Q250" s="225">
        <v>0</v>
      </c>
      <c r="R250" s="225">
        <f>Q250*H250</f>
        <v>0</v>
      </c>
      <c r="S250" s="225">
        <v>0.192</v>
      </c>
      <c r="T250" s="226">
        <f>S250*H250</f>
        <v>0.38400000000000001</v>
      </c>
      <c r="AR250" s="23" t="s">
        <v>138</v>
      </c>
      <c r="AT250" s="23" t="s">
        <v>133</v>
      </c>
      <c r="AU250" s="23" t="s">
        <v>81</v>
      </c>
      <c r="AY250" s="23" t="s">
        <v>131</v>
      </c>
      <c r="BE250" s="227">
        <f>IF(N250="základní",J250,0)</f>
        <v>0</v>
      </c>
      <c r="BF250" s="227">
        <f>IF(N250="snížená",J250,0)</f>
        <v>0</v>
      </c>
      <c r="BG250" s="227">
        <f>IF(N250="zákl. přenesená",J250,0)</f>
        <v>0</v>
      </c>
      <c r="BH250" s="227">
        <f>IF(N250="sníž. přenesená",J250,0)</f>
        <v>0</v>
      </c>
      <c r="BI250" s="227">
        <f>IF(N250="nulová",J250,0)</f>
        <v>0</v>
      </c>
      <c r="BJ250" s="23" t="s">
        <v>79</v>
      </c>
      <c r="BK250" s="227">
        <f>ROUND(I250*H250,2)</f>
        <v>0</v>
      </c>
      <c r="BL250" s="23" t="s">
        <v>138</v>
      </c>
      <c r="BM250" s="23" t="s">
        <v>477</v>
      </c>
    </row>
    <row r="251" s="1" customFormat="1" ht="16.5" customHeight="1">
      <c r="B251" s="45"/>
      <c r="C251" s="216" t="s">
        <v>478</v>
      </c>
      <c r="D251" s="216" t="s">
        <v>133</v>
      </c>
      <c r="E251" s="217" t="s">
        <v>479</v>
      </c>
      <c r="F251" s="218" t="s">
        <v>480</v>
      </c>
      <c r="G251" s="219" t="s">
        <v>265</v>
      </c>
      <c r="H251" s="220">
        <v>1</v>
      </c>
      <c r="I251" s="221"/>
      <c r="J251" s="222">
        <f>ROUND(I251*H251,2)</f>
        <v>0</v>
      </c>
      <c r="K251" s="218" t="s">
        <v>137</v>
      </c>
      <c r="L251" s="71"/>
      <c r="M251" s="223" t="s">
        <v>21</v>
      </c>
      <c r="N251" s="224" t="s">
        <v>43</v>
      </c>
      <c r="O251" s="46"/>
      <c r="P251" s="225">
        <f>O251*H251</f>
        <v>0</v>
      </c>
      <c r="Q251" s="225">
        <v>0</v>
      </c>
      <c r="R251" s="225">
        <f>Q251*H251</f>
        <v>0</v>
      </c>
      <c r="S251" s="225">
        <v>0.20999999999999999</v>
      </c>
      <c r="T251" s="226">
        <f>S251*H251</f>
        <v>0.20999999999999999</v>
      </c>
      <c r="AR251" s="23" t="s">
        <v>138</v>
      </c>
      <c r="AT251" s="23" t="s">
        <v>133</v>
      </c>
      <c r="AU251" s="23" t="s">
        <v>81</v>
      </c>
      <c r="AY251" s="23" t="s">
        <v>131</v>
      </c>
      <c r="BE251" s="227">
        <f>IF(N251="základní",J251,0)</f>
        <v>0</v>
      </c>
      <c r="BF251" s="227">
        <f>IF(N251="snížená",J251,0)</f>
        <v>0</v>
      </c>
      <c r="BG251" s="227">
        <f>IF(N251="zákl. přenesená",J251,0)</f>
        <v>0</v>
      </c>
      <c r="BH251" s="227">
        <f>IF(N251="sníž. přenesená",J251,0)</f>
        <v>0</v>
      </c>
      <c r="BI251" s="227">
        <f>IF(N251="nulová",J251,0)</f>
        <v>0</v>
      </c>
      <c r="BJ251" s="23" t="s">
        <v>79</v>
      </c>
      <c r="BK251" s="227">
        <f>ROUND(I251*H251,2)</f>
        <v>0</v>
      </c>
      <c r="BL251" s="23" t="s">
        <v>138</v>
      </c>
      <c r="BM251" s="23" t="s">
        <v>481</v>
      </c>
    </row>
    <row r="252" s="1" customFormat="1" ht="16.5" customHeight="1">
      <c r="B252" s="45"/>
      <c r="C252" s="216" t="s">
        <v>482</v>
      </c>
      <c r="D252" s="216" t="s">
        <v>133</v>
      </c>
      <c r="E252" s="217" t="s">
        <v>483</v>
      </c>
      <c r="F252" s="218" t="s">
        <v>484</v>
      </c>
      <c r="G252" s="219" t="s">
        <v>166</v>
      </c>
      <c r="H252" s="220">
        <v>142</v>
      </c>
      <c r="I252" s="221"/>
      <c r="J252" s="222">
        <f>ROUND(I252*H252,2)</f>
        <v>0</v>
      </c>
      <c r="K252" s="218" t="s">
        <v>137</v>
      </c>
      <c r="L252" s="71"/>
      <c r="M252" s="223" t="s">
        <v>21</v>
      </c>
      <c r="N252" s="224" t="s">
        <v>43</v>
      </c>
      <c r="O252" s="46"/>
      <c r="P252" s="225">
        <f>O252*H252</f>
        <v>0</v>
      </c>
      <c r="Q252" s="225">
        <v>0</v>
      </c>
      <c r="R252" s="225">
        <f>Q252*H252</f>
        <v>0</v>
      </c>
      <c r="S252" s="225">
        <v>0.01</v>
      </c>
      <c r="T252" s="226">
        <f>S252*H252</f>
        <v>1.4199999999999999</v>
      </c>
      <c r="AR252" s="23" t="s">
        <v>138</v>
      </c>
      <c r="AT252" s="23" t="s">
        <v>133</v>
      </c>
      <c r="AU252" s="23" t="s">
        <v>81</v>
      </c>
      <c r="AY252" s="23" t="s">
        <v>131</v>
      </c>
      <c r="BE252" s="227">
        <f>IF(N252="základní",J252,0)</f>
        <v>0</v>
      </c>
      <c r="BF252" s="227">
        <f>IF(N252="snížená",J252,0)</f>
        <v>0</v>
      </c>
      <c r="BG252" s="227">
        <f>IF(N252="zákl. přenesená",J252,0)</f>
        <v>0</v>
      </c>
      <c r="BH252" s="227">
        <f>IF(N252="sníž. přenesená",J252,0)</f>
        <v>0</v>
      </c>
      <c r="BI252" s="227">
        <f>IF(N252="nulová",J252,0)</f>
        <v>0</v>
      </c>
      <c r="BJ252" s="23" t="s">
        <v>79</v>
      </c>
      <c r="BK252" s="227">
        <f>ROUND(I252*H252,2)</f>
        <v>0</v>
      </c>
      <c r="BL252" s="23" t="s">
        <v>138</v>
      </c>
      <c r="BM252" s="23" t="s">
        <v>485</v>
      </c>
    </row>
    <row r="253" s="11" customFormat="1">
      <c r="B253" s="228"/>
      <c r="C253" s="229"/>
      <c r="D253" s="230" t="s">
        <v>140</v>
      </c>
      <c r="E253" s="231" t="s">
        <v>21</v>
      </c>
      <c r="F253" s="232" t="s">
        <v>473</v>
      </c>
      <c r="G253" s="229"/>
      <c r="H253" s="233">
        <v>142</v>
      </c>
      <c r="I253" s="234"/>
      <c r="J253" s="229"/>
      <c r="K253" s="229"/>
      <c r="L253" s="235"/>
      <c r="M253" s="236"/>
      <c r="N253" s="237"/>
      <c r="O253" s="237"/>
      <c r="P253" s="237"/>
      <c r="Q253" s="237"/>
      <c r="R253" s="237"/>
      <c r="S253" s="237"/>
      <c r="T253" s="238"/>
      <c r="AT253" s="239" t="s">
        <v>140</v>
      </c>
      <c r="AU253" s="239" t="s">
        <v>81</v>
      </c>
      <c r="AV253" s="11" t="s">
        <v>81</v>
      </c>
      <c r="AW253" s="11" t="s">
        <v>35</v>
      </c>
      <c r="AX253" s="11" t="s">
        <v>79</v>
      </c>
      <c r="AY253" s="239" t="s">
        <v>131</v>
      </c>
    </row>
    <row r="254" s="1" customFormat="1" ht="25.5" customHeight="1">
      <c r="B254" s="45"/>
      <c r="C254" s="216" t="s">
        <v>486</v>
      </c>
      <c r="D254" s="216" t="s">
        <v>133</v>
      </c>
      <c r="E254" s="217" t="s">
        <v>487</v>
      </c>
      <c r="F254" s="218" t="s">
        <v>488</v>
      </c>
      <c r="G254" s="219" t="s">
        <v>136</v>
      </c>
      <c r="H254" s="220">
        <v>1.3</v>
      </c>
      <c r="I254" s="221"/>
      <c r="J254" s="222">
        <f>ROUND(I254*H254,2)</f>
        <v>0</v>
      </c>
      <c r="K254" s="218" t="s">
        <v>137</v>
      </c>
      <c r="L254" s="71"/>
      <c r="M254" s="223" t="s">
        <v>21</v>
      </c>
      <c r="N254" s="224" t="s">
        <v>43</v>
      </c>
      <c r="O254" s="46"/>
      <c r="P254" s="225">
        <f>O254*H254</f>
        <v>0</v>
      </c>
      <c r="Q254" s="225">
        <v>0</v>
      </c>
      <c r="R254" s="225">
        <f>Q254*H254</f>
        <v>0</v>
      </c>
      <c r="S254" s="225">
        <v>0</v>
      </c>
      <c r="T254" s="226">
        <f>S254*H254</f>
        <v>0</v>
      </c>
      <c r="AR254" s="23" t="s">
        <v>138</v>
      </c>
      <c r="AT254" s="23" t="s">
        <v>133</v>
      </c>
      <c r="AU254" s="23" t="s">
        <v>81</v>
      </c>
      <c r="AY254" s="23" t="s">
        <v>131</v>
      </c>
      <c r="BE254" s="227">
        <f>IF(N254="základní",J254,0)</f>
        <v>0</v>
      </c>
      <c r="BF254" s="227">
        <f>IF(N254="snížená",J254,0)</f>
        <v>0</v>
      </c>
      <c r="BG254" s="227">
        <f>IF(N254="zákl. přenesená",J254,0)</f>
        <v>0</v>
      </c>
      <c r="BH254" s="227">
        <f>IF(N254="sníž. přenesená",J254,0)</f>
        <v>0</v>
      </c>
      <c r="BI254" s="227">
        <f>IF(N254="nulová",J254,0)</f>
        <v>0</v>
      </c>
      <c r="BJ254" s="23" t="s">
        <v>79</v>
      </c>
      <c r="BK254" s="227">
        <f>ROUND(I254*H254,2)</f>
        <v>0</v>
      </c>
      <c r="BL254" s="23" t="s">
        <v>138</v>
      </c>
      <c r="BM254" s="23" t="s">
        <v>489</v>
      </c>
    </row>
    <row r="255" s="11" customFormat="1">
      <c r="B255" s="228"/>
      <c r="C255" s="229"/>
      <c r="D255" s="230" t="s">
        <v>140</v>
      </c>
      <c r="E255" s="231" t="s">
        <v>21</v>
      </c>
      <c r="F255" s="232" t="s">
        <v>490</v>
      </c>
      <c r="G255" s="229"/>
      <c r="H255" s="233">
        <v>1.3</v>
      </c>
      <c r="I255" s="234"/>
      <c r="J255" s="229"/>
      <c r="K255" s="229"/>
      <c r="L255" s="235"/>
      <c r="M255" s="236"/>
      <c r="N255" s="237"/>
      <c r="O255" s="237"/>
      <c r="P255" s="237"/>
      <c r="Q255" s="237"/>
      <c r="R255" s="237"/>
      <c r="S255" s="237"/>
      <c r="T255" s="238"/>
      <c r="AT255" s="239" t="s">
        <v>140</v>
      </c>
      <c r="AU255" s="239" t="s">
        <v>81</v>
      </c>
      <c r="AV255" s="11" t="s">
        <v>81</v>
      </c>
      <c r="AW255" s="11" t="s">
        <v>35</v>
      </c>
      <c r="AX255" s="11" t="s">
        <v>72</v>
      </c>
      <c r="AY255" s="239" t="s">
        <v>131</v>
      </c>
    </row>
    <row r="256" s="13" customFormat="1">
      <c r="B256" s="250"/>
      <c r="C256" s="251"/>
      <c r="D256" s="230" t="s">
        <v>140</v>
      </c>
      <c r="E256" s="252" t="s">
        <v>21</v>
      </c>
      <c r="F256" s="253" t="s">
        <v>158</v>
      </c>
      <c r="G256" s="251"/>
      <c r="H256" s="254">
        <v>1.3</v>
      </c>
      <c r="I256" s="255"/>
      <c r="J256" s="251"/>
      <c r="K256" s="251"/>
      <c r="L256" s="256"/>
      <c r="M256" s="257"/>
      <c r="N256" s="258"/>
      <c r="O256" s="258"/>
      <c r="P256" s="258"/>
      <c r="Q256" s="258"/>
      <c r="R256" s="258"/>
      <c r="S256" s="258"/>
      <c r="T256" s="259"/>
      <c r="AT256" s="260" t="s">
        <v>140</v>
      </c>
      <c r="AU256" s="260" t="s">
        <v>81</v>
      </c>
      <c r="AV256" s="13" t="s">
        <v>138</v>
      </c>
      <c r="AW256" s="13" t="s">
        <v>35</v>
      </c>
      <c r="AX256" s="13" t="s">
        <v>79</v>
      </c>
      <c r="AY256" s="260" t="s">
        <v>131</v>
      </c>
    </row>
    <row r="257" s="10" customFormat="1" ht="29.88" customHeight="1">
      <c r="B257" s="200"/>
      <c r="C257" s="201"/>
      <c r="D257" s="202" t="s">
        <v>71</v>
      </c>
      <c r="E257" s="214" t="s">
        <v>491</v>
      </c>
      <c r="F257" s="214" t="s">
        <v>492</v>
      </c>
      <c r="G257" s="201"/>
      <c r="H257" s="201"/>
      <c r="I257" s="204"/>
      <c r="J257" s="215">
        <f>BK257</f>
        <v>0</v>
      </c>
      <c r="K257" s="201"/>
      <c r="L257" s="206"/>
      <c r="M257" s="207"/>
      <c r="N257" s="208"/>
      <c r="O257" s="208"/>
      <c r="P257" s="209">
        <f>SUM(P258:P271)</f>
        <v>0</v>
      </c>
      <c r="Q257" s="208"/>
      <c r="R257" s="209">
        <f>SUM(R258:R271)</f>
        <v>0</v>
      </c>
      <c r="S257" s="208"/>
      <c r="T257" s="210">
        <f>SUM(T258:T271)</f>
        <v>0</v>
      </c>
      <c r="AR257" s="211" t="s">
        <v>79</v>
      </c>
      <c r="AT257" s="212" t="s">
        <v>71</v>
      </c>
      <c r="AU257" s="212" t="s">
        <v>79</v>
      </c>
      <c r="AY257" s="211" t="s">
        <v>131</v>
      </c>
      <c r="BK257" s="213">
        <f>SUM(BK258:BK271)</f>
        <v>0</v>
      </c>
    </row>
    <row r="258" s="1" customFormat="1" ht="25.5" customHeight="1">
      <c r="B258" s="45"/>
      <c r="C258" s="216" t="s">
        <v>493</v>
      </c>
      <c r="D258" s="216" t="s">
        <v>133</v>
      </c>
      <c r="E258" s="217" t="s">
        <v>494</v>
      </c>
      <c r="F258" s="218" t="s">
        <v>495</v>
      </c>
      <c r="G258" s="219" t="s">
        <v>205</v>
      </c>
      <c r="H258" s="220">
        <v>1557.549</v>
      </c>
      <c r="I258" s="221"/>
      <c r="J258" s="222">
        <f>ROUND(I258*H258,2)</f>
        <v>0</v>
      </c>
      <c r="K258" s="218" t="s">
        <v>137</v>
      </c>
      <c r="L258" s="71"/>
      <c r="M258" s="223" t="s">
        <v>21</v>
      </c>
      <c r="N258" s="224" t="s">
        <v>43</v>
      </c>
      <c r="O258" s="46"/>
      <c r="P258" s="225">
        <f>O258*H258</f>
        <v>0</v>
      </c>
      <c r="Q258" s="225">
        <v>0</v>
      </c>
      <c r="R258" s="225">
        <f>Q258*H258</f>
        <v>0</v>
      </c>
      <c r="S258" s="225">
        <v>0</v>
      </c>
      <c r="T258" s="226">
        <f>S258*H258</f>
        <v>0</v>
      </c>
      <c r="AR258" s="23" t="s">
        <v>138</v>
      </c>
      <c r="AT258" s="23" t="s">
        <v>133</v>
      </c>
      <c r="AU258" s="23" t="s">
        <v>81</v>
      </c>
      <c r="AY258" s="23" t="s">
        <v>131</v>
      </c>
      <c r="BE258" s="227">
        <f>IF(N258="základní",J258,0)</f>
        <v>0</v>
      </c>
      <c r="BF258" s="227">
        <f>IF(N258="snížená",J258,0)</f>
        <v>0</v>
      </c>
      <c r="BG258" s="227">
        <f>IF(N258="zákl. přenesená",J258,0)</f>
        <v>0</v>
      </c>
      <c r="BH258" s="227">
        <f>IF(N258="sníž. přenesená",J258,0)</f>
        <v>0</v>
      </c>
      <c r="BI258" s="227">
        <f>IF(N258="nulová",J258,0)</f>
        <v>0</v>
      </c>
      <c r="BJ258" s="23" t="s">
        <v>79</v>
      </c>
      <c r="BK258" s="227">
        <f>ROUND(I258*H258,2)</f>
        <v>0</v>
      </c>
      <c r="BL258" s="23" t="s">
        <v>138</v>
      </c>
      <c r="BM258" s="23" t="s">
        <v>496</v>
      </c>
    </row>
    <row r="259" s="11" customFormat="1">
      <c r="B259" s="228"/>
      <c r="C259" s="229"/>
      <c r="D259" s="230" t="s">
        <v>140</v>
      </c>
      <c r="E259" s="229"/>
      <c r="F259" s="232" t="s">
        <v>497</v>
      </c>
      <c r="G259" s="229"/>
      <c r="H259" s="233">
        <v>1557.549</v>
      </c>
      <c r="I259" s="234"/>
      <c r="J259" s="229"/>
      <c r="K259" s="229"/>
      <c r="L259" s="235"/>
      <c r="M259" s="236"/>
      <c r="N259" s="237"/>
      <c r="O259" s="237"/>
      <c r="P259" s="237"/>
      <c r="Q259" s="237"/>
      <c r="R259" s="237"/>
      <c r="S259" s="237"/>
      <c r="T259" s="238"/>
      <c r="AT259" s="239" t="s">
        <v>140</v>
      </c>
      <c r="AU259" s="239" t="s">
        <v>81</v>
      </c>
      <c r="AV259" s="11" t="s">
        <v>81</v>
      </c>
      <c r="AW259" s="11" t="s">
        <v>6</v>
      </c>
      <c r="AX259" s="11" t="s">
        <v>79</v>
      </c>
      <c r="AY259" s="239" t="s">
        <v>131</v>
      </c>
    </row>
    <row r="260" s="1" customFormat="1" ht="25.5" customHeight="1">
      <c r="B260" s="45"/>
      <c r="C260" s="216" t="s">
        <v>498</v>
      </c>
      <c r="D260" s="216" t="s">
        <v>133</v>
      </c>
      <c r="E260" s="217" t="s">
        <v>499</v>
      </c>
      <c r="F260" s="218" t="s">
        <v>500</v>
      </c>
      <c r="G260" s="219" t="s">
        <v>205</v>
      </c>
      <c r="H260" s="220">
        <v>173.06100000000001</v>
      </c>
      <c r="I260" s="221"/>
      <c r="J260" s="222">
        <f>ROUND(I260*H260,2)</f>
        <v>0</v>
      </c>
      <c r="K260" s="218" t="s">
        <v>137</v>
      </c>
      <c r="L260" s="71"/>
      <c r="M260" s="223" t="s">
        <v>21</v>
      </c>
      <c r="N260" s="224" t="s">
        <v>43</v>
      </c>
      <c r="O260" s="46"/>
      <c r="P260" s="225">
        <f>O260*H260</f>
        <v>0</v>
      </c>
      <c r="Q260" s="225">
        <v>0</v>
      </c>
      <c r="R260" s="225">
        <f>Q260*H260</f>
        <v>0</v>
      </c>
      <c r="S260" s="225">
        <v>0</v>
      </c>
      <c r="T260" s="226">
        <f>S260*H260</f>
        <v>0</v>
      </c>
      <c r="AR260" s="23" t="s">
        <v>138</v>
      </c>
      <c r="AT260" s="23" t="s">
        <v>133</v>
      </c>
      <c r="AU260" s="23" t="s">
        <v>81</v>
      </c>
      <c r="AY260" s="23" t="s">
        <v>131</v>
      </c>
      <c r="BE260" s="227">
        <f>IF(N260="základní",J260,0)</f>
        <v>0</v>
      </c>
      <c r="BF260" s="227">
        <f>IF(N260="snížená",J260,0)</f>
        <v>0</v>
      </c>
      <c r="BG260" s="227">
        <f>IF(N260="zákl. přenesená",J260,0)</f>
        <v>0</v>
      </c>
      <c r="BH260" s="227">
        <f>IF(N260="sníž. přenesená",J260,0)</f>
        <v>0</v>
      </c>
      <c r="BI260" s="227">
        <f>IF(N260="nulová",J260,0)</f>
        <v>0</v>
      </c>
      <c r="BJ260" s="23" t="s">
        <v>79</v>
      </c>
      <c r="BK260" s="227">
        <f>ROUND(I260*H260,2)</f>
        <v>0</v>
      </c>
      <c r="BL260" s="23" t="s">
        <v>138</v>
      </c>
      <c r="BM260" s="23" t="s">
        <v>501</v>
      </c>
    </row>
    <row r="261" s="1" customFormat="1" ht="25.5" customHeight="1">
      <c r="B261" s="45"/>
      <c r="C261" s="216" t="s">
        <v>502</v>
      </c>
      <c r="D261" s="216" t="s">
        <v>133</v>
      </c>
      <c r="E261" s="217" t="s">
        <v>503</v>
      </c>
      <c r="F261" s="218" t="s">
        <v>504</v>
      </c>
      <c r="G261" s="219" t="s">
        <v>205</v>
      </c>
      <c r="H261" s="220">
        <v>13.068</v>
      </c>
      <c r="I261" s="221"/>
      <c r="J261" s="222">
        <f>ROUND(I261*H261,2)</f>
        <v>0</v>
      </c>
      <c r="K261" s="218" t="s">
        <v>137</v>
      </c>
      <c r="L261" s="71"/>
      <c r="M261" s="223" t="s">
        <v>21</v>
      </c>
      <c r="N261" s="224" t="s">
        <v>43</v>
      </c>
      <c r="O261" s="46"/>
      <c r="P261" s="225">
        <f>O261*H261</f>
        <v>0</v>
      </c>
      <c r="Q261" s="225">
        <v>0</v>
      </c>
      <c r="R261" s="225">
        <f>Q261*H261</f>
        <v>0</v>
      </c>
      <c r="S261" s="225">
        <v>0</v>
      </c>
      <c r="T261" s="226">
        <f>S261*H261</f>
        <v>0</v>
      </c>
      <c r="AR261" s="23" t="s">
        <v>138</v>
      </c>
      <c r="AT261" s="23" t="s">
        <v>133</v>
      </c>
      <c r="AU261" s="23" t="s">
        <v>81</v>
      </c>
      <c r="AY261" s="23" t="s">
        <v>131</v>
      </c>
      <c r="BE261" s="227">
        <f>IF(N261="základní",J261,0)</f>
        <v>0</v>
      </c>
      <c r="BF261" s="227">
        <f>IF(N261="snížená",J261,0)</f>
        <v>0</v>
      </c>
      <c r="BG261" s="227">
        <f>IF(N261="zákl. přenesená",J261,0)</f>
        <v>0</v>
      </c>
      <c r="BH261" s="227">
        <f>IF(N261="sníž. přenesená",J261,0)</f>
        <v>0</v>
      </c>
      <c r="BI261" s="227">
        <f>IF(N261="nulová",J261,0)</f>
        <v>0</v>
      </c>
      <c r="BJ261" s="23" t="s">
        <v>79</v>
      </c>
      <c r="BK261" s="227">
        <f>ROUND(I261*H261,2)</f>
        <v>0</v>
      </c>
      <c r="BL261" s="23" t="s">
        <v>138</v>
      </c>
      <c r="BM261" s="23" t="s">
        <v>505</v>
      </c>
    </row>
    <row r="262" s="1" customFormat="1" ht="25.5" customHeight="1">
      <c r="B262" s="45"/>
      <c r="C262" s="216" t="s">
        <v>506</v>
      </c>
      <c r="D262" s="216" t="s">
        <v>133</v>
      </c>
      <c r="E262" s="217" t="s">
        <v>507</v>
      </c>
      <c r="F262" s="218" t="s">
        <v>508</v>
      </c>
      <c r="G262" s="219" t="s">
        <v>205</v>
      </c>
      <c r="H262" s="220">
        <v>44.438000000000002</v>
      </c>
      <c r="I262" s="221"/>
      <c r="J262" s="222">
        <f>ROUND(I262*H262,2)</f>
        <v>0</v>
      </c>
      <c r="K262" s="218" t="s">
        <v>137</v>
      </c>
      <c r="L262" s="71"/>
      <c r="M262" s="223" t="s">
        <v>21</v>
      </c>
      <c r="N262" s="224" t="s">
        <v>43</v>
      </c>
      <c r="O262" s="46"/>
      <c r="P262" s="225">
        <f>O262*H262</f>
        <v>0</v>
      </c>
      <c r="Q262" s="225">
        <v>0</v>
      </c>
      <c r="R262" s="225">
        <f>Q262*H262</f>
        <v>0</v>
      </c>
      <c r="S262" s="225">
        <v>0</v>
      </c>
      <c r="T262" s="226">
        <f>S262*H262</f>
        <v>0</v>
      </c>
      <c r="AR262" s="23" t="s">
        <v>138</v>
      </c>
      <c r="AT262" s="23" t="s">
        <v>133</v>
      </c>
      <c r="AU262" s="23" t="s">
        <v>81</v>
      </c>
      <c r="AY262" s="23" t="s">
        <v>131</v>
      </c>
      <c r="BE262" s="227">
        <f>IF(N262="základní",J262,0)</f>
        <v>0</v>
      </c>
      <c r="BF262" s="227">
        <f>IF(N262="snížená",J262,0)</f>
        <v>0</v>
      </c>
      <c r="BG262" s="227">
        <f>IF(N262="zákl. přenesená",J262,0)</f>
        <v>0</v>
      </c>
      <c r="BH262" s="227">
        <f>IF(N262="sníž. přenesená",J262,0)</f>
        <v>0</v>
      </c>
      <c r="BI262" s="227">
        <f>IF(N262="nulová",J262,0)</f>
        <v>0</v>
      </c>
      <c r="BJ262" s="23" t="s">
        <v>79</v>
      </c>
      <c r="BK262" s="227">
        <f>ROUND(I262*H262,2)</f>
        <v>0</v>
      </c>
      <c r="BL262" s="23" t="s">
        <v>138</v>
      </c>
      <c r="BM262" s="23" t="s">
        <v>509</v>
      </c>
    </row>
    <row r="263" s="11" customFormat="1">
      <c r="B263" s="228"/>
      <c r="C263" s="229"/>
      <c r="D263" s="230" t="s">
        <v>140</v>
      </c>
      <c r="E263" s="231" t="s">
        <v>21</v>
      </c>
      <c r="F263" s="232" t="s">
        <v>510</v>
      </c>
      <c r="G263" s="229"/>
      <c r="H263" s="233">
        <v>44.438000000000002</v>
      </c>
      <c r="I263" s="234"/>
      <c r="J263" s="229"/>
      <c r="K263" s="229"/>
      <c r="L263" s="235"/>
      <c r="M263" s="236"/>
      <c r="N263" s="237"/>
      <c r="O263" s="237"/>
      <c r="P263" s="237"/>
      <c r="Q263" s="237"/>
      <c r="R263" s="237"/>
      <c r="S263" s="237"/>
      <c r="T263" s="238"/>
      <c r="AT263" s="239" t="s">
        <v>140</v>
      </c>
      <c r="AU263" s="239" t="s">
        <v>81</v>
      </c>
      <c r="AV263" s="11" t="s">
        <v>81</v>
      </c>
      <c r="AW263" s="11" t="s">
        <v>35</v>
      </c>
      <c r="AX263" s="11" t="s">
        <v>72</v>
      </c>
      <c r="AY263" s="239" t="s">
        <v>131</v>
      </c>
    </row>
    <row r="264" s="13" customFormat="1">
      <c r="B264" s="250"/>
      <c r="C264" s="251"/>
      <c r="D264" s="230" t="s">
        <v>140</v>
      </c>
      <c r="E264" s="252" t="s">
        <v>21</v>
      </c>
      <c r="F264" s="253" t="s">
        <v>158</v>
      </c>
      <c r="G264" s="251"/>
      <c r="H264" s="254">
        <v>44.438000000000002</v>
      </c>
      <c r="I264" s="255"/>
      <c r="J264" s="251"/>
      <c r="K264" s="251"/>
      <c r="L264" s="256"/>
      <c r="M264" s="257"/>
      <c r="N264" s="258"/>
      <c r="O264" s="258"/>
      <c r="P264" s="258"/>
      <c r="Q264" s="258"/>
      <c r="R264" s="258"/>
      <c r="S264" s="258"/>
      <c r="T264" s="259"/>
      <c r="AT264" s="260" t="s">
        <v>140</v>
      </c>
      <c r="AU264" s="260" t="s">
        <v>81</v>
      </c>
      <c r="AV264" s="13" t="s">
        <v>138</v>
      </c>
      <c r="AW264" s="13" t="s">
        <v>35</v>
      </c>
      <c r="AX264" s="13" t="s">
        <v>79</v>
      </c>
      <c r="AY264" s="260" t="s">
        <v>131</v>
      </c>
    </row>
    <row r="265" s="1" customFormat="1" ht="25.5" customHeight="1">
      <c r="B265" s="45"/>
      <c r="C265" s="216" t="s">
        <v>511</v>
      </c>
      <c r="D265" s="216" t="s">
        <v>133</v>
      </c>
      <c r="E265" s="217" t="s">
        <v>512</v>
      </c>
      <c r="F265" s="218" t="s">
        <v>513</v>
      </c>
      <c r="G265" s="219" t="s">
        <v>205</v>
      </c>
      <c r="H265" s="220">
        <v>13.068</v>
      </c>
      <c r="I265" s="221"/>
      <c r="J265" s="222">
        <f>ROUND(I265*H265,2)</f>
        <v>0</v>
      </c>
      <c r="K265" s="218" t="s">
        <v>137</v>
      </c>
      <c r="L265" s="71"/>
      <c r="M265" s="223" t="s">
        <v>21</v>
      </c>
      <c r="N265" s="224" t="s">
        <v>43</v>
      </c>
      <c r="O265" s="46"/>
      <c r="P265" s="225">
        <f>O265*H265</f>
        <v>0</v>
      </c>
      <c r="Q265" s="225">
        <v>0</v>
      </c>
      <c r="R265" s="225">
        <f>Q265*H265</f>
        <v>0</v>
      </c>
      <c r="S265" s="225">
        <v>0</v>
      </c>
      <c r="T265" s="226">
        <f>S265*H265</f>
        <v>0</v>
      </c>
      <c r="AR265" s="23" t="s">
        <v>138</v>
      </c>
      <c r="AT265" s="23" t="s">
        <v>133</v>
      </c>
      <c r="AU265" s="23" t="s">
        <v>81</v>
      </c>
      <c r="AY265" s="23" t="s">
        <v>131</v>
      </c>
      <c r="BE265" s="227">
        <f>IF(N265="základní",J265,0)</f>
        <v>0</v>
      </c>
      <c r="BF265" s="227">
        <f>IF(N265="snížená",J265,0)</f>
        <v>0</v>
      </c>
      <c r="BG265" s="227">
        <f>IF(N265="zákl. přenesená",J265,0)</f>
        <v>0</v>
      </c>
      <c r="BH265" s="227">
        <f>IF(N265="sníž. přenesená",J265,0)</f>
        <v>0</v>
      </c>
      <c r="BI265" s="227">
        <f>IF(N265="nulová",J265,0)</f>
        <v>0</v>
      </c>
      <c r="BJ265" s="23" t="s">
        <v>79</v>
      </c>
      <c r="BK265" s="227">
        <f>ROUND(I265*H265,2)</f>
        <v>0</v>
      </c>
      <c r="BL265" s="23" t="s">
        <v>138</v>
      </c>
      <c r="BM265" s="23" t="s">
        <v>514</v>
      </c>
    </row>
    <row r="266" s="1" customFormat="1" ht="25.5" customHeight="1">
      <c r="B266" s="45"/>
      <c r="C266" s="216" t="s">
        <v>515</v>
      </c>
      <c r="D266" s="216" t="s">
        <v>133</v>
      </c>
      <c r="E266" s="217" t="s">
        <v>516</v>
      </c>
      <c r="F266" s="218" t="s">
        <v>517</v>
      </c>
      <c r="G266" s="219" t="s">
        <v>205</v>
      </c>
      <c r="H266" s="220">
        <v>8.1560000000000006</v>
      </c>
      <c r="I266" s="221"/>
      <c r="J266" s="222">
        <f>ROUND(I266*H266,2)</f>
        <v>0</v>
      </c>
      <c r="K266" s="218" t="s">
        <v>137</v>
      </c>
      <c r="L266" s="71"/>
      <c r="M266" s="223" t="s">
        <v>21</v>
      </c>
      <c r="N266" s="224" t="s">
        <v>43</v>
      </c>
      <c r="O266" s="46"/>
      <c r="P266" s="225">
        <f>O266*H266</f>
        <v>0</v>
      </c>
      <c r="Q266" s="225">
        <v>0</v>
      </c>
      <c r="R266" s="225">
        <f>Q266*H266</f>
        <v>0</v>
      </c>
      <c r="S266" s="225">
        <v>0</v>
      </c>
      <c r="T266" s="226">
        <f>S266*H266</f>
        <v>0</v>
      </c>
      <c r="AR266" s="23" t="s">
        <v>138</v>
      </c>
      <c r="AT266" s="23" t="s">
        <v>133</v>
      </c>
      <c r="AU266" s="23" t="s">
        <v>81</v>
      </c>
      <c r="AY266" s="23" t="s">
        <v>131</v>
      </c>
      <c r="BE266" s="227">
        <f>IF(N266="základní",J266,0)</f>
        <v>0</v>
      </c>
      <c r="BF266" s="227">
        <f>IF(N266="snížená",J266,0)</f>
        <v>0</v>
      </c>
      <c r="BG266" s="227">
        <f>IF(N266="zákl. přenesená",J266,0)</f>
        <v>0</v>
      </c>
      <c r="BH266" s="227">
        <f>IF(N266="sníž. přenesená",J266,0)</f>
        <v>0</v>
      </c>
      <c r="BI266" s="227">
        <f>IF(N266="nulová",J266,0)</f>
        <v>0</v>
      </c>
      <c r="BJ266" s="23" t="s">
        <v>79</v>
      </c>
      <c r="BK266" s="227">
        <f>ROUND(I266*H266,2)</f>
        <v>0</v>
      </c>
      <c r="BL266" s="23" t="s">
        <v>138</v>
      </c>
      <c r="BM266" s="23" t="s">
        <v>518</v>
      </c>
    </row>
    <row r="267" s="11" customFormat="1">
      <c r="B267" s="228"/>
      <c r="C267" s="229"/>
      <c r="D267" s="230" t="s">
        <v>140</v>
      </c>
      <c r="E267" s="231" t="s">
        <v>21</v>
      </c>
      <c r="F267" s="232" t="s">
        <v>519</v>
      </c>
      <c r="G267" s="229"/>
      <c r="H267" s="233">
        <v>8.1560000000000006</v>
      </c>
      <c r="I267" s="234"/>
      <c r="J267" s="229"/>
      <c r="K267" s="229"/>
      <c r="L267" s="235"/>
      <c r="M267" s="236"/>
      <c r="N267" s="237"/>
      <c r="O267" s="237"/>
      <c r="P267" s="237"/>
      <c r="Q267" s="237"/>
      <c r="R267" s="237"/>
      <c r="S267" s="237"/>
      <c r="T267" s="238"/>
      <c r="AT267" s="239" t="s">
        <v>140</v>
      </c>
      <c r="AU267" s="239" t="s">
        <v>81</v>
      </c>
      <c r="AV267" s="11" t="s">
        <v>81</v>
      </c>
      <c r="AW267" s="11" t="s">
        <v>35</v>
      </c>
      <c r="AX267" s="11" t="s">
        <v>72</v>
      </c>
      <c r="AY267" s="239" t="s">
        <v>131</v>
      </c>
    </row>
    <row r="268" s="13" customFormat="1">
      <c r="B268" s="250"/>
      <c r="C268" s="251"/>
      <c r="D268" s="230" t="s">
        <v>140</v>
      </c>
      <c r="E268" s="252" t="s">
        <v>21</v>
      </c>
      <c r="F268" s="253" t="s">
        <v>158</v>
      </c>
      <c r="G268" s="251"/>
      <c r="H268" s="254">
        <v>8.1560000000000006</v>
      </c>
      <c r="I268" s="255"/>
      <c r="J268" s="251"/>
      <c r="K268" s="251"/>
      <c r="L268" s="256"/>
      <c r="M268" s="257"/>
      <c r="N268" s="258"/>
      <c r="O268" s="258"/>
      <c r="P268" s="258"/>
      <c r="Q268" s="258"/>
      <c r="R268" s="258"/>
      <c r="S268" s="258"/>
      <c r="T268" s="259"/>
      <c r="AT268" s="260" t="s">
        <v>140</v>
      </c>
      <c r="AU268" s="260" t="s">
        <v>81</v>
      </c>
      <c r="AV268" s="13" t="s">
        <v>138</v>
      </c>
      <c r="AW268" s="13" t="s">
        <v>35</v>
      </c>
      <c r="AX268" s="13" t="s">
        <v>79</v>
      </c>
      <c r="AY268" s="260" t="s">
        <v>131</v>
      </c>
    </row>
    <row r="269" s="1" customFormat="1" ht="16.5" customHeight="1">
      <c r="B269" s="45"/>
      <c r="C269" s="216" t="s">
        <v>520</v>
      </c>
      <c r="D269" s="216" t="s">
        <v>133</v>
      </c>
      <c r="E269" s="217" t="s">
        <v>521</v>
      </c>
      <c r="F269" s="218" t="s">
        <v>522</v>
      </c>
      <c r="G269" s="219" t="s">
        <v>205</v>
      </c>
      <c r="H269" s="220">
        <v>6.9139999999999997</v>
      </c>
      <c r="I269" s="221"/>
      <c r="J269" s="222">
        <f>ROUND(I269*H269,2)</f>
        <v>0</v>
      </c>
      <c r="K269" s="218" t="s">
        <v>21</v>
      </c>
      <c r="L269" s="71"/>
      <c r="M269" s="223" t="s">
        <v>21</v>
      </c>
      <c r="N269" s="224" t="s">
        <v>43</v>
      </c>
      <c r="O269" s="46"/>
      <c r="P269" s="225">
        <f>O269*H269</f>
        <v>0</v>
      </c>
      <c r="Q269" s="225">
        <v>0</v>
      </c>
      <c r="R269" s="225">
        <f>Q269*H269</f>
        <v>0</v>
      </c>
      <c r="S269" s="225">
        <v>0</v>
      </c>
      <c r="T269" s="226">
        <f>S269*H269</f>
        <v>0</v>
      </c>
      <c r="AR269" s="23" t="s">
        <v>138</v>
      </c>
      <c r="AT269" s="23" t="s">
        <v>133</v>
      </c>
      <c r="AU269" s="23" t="s">
        <v>81</v>
      </c>
      <c r="AY269" s="23" t="s">
        <v>131</v>
      </c>
      <c r="BE269" s="227">
        <f>IF(N269="základní",J269,0)</f>
        <v>0</v>
      </c>
      <c r="BF269" s="227">
        <f>IF(N269="snížená",J269,0)</f>
        <v>0</v>
      </c>
      <c r="BG269" s="227">
        <f>IF(N269="zákl. přenesená",J269,0)</f>
        <v>0</v>
      </c>
      <c r="BH269" s="227">
        <f>IF(N269="sníž. přenesená",J269,0)</f>
        <v>0</v>
      </c>
      <c r="BI269" s="227">
        <f>IF(N269="nulová",J269,0)</f>
        <v>0</v>
      </c>
      <c r="BJ269" s="23" t="s">
        <v>79</v>
      </c>
      <c r="BK269" s="227">
        <f>ROUND(I269*H269,2)</f>
        <v>0</v>
      </c>
      <c r="BL269" s="23" t="s">
        <v>138</v>
      </c>
      <c r="BM269" s="23" t="s">
        <v>523</v>
      </c>
    </row>
    <row r="270" s="11" customFormat="1">
      <c r="B270" s="228"/>
      <c r="C270" s="229"/>
      <c r="D270" s="230" t="s">
        <v>140</v>
      </c>
      <c r="E270" s="231" t="s">
        <v>21</v>
      </c>
      <c r="F270" s="232" t="s">
        <v>524</v>
      </c>
      <c r="G270" s="229"/>
      <c r="H270" s="233">
        <v>6.9139999999999997</v>
      </c>
      <c r="I270" s="234"/>
      <c r="J270" s="229"/>
      <c r="K270" s="229"/>
      <c r="L270" s="235"/>
      <c r="M270" s="236"/>
      <c r="N270" s="237"/>
      <c r="O270" s="237"/>
      <c r="P270" s="237"/>
      <c r="Q270" s="237"/>
      <c r="R270" s="237"/>
      <c r="S270" s="237"/>
      <c r="T270" s="238"/>
      <c r="AT270" s="239" t="s">
        <v>140</v>
      </c>
      <c r="AU270" s="239" t="s">
        <v>81</v>
      </c>
      <c r="AV270" s="11" t="s">
        <v>81</v>
      </c>
      <c r="AW270" s="11" t="s">
        <v>35</v>
      </c>
      <c r="AX270" s="11" t="s">
        <v>72</v>
      </c>
      <c r="AY270" s="239" t="s">
        <v>131</v>
      </c>
    </row>
    <row r="271" s="13" customFormat="1">
      <c r="B271" s="250"/>
      <c r="C271" s="251"/>
      <c r="D271" s="230" t="s">
        <v>140</v>
      </c>
      <c r="E271" s="252" t="s">
        <v>21</v>
      </c>
      <c r="F271" s="253" t="s">
        <v>158</v>
      </c>
      <c r="G271" s="251"/>
      <c r="H271" s="254">
        <v>6.9139999999999997</v>
      </c>
      <c r="I271" s="255"/>
      <c r="J271" s="251"/>
      <c r="K271" s="251"/>
      <c r="L271" s="256"/>
      <c r="M271" s="257"/>
      <c r="N271" s="258"/>
      <c r="O271" s="258"/>
      <c r="P271" s="258"/>
      <c r="Q271" s="258"/>
      <c r="R271" s="258"/>
      <c r="S271" s="258"/>
      <c r="T271" s="259"/>
      <c r="AT271" s="260" t="s">
        <v>140</v>
      </c>
      <c r="AU271" s="260" t="s">
        <v>81</v>
      </c>
      <c r="AV271" s="13" t="s">
        <v>138</v>
      </c>
      <c r="AW271" s="13" t="s">
        <v>35</v>
      </c>
      <c r="AX271" s="13" t="s">
        <v>79</v>
      </c>
      <c r="AY271" s="260" t="s">
        <v>131</v>
      </c>
    </row>
    <row r="272" s="10" customFormat="1" ht="29.88" customHeight="1">
      <c r="B272" s="200"/>
      <c r="C272" s="201"/>
      <c r="D272" s="202" t="s">
        <v>71</v>
      </c>
      <c r="E272" s="214" t="s">
        <v>525</v>
      </c>
      <c r="F272" s="214" t="s">
        <v>526</v>
      </c>
      <c r="G272" s="201"/>
      <c r="H272" s="201"/>
      <c r="I272" s="204"/>
      <c r="J272" s="215">
        <f>BK272</f>
        <v>0</v>
      </c>
      <c r="K272" s="201"/>
      <c r="L272" s="206"/>
      <c r="M272" s="207"/>
      <c r="N272" s="208"/>
      <c r="O272" s="208"/>
      <c r="P272" s="209">
        <f>P273</f>
        <v>0</v>
      </c>
      <c r="Q272" s="208"/>
      <c r="R272" s="209">
        <f>R273</f>
        <v>0</v>
      </c>
      <c r="S272" s="208"/>
      <c r="T272" s="210">
        <f>T273</f>
        <v>0</v>
      </c>
      <c r="AR272" s="211" t="s">
        <v>79</v>
      </c>
      <c r="AT272" s="212" t="s">
        <v>71</v>
      </c>
      <c r="AU272" s="212" t="s">
        <v>79</v>
      </c>
      <c r="AY272" s="211" t="s">
        <v>131</v>
      </c>
      <c r="BK272" s="213">
        <f>BK273</f>
        <v>0</v>
      </c>
    </row>
    <row r="273" s="1" customFormat="1" ht="16.5" customHeight="1">
      <c r="B273" s="45"/>
      <c r="C273" s="216" t="s">
        <v>527</v>
      </c>
      <c r="D273" s="216" t="s">
        <v>133</v>
      </c>
      <c r="E273" s="217" t="s">
        <v>528</v>
      </c>
      <c r="F273" s="218" t="s">
        <v>529</v>
      </c>
      <c r="G273" s="219" t="s">
        <v>205</v>
      </c>
      <c r="H273" s="220">
        <v>279.27100000000002</v>
      </c>
      <c r="I273" s="221"/>
      <c r="J273" s="222">
        <f>ROUND(I273*H273,2)</f>
        <v>0</v>
      </c>
      <c r="K273" s="218" t="s">
        <v>137</v>
      </c>
      <c r="L273" s="71"/>
      <c r="M273" s="223" t="s">
        <v>21</v>
      </c>
      <c r="N273" s="224" t="s">
        <v>43</v>
      </c>
      <c r="O273" s="46"/>
      <c r="P273" s="225">
        <f>O273*H273</f>
        <v>0</v>
      </c>
      <c r="Q273" s="225">
        <v>0</v>
      </c>
      <c r="R273" s="225">
        <f>Q273*H273</f>
        <v>0</v>
      </c>
      <c r="S273" s="225">
        <v>0</v>
      </c>
      <c r="T273" s="226">
        <f>S273*H273</f>
        <v>0</v>
      </c>
      <c r="AR273" s="23" t="s">
        <v>138</v>
      </c>
      <c r="AT273" s="23" t="s">
        <v>133</v>
      </c>
      <c r="AU273" s="23" t="s">
        <v>81</v>
      </c>
      <c r="AY273" s="23" t="s">
        <v>131</v>
      </c>
      <c r="BE273" s="227">
        <f>IF(N273="základní",J273,0)</f>
        <v>0</v>
      </c>
      <c r="BF273" s="227">
        <f>IF(N273="snížená",J273,0)</f>
        <v>0</v>
      </c>
      <c r="BG273" s="227">
        <f>IF(N273="zákl. přenesená",J273,0)</f>
        <v>0</v>
      </c>
      <c r="BH273" s="227">
        <f>IF(N273="sníž. přenesená",J273,0)</f>
        <v>0</v>
      </c>
      <c r="BI273" s="227">
        <f>IF(N273="nulová",J273,0)</f>
        <v>0</v>
      </c>
      <c r="BJ273" s="23" t="s">
        <v>79</v>
      </c>
      <c r="BK273" s="227">
        <f>ROUND(I273*H273,2)</f>
        <v>0</v>
      </c>
      <c r="BL273" s="23" t="s">
        <v>138</v>
      </c>
      <c r="BM273" s="23" t="s">
        <v>530</v>
      </c>
    </row>
    <row r="274" s="10" customFormat="1" ht="37.44001" customHeight="1">
      <c r="B274" s="200"/>
      <c r="C274" s="201"/>
      <c r="D274" s="202" t="s">
        <v>71</v>
      </c>
      <c r="E274" s="203" t="s">
        <v>531</v>
      </c>
      <c r="F274" s="203" t="s">
        <v>532</v>
      </c>
      <c r="G274" s="201"/>
      <c r="H274" s="201"/>
      <c r="I274" s="204"/>
      <c r="J274" s="205">
        <f>BK274</f>
        <v>0</v>
      </c>
      <c r="K274" s="201"/>
      <c r="L274" s="206"/>
      <c r="M274" s="207"/>
      <c r="N274" s="208"/>
      <c r="O274" s="208"/>
      <c r="P274" s="209">
        <f>P275+P277</f>
        <v>0</v>
      </c>
      <c r="Q274" s="208"/>
      <c r="R274" s="209">
        <f>R275+R277</f>
        <v>0.09240000000000001</v>
      </c>
      <c r="S274" s="208"/>
      <c r="T274" s="210">
        <f>T275+T277</f>
        <v>4.9000000000000004</v>
      </c>
      <c r="AR274" s="211" t="s">
        <v>81</v>
      </c>
      <c r="AT274" s="212" t="s">
        <v>71</v>
      </c>
      <c r="AU274" s="212" t="s">
        <v>72</v>
      </c>
      <c r="AY274" s="211" t="s">
        <v>131</v>
      </c>
      <c r="BK274" s="213">
        <f>BK275+BK277</f>
        <v>0</v>
      </c>
    </row>
    <row r="275" s="10" customFormat="1" ht="19.92" customHeight="1">
      <c r="B275" s="200"/>
      <c r="C275" s="201"/>
      <c r="D275" s="202" t="s">
        <v>71</v>
      </c>
      <c r="E275" s="214" t="s">
        <v>533</v>
      </c>
      <c r="F275" s="214" t="s">
        <v>534</v>
      </c>
      <c r="G275" s="201"/>
      <c r="H275" s="201"/>
      <c r="I275" s="204"/>
      <c r="J275" s="215">
        <f>BK275</f>
        <v>0</v>
      </c>
      <c r="K275" s="201"/>
      <c r="L275" s="206"/>
      <c r="M275" s="207"/>
      <c r="N275" s="208"/>
      <c r="O275" s="208"/>
      <c r="P275" s="209">
        <f>P276</f>
        <v>0</v>
      </c>
      <c r="Q275" s="208"/>
      <c r="R275" s="209">
        <f>R276</f>
        <v>0</v>
      </c>
      <c r="S275" s="208"/>
      <c r="T275" s="210">
        <f>T276</f>
        <v>4.9000000000000004</v>
      </c>
      <c r="AR275" s="211" t="s">
        <v>81</v>
      </c>
      <c r="AT275" s="212" t="s">
        <v>71</v>
      </c>
      <c r="AU275" s="212" t="s">
        <v>79</v>
      </c>
      <c r="AY275" s="211" t="s">
        <v>131</v>
      </c>
      <c r="BK275" s="213">
        <f>BK276</f>
        <v>0</v>
      </c>
    </row>
    <row r="276" s="1" customFormat="1" ht="25.5" customHeight="1">
      <c r="B276" s="45"/>
      <c r="C276" s="216" t="s">
        <v>535</v>
      </c>
      <c r="D276" s="216" t="s">
        <v>133</v>
      </c>
      <c r="E276" s="217" t="s">
        <v>536</v>
      </c>
      <c r="F276" s="218" t="s">
        <v>537</v>
      </c>
      <c r="G276" s="219" t="s">
        <v>240</v>
      </c>
      <c r="H276" s="220">
        <v>4900</v>
      </c>
      <c r="I276" s="221"/>
      <c r="J276" s="222">
        <f>ROUND(I276*H276,2)</f>
        <v>0</v>
      </c>
      <c r="K276" s="218" t="s">
        <v>137</v>
      </c>
      <c r="L276" s="71"/>
      <c r="M276" s="223" t="s">
        <v>21</v>
      </c>
      <c r="N276" s="224" t="s">
        <v>43</v>
      </c>
      <c r="O276" s="46"/>
      <c r="P276" s="225">
        <f>O276*H276</f>
        <v>0</v>
      </c>
      <c r="Q276" s="225">
        <v>0</v>
      </c>
      <c r="R276" s="225">
        <f>Q276*H276</f>
        <v>0</v>
      </c>
      <c r="S276" s="225">
        <v>0.001</v>
      </c>
      <c r="T276" s="226">
        <f>S276*H276</f>
        <v>4.9000000000000004</v>
      </c>
      <c r="AR276" s="23" t="s">
        <v>212</v>
      </c>
      <c r="AT276" s="23" t="s">
        <v>133</v>
      </c>
      <c r="AU276" s="23" t="s">
        <v>81</v>
      </c>
      <c r="AY276" s="23" t="s">
        <v>131</v>
      </c>
      <c r="BE276" s="227">
        <f>IF(N276="základní",J276,0)</f>
        <v>0</v>
      </c>
      <c r="BF276" s="227">
        <f>IF(N276="snížená",J276,0)</f>
        <v>0</v>
      </c>
      <c r="BG276" s="227">
        <f>IF(N276="zákl. přenesená",J276,0)</f>
        <v>0</v>
      </c>
      <c r="BH276" s="227">
        <f>IF(N276="sníž. přenesená",J276,0)</f>
        <v>0</v>
      </c>
      <c r="BI276" s="227">
        <f>IF(N276="nulová",J276,0)</f>
        <v>0</v>
      </c>
      <c r="BJ276" s="23" t="s">
        <v>79</v>
      </c>
      <c r="BK276" s="227">
        <f>ROUND(I276*H276,2)</f>
        <v>0</v>
      </c>
      <c r="BL276" s="23" t="s">
        <v>212</v>
      </c>
      <c r="BM276" s="23" t="s">
        <v>538</v>
      </c>
    </row>
    <row r="277" s="10" customFormat="1" ht="29.88" customHeight="1">
      <c r="B277" s="200"/>
      <c r="C277" s="201"/>
      <c r="D277" s="202" t="s">
        <v>71</v>
      </c>
      <c r="E277" s="214" t="s">
        <v>539</v>
      </c>
      <c r="F277" s="214" t="s">
        <v>540</v>
      </c>
      <c r="G277" s="201"/>
      <c r="H277" s="201"/>
      <c r="I277" s="204"/>
      <c r="J277" s="215">
        <f>BK277</f>
        <v>0</v>
      </c>
      <c r="K277" s="201"/>
      <c r="L277" s="206"/>
      <c r="M277" s="207"/>
      <c r="N277" s="208"/>
      <c r="O277" s="208"/>
      <c r="P277" s="209">
        <f>SUM(P278:P287)</f>
        <v>0</v>
      </c>
      <c r="Q277" s="208"/>
      <c r="R277" s="209">
        <f>SUM(R278:R287)</f>
        <v>0.09240000000000001</v>
      </c>
      <c r="S277" s="208"/>
      <c r="T277" s="210">
        <f>SUM(T278:T287)</f>
        <v>0</v>
      </c>
      <c r="AR277" s="211" t="s">
        <v>81</v>
      </c>
      <c r="AT277" s="212" t="s">
        <v>71</v>
      </c>
      <c r="AU277" s="212" t="s">
        <v>79</v>
      </c>
      <c r="AY277" s="211" t="s">
        <v>131</v>
      </c>
      <c r="BK277" s="213">
        <f>SUM(BK278:BK287)</f>
        <v>0</v>
      </c>
    </row>
    <row r="278" s="1" customFormat="1" ht="16.5" customHeight="1">
      <c r="B278" s="45"/>
      <c r="C278" s="216" t="s">
        <v>541</v>
      </c>
      <c r="D278" s="216" t="s">
        <v>133</v>
      </c>
      <c r="E278" s="217" t="s">
        <v>542</v>
      </c>
      <c r="F278" s="218" t="s">
        <v>543</v>
      </c>
      <c r="G278" s="219" t="s">
        <v>136</v>
      </c>
      <c r="H278" s="220">
        <v>20</v>
      </c>
      <c r="I278" s="221"/>
      <c r="J278" s="222">
        <f>ROUND(I278*H278,2)</f>
        <v>0</v>
      </c>
      <c r="K278" s="218" t="s">
        <v>137</v>
      </c>
      <c r="L278" s="71"/>
      <c r="M278" s="223" t="s">
        <v>21</v>
      </c>
      <c r="N278" s="224" t="s">
        <v>43</v>
      </c>
      <c r="O278" s="46"/>
      <c r="P278" s="225">
        <f>O278*H278</f>
        <v>0</v>
      </c>
      <c r="Q278" s="225">
        <v>0</v>
      </c>
      <c r="R278" s="225">
        <f>Q278*H278</f>
        <v>0</v>
      </c>
      <c r="S278" s="225">
        <v>0</v>
      </c>
      <c r="T278" s="226">
        <f>S278*H278</f>
        <v>0</v>
      </c>
      <c r="AR278" s="23" t="s">
        <v>212</v>
      </c>
      <c r="AT278" s="23" t="s">
        <v>133</v>
      </c>
      <c r="AU278" s="23" t="s">
        <v>81</v>
      </c>
      <c r="AY278" s="23" t="s">
        <v>131</v>
      </c>
      <c r="BE278" s="227">
        <f>IF(N278="základní",J278,0)</f>
        <v>0</v>
      </c>
      <c r="BF278" s="227">
        <f>IF(N278="snížená",J278,0)</f>
        <v>0</v>
      </c>
      <c r="BG278" s="227">
        <f>IF(N278="zákl. přenesená",J278,0)</f>
        <v>0</v>
      </c>
      <c r="BH278" s="227">
        <f>IF(N278="sníž. přenesená",J278,0)</f>
        <v>0</v>
      </c>
      <c r="BI278" s="227">
        <f>IF(N278="nulová",J278,0)</f>
        <v>0</v>
      </c>
      <c r="BJ278" s="23" t="s">
        <v>79</v>
      </c>
      <c r="BK278" s="227">
        <f>ROUND(I278*H278,2)</f>
        <v>0</v>
      </c>
      <c r="BL278" s="23" t="s">
        <v>212</v>
      </c>
      <c r="BM278" s="23" t="s">
        <v>544</v>
      </c>
    </row>
    <row r="279" s="11" customFormat="1">
      <c r="B279" s="228"/>
      <c r="C279" s="229"/>
      <c r="D279" s="230" t="s">
        <v>140</v>
      </c>
      <c r="E279" s="231" t="s">
        <v>21</v>
      </c>
      <c r="F279" s="232" t="s">
        <v>545</v>
      </c>
      <c r="G279" s="229"/>
      <c r="H279" s="233">
        <v>20</v>
      </c>
      <c r="I279" s="234"/>
      <c r="J279" s="229"/>
      <c r="K279" s="229"/>
      <c r="L279" s="235"/>
      <c r="M279" s="236"/>
      <c r="N279" s="237"/>
      <c r="O279" s="237"/>
      <c r="P279" s="237"/>
      <c r="Q279" s="237"/>
      <c r="R279" s="237"/>
      <c r="S279" s="237"/>
      <c r="T279" s="238"/>
      <c r="AT279" s="239" t="s">
        <v>140</v>
      </c>
      <c r="AU279" s="239" t="s">
        <v>81</v>
      </c>
      <c r="AV279" s="11" t="s">
        <v>81</v>
      </c>
      <c r="AW279" s="11" t="s">
        <v>35</v>
      </c>
      <c r="AX279" s="11" t="s">
        <v>72</v>
      </c>
      <c r="AY279" s="239" t="s">
        <v>131</v>
      </c>
    </row>
    <row r="280" s="13" customFormat="1">
      <c r="B280" s="250"/>
      <c r="C280" s="251"/>
      <c r="D280" s="230" t="s">
        <v>140</v>
      </c>
      <c r="E280" s="252" t="s">
        <v>21</v>
      </c>
      <c r="F280" s="253" t="s">
        <v>158</v>
      </c>
      <c r="G280" s="251"/>
      <c r="H280" s="254">
        <v>20</v>
      </c>
      <c r="I280" s="255"/>
      <c r="J280" s="251"/>
      <c r="K280" s="251"/>
      <c r="L280" s="256"/>
      <c r="M280" s="257"/>
      <c r="N280" s="258"/>
      <c r="O280" s="258"/>
      <c r="P280" s="258"/>
      <c r="Q280" s="258"/>
      <c r="R280" s="258"/>
      <c r="S280" s="258"/>
      <c r="T280" s="259"/>
      <c r="AT280" s="260" t="s">
        <v>140</v>
      </c>
      <c r="AU280" s="260" t="s">
        <v>81</v>
      </c>
      <c r="AV280" s="13" t="s">
        <v>138</v>
      </c>
      <c r="AW280" s="13" t="s">
        <v>35</v>
      </c>
      <c r="AX280" s="13" t="s">
        <v>79</v>
      </c>
      <c r="AY280" s="260" t="s">
        <v>131</v>
      </c>
    </row>
    <row r="281" s="1" customFormat="1" ht="16.5" customHeight="1">
      <c r="B281" s="45"/>
      <c r="C281" s="261" t="s">
        <v>546</v>
      </c>
      <c r="D281" s="261" t="s">
        <v>213</v>
      </c>
      <c r="E281" s="262" t="s">
        <v>547</v>
      </c>
      <c r="F281" s="263" t="s">
        <v>548</v>
      </c>
      <c r="G281" s="264" t="s">
        <v>136</v>
      </c>
      <c r="H281" s="265">
        <v>21</v>
      </c>
      <c r="I281" s="266"/>
      <c r="J281" s="267">
        <f>ROUND(I281*H281,2)</f>
        <v>0</v>
      </c>
      <c r="K281" s="263" t="s">
        <v>137</v>
      </c>
      <c r="L281" s="268"/>
      <c r="M281" s="269" t="s">
        <v>21</v>
      </c>
      <c r="N281" s="270" t="s">
        <v>43</v>
      </c>
      <c r="O281" s="46"/>
      <c r="P281" s="225">
        <f>O281*H281</f>
        <v>0</v>
      </c>
      <c r="Q281" s="225">
        <v>0</v>
      </c>
      <c r="R281" s="225">
        <f>Q281*H281</f>
        <v>0</v>
      </c>
      <c r="S281" s="225">
        <v>0</v>
      </c>
      <c r="T281" s="226">
        <f>S281*H281</f>
        <v>0</v>
      </c>
      <c r="AR281" s="23" t="s">
        <v>288</v>
      </c>
      <c r="AT281" s="23" t="s">
        <v>213</v>
      </c>
      <c r="AU281" s="23" t="s">
        <v>81</v>
      </c>
      <c r="AY281" s="23" t="s">
        <v>131</v>
      </c>
      <c r="BE281" s="227">
        <f>IF(N281="základní",J281,0)</f>
        <v>0</v>
      </c>
      <c r="BF281" s="227">
        <f>IF(N281="snížená",J281,0)</f>
        <v>0</v>
      </c>
      <c r="BG281" s="227">
        <f>IF(N281="zákl. přenesená",J281,0)</f>
        <v>0</v>
      </c>
      <c r="BH281" s="227">
        <f>IF(N281="sníž. přenesená",J281,0)</f>
        <v>0</v>
      </c>
      <c r="BI281" s="227">
        <f>IF(N281="nulová",J281,0)</f>
        <v>0</v>
      </c>
      <c r="BJ281" s="23" t="s">
        <v>79</v>
      </c>
      <c r="BK281" s="227">
        <f>ROUND(I281*H281,2)</f>
        <v>0</v>
      </c>
      <c r="BL281" s="23" t="s">
        <v>212</v>
      </c>
      <c r="BM281" s="23" t="s">
        <v>549</v>
      </c>
    </row>
    <row r="282" s="11" customFormat="1">
      <c r="B282" s="228"/>
      <c r="C282" s="229"/>
      <c r="D282" s="230" t="s">
        <v>140</v>
      </c>
      <c r="E282" s="229"/>
      <c r="F282" s="232" t="s">
        <v>550</v>
      </c>
      <c r="G282" s="229"/>
      <c r="H282" s="233">
        <v>21</v>
      </c>
      <c r="I282" s="234"/>
      <c r="J282" s="229"/>
      <c r="K282" s="229"/>
      <c r="L282" s="235"/>
      <c r="M282" s="236"/>
      <c r="N282" s="237"/>
      <c r="O282" s="237"/>
      <c r="P282" s="237"/>
      <c r="Q282" s="237"/>
      <c r="R282" s="237"/>
      <c r="S282" s="237"/>
      <c r="T282" s="238"/>
      <c r="AT282" s="239" t="s">
        <v>140</v>
      </c>
      <c r="AU282" s="239" t="s">
        <v>81</v>
      </c>
      <c r="AV282" s="11" t="s">
        <v>81</v>
      </c>
      <c r="AW282" s="11" t="s">
        <v>6</v>
      </c>
      <c r="AX282" s="11" t="s">
        <v>79</v>
      </c>
      <c r="AY282" s="239" t="s">
        <v>131</v>
      </c>
    </row>
    <row r="283" s="1" customFormat="1" ht="16.5" customHeight="1">
      <c r="B283" s="45"/>
      <c r="C283" s="216" t="s">
        <v>551</v>
      </c>
      <c r="D283" s="216" t="s">
        <v>133</v>
      </c>
      <c r="E283" s="217" t="s">
        <v>552</v>
      </c>
      <c r="F283" s="218" t="s">
        <v>553</v>
      </c>
      <c r="G283" s="219" t="s">
        <v>136</v>
      </c>
      <c r="H283" s="220">
        <v>184.80000000000001</v>
      </c>
      <c r="I283" s="221"/>
      <c r="J283" s="222">
        <f>ROUND(I283*H283,2)</f>
        <v>0</v>
      </c>
      <c r="K283" s="218" t="s">
        <v>137</v>
      </c>
      <c r="L283" s="71"/>
      <c r="M283" s="223" t="s">
        <v>21</v>
      </c>
      <c r="N283" s="224" t="s">
        <v>43</v>
      </c>
      <c r="O283" s="46"/>
      <c r="P283" s="225">
        <f>O283*H283</f>
        <v>0</v>
      </c>
      <c r="Q283" s="225">
        <v>8.0000000000000007E-05</v>
      </c>
      <c r="R283" s="225">
        <f>Q283*H283</f>
        <v>0.014784000000000002</v>
      </c>
      <c r="S283" s="225">
        <v>0</v>
      </c>
      <c r="T283" s="226">
        <f>S283*H283</f>
        <v>0</v>
      </c>
      <c r="AR283" s="23" t="s">
        <v>212</v>
      </c>
      <c r="AT283" s="23" t="s">
        <v>133</v>
      </c>
      <c r="AU283" s="23" t="s">
        <v>81</v>
      </c>
      <c r="AY283" s="23" t="s">
        <v>131</v>
      </c>
      <c r="BE283" s="227">
        <f>IF(N283="základní",J283,0)</f>
        <v>0</v>
      </c>
      <c r="BF283" s="227">
        <f>IF(N283="snížená",J283,0)</f>
        <v>0</v>
      </c>
      <c r="BG283" s="227">
        <f>IF(N283="zákl. přenesená",J283,0)</f>
        <v>0</v>
      </c>
      <c r="BH283" s="227">
        <f>IF(N283="sníž. přenesená",J283,0)</f>
        <v>0</v>
      </c>
      <c r="BI283" s="227">
        <f>IF(N283="nulová",J283,0)</f>
        <v>0</v>
      </c>
      <c r="BJ283" s="23" t="s">
        <v>79</v>
      </c>
      <c r="BK283" s="227">
        <f>ROUND(I283*H283,2)</f>
        <v>0</v>
      </c>
      <c r="BL283" s="23" t="s">
        <v>212</v>
      </c>
      <c r="BM283" s="23" t="s">
        <v>554</v>
      </c>
    </row>
    <row r="284" s="11" customFormat="1">
      <c r="B284" s="228"/>
      <c r="C284" s="229"/>
      <c r="D284" s="230" t="s">
        <v>140</v>
      </c>
      <c r="E284" s="231" t="s">
        <v>21</v>
      </c>
      <c r="F284" s="232" t="s">
        <v>555</v>
      </c>
      <c r="G284" s="229"/>
      <c r="H284" s="233">
        <v>184.80000000000001</v>
      </c>
      <c r="I284" s="234"/>
      <c r="J284" s="229"/>
      <c r="K284" s="229"/>
      <c r="L284" s="235"/>
      <c r="M284" s="236"/>
      <c r="N284" s="237"/>
      <c r="O284" s="237"/>
      <c r="P284" s="237"/>
      <c r="Q284" s="237"/>
      <c r="R284" s="237"/>
      <c r="S284" s="237"/>
      <c r="T284" s="238"/>
      <c r="AT284" s="239" t="s">
        <v>140</v>
      </c>
      <c r="AU284" s="239" t="s">
        <v>81</v>
      </c>
      <c r="AV284" s="11" t="s">
        <v>81</v>
      </c>
      <c r="AW284" s="11" t="s">
        <v>35</v>
      </c>
      <c r="AX284" s="11" t="s">
        <v>79</v>
      </c>
      <c r="AY284" s="239" t="s">
        <v>131</v>
      </c>
    </row>
    <row r="285" s="1" customFormat="1" ht="25.5" customHeight="1">
      <c r="B285" s="45"/>
      <c r="C285" s="216" t="s">
        <v>556</v>
      </c>
      <c r="D285" s="216" t="s">
        <v>133</v>
      </c>
      <c r="E285" s="217" t="s">
        <v>557</v>
      </c>
      <c r="F285" s="218" t="s">
        <v>558</v>
      </c>
      <c r="G285" s="219" t="s">
        <v>136</v>
      </c>
      <c r="H285" s="220">
        <v>184.80000000000001</v>
      </c>
      <c r="I285" s="221"/>
      <c r="J285" s="222">
        <f>ROUND(I285*H285,2)</f>
        <v>0</v>
      </c>
      <c r="K285" s="218" t="s">
        <v>137</v>
      </c>
      <c r="L285" s="71"/>
      <c r="M285" s="223" t="s">
        <v>21</v>
      </c>
      <c r="N285" s="224" t="s">
        <v>43</v>
      </c>
      <c r="O285" s="46"/>
      <c r="P285" s="225">
        <f>O285*H285</f>
        <v>0</v>
      </c>
      <c r="Q285" s="225">
        <v>0.00013999999999999999</v>
      </c>
      <c r="R285" s="225">
        <f>Q285*H285</f>
        <v>0.025871999999999999</v>
      </c>
      <c r="S285" s="225">
        <v>0</v>
      </c>
      <c r="T285" s="226">
        <f>S285*H285</f>
        <v>0</v>
      </c>
      <c r="AR285" s="23" t="s">
        <v>212</v>
      </c>
      <c r="AT285" s="23" t="s">
        <v>133</v>
      </c>
      <c r="AU285" s="23" t="s">
        <v>81</v>
      </c>
      <c r="AY285" s="23" t="s">
        <v>131</v>
      </c>
      <c r="BE285" s="227">
        <f>IF(N285="základní",J285,0)</f>
        <v>0</v>
      </c>
      <c r="BF285" s="227">
        <f>IF(N285="snížená",J285,0)</f>
        <v>0</v>
      </c>
      <c r="BG285" s="227">
        <f>IF(N285="zákl. přenesená",J285,0)</f>
        <v>0</v>
      </c>
      <c r="BH285" s="227">
        <f>IF(N285="sníž. přenesená",J285,0)</f>
        <v>0</v>
      </c>
      <c r="BI285" s="227">
        <f>IF(N285="nulová",J285,0)</f>
        <v>0</v>
      </c>
      <c r="BJ285" s="23" t="s">
        <v>79</v>
      </c>
      <c r="BK285" s="227">
        <f>ROUND(I285*H285,2)</f>
        <v>0</v>
      </c>
      <c r="BL285" s="23" t="s">
        <v>212</v>
      </c>
      <c r="BM285" s="23" t="s">
        <v>559</v>
      </c>
    </row>
    <row r="286" s="1" customFormat="1" ht="16.5" customHeight="1">
      <c r="B286" s="45"/>
      <c r="C286" s="216" t="s">
        <v>560</v>
      </c>
      <c r="D286" s="216" t="s">
        <v>133</v>
      </c>
      <c r="E286" s="217" t="s">
        <v>561</v>
      </c>
      <c r="F286" s="218" t="s">
        <v>562</v>
      </c>
      <c r="G286" s="219" t="s">
        <v>136</v>
      </c>
      <c r="H286" s="220">
        <v>184.80000000000001</v>
      </c>
      <c r="I286" s="221"/>
      <c r="J286" s="222">
        <f>ROUND(I286*H286,2)</f>
        <v>0</v>
      </c>
      <c r="K286" s="218" t="s">
        <v>137</v>
      </c>
      <c r="L286" s="71"/>
      <c r="M286" s="223" t="s">
        <v>21</v>
      </c>
      <c r="N286" s="224" t="s">
        <v>43</v>
      </c>
      <c r="O286" s="46"/>
      <c r="P286" s="225">
        <f>O286*H286</f>
        <v>0</v>
      </c>
      <c r="Q286" s="225">
        <v>0.00013999999999999999</v>
      </c>
      <c r="R286" s="225">
        <f>Q286*H286</f>
        <v>0.025871999999999999</v>
      </c>
      <c r="S286" s="225">
        <v>0</v>
      </c>
      <c r="T286" s="226">
        <f>S286*H286</f>
        <v>0</v>
      </c>
      <c r="AR286" s="23" t="s">
        <v>212</v>
      </c>
      <c r="AT286" s="23" t="s">
        <v>133</v>
      </c>
      <c r="AU286" s="23" t="s">
        <v>81</v>
      </c>
      <c r="AY286" s="23" t="s">
        <v>131</v>
      </c>
      <c r="BE286" s="227">
        <f>IF(N286="základní",J286,0)</f>
        <v>0</v>
      </c>
      <c r="BF286" s="227">
        <f>IF(N286="snížená",J286,0)</f>
        <v>0</v>
      </c>
      <c r="BG286" s="227">
        <f>IF(N286="zákl. přenesená",J286,0)</f>
        <v>0</v>
      </c>
      <c r="BH286" s="227">
        <f>IF(N286="sníž. přenesená",J286,0)</f>
        <v>0</v>
      </c>
      <c r="BI286" s="227">
        <f>IF(N286="nulová",J286,0)</f>
        <v>0</v>
      </c>
      <c r="BJ286" s="23" t="s">
        <v>79</v>
      </c>
      <c r="BK286" s="227">
        <f>ROUND(I286*H286,2)</f>
        <v>0</v>
      </c>
      <c r="BL286" s="23" t="s">
        <v>212</v>
      </c>
      <c r="BM286" s="23" t="s">
        <v>563</v>
      </c>
    </row>
    <row r="287" s="1" customFormat="1" ht="16.5" customHeight="1">
      <c r="B287" s="45"/>
      <c r="C287" s="216" t="s">
        <v>564</v>
      </c>
      <c r="D287" s="216" t="s">
        <v>133</v>
      </c>
      <c r="E287" s="217" t="s">
        <v>565</v>
      </c>
      <c r="F287" s="218" t="s">
        <v>566</v>
      </c>
      <c r="G287" s="219" t="s">
        <v>136</v>
      </c>
      <c r="H287" s="220">
        <v>184.80000000000001</v>
      </c>
      <c r="I287" s="221"/>
      <c r="J287" s="222">
        <f>ROUND(I287*H287,2)</f>
        <v>0</v>
      </c>
      <c r="K287" s="218" t="s">
        <v>137</v>
      </c>
      <c r="L287" s="71"/>
      <c r="M287" s="223" t="s">
        <v>21</v>
      </c>
      <c r="N287" s="224" t="s">
        <v>43</v>
      </c>
      <c r="O287" s="46"/>
      <c r="P287" s="225">
        <f>O287*H287</f>
        <v>0</v>
      </c>
      <c r="Q287" s="225">
        <v>0.00013999999999999999</v>
      </c>
      <c r="R287" s="225">
        <f>Q287*H287</f>
        <v>0.025871999999999999</v>
      </c>
      <c r="S287" s="225">
        <v>0</v>
      </c>
      <c r="T287" s="226">
        <f>S287*H287</f>
        <v>0</v>
      </c>
      <c r="AR287" s="23" t="s">
        <v>212</v>
      </c>
      <c r="AT287" s="23" t="s">
        <v>133</v>
      </c>
      <c r="AU287" s="23" t="s">
        <v>81</v>
      </c>
      <c r="AY287" s="23" t="s">
        <v>131</v>
      </c>
      <c r="BE287" s="227">
        <f>IF(N287="základní",J287,0)</f>
        <v>0</v>
      </c>
      <c r="BF287" s="227">
        <f>IF(N287="snížená",J287,0)</f>
        <v>0</v>
      </c>
      <c r="BG287" s="227">
        <f>IF(N287="zákl. přenesená",J287,0)</f>
        <v>0</v>
      </c>
      <c r="BH287" s="227">
        <f>IF(N287="sníž. přenesená",J287,0)</f>
        <v>0</v>
      </c>
      <c r="BI287" s="227">
        <f>IF(N287="nulová",J287,0)</f>
        <v>0</v>
      </c>
      <c r="BJ287" s="23" t="s">
        <v>79</v>
      </c>
      <c r="BK287" s="227">
        <f>ROUND(I287*H287,2)</f>
        <v>0</v>
      </c>
      <c r="BL287" s="23" t="s">
        <v>212</v>
      </c>
      <c r="BM287" s="23" t="s">
        <v>567</v>
      </c>
    </row>
    <row r="288" s="10" customFormat="1" ht="37.44001" customHeight="1">
      <c r="B288" s="200"/>
      <c r="C288" s="201"/>
      <c r="D288" s="202" t="s">
        <v>71</v>
      </c>
      <c r="E288" s="203" t="s">
        <v>213</v>
      </c>
      <c r="F288" s="203" t="s">
        <v>568</v>
      </c>
      <c r="G288" s="201"/>
      <c r="H288" s="201"/>
      <c r="I288" s="204"/>
      <c r="J288" s="205">
        <f>BK288</f>
        <v>0</v>
      </c>
      <c r="K288" s="201"/>
      <c r="L288" s="206"/>
      <c r="M288" s="207"/>
      <c r="N288" s="208"/>
      <c r="O288" s="208"/>
      <c r="P288" s="209">
        <f>P289</f>
        <v>0</v>
      </c>
      <c r="Q288" s="208"/>
      <c r="R288" s="209">
        <f>R289</f>
        <v>1.29</v>
      </c>
      <c r="S288" s="208"/>
      <c r="T288" s="210">
        <f>T289</f>
        <v>0</v>
      </c>
      <c r="AR288" s="211" t="s">
        <v>145</v>
      </c>
      <c r="AT288" s="212" t="s">
        <v>71</v>
      </c>
      <c r="AU288" s="212" t="s">
        <v>72</v>
      </c>
      <c r="AY288" s="211" t="s">
        <v>131</v>
      </c>
      <c r="BK288" s="213">
        <f>BK289</f>
        <v>0</v>
      </c>
    </row>
    <row r="289" s="10" customFormat="1" ht="19.92" customHeight="1">
      <c r="B289" s="200"/>
      <c r="C289" s="201"/>
      <c r="D289" s="202" t="s">
        <v>71</v>
      </c>
      <c r="E289" s="214" t="s">
        <v>569</v>
      </c>
      <c r="F289" s="214" t="s">
        <v>570</v>
      </c>
      <c r="G289" s="201"/>
      <c r="H289" s="201"/>
      <c r="I289" s="204"/>
      <c r="J289" s="215">
        <f>BK289</f>
        <v>0</v>
      </c>
      <c r="K289" s="201"/>
      <c r="L289" s="206"/>
      <c r="M289" s="207"/>
      <c r="N289" s="208"/>
      <c r="O289" s="208"/>
      <c r="P289" s="209">
        <f>P290</f>
        <v>0</v>
      </c>
      <c r="Q289" s="208"/>
      <c r="R289" s="209">
        <f>R290</f>
        <v>1.29</v>
      </c>
      <c r="S289" s="208"/>
      <c r="T289" s="210">
        <f>T290</f>
        <v>0</v>
      </c>
      <c r="AR289" s="211" t="s">
        <v>145</v>
      </c>
      <c r="AT289" s="212" t="s">
        <v>71</v>
      </c>
      <c r="AU289" s="212" t="s">
        <v>79</v>
      </c>
      <c r="AY289" s="211" t="s">
        <v>131</v>
      </c>
      <c r="BK289" s="213">
        <f>BK290</f>
        <v>0</v>
      </c>
    </row>
    <row r="290" s="1" customFormat="1" ht="25.5" customHeight="1">
      <c r="B290" s="45"/>
      <c r="C290" s="216" t="s">
        <v>571</v>
      </c>
      <c r="D290" s="216" t="s">
        <v>133</v>
      </c>
      <c r="E290" s="217" t="s">
        <v>572</v>
      </c>
      <c r="F290" s="218" t="s">
        <v>573</v>
      </c>
      <c r="G290" s="219" t="s">
        <v>166</v>
      </c>
      <c r="H290" s="220">
        <v>10</v>
      </c>
      <c r="I290" s="221"/>
      <c r="J290" s="222">
        <f>ROUND(I290*H290,2)</f>
        <v>0</v>
      </c>
      <c r="K290" s="218" t="s">
        <v>137</v>
      </c>
      <c r="L290" s="71"/>
      <c r="M290" s="223" t="s">
        <v>21</v>
      </c>
      <c r="N290" s="224" t="s">
        <v>43</v>
      </c>
      <c r="O290" s="46"/>
      <c r="P290" s="225">
        <f>O290*H290</f>
        <v>0</v>
      </c>
      <c r="Q290" s="225">
        <v>0.129</v>
      </c>
      <c r="R290" s="225">
        <f>Q290*H290</f>
        <v>1.29</v>
      </c>
      <c r="S290" s="225">
        <v>0</v>
      </c>
      <c r="T290" s="226">
        <f>S290*H290</f>
        <v>0</v>
      </c>
      <c r="AR290" s="23" t="s">
        <v>444</v>
      </c>
      <c r="AT290" s="23" t="s">
        <v>133</v>
      </c>
      <c r="AU290" s="23" t="s">
        <v>81</v>
      </c>
      <c r="AY290" s="23" t="s">
        <v>131</v>
      </c>
      <c r="BE290" s="227">
        <f>IF(N290="základní",J290,0)</f>
        <v>0</v>
      </c>
      <c r="BF290" s="227">
        <f>IF(N290="snížená",J290,0)</f>
        <v>0</v>
      </c>
      <c r="BG290" s="227">
        <f>IF(N290="zákl. přenesená",J290,0)</f>
        <v>0</v>
      </c>
      <c r="BH290" s="227">
        <f>IF(N290="sníž. přenesená",J290,0)</f>
        <v>0</v>
      </c>
      <c r="BI290" s="227">
        <f>IF(N290="nulová",J290,0)</f>
        <v>0</v>
      </c>
      <c r="BJ290" s="23" t="s">
        <v>79</v>
      </c>
      <c r="BK290" s="227">
        <f>ROUND(I290*H290,2)</f>
        <v>0</v>
      </c>
      <c r="BL290" s="23" t="s">
        <v>444</v>
      </c>
      <c r="BM290" s="23" t="s">
        <v>574</v>
      </c>
    </row>
    <row r="291" s="10" customFormat="1" ht="37.44001" customHeight="1">
      <c r="B291" s="200"/>
      <c r="C291" s="201"/>
      <c r="D291" s="202" t="s">
        <v>71</v>
      </c>
      <c r="E291" s="203" t="s">
        <v>575</v>
      </c>
      <c r="F291" s="203" t="s">
        <v>576</v>
      </c>
      <c r="G291" s="201"/>
      <c r="H291" s="201"/>
      <c r="I291" s="204"/>
      <c r="J291" s="205">
        <f>BK291</f>
        <v>0</v>
      </c>
      <c r="K291" s="201"/>
      <c r="L291" s="206"/>
      <c r="M291" s="207"/>
      <c r="N291" s="208"/>
      <c r="O291" s="208"/>
      <c r="P291" s="209">
        <f>SUM(P292:P299)</f>
        <v>0</v>
      </c>
      <c r="Q291" s="208"/>
      <c r="R291" s="209">
        <f>SUM(R292:R299)</f>
        <v>0</v>
      </c>
      <c r="S291" s="208"/>
      <c r="T291" s="210">
        <f>SUM(T292:T299)</f>
        <v>0</v>
      </c>
      <c r="AR291" s="211" t="s">
        <v>138</v>
      </c>
      <c r="AT291" s="212" t="s">
        <v>71</v>
      </c>
      <c r="AU291" s="212" t="s">
        <v>72</v>
      </c>
      <c r="AY291" s="211" t="s">
        <v>131</v>
      </c>
      <c r="BK291" s="213">
        <f>SUM(BK292:BK299)</f>
        <v>0</v>
      </c>
    </row>
    <row r="292" s="1" customFormat="1" ht="16.5" customHeight="1">
      <c r="B292" s="45"/>
      <c r="C292" s="216" t="s">
        <v>577</v>
      </c>
      <c r="D292" s="216" t="s">
        <v>133</v>
      </c>
      <c r="E292" s="217" t="s">
        <v>578</v>
      </c>
      <c r="F292" s="218" t="s">
        <v>579</v>
      </c>
      <c r="G292" s="219" t="s">
        <v>580</v>
      </c>
      <c r="H292" s="220">
        <v>24</v>
      </c>
      <c r="I292" s="221"/>
      <c r="J292" s="222">
        <f>ROUND(I292*H292,2)</f>
        <v>0</v>
      </c>
      <c r="K292" s="218" t="s">
        <v>137</v>
      </c>
      <c r="L292" s="71"/>
      <c r="M292" s="223" t="s">
        <v>21</v>
      </c>
      <c r="N292" s="224" t="s">
        <v>43</v>
      </c>
      <c r="O292" s="46"/>
      <c r="P292" s="225">
        <f>O292*H292</f>
        <v>0</v>
      </c>
      <c r="Q292" s="225">
        <v>0</v>
      </c>
      <c r="R292" s="225">
        <f>Q292*H292</f>
        <v>0</v>
      </c>
      <c r="S292" s="225">
        <v>0</v>
      </c>
      <c r="T292" s="226">
        <f>S292*H292</f>
        <v>0</v>
      </c>
      <c r="AR292" s="23" t="s">
        <v>581</v>
      </c>
      <c r="AT292" s="23" t="s">
        <v>133</v>
      </c>
      <c r="AU292" s="23" t="s">
        <v>79</v>
      </c>
      <c r="AY292" s="23" t="s">
        <v>131</v>
      </c>
      <c r="BE292" s="227">
        <f>IF(N292="základní",J292,0)</f>
        <v>0</v>
      </c>
      <c r="BF292" s="227">
        <f>IF(N292="snížená",J292,0)</f>
        <v>0</v>
      </c>
      <c r="BG292" s="227">
        <f>IF(N292="zákl. přenesená",J292,0)</f>
        <v>0</v>
      </c>
      <c r="BH292" s="227">
        <f>IF(N292="sníž. přenesená",J292,0)</f>
        <v>0</v>
      </c>
      <c r="BI292" s="227">
        <f>IF(N292="nulová",J292,0)</f>
        <v>0</v>
      </c>
      <c r="BJ292" s="23" t="s">
        <v>79</v>
      </c>
      <c r="BK292" s="227">
        <f>ROUND(I292*H292,2)</f>
        <v>0</v>
      </c>
      <c r="BL292" s="23" t="s">
        <v>581</v>
      </c>
      <c r="BM292" s="23" t="s">
        <v>582</v>
      </c>
    </row>
    <row r="293" s="12" customFormat="1">
      <c r="B293" s="240"/>
      <c r="C293" s="241"/>
      <c r="D293" s="230" t="s">
        <v>140</v>
      </c>
      <c r="E293" s="242" t="s">
        <v>21</v>
      </c>
      <c r="F293" s="243" t="s">
        <v>583</v>
      </c>
      <c r="G293" s="241"/>
      <c r="H293" s="242" t="s">
        <v>21</v>
      </c>
      <c r="I293" s="244"/>
      <c r="J293" s="241"/>
      <c r="K293" s="241"/>
      <c r="L293" s="245"/>
      <c r="M293" s="246"/>
      <c r="N293" s="247"/>
      <c r="O293" s="247"/>
      <c r="P293" s="247"/>
      <c r="Q293" s="247"/>
      <c r="R293" s="247"/>
      <c r="S293" s="247"/>
      <c r="T293" s="248"/>
      <c r="AT293" s="249" t="s">
        <v>140</v>
      </c>
      <c r="AU293" s="249" t="s">
        <v>79</v>
      </c>
      <c r="AV293" s="12" t="s">
        <v>79</v>
      </c>
      <c r="AW293" s="12" t="s">
        <v>35</v>
      </c>
      <c r="AX293" s="12" t="s">
        <v>72</v>
      </c>
      <c r="AY293" s="249" t="s">
        <v>131</v>
      </c>
    </row>
    <row r="294" s="11" customFormat="1">
      <c r="B294" s="228"/>
      <c r="C294" s="229"/>
      <c r="D294" s="230" t="s">
        <v>140</v>
      </c>
      <c r="E294" s="231" t="s">
        <v>21</v>
      </c>
      <c r="F294" s="232" t="s">
        <v>584</v>
      </c>
      <c r="G294" s="229"/>
      <c r="H294" s="233">
        <v>8</v>
      </c>
      <c r="I294" s="234"/>
      <c r="J294" s="229"/>
      <c r="K294" s="229"/>
      <c r="L294" s="235"/>
      <c r="M294" s="236"/>
      <c r="N294" s="237"/>
      <c r="O294" s="237"/>
      <c r="P294" s="237"/>
      <c r="Q294" s="237"/>
      <c r="R294" s="237"/>
      <c r="S294" s="237"/>
      <c r="T294" s="238"/>
      <c r="AT294" s="239" t="s">
        <v>140</v>
      </c>
      <c r="AU294" s="239" t="s">
        <v>79</v>
      </c>
      <c r="AV294" s="11" t="s">
        <v>81</v>
      </c>
      <c r="AW294" s="11" t="s">
        <v>35</v>
      </c>
      <c r="AX294" s="11" t="s">
        <v>72</v>
      </c>
      <c r="AY294" s="239" t="s">
        <v>131</v>
      </c>
    </row>
    <row r="295" s="12" customFormat="1">
      <c r="B295" s="240"/>
      <c r="C295" s="241"/>
      <c r="D295" s="230" t="s">
        <v>140</v>
      </c>
      <c r="E295" s="242" t="s">
        <v>21</v>
      </c>
      <c r="F295" s="243" t="s">
        <v>585</v>
      </c>
      <c r="G295" s="241"/>
      <c r="H295" s="242" t="s">
        <v>21</v>
      </c>
      <c r="I295" s="244"/>
      <c r="J295" s="241"/>
      <c r="K295" s="241"/>
      <c r="L295" s="245"/>
      <c r="M295" s="246"/>
      <c r="N295" s="247"/>
      <c r="O295" s="247"/>
      <c r="P295" s="247"/>
      <c r="Q295" s="247"/>
      <c r="R295" s="247"/>
      <c r="S295" s="247"/>
      <c r="T295" s="248"/>
      <c r="AT295" s="249" t="s">
        <v>140</v>
      </c>
      <c r="AU295" s="249" t="s">
        <v>79</v>
      </c>
      <c r="AV295" s="12" t="s">
        <v>79</v>
      </c>
      <c r="AW295" s="12" t="s">
        <v>35</v>
      </c>
      <c r="AX295" s="12" t="s">
        <v>72</v>
      </c>
      <c r="AY295" s="249" t="s">
        <v>131</v>
      </c>
    </row>
    <row r="296" s="11" customFormat="1">
      <c r="B296" s="228"/>
      <c r="C296" s="229"/>
      <c r="D296" s="230" t="s">
        <v>140</v>
      </c>
      <c r="E296" s="231" t="s">
        <v>21</v>
      </c>
      <c r="F296" s="232" t="s">
        <v>586</v>
      </c>
      <c r="G296" s="229"/>
      <c r="H296" s="233">
        <v>12</v>
      </c>
      <c r="I296" s="234"/>
      <c r="J296" s="229"/>
      <c r="K296" s="229"/>
      <c r="L296" s="235"/>
      <c r="M296" s="236"/>
      <c r="N296" s="237"/>
      <c r="O296" s="237"/>
      <c r="P296" s="237"/>
      <c r="Q296" s="237"/>
      <c r="R296" s="237"/>
      <c r="S296" s="237"/>
      <c r="T296" s="238"/>
      <c r="AT296" s="239" t="s">
        <v>140</v>
      </c>
      <c r="AU296" s="239" t="s">
        <v>79</v>
      </c>
      <c r="AV296" s="11" t="s">
        <v>81</v>
      </c>
      <c r="AW296" s="11" t="s">
        <v>35</v>
      </c>
      <c r="AX296" s="11" t="s">
        <v>72</v>
      </c>
      <c r="AY296" s="239" t="s">
        <v>131</v>
      </c>
    </row>
    <row r="297" s="12" customFormat="1">
      <c r="B297" s="240"/>
      <c r="C297" s="241"/>
      <c r="D297" s="230" t="s">
        <v>140</v>
      </c>
      <c r="E297" s="242" t="s">
        <v>21</v>
      </c>
      <c r="F297" s="243" t="s">
        <v>587</v>
      </c>
      <c r="G297" s="241"/>
      <c r="H297" s="242" t="s">
        <v>21</v>
      </c>
      <c r="I297" s="244"/>
      <c r="J297" s="241"/>
      <c r="K297" s="241"/>
      <c r="L297" s="245"/>
      <c r="M297" s="246"/>
      <c r="N297" s="247"/>
      <c r="O297" s="247"/>
      <c r="P297" s="247"/>
      <c r="Q297" s="247"/>
      <c r="R297" s="247"/>
      <c r="S297" s="247"/>
      <c r="T297" s="248"/>
      <c r="AT297" s="249" t="s">
        <v>140</v>
      </c>
      <c r="AU297" s="249" t="s">
        <v>79</v>
      </c>
      <c r="AV297" s="12" t="s">
        <v>79</v>
      </c>
      <c r="AW297" s="12" t="s">
        <v>35</v>
      </c>
      <c r="AX297" s="12" t="s">
        <v>72</v>
      </c>
      <c r="AY297" s="249" t="s">
        <v>131</v>
      </c>
    </row>
    <row r="298" s="11" customFormat="1">
      <c r="B298" s="228"/>
      <c r="C298" s="229"/>
      <c r="D298" s="230" t="s">
        <v>140</v>
      </c>
      <c r="E298" s="231" t="s">
        <v>21</v>
      </c>
      <c r="F298" s="232" t="s">
        <v>588</v>
      </c>
      <c r="G298" s="229"/>
      <c r="H298" s="233">
        <v>4</v>
      </c>
      <c r="I298" s="234"/>
      <c r="J298" s="229"/>
      <c r="K298" s="229"/>
      <c r="L298" s="235"/>
      <c r="M298" s="236"/>
      <c r="N298" s="237"/>
      <c r="O298" s="237"/>
      <c r="P298" s="237"/>
      <c r="Q298" s="237"/>
      <c r="R298" s="237"/>
      <c r="S298" s="237"/>
      <c r="T298" s="238"/>
      <c r="AT298" s="239" t="s">
        <v>140</v>
      </c>
      <c r="AU298" s="239" t="s">
        <v>79</v>
      </c>
      <c r="AV298" s="11" t="s">
        <v>81</v>
      </c>
      <c r="AW298" s="11" t="s">
        <v>35</v>
      </c>
      <c r="AX298" s="11" t="s">
        <v>72</v>
      </c>
      <c r="AY298" s="239" t="s">
        <v>131</v>
      </c>
    </row>
    <row r="299" s="13" customFormat="1">
      <c r="B299" s="250"/>
      <c r="C299" s="251"/>
      <c r="D299" s="230" t="s">
        <v>140</v>
      </c>
      <c r="E299" s="252" t="s">
        <v>21</v>
      </c>
      <c r="F299" s="253" t="s">
        <v>158</v>
      </c>
      <c r="G299" s="251"/>
      <c r="H299" s="254">
        <v>24</v>
      </c>
      <c r="I299" s="255"/>
      <c r="J299" s="251"/>
      <c r="K299" s="251"/>
      <c r="L299" s="256"/>
      <c r="M299" s="257"/>
      <c r="N299" s="258"/>
      <c r="O299" s="258"/>
      <c r="P299" s="258"/>
      <c r="Q299" s="258"/>
      <c r="R299" s="258"/>
      <c r="S299" s="258"/>
      <c r="T299" s="259"/>
      <c r="AT299" s="260" t="s">
        <v>140</v>
      </c>
      <c r="AU299" s="260" t="s">
        <v>79</v>
      </c>
      <c r="AV299" s="13" t="s">
        <v>138</v>
      </c>
      <c r="AW299" s="13" t="s">
        <v>35</v>
      </c>
      <c r="AX299" s="13" t="s">
        <v>79</v>
      </c>
      <c r="AY299" s="260" t="s">
        <v>131</v>
      </c>
    </row>
    <row r="300" s="10" customFormat="1" ht="37.44001" customHeight="1">
      <c r="B300" s="200"/>
      <c r="C300" s="201"/>
      <c r="D300" s="202" t="s">
        <v>71</v>
      </c>
      <c r="E300" s="203" t="s">
        <v>589</v>
      </c>
      <c r="F300" s="203" t="s">
        <v>590</v>
      </c>
      <c r="G300" s="201"/>
      <c r="H300" s="201"/>
      <c r="I300" s="204"/>
      <c r="J300" s="205">
        <f>BK300</f>
        <v>0</v>
      </c>
      <c r="K300" s="201"/>
      <c r="L300" s="206"/>
      <c r="M300" s="207"/>
      <c r="N300" s="208"/>
      <c r="O300" s="208"/>
      <c r="P300" s="209">
        <f>SUM(P301:P307)</f>
        <v>0</v>
      </c>
      <c r="Q300" s="208"/>
      <c r="R300" s="209">
        <f>SUM(R301:R307)</f>
        <v>0</v>
      </c>
      <c r="S300" s="208"/>
      <c r="T300" s="210">
        <f>SUM(T301:T307)</f>
        <v>0</v>
      </c>
      <c r="AR300" s="211" t="s">
        <v>138</v>
      </c>
      <c r="AT300" s="212" t="s">
        <v>71</v>
      </c>
      <c r="AU300" s="212" t="s">
        <v>72</v>
      </c>
      <c r="AY300" s="211" t="s">
        <v>131</v>
      </c>
      <c r="BK300" s="213">
        <f>SUM(BK301:BK307)</f>
        <v>0</v>
      </c>
    </row>
    <row r="301" s="1" customFormat="1" ht="16.5" customHeight="1">
      <c r="B301" s="45"/>
      <c r="C301" s="216" t="s">
        <v>591</v>
      </c>
      <c r="D301" s="216" t="s">
        <v>133</v>
      </c>
      <c r="E301" s="217" t="s">
        <v>592</v>
      </c>
      <c r="F301" s="218" t="s">
        <v>593</v>
      </c>
      <c r="G301" s="219" t="s">
        <v>265</v>
      </c>
      <c r="H301" s="220">
        <v>1</v>
      </c>
      <c r="I301" s="221"/>
      <c r="J301" s="222">
        <f>ROUND(I301*H301,2)</f>
        <v>0</v>
      </c>
      <c r="K301" s="218" t="s">
        <v>21</v>
      </c>
      <c r="L301" s="71"/>
      <c r="M301" s="223" t="s">
        <v>21</v>
      </c>
      <c r="N301" s="224" t="s">
        <v>43</v>
      </c>
      <c r="O301" s="46"/>
      <c r="P301" s="225">
        <f>O301*H301</f>
        <v>0</v>
      </c>
      <c r="Q301" s="225">
        <v>0</v>
      </c>
      <c r="R301" s="225">
        <f>Q301*H301</f>
        <v>0</v>
      </c>
      <c r="S301" s="225">
        <v>0</v>
      </c>
      <c r="T301" s="226">
        <f>S301*H301</f>
        <v>0</v>
      </c>
      <c r="AR301" s="23" t="s">
        <v>594</v>
      </c>
      <c r="AT301" s="23" t="s">
        <v>133</v>
      </c>
      <c r="AU301" s="23" t="s">
        <v>79</v>
      </c>
      <c r="AY301" s="23" t="s">
        <v>131</v>
      </c>
      <c r="BE301" s="227">
        <f>IF(N301="základní",J301,0)</f>
        <v>0</v>
      </c>
      <c r="BF301" s="227">
        <f>IF(N301="snížená",J301,0)</f>
        <v>0</v>
      </c>
      <c r="BG301" s="227">
        <f>IF(N301="zákl. přenesená",J301,0)</f>
        <v>0</v>
      </c>
      <c r="BH301" s="227">
        <f>IF(N301="sníž. přenesená",J301,0)</f>
        <v>0</v>
      </c>
      <c r="BI301" s="227">
        <f>IF(N301="nulová",J301,0)</f>
        <v>0</v>
      </c>
      <c r="BJ301" s="23" t="s">
        <v>79</v>
      </c>
      <c r="BK301" s="227">
        <f>ROUND(I301*H301,2)</f>
        <v>0</v>
      </c>
      <c r="BL301" s="23" t="s">
        <v>594</v>
      </c>
      <c r="BM301" s="23" t="s">
        <v>595</v>
      </c>
    </row>
    <row r="302" s="1" customFormat="1" ht="16.5" customHeight="1">
      <c r="B302" s="45"/>
      <c r="C302" s="216" t="s">
        <v>596</v>
      </c>
      <c r="D302" s="216" t="s">
        <v>133</v>
      </c>
      <c r="E302" s="217" t="s">
        <v>597</v>
      </c>
      <c r="F302" s="218" t="s">
        <v>598</v>
      </c>
      <c r="G302" s="219" t="s">
        <v>265</v>
      </c>
      <c r="H302" s="220">
        <v>1</v>
      </c>
      <c r="I302" s="221"/>
      <c r="J302" s="222">
        <f>ROUND(I302*H302,2)</f>
        <v>0</v>
      </c>
      <c r="K302" s="218" t="s">
        <v>21</v>
      </c>
      <c r="L302" s="71"/>
      <c r="M302" s="223" t="s">
        <v>21</v>
      </c>
      <c r="N302" s="224" t="s">
        <v>43</v>
      </c>
      <c r="O302" s="46"/>
      <c r="P302" s="225">
        <f>O302*H302</f>
        <v>0</v>
      </c>
      <c r="Q302" s="225">
        <v>0</v>
      </c>
      <c r="R302" s="225">
        <f>Q302*H302</f>
        <v>0</v>
      </c>
      <c r="S302" s="225">
        <v>0</v>
      </c>
      <c r="T302" s="226">
        <f>S302*H302</f>
        <v>0</v>
      </c>
      <c r="AR302" s="23" t="s">
        <v>594</v>
      </c>
      <c r="AT302" s="23" t="s">
        <v>133</v>
      </c>
      <c r="AU302" s="23" t="s">
        <v>79</v>
      </c>
      <c r="AY302" s="23" t="s">
        <v>131</v>
      </c>
      <c r="BE302" s="227">
        <f>IF(N302="základní",J302,0)</f>
        <v>0</v>
      </c>
      <c r="BF302" s="227">
        <f>IF(N302="snížená",J302,0)</f>
        <v>0</v>
      </c>
      <c r="BG302" s="227">
        <f>IF(N302="zákl. přenesená",J302,0)</f>
        <v>0</v>
      </c>
      <c r="BH302" s="227">
        <f>IF(N302="sníž. přenesená",J302,0)</f>
        <v>0</v>
      </c>
      <c r="BI302" s="227">
        <f>IF(N302="nulová",J302,0)</f>
        <v>0</v>
      </c>
      <c r="BJ302" s="23" t="s">
        <v>79</v>
      </c>
      <c r="BK302" s="227">
        <f>ROUND(I302*H302,2)</f>
        <v>0</v>
      </c>
      <c r="BL302" s="23" t="s">
        <v>594</v>
      </c>
      <c r="BM302" s="23" t="s">
        <v>599</v>
      </c>
    </row>
    <row r="303" s="1" customFormat="1" ht="25.5" customHeight="1">
      <c r="B303" s="45"/>
      <c r="C303" s="216" t="s">
        <v>600</v>
      </c>
      <c r="D303" s="216" t="s">
        <v>133</v>
      </c>
      <c r="E303" s="217" t="s">
        <v>601</v>
      </c>
      <c r="F303" s="218" t="s">
        <v>602</v>
      </c>
      <c r="G303" s="219" t="s">
        <v>265</v>
      </c>
      <c r="H303" s="220">
        <v>4</v>
      </c>
      <c r="I303" s="221"/>
      <c r="J303" s="222">
        <f>ROUND(I303*H303,2)</f>
        <v>0</v>
      </c>
      <c r="K303" s="218" t="s">
        <v>21</v>
      </c>
      <c r="L303" s="71"/>
      <c r="M303" s="223" t="s">
        <v>21</v>
      </c>
      <c r="N303" s="224" t="s">
        <v>43</v>
      </c>
      <c r="O303" s="46"/>
      <c r="P303" s="225">
        <f>O303*H303</f>
        <v>0</v>
      </c>
      <c r="Q303" s="225">
        <v>0</v>
      </c>
      <c r="R303" s="225">
        <f>Q303*H303</f>
        <v>0</v>
      </c>
      <c r="S303" s="225">
        <v>0</v>
      </c>
      <c r="T303" s="226">
        <f>S303*H303</f>
        <v>0</v>
      </c>
      <c r="AR303" s="23" t="s">
        <v>594</v>
      </c>
      <c r="AT303" s="23" t="s">
        <v>133</v>
      </c>
      <c r="AU303" s="23" t="s">
        <v>79</v>
      </c>
      <c r="AY303" s="23" t="s">
        <v>131</v>
      </c>
      <c r="BE303" s="227">
        <f>IF(N303="základní",J303,0)</f>
        <v>0</v>
      </c>
      <c r="BF303" s="227">
        <f>IF(N303="snížená",J303,0)</f>
        <v>0</v>
      </c>
      <c r="BG303" s="227">
        <f>IF(N303="zákl. přenesená",J303,0)</f>
        <v>0</v>
      </c>
      <c r="BH303" s="227">
        <f>IF(N303="sníž. přenesená",J303,0)</f>
        <v>0</v>
      </c>
      <c r="BI303" s="227">
        <f>IF(N303="nulová",J303,0)</f>
        <v>0</v>
      </c>
      <c r="BJ303" s="23" t="s">
        <v>79</v>
      </c>
      <c r="BK303" s="227">
        <f>ROUND(I303*H303,2)</f>
        <v>0</v>
      </c>
      <c r="BL303" s="23" t="s">
        <v>594</v>
      </c>
      <c r="BM303" s="23" t="s">
        <v>603</v>
      </c>
    </row>
    <row r="304" s="1" customFormat="1" ht="16.5" customHeight="1">
      <c r="B304" s="45"/>
      <c r="C304" s="216" t="s">
        <v>604</v>
      </c>
      <c r="D304" s="216" t="s">
        <v>133</v>
      </c>
      <c r="E304" s="217" t="s">
        <v>605</v>
      </c>
      <c r="F304" s="218" t="s">
        <v>606</v>
      </c>
      <c r="G304" s="219" t="s">
        <v>265</v>
      </c>
      <c r="H304" s="220">
        <v>2</v>
      </c>
      <c r="I304" s="221"/>
      <c r="J304" s="222">
        <f>ROUND(I304*H304,2)</f>
        <v>0</v>
      </c>
      <c r="K304" s="218" t="s">
        <v>21</v>
      </c>
      <c r="L304" s="71"/>
      <c r="M304" s="223" t="s">
        <v>21</v>
      </c>
      <c r="N304" s="224" t="s">
        <v>43</v>
      </c>
      <c r="O304" s="46"/>
      <c r="P304" s="225">
        <f>O304*H304</f>
        <v>0</v>
      </c>
      <c r="Q304" s="225">
        <v>0</v>
      </c>
      <c r="R304" s="225">
        <f>Q304*H304</f>
        <v>0</v>
      </c>
      <c r="S304" s="225">
        <v>0</v>
      </c>
      <c r="T304" s="226">
        <f>S304*H304</f>
        <v>0</v>
      </c>
      <c r="AR304" s="23" t="s">
        <v>594</v>
      </c>
      <c r="AT304" s="23" t="s">
        <v>133</v>
      </c>
      <c r="AU304" s="23" t="s">
        <v>79</v>
      </c>
      <c r="AY304" s="23" t="s">
        <v>131</v>
      </c>
      <c r="BE304" s="227">
        <f>IF(N304="základní",J304,0)</f>
        <v>0</v>
      </c>
      <c r="BF304" s="227">
        <f>IF(N304="snížená",J304,0)</f>
        <v>0</v>
      </c>
      <c r="BG304" s="227">
        <f>IF(N304="zákl. přenesená",J304,0)</f>
        <v>0</v>
      </c>
      <c r="BH304" s="227">
        <f>IF(N304="sníž. přenesená",J304,0)</f>
        <v>0</v>
      </c>
      <c r="BI304" s="227">
        <f>IF(N304="nulová",J304,0)</f>
        <v>0</v>
      </c>
      <c r="BJ304" s="23" t="s">
        <v>79</v>
      </c>
      <c r="BK304" s="227">
        <f>ROUND(I304*H304,2)</f>
        <v>0</v>
      </c>
      <c r="BL304" s="23" t="s">
        <v>594</v>
      </c>
      <c r="BM304" s="23" t="s">
        <v>607</v>
      </c>
    </row>
    <row r="305" s="1" customFormat="1" ht="16.5" customHeight="1">
      <c r="B305" s="45"/>
      <c r="C305" s="216" t="s">
        <v>608</v>
      </c>
      <c r="D305" s="216" t="s">
        <v>133</v>
      </c>
      <c r="E305" s="217" t="s">
        <v>609</v>
      </c>
      <c r="F305" s="218" t="s">
        <v>610</v>
      </c>
      <c r="G305" s="219" t="s">
        <v>265</v>
      </c>
      <c r="H305" s="220">
        <v>4</v>
      </c>
      <c r="I305" s="221"/>
      <c r="J305" s="222">
        <f>ROUND(I305*H305,2)</f>
        <v>0</v>
      </c>
      <c r="K305" s="218" t="s">
        <v>21</v>
      </c>
      <c r="L305" s="71"/>
      <c r="M305" s="223" t="s">
        <v>21</v>
      </c>
      <c r="N305" s="224" t="s">
        <v>43</v>
      </c>
      <c r="O305" s="46"/>
      <c r="P305" s="225">
        <f>O305*H305</f>
        <v>0</v>
      </c>
      <c r="Q305" s="225">
        <v>0</v>
      </c>
      <c r="R305" s="225">
        <f>Q305*H305</f>
        <v>0</v>
      </c>
      <c r="S305" s="225">
        <v>0</v>
      </c>
      <c r="T305" s="226">
        <f>S305*H305</f>
        <v>0</v>
      </c>
      <c r="AR305" s="23" t="s">
        <v>594</v>
      </c>
      <c r="AT305" s="23" t="s">
        <v>133</v>
      </c>
      <c r="AU305" s="23" t="s">
        <v>79</v>
      </c>
      <c r="AY305" s="23" t="s">
        <v>131</v>
      </c>
      <c r="BE305" s="227">
        <f>IF(N305="základní",J305,0)</f>
        <v>0</v>
      </c>
      <c r="BF305" s="227">
        <f>IF(N305="snížená",J305,0)</f>
        <v>0</v>
      </c>
      <c r="BG305" s="227">
        <f>IF(N305="zákl. přenesená",J305,0)</f>
        <v>0</v>
      </c>
      <c r="BH305" s="227">
        <f>IF(N305="sníž. přenesená",J305,0)</f>
        <v>0</v>
      </c>
      <c r="BI305" s="227">
        <f>IF(N305="nulová",J305,0)</f>
        <v>0</v>
      </c>
      <c r="BJ305" s="23" t="s">
        <v>79</v>
      </c>
      <c r="BK305" s="227">
        <f>ROUND(I305*H305,2)</f>
        <v>0</v>
      </c>
      <c r="BL305" s="23" t="s">
        <v>594</v>
      </c>
      <c r="BM305" s="23" t="s">
        <v>611</v>
      </c>
    </row>
    <row r="306" s="1" customFormat="1" ht="16.5" customHeight="1">
      <c r="B306" s="45"/>
      <c r="C306" s="216" t="s">
        <v>612</v>
      </c>
      <c r="D306" s="216" t="s">
        <v>133</v>
      </c>
      <c r="E306" s="217" t="s">
        <v>613</v>
      </c>
      <c r="F306" s="218" t="s">
        <v>614</v>
      </c>
      <c r="G306" s="219" t="s">
        <v>265</v>
      </c>
      <c r="H306" s="220">
        <v>4</v>
      </c>
      <c r="I306" s="221"/>
      <c r="J306" s="222">
        <f>ROUND(I306*H306,2)</f>
        <v>0</v>
      </c>
      <c r="K306" s="218" t="s">
        <v>21</v>
      </c>
      <c r="L306" s="71"/>
      <c r="M306" s="223" t="s">
        <v>21</v>
      </c>
      <c r="N306" s="224" t="s">
        <v>43</v>
      </c>
      <c r="O306" s="46"/>
      <c r="P306" s="225">
        <f>O306*H306</f>
        <v>0</v>
      </c>
      <c r="Q306" s="225">
        <v>0</v>
      </c>
      <c r="R306" s="225">
        <f>Q306*H306</f>
        <v>0</v>
      </c>
      <c r="S306" s="225">
        <v>0</v>
      </c>
      <c r="T306" s="226">
        <f>S306*H306</f>
        <v>0</v>
      </c>
      <c r="AR306" s="23" t="s">
        <v>594</v>
      </c>
      <c r="AT306" s="23" t="s">
        <v>133</v>
      </c>
      <c r="AU306" s="23" t="s">
        <v>79</v>
      </c>
      <c r="AY306" s="23" t="s">
        <v>131</v>
      </c>
      <c r="BE306" s="227">
        <f>IF(N306="základní",J306,0)</f>
        <v>0</v>
      </c>
      <c r="BF306" s="227">
        <f>IF(N306="snížená",J306,0)</f>
        <v>0</v>
      </c>
      <c r="BG306" s="227">
        <f>IF(N306="zákl. přenesená",J306,0)</f>
        <v>0</v>
      </c>
      <c r="BH306" s="227">
        <f>IF(N306="sníž. přenesená",J306,0)</f>
        <v>0</v>
      </c>
      <c r="BI306" s="227">
        <f>IF(N306="nulová",J306,0)</f>
        <v>0</v>
      </c>
      <c r="BJ306" s="23" t="s">
        <v>79</v>
      </c>
      <c r="BK306" s="227">
        <f>ROUND(I306*H306,2)</f>
        <v>0</v>
      </c>
      <c r="BL306" s="23" t="s">
        <v>594</v>
      </c>
      <c r="BM306" s="23" t="s">
        <v>615</v>
      </c>
    </row>
    <row r="307" s="1" customFormat="1" ht="25.5" customHeight="1">
      <c r="B307" s="45"/>
      <c r="C307" s="216" t="s">
        <v>616</v>
      </c>
      <c r="D307" s="216" t="s">
        <v>133</v>
      </c>
      <c r="E307" s="217" t="s">
        <v>617</v>
      </c>
      <c r="F307" s="218" t="s">
        <v>618</v>
      </c>
      <c r="G307" s="219" t="s">
        <v>265</v>
      </c>
      <c r="H307" s="220">
        <v>1</v>
      </c>
      <c r="I307" s="221"/>
      <c r="J307" s="222">
        <f>ROUND(I307*H307,2)</f>
        <v>0</v>
      </c>
      <c r="K307" s="218" t="s">
        <v>21</v>
      </c>
      <c r="L307" s="71"/>
      <c r="M307" s="223" t="s">
        <v>21</v>
      </c>
      <c r="N307" s="224" t="s">
        <v>43</v>
      </c>
      <c r="O307" s="46"/>
      <c r="P307" s="225">
        <f>O307*H307</f>
        <v>0</v>
      </c>
      <c r="Q307" s="225">
        <v>0</v>
      </c>
      <c r="R307" s="225">
        <f>Q307*H307</f>
        <v>0</v>
      </c>
      <c r="S307" s="225">
        <v>0</v>
      </c>
      <c r="T307" s="226">
        <f>S307*H307</f>
        <v>0</v>
      </c>
      <c r="AR307" s="23" t="s">
        <v>594</v>
      </c>
      <c r="AT307" s="23" t="s">
        <v>133</v>
      </c>
      <c r="AU307" s="23" t="s">
        <v>79</v>
      </c>
      <c r="AY307" s="23" t="s">
        <v>131</v>
      </c>
      <c r="BE307" s="227">
        <f>IF(N307="základní",J307,0)</f>
        <v>0</v>
      </c>
      <c r="BF307" s="227">
        <f>IF(N307="snížená",J307,0)</f>
        <v>0</v>
      </c>
      <c r="BG307" s="227">
        <f>IF(N307="zákl. přenesená",J307,0)</f>
        <v>0</v>
      </c>
      <c r="BH307" s="227">
        <f>IF(N307="sníž. přenesená",J307,0)</f>
        <v>0</v>
      </c>
      <c r="BI307" s="227">
        <f>IF(N307="nulová",J307,0)</f>
        <v>0</v>
      </c>
      <c r="BJ307" s="23" t="s">
        <v>79</v>
      </c>
      <c r="BK307" s="227">
        <f>ROUND(I307*H307,2)</f>
        <v>0</v>
      </c>
      <c r="BL307" s="23" t="s">
        <v>594</v>
      </c>
      <c r="BM307" s="23" t="s">
        <v>619</v>
      </c>
    </row>
    <row r="308" s="10" customFormat="1" ht="37.44001" customHeight="1">
      <c r="B308" s="200"/>
      <c r="C308" s="201"/>
      <c r="D308" s="202" t="s">
        <v>71</v>
      </c>
      <c r="E308" s="203" t="s">
        <v>620</v>
      </c>
      <c r="F308" s="203" t="s">
        <v>621</v>
      </c>
      <c r="G308" s="201"/>
      <c r="H308" s="201"/>
      <c r="I308" s="204"/>
      <c r="J308" s="205">
        <f>BK308</f>
        <v>0</v>
      </c>
      <c r="K308" s="201"/>
      <c r="L308" s="206"/>
      <c r="M308" s="207"/>
      <c r="N308" s="208"/>
      <c r="O308" s="208"/>
      <c r="P308" s="209">
        <f>P309+P311+P313+P315</f>
        <v>0</v>
      </c>
      <c r="Q308" s="208"/>
      <c r="R308" s="209">
        <f>R309+R311+R313+R315</f>
        <v>0</v>
      </c>
      <c r="S308" s="208"/>
      <c r="T308" s="210">
        <f>T309+T311+T313+T315</f>
        <v>0</v>
      </c>
      <c r="AR308" s="211" t="s">
        <v>152</v>
      </c>
      <c r="AT308" s="212" t="s">
        <v>71</v>
      </c>
      <c r="AU308" s="212" t="s">
        <v>72</v>
      </c>
      <c r="AY308" s="211" t="s">
        <v>131</v>
      </c>
      <c r="BK308" s="213">
        <f>BK309+BK311+BK313+BK315</f>
        <v>0</v>
      </c>
    </row>
    <row r="309" s="10" customFormat="1" ht="19.92" customHeight="1">
      <c r="B309" s="200"/>
      <c r="C309" s="201"/>
      <c r="D309" s="202" t="s">
        <v>71</v>
      </c>
      <c r="E309" s="214" t="s">
        <v>622</v>
      </c>
      <c r="F309" s="214" t="s">
        <v>623</v>
      </c>
      <c r="G309" s="201"/>
      <c r="H309" s="201"/>
      <c r="I309" s="204"/>
      <c r="J309" s="215">
        <f>BK309</f>
        <v>0</v>
      </c>
      <c r="K309" s="201"/>
      <c r="L309" s="206"/>
      <c r="M309" s="207"/>
      <c r="N309" s="208"/>
      <c r="O309" s="208"/>
      <c r="P309" s="209">
        <f>P310</f>
        <v>0</v>
      </c>
      <c r="Q309" s="208"/>
      <c r="R309" s="209">
        <f>R310</f>
        <v>0</v>
      </c>
      <c r="S309" s="208"/>
      <c r="T309" s="210">
        <f>T310</f>
        <v>0</v>
      </c>
      <c r="AR309" s="211" t="s">
        <v>152</v>
      </c>
      <c r="AT309" s="212" t="s">
        <v>71</v>
      </c>
      <c r="AU309" s="212" t="s">
        <v>79</v>
      </c>
      <c r="AY309" s="211" t="s">
        <v>131</v>
      </c>
      <c r="BK309" s="213">
        <f>BK310</f>
        <v>0</v>
      </c>
    </row>
    <row r="310" s="1" customFormat="1" ht="16.5" customHeight="1">
      <c r="B310" s="45"/>
      <c r="C310" s="216" t="s">
        <v>624</v>
      </c>
      <c r="D310" s="216" t="s">
        <v>133</v>
      </c>
      <c r="E310" s="217" t="s">
        <v>625</v>
      </c>
      <c r="F310" s="218" t="s">
        <v>623</v>
      </c>
      <c r="G310" s="219" t="s">
        <v>626</v>
      </c>
      <c r="H310" s="220">
        <v>1</v>
      </c>
      <c r="I310" s="221"/>
      <c r="J310" s="222">
        <f>ROUND(I310*H310,2)</f>
        <v>0</v>
      </c>
      <c r="K310" s="218" t="s">
        <v>137</v>
      </c>
      <c r="L310" s="71"/>
      <c r="M310" s="223" t="s">
        <v>21</v>
      </c>
      <c r="N310" s="224" t="s">
        <v>43</v>
      </c>
      <c r="O310" s="46"/>
      <c r="P310" s="225">
        <f>O310*H310</f>
        <v>0</v>
      </c>
      <c r="Q310" s="225">
        <v>0</v>
      </c>
      <c r="R310" s="225">
        <f>Q310*H310</f>
        <v>0</v>
      </c>
      <c r="S310" s="225">
        <v>0</v>
      </c>
      <c r="T310" s="226">
        <f>S310*H310</f>
        <v>0</v>
      </c>
      <c r="AR310" s="23" t="s">
        <v>627</v>
      </c>
      <c r="AT310" s="23" t="s">
        <v>133</v>
      </c>
      <c r="AU310" s="23" t="s">
        <v>81</v>
      </c>
      <c r="AY310" s="23" t="s">
        <v>131</v>
      </c>
      <c r="BE310" s="227">
        <f>IF(N310="základní",J310,0)</f>
        <v>0</v>
      </c>
      <c r="BF310" s="227">
        <f>IF(N310="snížená",J310,0)</f>
        <v>0</v>
      </c>
      <c r="BG310" s="227">
        <f>IF(N310="zákl. přenesená",J310,0)</f>
        <v>0</v>
      </c>
      <c r="BH310" s="227">
        <f>IF(N310="sníž. přenesená",J310,0)</f>
        <v>0</v>
      </c>
      <c r="BI310" s="227">
        <f>IF(N310="nulová",J310,0)</f>
        <v>0</v>
      </c>
      <c r="BJ310" s="23" t="s">
        <v>79</v>
      </c>
      <c r="BK310" s="227">
        <f>ROUND(I310*H310,2)</f>
        <v>0</v>
      </c>
      <c r="BL310" s="23" t="s">
        <v>627</v>
      </c>
      <c r="BM310" s="23" t="s">
        <v>628</v>
      </c>
    </row>
    <row r="311" s="10" customFormat="1" ht="29.88" customHeight="1">
      <c r="B311" s="200"/>
      <c r="C311" s="201"/>
      <c r="D311" s="202" t="s">
        <v>71</v>
      </c>
      <c r="E311" s="214" t="s">
        <v>629</v>
      </c>
      <c r="F311" s="214" t="s">
        <v>630</v>
      </c>
      <c r="G311" s="201"/>
      <c r="H311" s="201"/>
      <c r="I311" s="204"/>
      <c r="J311" s="215">
        <f>BK311</f>
        <v>0</v>
      </c>
      <c r="K311" s="201"/>
      <c r="L311" s="206"/>
      <c r="M311" s="207"/>
      <c r="N311" s="208"/>
      <c r="O311" s="208"/>
      <c r="P311" s="209">
        <f>P312</f>
        <v>0</v>
      </c>
      <c r="Q311" s="208"/>
      <c r="R311" s="209">
        <f>R312</f>
        <v>0</v>
      </c>
      <c r="S311" s="208"/>
      <c r="T311" s="210">
        <f>T312</f>
        <v>0</v>
      </c>
      <c r="AR311" s="211" t="s">
        <v>152</v>
      </c>
      <c r="AT311" s="212" t="s">
        <v>71</v>
      </c>
      <c r="AU311" s="212" t="s">
        <v>79</v>
      </c>
      <c r="AY311" s="211" t="s">
        <v>131</v>
      </c>
      <c r="BK311" s="213">
        <f>BK312</f>
        <v>0</v>
      </c>
    </row>
    <row r="312" s="1" customFormat="1" ht="16.5" customHeight="1">
      <c r="B312" s="45"/>
      <c r="C312" s="216" t="s">
        <v>631</v>
      </c>
      <c r="D312" s="216" t="s">
        <v>133</v>
      </c>
      <c r="E312" s="217" t="s">
        <v>632</v>
      </c>
      <c r="F312" s="218" t="s">
        <v>633</v>
      </c>
      <c r="G312" s="219" t="s">
        <v>626</v>
      </c>
      <c r="H312" s="220">
        <v>1</v>
      </c>
      <c r="I312" s="221"/>
      <c r="J312" s="222">
        <f>ROUND(I312*H312,2)</f>
        <v>0</v>
      </c>
      <c r="K312" s="218" t="s">
        <v>137</v>
      </c>
      <c r="L312" s="71"/>
      <c r="M312" s="223" t="s">
        <v>21</v>
      </c>
      <c r="N312" s="224" t="s">
        <v>43</v>
      </c>
      <c r="O312" s="46"/>
      <c r="P312" s="225">
        <f>O312*H312</f>
        <v>0</v>
      </c>
      <c r="Q312" s="225">
        <v>0</v>
      </c>
      <c r="R312" s="225">
        <f>Q312*H312</f>
        <v>0</v>
      </c>
      <c r="S312" s="225">
        <v>0</v>
      </c>
      <c r="T312" s="226">
        <f>S312*H312</f>
        <v>0</v>
      </c>
      <c r="AR312" s="23" t="s">
        <v>627</v>
      </c>
      <c r="AT312" s="23" t="s">
        <v>133</v>
      </c>
      <c r="AU312" s="23" t="s">
        <v>81</v>
      </c>
      <c r="AY312" s="23" t="s">
        <v>131</v>
      </c>
      <c r="BE312" s="227">
        <f>IF(N312="základní",J312,0)</f>
        <v>0</v>
      </c>
      <c r="BF312" s="227">
        <f>IF(N312="snížená",J312,0)</f>
        <v>0</v>
      </c>
      <c r="BG312" s="227">
        <f>IF(N312="zákl. přenesená",J312,0)</f>
        <v>0</v>
      </c>
      <c r="BH312" s="227">
        <f>IF(N312="sníž. přenesená",J312,0)</f>
        <v>0</v>
      </c>
      <c r="BI312" s="227">
        <f>IF(N312="nulová",J312,0)</f>
        <v>0</v>
      </c>
      <c r="BJ312" s="23" t="s">
        <v>79</v>
      </c>
      <c r="BK312" s="227">
        <f>ROUND(I312*H312,2)</f>
        <v>0</v>
      </c>
      <c r="BL312" s="23" t="s">
        <v>627</v>
      </c>
      <c r="BM312" s="23" t="s">
        <v>634</v>
      </c>
    </row>
    <row r="313" s="10" customFormat="1" ht="29.88" customHeight="1">
      <c r="B313" s="200"/>
      <c r="C313" s="201"/>
      <c r="D313" s="202" t="s">
        <v>71</v>
      </c>
      <c r="E313" s="214" t="s">
        <v>635</v>
      </c>
      <c r="F313" s="214" t="s">
        <v>636</v>
      </c>
      <c r="G313" s="201"/>
      <c r="H313" s="201"/>
      <c r="I313" s="204"/>
      <c r="J313" s="215">
        <f>BK313</f>
        <v>0</v>
      </c>
      <c r="K313" s="201"/>
      <c r="L313" s="206"/>
      <c r="M313" s="207"/>
      <c r="N313" s="208"/>
      <c r="O313" s="208"/>
      <c r="P313" s="209">
        <f>P314</f>
        <v>0</v>
      </c>
      <c r="Q313" s="208"/>
      <c r="R313" s="209">
        <f>R314</f>
        <v>0</v>
      </c>
      <c r="S313" s="208"/>
      <c r="T313" s="210">
        <f>T314</f>
        <v>0</v>
      </c>
      <c r="AR313" s="211" t="s">
        <v>152</v>
      </c>
      <c r="AT313" s="212" t="s">
        <v>71</v>
      </c>
      <c r="AU313" s="212" t="s">
        <v>79</v>
      </c>
      <c r="AY313" s="211" t="s">
        <v>131</v>
      </c>
      <c r="BK313" s="213">
        <f>BK314</f>
        <v>0</v>
      </c>
    </row>
    <row r="314" s="1" customFormat="1" ht="16.5" customHeight="1">
      <c r="B314" s="45"/>
      <c r="C314" s="216" t="s">
        <v>637</v>
      </c>
      <c r="D314" s="216" t="s">
        <v>133</v>
      </c>
      <c r="E314" s="217" t="s">
        <v>638</v>
      </c>
      <c r="F314" s="218" t="s">
        <v>639</v>
      </c>
      <c r="G314" s="219" t="s">
        <v>626</v>
      </c>
      <c r="H314" s="220">
        <v>1</v>
      </c>
      <c r="I314" s="221"/>
      <c r="J314" s="222">
        <f>ROUND(I314*H314,2)</f>
        <v>0</v>
      </c>
      <c r="K314" s="218" t="s">
        <v>137</v>
      </c>
      <c r="L314" s="71"/>
      <c r="M314" s="223" t="s">
        <v>21</v>
      </c>
      <c r="N314" s="224" t="s">
        <v>43</v>
      </c>
      <c r="O314" s="46"/>
      <c r="P314" s="225">
        <f>O314*H314</f>
        <v>0</v>
      </c>
      <c r="Q314" s="225">
        <v>0</v>
      </c>
      <c r="R314" s="225">
        <f>Q314*H314</f>
        <v>0</v>
      </c>
      <c r="S314" s="225">
        <v>0</v>
      </c>
      <c r="T314" s="226">
        <f>S314*H314</f>
        <v>0</v>
      </c>
      <c r="AR314" s="23" t="s">
        <v>627</v>
      </c>
      <c r="AT314" s="23" t="s">
        <v>133</v>
      </c>
      <c r="AU314" s="23" t="s">
        <v>81</v>
      </c>
      <c r="AY314" s="23" t="s">
        <v>131</v>
      </c>
      <c r="BE314" s="227">
        <f>IF(N314="základní",J314,0)</f>
        <v>0</v>
      </c>
      <c r="BF314" s="227">
        <f>IF(N314="snížená",J314,0)</f>
        <v>0</v>
      </c>
      <c r="BG314" s="227">
        <f>IF(N314="zákl. přenesená",J314,0)</f>
        <v>0</v>
      </c>
      <c r="BH314" s="227">
        <f>IF(N314="sníž. přenesená",J314,0)</f>
        <v>0</v>
      </c>
      <c r="BI314" s="227">
        <f>IF(N314="nulová",J314,0)</f>
        <v>0</v>
      </c>
      <c r="BJ314" s="23" t="s">
        <v>79</v>
      </c>
      <c r="BK314" s="227">
        <f>ROUND(I314*H314,2)</f>
        <v>0</v>
      </c>
      <c r="BL314" s="23" t="s">
        <v>627</v>
      </c>
      <c r="BM314" s="23" t="s">
        <v>640</v>
      </c>
    </row>
    <row r="315" s="10" customFormat="1" ht="29.88" customHeight="1">
      <c r="B315" s="200"/>
      <c r="C315" s="201"/>
      <c r="D315" s="202" t="s">
        <v>71</v>
      </c>
      <c r="E315" s="214" t="s">
        <v>641</v>
      </c>
      <c r="F315" s="214" t="s">
        <v>642</v>
      </c>
      <c r="G315" s="201"/>
      <c r="H315" s="201"/>
      <c r="I315" s="204"/>
      <c r="J315" s="215">
        <f>BK315</f>
        <v>0</v>
      </c>
      <c r="K315" s="201"/>
      <c r="L315" s="206"/>
      <c r="M315" s="207"/>
      <c r="N315" s="208"/>
      <c r="O315" s="208"/>
      <c r="P315" s="209">
        <f>P316</f>
        <v>0</v>
      </c>
      <c r="Q315" s="208"/>
      <c r="R315" s="209">
        <f>R316</f>
        <v>0</v>
      </c>
      <c r="S315" s="208"/>
      <c r="T315" s="210">
        <f>T316</f>
        <v>0</v>
      </c>
      <c r="AR315" s="211" t="s">
        <v>152</v>
      </c>
      <c r="AT315" s="212" t="s">
        <v>71</v>
      </c>
      <c r="AU315" s="212" t="s">
        <v>79</v>
      </c>
      <c r="AY315" s="211" t="s">
        <v>131</v>
      </c>
      <c r="BK315" s="213">
        <f>BK316</f>
        <v>0</v>
      </c>
    </row>
    <row r="316" s="1" customFormat="1" ht="16.5" customHeight="1">
      <c r="B316" s="45"/>
      <c r="C316" s="216" t="s">
        <v>643</v>
      </c>
      <c r="D316" s="216" t="s">
        <v>133</v>
      </c>
      <c r="E316" s="217" t="s">
        <v>644</v>
      </c>
      <c r="F316" s="218" t="s">
        <v>642</v>
      </c>
      <c r="G316" s="219" t="s">
        <v>626</v>
      </c>
      <c r="H316" s="220">
        <v>1</v>
      </c>
      <c r="I316" s="221"/>
      <c r="J316" s="222">
        <f>ROUND(I316*H316,2)</f>
        <v>0</v>
      </c>
      <c r="K316" s="218" t="s">
        <v>137</v>
      </c>
      <c r="L316" s="71"/>
      <c r="M316" s="223" t="s">
        <v>21</v>
      </c>
      <c r="N316" s="271" t="s">
        <v>43</v>
      </c>
      <c r="O316" s="272"/>
      <c r="P316" s="273">
        <f>O316*H316</f>
        <v>0</v>
      </c>
      <c r="Q316" s="273">
        <v>0</v>
      </c>
      <c r="R316" s="273">
        <f>Q316*H316</f>
        <v>0</v>
      </c>
      <c r="S316" s="273">
        <v>0</v>
      </c>
      <c r="T316" s="274">
        <f>S316*H316</f>
        <v>0</v>
      </c>
      <c r="AR316" s="23" t="s">
        <v>627</v>
      </c>
      <c r="AT316" s="23" t="s">
        <v>133</v>
      </c>
      <c r="AU316" s="23" t="s">
        <v>81</v>
      </c>
      <c r="AY316" s="23" t="s">
        <v>131</v>
      </c>
      <c r="BE316" s="227">
        <f>IF(N316="základní",J316,0)</f>
        <v>0</v>
      </c>
      <c r="BF316" s="227">
        <f>IF(N316="snížená",J316,0)</f>
        <v>0</v>
      </c>
      <c r="BG316" s="227">
        <f>IF(N316="zákl. přenesená",J316,0)</f>
        <v>0</v>
      </c>
      <c r="BH316" s="227">
        <f>IF(N316="sníž. přenesená",J316,0)</f>
        <v>0</v>
      </c>
      <c r="BI316" s="227">
        <f>IF(N316="nulová",J316,0)</f>
        <v>0</v>
      </c>
      <c r="BJ316" s="23" t="s">
        <v>79</v>
      </c>
      <c r="BK316" s="227">
        <f>ROUND(I316*H316,2)</f>
        <v>0</v>
      </c>
      <c r="BL316" s="23" t="s">
        <v>627</v>
      </c>
      <c r="BM316" s="23" t="s">
        <v>645</v>
      </c>
    </row>
    <row r="317" s="1" customFormat="1" ht="6.96" customHeight="1">
      <c r="B317" s="66"/>
      <c r="C317" s="67"/>
      <c r="D317" s="67"/>
      <c r="E317" s="67"/>
      <c r="F317" s="67"/>
      <c r="G317" s="67"/>
      <c r="H317" s="67"/>
      <c r="I317" s="161"/>
      <c r="J317" s="67"/>
      <c r="K317" s="67"/>
      <c r="L317" s="71"/>
    </row>
  </sheetData>
  <sheetProtection sheet="1" autoFilter="0" formatColumns="0" formatRows="0" objects="1" scenarios="1" spinCount="100000" saltValue="9dAbwGQogxpv/FlLMkJbLnUmhPHfnU4pt1TVNk3yi53/WnB7mOOpvNwkXkYP5upDLw9r3vVsLiq/LmLy/QH0XA==" hashValue="H3UYq+rHp9fgwy80nuk6C4hy1SiI1qcxdgze0B7QFhxfuQ1LwtF5rSNkY59eHKsGf1UOpJ/vC5fvKRgjJCu+0Q==" algorithmName="SHA-512" password="CC35"/>
  <autoFilter ref="C95:K316"/>
  <mergeCells count="10">
    <mergeCell ref="E7:H7"/>
    <mergeCell ref="E9:H9"/>
    <mergeCell ref="E24:H24"/>
    <mergeCell ref="E45:H45"/>
    <mergeCell ref="E47:H47"/>
    <mergeCell ref="J51:J52"/>
    <mergeCell ref="E86:H86"/>
    <mergeCell ref="E88:H88"/>
    <mergeCell ref="G1:H1"/>
    <mergeCell ref="L2:V2"/>
  </mergeCells>
  <hyperlinks>
    <hyperlink ref="F1:G1" location="C2" display="1) Krycí list soupisu"/>
    <hyperlink ref="G1:H1" location="C54" display="2) Rekapitulace"/>
    <hyperlink ref="J1" location="C95" display="3) Soupis prací"/>
    <hyperlink ref="L1:V1" location="'Rekapitulace stavby'!C2" display="Rekapitulace stavby"/>
  </hyperlinks>
  <pageMargins left="0.5833333" right="0.5833333" top="0.5833333" bottom="0.5833333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Normal="100" zoomScaleSheetLayoutView="60" zoomScalePageLayoutView="100" workbookViewId="0"/>
  </sheetViews>
  <sheetFormatPr defaultRowHeight="13.5"/>
  <cols>
    <col min="1" max="1" width="8.33" style="275" customWidth="1"/>
    <col min="2" max="2" width="1.664063" style="275" customWidth="1"/>
    <col min="3" max="4" width="5" style="275" customWidth="1"/>
    <col min="5" max="5" width="11.67" style="275" customWidth="1"/>
    <col min="6" max="6" width="9.17" style="275" customWidth="1"/>
    <col min="7" max="7" width="5" style="275" customWidth="1"/>
    <col min="8" max="8" width="77.83" style="275" customWidth="1"/>
    <col min="9" max="10" width="20" style="275" customWidth="1"/>
    <col min="11" max="11" width="1.664063" style="275" customWidth="1"/>
  </cols>
  <sheetData>
    <row r="1" ht="37.5" customHeight="1"/>
    <row r="2" ht="7.5" customHeight="1">
      <c r="B2" s="276"/>
      <c r="C2" s="277"/>
      <c r="D2" s="277"/>
      <c r="E2" s="277"/>
      <c r="F2" s="277"/>
      <c r="G2" s="277"/>
      <c r="H2" s="277"/>
      <c r="I2" s="277"/>
      <c r="J2" s="277"/>
      <c r="K2" s="278"/>
    </row>
    <row r="3" s="14" customFormat="1" ht="45" customHeight="1">
      <c r="B3" s="279"/>
      <c r="C3" s="280" t="s">
        <v>646</v>
      </c>
      <c r="D3" s="280"/>
      <c r="E3" s="280"/>
      <c r="F3" s="280"/>
      <c r="G3" s="280"/>
      <c r="H3" s="280"/>
      <c r="I3" s="280"/>
      <c r="J3" s="280"/>
      <c r="K3" s="281"/>
    </row>
    <row r="4" ht="25.5" customHeight="1">
      <c r="B4" s="282"/>
      <c r="C4" s="283" t="s">
        <v>647</v>
      </c>
      <c r="D4" s="283"/>
      <c r="E4" s="283"/>
      <c r="F4" s="283"/>
      <c r="G4" s="283"/>
      <c r="H4" s="283"/>
      <c r="I4" s="283"/>
      <c r="J4" s="283"/>
      <c r="K4" s="284"/>
    </row>
    <row r="5" ht="5.25" customHeight="1">
      <c r="B5" s="282"/>
      <c r="C5" s="285"/>
      <c r="D5" s="285"/>
      <c r="E5" s="285"/>
      <c r="F5" s="285"/>
      <c r="G5" s="285"/>
      <c r="H5" s="285"/>
      <c r="I5" s="285"/>
      <c r="J5" s="285"/>
      <c r="K5" s="284"/>
    </row>
    <row r="6" ht="15" customHeight="1">
      <c r="B6" s="282"/>
      <c r="C6" s="286" t="s">
        <v>648</v>
      </c>
      <c r="D6" s="286"/>
      <c r="E6" s="286"/>
      <c r="F6" s="286"/>
      <c r="G6" s="286"/>
      <c r="H6" s="286"/>
      <c r="I6" s="286"/>
      <c r="J6" s="286"/>
      <c r="K6" s="284"/>
    </row>
    <row r="7" ht="15" customHeight="1">
      <c r="B7" s="287"/>
      <c r="C7" s="286" t="s">
        <v>649</v>
      </c>
      <c r="D7" s="286"/>
      <c r="E7" s="286"/>
      <c r="F7" s="286"/>
      <c r="G7" s="286"/>
      <c r="H7" s="286"/>
      <c r="I7" s="286"/>
      <c r="J7" s="286"/>
      <c r="K7" s="284"/>
    </row>
    <row r="8" ht="12.75" customHeight="1">
      <c r="B8" s="287"/>
      <c r="C8" s="286"/>
      <c r="D8" s="286"/>
      <c r="E8" s="286"/>
      <c r="F8" s="286"/>
      <c r="G8" s="286"/>
      <c r="H8" s="286"/>
      <c r="I8" s="286"/>
      <c r="J8" s="286"/>
      <c r="K8" s="284"/>
    </row>
    <row r="9" ht="15" customHeight="1">
      <c r="B9" s="287"/>
      <c r="C9" s="286" t="s">
        <v>650</v>
      </c>
      <c r="D9" s="286"/>
      <c r="E9" s="286"/>
      <c r="F9" s="286"/>
      <c r="G9" s="286"/>
      <c r="H9" s="286"/>
      <c r="I9" s="286"/>
      <c r="J9" s="286"/>
      <c r="K9" s="284"/>
    </row>
    <row r="10" ht="15" customHeight="1">
      <c r="B10" s="287"/>
      <c r="C10" s="286"/>
      <c r="D10" s="286" t="s">
        <v>651</v>
      </c>
      <c r="E10" s="286"/>
      <c r="F10" s="286"/>
      <c r="G10" s="286"/>
      <c r="H10" s="286"/>
      <c r="I10" s="286"/>
      <c r="J10" s="286"/>
      <c r="K10" s="284"/>
    </row>
    <row r="11" ht="15" customHeight="1">
      <c r="B11" s="287"/>
      <c r="C11" s="288"/>
      <c r="D11" s="286" t="s">
        <v>652</v>
      </c>
      <c r="E11" s="286"/>
      <c r="F11" s="286"/>
      <c r="G11" s="286"/>
      <c r="H11" s="286"/>
      <c r="I11" s="286"/>
      <c r="J11" s="286"/>
      <c r="K11" s="284"/>
    </row>
    <row r="12" ht="12.75" customHeight="1">
      <c r="B12" s="287"/>
      <c r="C12" s="288"/>
      <c r="D12" s="288"/>
      <c r="E12" s="288"/>
      <c r="F12" s="288"/>
      <c r="G12" s="288"/>
      <c r="H12" s="288"/>
      <c r="I12" s="288"/>
      <c r="J12" s="288"/>
      <c r="K12" s="284"/>
    </row>
    <row r="13" ht="15" customHeight="1">
      <c r="B13" s="287"/>
      <c r="C13" s="288"/>
      <c r="D13" s="286" t="s">
        <v>653</v>
      </c>
      <c r="E13" s="286"/>
      <c r="F13" s="286"/>
      <c r="G13" s="286"/>
      <c r="H13" s="286"/>
      <c r="I13" s="286"/>
      <c r="J13" s="286"/>
      <c r="K13" s="284"/>
    </row>
    <row r="14" ht="15" customHeight="1">
      <c r="B14" s="287"/>
      <c r="C14" s="288"/>
      <c r="D14" s="286" t="s">
        <v>654</v>
      </c>
      <c r="E14" s="286"/>
      <c r="F14" s="286"/>
      <c r="G14" s="286"/>
      <c r="H14" s="286"/>
      <c r="I14" s="286"/>
      <c r="J14" s="286"/>
      <c r="K14" s="284"/>
    </row>
    <row r="15" ht="15" customHeight="1">
      <c r="B15" s="287"/>
      <c r="C15" s="288"/>
      <c r="D15" s="286" t="s">
        <v>655</v>
      </c>
      <c r="E15" s="286"/>
      <c r="F15" s="286"/>
      <c r="G15" s="286"/>
      <c r="H15" s="286"/>
      <c r="I15" s="286"/>
      <c r="J15" s="286"/>
      <c r="K15" s="284"/>
    </row>
    <row r="16" ht="15" customHeight="1">
      <c r="B16" s="287"/>
      <c r="C16" s="288"/>
      <c r="D16" s="288"/>
      <c r="E16" s="289" t="s">
        <v>78</v>
      </c>
      <c r="F16" s="286" t="s">
        <v>656</v>
      </c>
      <c r="G16" s="286"/>
      <c r="H16" s="286"/>
      <c r="I16" s="286"/>
      <c r="J16" s="286"/>
      <c r="K16" s="284"/>
    </row>
    <row r="17" ht="15" customHeight="1">
      <c r="B17" s="287"/>
      <c r="C17" s="288"/>
      <c r="D17" s="288"/>
      <c r="E17" s="289" t="s">
        <v>657</v>
      </c>
      <c r="F17" s="286" t="s">
        <v>658</v>
      </c>
      <c r="G17" s="286"/>
      <c r="H17" s="286"/>
      <c r="I17" s="286"/>
      <c r="J17" s="286"/>
      <c r="K17" s="284"/>
    </row>
    <row r="18" ht="15" customHeight="1">
      <c r="B18" s="287"/>
      <c r="C18" s="288"/>
      <c r="D18" s="288"/>
      <c r="E18" s="289" t="s">
        <v>659</v>
      </c>
      <c r="F18" s="286" t="s">
        <v>660</v>
      </c>
      <c r="G18" s="286"/>
      <c r="H18" s="286"/>
      <c r="I18" s="286"/>
      <c r="J18" s="286"/>
      <c r="K18" s="284"/>
    </row>
    <row r="19" ht="15" customHeight="1">
      <c r="B19" s="287"/>
      <c r="C19" s="288"/>
      <c r="D19" s="288"/>
      <c r="E19" s="289" t="s">
        <v>661</v>
      </c>
      <c r="F19" s="286" t="s">
        <v>662</v>
      </c>
      <c r="G19" s="286"/>
      <c r="H19" s="286"/>
      <c r="I19" s="286"/>
      <c r="J19" s="286"/>
      <c r="K19" s="284"/>
    </row>
    <row r="20" ht="15" customHeight="1">
      <c r="B20" s="287"/>
      <c r="C20" s="288"/>
      <c r="D20" s="288"/>
      <c r="E20" s="289" t="s">
        <v>589</v>
      </c>
      <c r="F20" s="286" t="s">
        <v>590</v>
      </c>
      <c r="G20" s="286"/>
      <c r="H20" s="286"/>
      <c r="I20" s="286"/>
      <c r="J20" s="286"/>
      <c r="K20" s="284"/>
    </row>
    <row r="21" ht="15" customHeight="1">
      <c r="B21" s="287"/>
      <c r="C21" s="288"/>
      <c r="D21" s="288"/>
      <c r="E21" s="289" t="s">
        <v>663</v>
      </c>
      <c r="F21" s="286" t="s">
        <v>664</v>
      </c>
      <c r="G21" s="286"/>
      <c r="H21" s="286"/>
      <c r="I21" s="286"/>
      <c r="J21" s="286"/>
      <c r="K21" s="284"/>
    </row>
    <row r="22" ht="12.75" customHeight="1">
      <c r="B22" s="287"/>
      <c r="C22" s="288"/>
      <c r="D22" s="288"/>
      <c r="E22" s="288"/>
      <c r="F22" s="288"/>
      <c r="G22" s="288"/>
      <c r="H22" s="288"/>
      <c r="I22" s="288"/>
      <c r="J22" s="288"/>
      <c r="K22" s="284"/>
    </row>
    <row r="23" ht="15" customHeight="1">
      <c r="B23" s="287"/>
      <c r="C23" s="286" t="s">
        <v>665</v>
      </c>
      <c r="D23" s="286"/>
      <c r="E23" s="286"/>
      <c r="F23" s="286"/>
      <c r="G23" s="286"/>
      <c r="H23" s="286"/>
      <c r="I23" s="286"/>
      <c r="J23" s="286"/>
      <c r="K23" s="284"/>
    </row>
    <row r="24" ht="15" customHeight="1">
      <c r="B24" s="287"/>
      <c r="C24" s="286" t="s">
        <v>666</v>
      </c>
      <c r="D24" s="286"/>
      <c r="E24" s="286"/>
      <c r="F24" s="286"/>
      <c r="G24" s="286"/>
      <c r="H24" s="286"/>
      <c r="I24" s="286"/>
      <c r="J24" s="286"/>
      <c r="K24" s="284"/>
    </row>
    <row r="25" ht="15" customHeight="1">
      <c r="B25" s="287"/>
      <c r="C25" s="286"/>
      <c r="D25" s="286" t="s">
        <v>667</v>
      </c>
      <c r="E25" s="286"/>
      <c r="F25" s="286"/>
      <c r="G25" s="286"/>
      <c r="H25" s="286"/>
      <c r="I25" s="286"/>
      <c r="J25" s="286"/>
      <c r="K25" s="284"/>
    </row>
    <row r="26" ht="15" customHeight="1">
      <c r="B26" s="287"/>
      <c r="C26" s="288"/>
      <c r="D26" s="286" t="s">
        <v>668</v>
      </c>
      <c r="E26" s="286"/>
      <c r="F26" s="286"/>
      <c r="G26" s="286"/>
      <c r="H26" s="286"/>
      <c r="I26" s="286"/>
      <c r="J26" s="286"/>
      <c r="K26" s="284"/>
    </row>
    <row r="27" ht="12.75" customHeight="1">
      <c r="B27" s="287"/>
      <c r="C27" s="288"/>
      <c r="D27" s="288"/>
      <c r="E27" s="288"/>
      <c r="F27" s="288"/>
      <c r="G27" s="288"/>
      <c r="H27" s="288"/>
      <c r="I27" s="288"/>
      <c r="J27" s="288"/>
      <c r="K27" s="284"/>
    </row>
    <row r="28" ht="15" customHeight="1">
      <c r="B28" s="287"/>
      <c r="C28" s="288"/>
      <c r="D28" s="286" t="s">
        <v>669</v>
      </c>
      <c r="E28" s="286"/>
      <c r="F28" s="286"/>
      <c r="G28" s="286"/>
      <c r="H28" s="286"/>
      <c r="I28" s="286"/>
      <c r="J28" s="286"/>
      <c r="K28" s="284"/>
    </row>
    <row r="29" ht="15" customHeight="1">
      <c r="B29" s="287"/>
      <c r="C29" s="288"/>
      <c r="D29" s="286" t="s">
        <v>670</v>
      </c>
      <c r="E29" s="286"/>
      <c r="F29" s="286"/>
      <c r="G29" s="286"/>
      <c r="H29" s="286"/>
      <c r="I29" s="286"/>
      <c r="J29" s="286"/>
      <c r="K29" s="284"/>
    </row>
    <row r="30" ht="12.75" customHeight="1">
      <c r="B30" s="287"/>
      <c r="C30" s="288"/>
      <c r="D30" s="288"/>
      <c r="E30" s="288"/>
      <c r="F30" s="288"/>
      <c r="G30" s="288"/>
      <c r="H30" s="288"/>
      <c r="I30" s="288"/>
      <c r="J30" s="288"/>
      <c r="K30" s="284"/>
    </row>
    <row r="31" ht="15" customHeight="1">
      <c r="B31" s="287"/>
      <c r="C31" s="288"/>
      <c r="D31" s="286" t="s">
        <v>671</v>
      </c>
      <c r="E31" s="286"/>
      <c r="F31" s="286"/>
      <c r="G31" s="286"/>
      <c r="H31" s="286"/>
      <c r="I31" s="286"/>
      <c r="J31" s="286"/>
      <c r="K31" s="284"/>
    </row>
    <row r="32" ht="15" customHeight="1">
      <c r="B32" s="287"/>
      <c r="C32" s="288"/>
      <c r="D32" s="286" t="s">
        <v>672</v>
      </c>
      <c r="E32" s="286"/>
      <c r="F32" s="286"/>
      <c r="G32" s="286"/>
      <c r="H32" s="286"/>
      <c r="I32" s="286"/>
      <c r="J32" s="286"/>
      <c r="K32" s="284"/>
    </row>
    <row r="33" ht="15" customHeight="1">
      <c r="B33" s="287"/>
      <c r="C33" s="288"/>
      <c r="D33" s="286" t="s">
        <v>673</v>
      </c>
      <c r="E33" s="286"/>
      <c r="F33" s="286"/>
      <c r="G33" s="286"/>
      <c r="H33" s="286"/>
      <c r="I33" s="286"/>
      <c r="J33" s="286"/>
      <c r="K33" s="284"/>
    </row>
    <row r="34" ht="15" customHeight="1">
      <c r="B34" s="287"/>
      <c r="C34" s="288"/>
      <c r="D34" s="286"/>
      <c r="E34" s="290" t="s">
        <v>116</v>
      </c>
      <c r="F34" s="286"/>
      <c r="G34" s="286" t="s">
        <v>674</v>
      </c>
      <c r="H34" s="286"/>
      <c r="I34" s="286"/>
      <c r="J34" s="286"/>
      <c r="K34" s="284"/>
    </row>
    <row r="35" ht="30.75" customHeight="1">
      <c r="B35" s="287"/>
      <c r="C35" s="288"/>
      <c r="D35" s="286"/>
      <c r="E35" s="290" t="s">
        <v>675</v>
      </c>
      <c r="F35" s="286"/>
      <c r="G35" s="286" t="s">
        <v>676</v>
      </c>
      <c r="H35" s="286"/>
      <c r="I35" s="286"/>
      <c r="J35" s="286"/>
      <c r="K35" s="284"/>
    </row>
    <row r="36" ht="15" customHeight="1">
      <c r="B36" s="287"/>
      <c r="C36" s="288"/>
      <c r="D36" s="286"/>
      <c r="E36" s="290" t="s">
        <v>53</v>
      </c>
      <c r="F36" s="286"/>
      <c r="G36" s="286" t="s">
        <v>677</v>
      </c>
      <c r="H36" s="286"/>
      <c r="I36" s="286"/>
      <c r="J36" s="286"/>
      <c r="K36" s="284"/>
    </row>
    <row r="37" ht="15" customHeight="1">
      <c r="B37" s="287"/>
      <c r="C37" s="288"/>
      <c r="D37" s="286"/>
      <c r="E37" s="290" t="s">
        <v>117</v>
      </c>
      <c r="F37" s="286"/>
      <c r="G37" s="286" t="s">
        <v>678</v>
      </c>
      <c r="H37" s="286"/>
      <c r="I37" s="286"/>
      <c r="J37" s="286"/>
      <c r="K37" s="284"/>
    </row>
    <row r="38" ht="15" customHeight="1">
      <c r="B38" s="287"/>
      <c r="C38" s="288"/>
      <c r="D38" s="286"/>
      <c r="E38" s="290" t="s">
        <v>118</v>
      </c>
      <c r="F38" s="286"/>
      <c r="G38" s="286" t="s">
        <v>679</v>
      </c>
      <c r="H38" s="286"/>
      <c r="I38" s="286"/>
      <c r="J38" s="286"/>
      <c r="K38" s="284"/>
    </row>
    <row r="39" ht="15" customHeight="1">
      <c r="B39" s="287"/>
      <c r="C39" s="288"/>
      <c r="D39" s="286"/>
      <c r="E39" s="290" t="s">
        <v>119</v>
      </c>
      <c r="F39" s="286"/>
      <c r="G39" s="286" t="s">
        <v>680</v>
      </c>
      <c r="H39" s="286"/>
      <c r="I39" s="286"/>
      <c r="J39" s="286"/>
      <c r="K39" s="284"/>
    </row>
    <row r="40" ht="15" customHeight="1">
      <c r="B40" s="287"/>
      <c r="C40" s="288"/>
      <c r="D40" s="286"/>
      <c r="E40" s="290" t="s">
        <v>681</v>
      </c>
      <c r="F40" s="286"/>
      <c r="G40" s="286" t="s">
        <v>682</v>
      </c>
      <c r="H40" s="286"/>
      <c r="I40" s="286"/>
      <c r="J40" s="286"/>
      <c r="K40" s="284"/>
    </row>
    <row r="41" ht="15" customHeight="1">
      <c r="B41" s="287"/>
      <c r="C41" s="288"/>
      <c r="D41" s="286"/>
      <c r="E41" s="290"/>
      <c r="F41" s="286"/>
      <c r="G41" s="286" t="s">
        <v>683</v>
      </c>
      <c r="H41" s="286"/>
      <c r="I41" s="286"/>
      <c r="J41" s="286"/>
      <c r="K41" s="284"/>
    </row>
    <row r="42" ht="15" customHeight="1">
      <c r="B42" s="287"/>
      <c r="C42" s="288"/>
      <c r="D42" s="286"/>
      <c r="E42" s="290" t="s">
        <v>684</v>
      </c>
      <c r="F42" s="286"/>
      <c r="G42" s="286" t="s">
        <v>685</v>
      </c>
      <c r="H42" s="286"/>
      <c r="I42" s="286"/>
      <c r="J42" s="286"/>
      <c r="K42" s="284"/>
    </row>
    <row r="43" ht="15" customHeight="1">
      <c r="B43" s="287"/>
      <c r="C43" s="288"/>
      <c r="D43" s="286"/>
      <c r="E43" s="290" t="s">
        <v>121</v>
      </c>
      <c r="F43" s="286"/>
      <c r="G43" s="286" t="s">
        <v>686</v>
      </c>
      <c r="H43" s="286"/>
      <c r="I43" s="286"/>
      <c r="J43" s="286"/>
      <c r="K43" s="284"/>
    </row>
    <row r="44" ht="12.75" customHeight="1">
      <c r="B44" s="287"/>
      <c r="C44" s="288"/>
      <c r="D44" s="286"/>
      <c r="E44" s="286"/>
      <c r="F44" s="286"/>
      <c r="G44" s="286"/>
      <c r="H44" s="286"/>
      <c r="I44" s="286"/>
      <c r="J44" s="286"/>
      <c r="K44" s="284"/>
    </row>
    <row r="45" ht="15" customHeight="1">
      <c r="B45" s="287"/>
      <c r="C45" s="288"/>
      <c r="D45" s="286" t="s">
        <v>687</v>
      </c>
      <c r="E45" s="286"/>
      <c r="F45" s="286"/>
      <c r="G45" s="286"/>
      <c r="H45" s="286"/>
      <c r="I45" s="286"/>
      <c r="J45" s="286"/>
      <c r="K45" s="284"/>
    </row>
    <row r="46" ht="15" customHeight="1">
      <c r="B46" s="287"/>
      <c r="C46" s="288"/>
      <c r="D46" s="288"/>
      <c r="E46" s="286" t="s">
        <v>688</v>
      </c>
      <c r="F46" s="286"/>
      <c r="G46" s="286"/>
      <c r="H46" s="286"/>
      <c r="I46" s="286"/>
      <c r="J46" s="286"/>
      <c r="K46" s="284"/>
    </row>
    <row r="47" ht="15" customHeight="1">
      <c r="B47" s="287"/>
      <c r="C47" s="288"/>
      <c r="D47" s="288"/>
      <c r="E47" s="286" t="s">
        <v>689</v>
      </c>
      <c r="F47" s="286"/>
      <c r="G47" s="286"/>
      <c r="H47" s="286"/>
      <c r="I47" s="286"/>
      <c r="J47" s="286"/>
      <c r="K47" s="284"/>
    </row>
    <row r="48" ht="15" customHeight="1">
      <c r="B48" s="287"/>
      <c r="C48" s="288"/>
      <c r="D48" s="288"/>
      <c r="E48" s="286" t="s">
        <v>690</v>
      </c>
      <c r="F48" s="286"/>
      <c r="G48" s="286"/>
      <c r="H48" s="286"/>
      <c r="I48" s="286"/>
      <c r="J48" s="286"/>
      <c r="K48" s="284"/>
    </row>
    <row r="49" ht="15" customHeight="1">
      <c r="B49" s="287"/>
      <c r="C49" s="288"/>
      <c r="D49" s="286" t="s">
        <v>691</v>
      </c>
      <c r="E49" s="286"/>
      <c r="F49" s="286"/>
      <c r="G49" s="286"/>
      <c r="H49" s="286"/>
      <c r="I49" s="286"/>
      <c r="J49" s="286"/>
      <c r="K49" s="284"/>
    </row>
    <row r="50" ht="25.5" customHeight="1">
      <c r="B50" s="282"/>
      <c r="C50" s="283" t="s">
        <v>692</v>
      </c>
      <c r="D50" s="283"/>
      <c r="E50" s="283"/>
      <c r="F50" s="283"/>
      <c r="G50" s="283"/>
      <c r="H50" s="283"/>
      <c r="I50" s="283"/>
      <c r="J50" s="283"/>
      <c r="K50" s="284"/>
    </row>
    <row r="51" ht="5.25" customHeight="1">
      <c r="B51" s="282"/>
      <c r="C51" s="285"/>
      <c r="D51" s="285"/>
      <c r="E51" s="285"/>
      <c r="F51" s="285"/>
      <c r="G51" s="285"/>
      <c r="H51" s="285"/>
      <c r="I51" s="285"/>
      <c r="J51" s="285"/>
      <c r="K51" s="284"/>
    </row>
    <row r="52" ht="15" customHeight="1">
      <c r="B52" s="282"/>
      <c r="C52" s="286" t="s">
        <v>693</v>
      </c>
      <c r="D52" s="286"/>
      <c r="E52" s="286"/>
      <c r="F52" s="286"/>
      <c r="G52" s="286"/>
      <c r="H52" s="286"/>
      <c r="I52" s="286"/>
      <c r="J52" s="286"/>
      <c r="K52" s="284"/>
    </row>
    <row r="53" ht="15" customHeight="1">
      <c r="B53" s="282"/>
      <c r="C53" s="286" t="s">
        <v>694</v>
      </c>
      <c r="D53" s="286"/>
      <c r="E53" s="286"/>
      <c r="F53" s="286"/>
      <c r="G53" s="286"/>
      <c r="H53" s="286"/>
      <c r="I53" s="286"/>
      <c r="J53" s="286"/>
      <c r="K53" s="284"/>
    </row>
    <row r="54" ht="12.75" customHeight="1">
      <c r="B54" s="282"/>
      <c r="C54" s="286"/>
      <c r="D54" s="286"/>
      <c r="E54" s="286"/>
      <c r="F54" s="286"/>
      <c r="G54" s="286"/>
      <c r="H54" s="286"/>
      <c r="I54" s="286"/>
      <c r="J54" s="286"/>
      <c r="K54" s="284"/>
    </row>
    <row r="55" ht="15" customHeight="1">
      <c r="B55" s="282"/>
      <c r="C55" s="286" t="s">
        <v>695</v>
      </c>
      <c r="D55" s="286"/>
      <c r="E55" s="286"/>
      <c r="F55" s="286"/>
      <c r="G55" s="286"/>
      <c r="H55" s="286"/>
      <c r="I55" s="286"/>
      <c r="J55" s="286"/>
      <c r="K55" s="284"/>
    </row>
    <row r="56" ht="15" customHeight="1">
      <c r="B56" s="282"/>
      <c r="C56" s="288"/>
      <c r="D56" s="286" t="s">
        <v>696</v>
      </c>
      <c r="E56" s="286"/>
      <c r="F56" s="286"/>
      <c r="G56" s="286"/>
      <c r="H56" s="286"/>
      <c r="I56" s="286"/>
      <c r="J56" s="286"/>
      <c r="K56" s="284"/>
    </row>
    <row r="57" ht="15" customHeight="1">
      <c r="B57" s="282"/>
      <c r="C57" s="288"/>
      <c r="D57" s="286" t="s">
        <v>697</v>
      </c>
      <c r="E57" s="286"/>
      <c r="F57" s="286"/>
      <c r="G57" s="286"/>
      <c r="H57" s="286"/>
      <c r="I57" s="286"/>
      <c r="J57" s="286"/>
      <c r="K57" s="284"/>
    </row>
    <row r="58" ht="15" customHeight="1">
      <c r="B58" s="282"/>
      <c r="C58" s="288"/>
      <c r="D58" s="286" t="s">
        <v>698</v>
      </c>
      <c r="E58" s="286"/>
      <c r="F58" s="286"/>
      <c r="G58" s="286"/>
      <c r="H58" s="286"/>
      <c r="I58" s="286"/>
      <c r="J58" s="286"/>
      <c r="K58" s="284"/>
    </row>
    <row r="59" ht="15" customHeight="1">
      <c r="B59" s="282"/>
      <c r="C59" s="288"/>
      <c r="D59" s="286" t="s">
        <v>699</v>
      </c>
      <c r="E59" s="286"/>
      <c r="F59" s="286"/>
      <c r="G59" s="286"/>
      <c r="H59" s="286"/>
      <c r="I59" s="286"/>
      <c r="J59" s="286"/>
      <c r="K59" s="284"/>
    </row>
    <row r="60" ht="15" customHeight="1">
      <c r="B60" s="282"/>
      <c r="C60" s="288"/>
      <c r="D60" s="291" t="s">
        <v>700</v>
      </c>
      <c r="E60" s="291"/>
      <c r="F60" s="291"/>
      <c r="G60" s="291"/>
      <c r="H60" s="291"/>
      <c r="I60" s="291"/>
      <c r="J60" s="291"/>
      <c r="K60" s="284"/>
    </row>
    <row r="61" ht="15" customHeight="1">
      <c r="B61" s="282"/>
      <c r="C61" s="288"/>
      <c r="D61" s="286" t="s">
        <v>701</v>
      </c>
      <c r="E61" s="286"/>
      <c r="F61" s="286"/>
      <c r="G61" s="286"/>
      <c r="H61" s="286"/>
      <c r="I61" s="286"/>
      <c r="J61" s="286"/>
      <c r="K61" s="284"/>
    </row>
    <row r="62" ht="12.75" customHeight="1">
      <c r="B62" s="282"/>
      <c r="C62" s="288"/>
      <c r="D62" s="288"/>
      <c r="E62" s="292"/>
      <c r="F62" s="288"/>
      <c r="G62" s="288"/>
      <c r="H62" s="288"/>
      <c r="I62" s="288"/>
      <c r="J62" s="288"/>
      <c r="K62" s="284"/>
    </row>
    <row r="63" ht="15" customHeight="1">
      <c r="B63" s="282"/>
      <c r="C63" s="288"/>
      <c r="D63" s="286" t="s">
        <v>702</v>
      </c>
      <c r="E63" s="286"/>
      <c r="F63" s="286"/>
      <c r="G63" s="286"/>
      <c r="H63" s="286"/>
      <c r="I63" s="286"/>
      <c r="J63" s="286"/>
      <c r="K63" s="284"/>
    </row>
    <row r="64" ht="15" customHeight="1">
      <c r="B64" s="282"/>
      <c r="C64" s="288"/>
      <c r="D64" s="291" t="s">
        <v>703</v>
      </c>
      <c r="E64" s="291"/>
      <c r="F64" s="291"/>
      <c r="G64" s="291"/>
      <c r="H64" s="291"/>
      <c r="I64" s="291"/>
      <c r="J64" s="291"/>
      <c r="K64" s="284"/>
    </row>
    <row r="65" ht="15" customHeight="1">
      <c r="B65" s="282"/>
      <c r="C65" s="288"/>
      <c r="D65" s="286" t="s">
        <v>704</v>
      </c>
      <c r="E65" s="286"/>
      <c r="F65" s="286"/>
      <c r="G65" s="286"/>
      <c r="H65" s="286"/>
      <c r="I65" s="286"/>
      <c r="J65" s="286"/>
      <c r="K65" s="284"/>
    </row>
    <row r="66" ht="15" customHeight="1">
      <c r="B66" s="282"/>
      <c r="C66" s="288"/>
      <c r="D66" s="286" t="s">
        <v>705</v>
      </c>
      <c r="E66" s="286"/>
      <c r="F66" s="286"/>
      <c r="G66" s="286"/>
      <c r="H66" s="286"/>
      <c r="I66" s="286"/>
      <c r="J66" s="286"/>
      <c r="K66" s="284"/>
    </row>
    <row r="67" ht="15" customHeight="1">
      <c r="B67" s="282"/>
      <c r="C67" s="288"/>
      <c r="D67" s="286" t="s">
        <v>706</v>
      </c>
      <c r="E67" s="286"/>
      <c r="F67" s="286"/>
      <c r="G67" s="286"/>
      <c r="H67" s="286"/>
      <c r="I67" s="286"/>
      <c r="J67" s="286"/>
      <c r="K67" s="284"/>
    </row>
    <row r="68" ht="15" customHeight="1">
      <c r="B68" s="282"/>
      <c r="C68" s="288"/>
      <c r="D68" s="286" t="s">
        <v>707</v>
      </c>
      <c r="E68" s="286"/>
      <c r="F68" s="286"/>
      <c r="G68" s="286"/>
      <c r="H68" s="286"/>
      <c r="I68" s="286"/>
      <c r="J68" s="286"/>
      <c r="K68" s="284"/>
    </row>
    <row r="69" ht="12.75" customHeight="1">
      <c r="B69" s="293"/>
      <c r="C69" s="294"/>
      <c r="D69" s="294"/>
      <c r="E69" s="294"/>
      <c r="F69" s="294"/>
      <c r="G69" s="294"/>
      <c r="H69" s="294"/>
      <c r="I69" s="294"/>
      <c r="J69" s="294"/>
      <c r="K69" s="295"/>
    </row>
    <row r="70" ht="18.75" customHeight="1">
      <c r="B70" s="296"/>
      <c r="C70" s="296"/>
      <c r="D70" s="296"/>
      <c r="E70" s="296"/>
      <c r="F70" s="296"/>
      <c r="G70" s="296"/>
      <c r="H70" s="296"/>
      <c r="I70" s="296"/>
      <c r="J70" s="296"/>
      <c r="K70" s="297"/>
    </row>
    <row r="71" ht="18.75" customHeight="1">
      <c r="B71" s="297"/>
      <c r="C71" s="297"/>
      <c r="D71" s="297"/>
      <c r="E71" s="297"/>
      <c r="F71" s="297"/>
      <c r="G71" s="297"/>
      <c r="H71" s="297"/>
      <c r="I71" s="297"/>
      <c r="J71" s="297"/>
      <c r="K71" s="297"/>
    </row>
    <row r="72" ht="7.5" customHeight="1">
      <c r="B72" s="298"/>
      <c r="C72" s="299"/>
      <c r="D72" s="299"/>
      <c r="E72" s="299"/>
      <c r="F72" s="299"/>
      <c r="G72" s="299"/>
      <c r="H72" s="299"/>
      <c r="I72" s="299"/>
      <c r="J72" s="299"/>
      <c r="K72" s="300"/>
    </row>
    <row r="73" ht="45" customHeight="1">
      <c r="B73" s="301"/>
      <c r="C73" s="302" t="s">
        <v>86</v>
      </c>
      <c r="D73" s="302"/>
      <c r="E73" s="302"/>
      <c r="F73" s="302"/>
      <c r="G73" s="302"/>
      <c r="H73" s="302"/>
      <c r="I73" s="302"/>
      <c r="J73" s="302"/>
      <c r="K73" s="303"/>
    </row>
    <row r="74" ht="17.25" customHeight="1">
      <c r="B74" s="301"/>
      <c r="C74" s="304" t="s">
        <v>708</v>
      </c>
      <c r="D74" s="304"/>
      <c r="E74" s="304"/>
      <c r="F74" s="304" t="s">
        <v>709</v>
      </c>
      <c r="G74" s="305"/>
      <c r="H74" s="304" t="s">
        <v>117</v>
      </c>
      <c r="I74" s="304" t="s">
        <v>57</v>
      </c>
      <c r="J74" s="304" t="s">
        <v>710</v>
      </c>
      <c r="K74" s="303"/>
    </row>
    <row r="75" ht="17.25" customHeight="1">
      <c r="B75" s="301"/>
      <c r="C75" s="306" t="s">
        <v>711</v>
      </c>
      <c r="D75" s="306"/>
      <c r="E75" s="306"/>
      <c r="F75" s="307" t="s">
        <v>712</v>
      </c>
      <c r="G75" s="308"/>
      <c r="H75" s="306"/>
      <c r="I75" s="306"/>
      <c r="J75" s="306" t="s">
        <v>713</v>
      </c>
      <c r="K75" s="303"/>
    </row>
    <row r="76" ht="5.25" customHeight="1">
      <c r="B76" s="301"/>
      <c r="C76" s="309"/>
      <c r="D76" s="309"/>
      <c r="E76" s="309"/>
      <c r="F76" s="309"/>
      <c r="G76" s="310"/>
      <c r="H76" s="309"/>
      <c r="I76" s="309"/>
      <c r="J76" s="309"/>
      <c r="K76" s="303"/>
    </row>
    <row r="77" ht="15" customHeight="1">
      <c r="B77" s="301"/>
      <c r="C77" s="290" t="s">
        <v>53</v>
      </c>
      <c r="D77" s="309"/>
      <c r="E77" s="309"/>
      <c r="F77" s="311" t="s">
        <v>714</v>
      </c>
      <c r="G77" s="310"/>
      <c r="H77" s="290" t="s">
        <v>715</v>
      </c>
      <c r="I77" s="290" t="s">
        <v>716</v>
      </c>
      <c r="J77" s="290">
        <v>20</v>
      </c>
      <c r="K77" s="303"/>
    </row>
    <row r="78" ht="15" customHeight="1">
      <c r="B78" s="301"/>
      <c r="C78" s="290" t="s">
        <v>717</v>
      </c>
      <c r="D78" s="290"/>
      <c r="E78" s="290"/>
      <c r="F78" s="311" t="s">
        <v>714</v>
      </c>
      <c r="G78" s="310"/>
      <c r="H78" s="290" t="s">
        <v>718</v>
      </c>
      <c r="I78" s="290" t="s">
        <v>716</v>
      </c>
      <c r="J78" s="290">
        <v>120</v>
      </c>
      <c r="K78" s="303"/>
    </row>
    <row r="79" ht="15" customHeight="1">
      <c r="B79" s="312"/>
      <c r="C79" s="290" t="s">
        <v>719</v>
      </c>
      <c r="D79" s="290"/>
      <c r="E79" s="290"/>
      <c r="F79" s="311" t="s">
        <v>720</v>
      </c>
      <c r="G79" s="310"/>
      <c r="H79" s="290" t="s">
        <v>721</v>
      </c>
      <c r="I79" s="290" t="s">
        <v>716</v>
      </c>
      <c r="J79" s="290">
        <v>50</v>
      </c>
      <c r="K79" s="303"/>
    </row>
    <row r="80" ht="15" customHeight="1">
      <c r="B80" s="312"/>
      <c r="C80" s="290" t="s">
        <v>722</v>
      </c>
      <c r="D80" s="290"/>
      <c r="E80" s="290"/>
      <c r="F80" s="311" t="s">
        <v>714</v>
      </c>
      <c r="G80" s="310"/>
      <c r="H80" s="290" t="s">
        <v>723</v>
      </c>
      <c r="I80" s="290" t="s">
        <v>724</v>
      </c>
      <c r="J80" s="290"/>
      <c r="K80" s="303"/>
    </row>
    <row r="81" ht="15" customHeight="1">
      <c r="B81" s="312"/>
      <c r="C81" s="313" t="s">
        <v>725</v>
      </c>
      <c r="D81" s="313"/>
      <c r="E81" s="313"/>
      <c r="F81" s="314" t="s">
        <v>720</v>
      </c>
      <c r="G81" s="313"/>
      <c r="H81" s="313" t="s">
        <v>726</v>
      </c>
      <c r="I81" s="313" t="s">
        <v>716</v>
      </c>
      <c r="J81" s="313">
        <v>15</v>
      </c>
      <c r="K81" s="303"/>
    </row>
    <row r="82" ht="15" customHeight="1">
      <c r="B82" s="312"/>
      <c r="C82" s="313" t="s">
        <v>727</v>
      </c>
      <c r="D82" s="313"/>
      <c r="E82" s="313"/>
      <c r="F82" s="314" t="s">
        <v>720</v>
      </c>
      <c r="G82" s="313"/>
      <c r="H82" s="313" t="s">
        <v>728</v>
      </c>
      <c r="I82" s="313" t="s">
        <v>716</v>
      </c>
      <c r="J82" s="313">
        <v>15</v>
      </c>
      <c r="K82" s="303"/>
    </row>
    <row r="83" ht="15" customHeight="1">
      <c r="B83" s="312"/>
      <c r="C83" s="313" t="s">
        <v>729</v>
      </c>
      <c r="D83" s="313"/>
      <c r="E83" s="313"/>
      <c r="F83" s="314" t="s">
        <v>720</v>
      </c>
      <c r="G83" s="313"/>
      <c r="H83" s="313" t="s">
        <v>730</v>
      </c>
      <c r="I83" s="313" t="s">
        <v>716</v>
      </c>
      <c r="J83" s="313">
        <v>20</v>
      </c>
      <c r="K83" s="303"/>
    </row>
    <row r="84" ht="15" customHeight="1">
      <c r="B84" s="312"/>
      <c r="C84" s="313" t="s">
        <v>731</v>
      </c>
      <c r="D84" s="313"/>
      <c r="E84" s="313"/>
      <c r="F84" s="314" t="s">
        <v>720</v>
      </c>
      <c r="G84" s="313"/>
      <c r="H84" s="313" t="s">
        <v>732</v>
      </c>
      <c r="I84" s="313" t="s">
        <v>716</v>
      </c>
      <c r="J84" s="313">
        <v>20</v>
      </c>
      <c r="K84" s="303"/>
    </row>
    <row r="85" ht="15" customHeight="1">
      <c r="B85" s="312"/>
      <c r="C85" s="290" t="s">
        <v>733</v>
      </c>
      <c r="D85" s="290"/>
      <c r="E85" s="290"/>
      <c r="F85" s="311" t="s">
        <v>720</v>
      </c>
      <c r="G85" s="310"/>
      <c r="H85" s="290" t="s">
        <v>734</v>
      </c>
      <c r="I85" s="290" t="s">
        <v>716</v>
      </c>
      <c r="J85" s="290">
        <v>50</v>
      </c>
      <c r="K85" s="303"/>
    </row>
    <row r="86" ht="15" customHeight="1">
      <c r="B86" s="312"/>
      <c r="C86" s="290" t="s">
        <v>735</v>
      </c>
      <c r="D86" s="290"/>
      <c r="E86" s="290"/>
      <c r="F86" s="311" t="s">
        <v>720</v>
      </c>
      <c r="G86" s="310"/>
      <c r="H86" s="290" t="s">
        <v>736</v>
      </c>
      <c r="I86" s="290" t="s">
        <v>716</v>
      </c>
      <c r="J86" s="290">
        <v>20</v>
      </c>
      <c r="K86" s="303"/>
    </row>
    <row r="87" ht="15" customHeight="1">
      <c r="B87" s="312"/>
      <c r="C87" s="290" t="s">
        <v>737</v>
      </c>
      <c r="D87" s="290"/>
      <c r="E87" s="290"/>
      <c r="F87" s="311" t="s">
        <v>720</v>
      </c>
      <c r="G87" s="310"/>
      <c r="H87" s="290" t="s">
        <v>738</v>
      </c>
      <c r="I87" s="290" t="s">
        <v>716</v>
      </c>
      <c r="J87" s="290">
        <v>20</v>
      </c>
      <c r="K87" s="303"/>
    </row>
    <row r="88" ht="15" customHeight="1">
      <c r="B88" s="312"/>
      <c r="C88" s="290" t="s">
        <v>739</v>
      </c>
      <c r="D88" s="290"/>
      <c r="E88" s="290"/>
      <c r="F88" s="311" t="s">
        <v>720</v>
      </c>
      <c r="G88" s="310"/>
      <c r="H88" s="290" t="s">
        <v>740</v>
      </c>
      <c r="I88" s="290" t="s">
        <v>716</v>
      </c>
      <c r="J88" s="290">
        <v>50</v>
      </c>
      <c r="K88" s="303"/>
    </row>
    <row r="89" ht="15" customHeight="1">
      <c r="B89" s="312"/>
      <c r="C89" s="290" t="s">
        <v>741</v>
      </c>
      <c r="D89" s="290"/>
      <c r="E89" s="290"/>
      <c r="F89" s="311" t="s">
        <v>720</v>
      </c>
      <c r="G89" s="310"/>
      <c r="H89" s="290" t="s">
        <v>741</v>
      </c>
      <c r="I89" s="290" t="s">
        <v>716</v>
      </c>
      <c r="J89" s="290">
        <v>50</v>
      </c>
      <c r="K89" s="303"/>
    </row>
    <row r="90" ht="15" customHeight="1">
      <c r="B90" s="312"/>
      <c r="C90" s="290" t="s">
        <v>122</v>
      </c>
      <c r="D90" s="290"/>
      <c r="E90" s="290"/>
      <c r="F90" s="311" t="s">
        <v>720</v>
      </c>
      <c r="G90" s="310"/>
      <c r="H90" s="290" t="s">
        <v>742</v>
      </c>
      <c r="I90" s="290" t="s">
        <v>716</v>
      </c>
      <c r="J90" s="290">
        <v>255</v>
      </c>
      <c r="K90" s="303"/>
    </row>
    <row r="91" ht="15" customHeight="1">
      <c r="B91" s="312"/>
      <c r="C91" s="290" t="s">
        <v>743</v>
      </c>
      <c r="D91" s="290"/>
      <c r="E91" s="290"/>
      <c r="F91" s="311" t="s">
        <v>714</v>
      </c>
      <c r="G91" s="310"/>
      <c r="H91" s="290" t="s">
        <v>744</v>
      </c>
      <c r="I91" s="290" t="s">
        <v>745</v>
      </c>
      <c r="J91" s="290"/>
      <c r="K91" s="303"/>
    </row>
    <row r="92" ht="15" customHeight="1">
      <c r="B92" s="312"/>
      <c r="C92" s="290" t="s">
        <v>746</v>
      </c>
      <c r="D92" s="290"/>
      <c r="E92" s="290"/>
      <c r="F92" s="311" t="s">
        <v>714</v>
      </c>
      <c r="G92" s="310"/>
      <c r="H92" s="290" t="s">
        <v>747</v>
      </c>
      <c r="I92" s="290" t="s">
        <v>748</v>
      </c>
      <c r="J92" s="290"/>
      <c r="K92" s="303"/>
    </row>
    <row r="93" ht="15" customHeight="1">
      <c r="B93" s="312"/>
      <c r="C93" s="290" t="s">
        <v>749</v>
      </c>
      <c r="D93" s="290"/>
      <c r="E93" s="290"/>
      <c r="F93" s="311" t="s">
        <v>714</v>
      </c>
      <c r="G93" s="310"/>
      <c r="H93" s="290" t="s">
        <v>749</v>
      </c>
      <c r="I93" s="290" t="s">
        <v>748</v>
      </c>
      <c r="J93" s="290"/>
      <c r="K93" s="303"/>
    </row>
    <row r="94" ht="15" customHeight="1">
      <c r="B94" s="312"/>
      <c r="C94" s="290" t="s">
        <v>38</v>
      </c>
      <c r="D94" s="290"/>
      <c r="E94" s="290"/>
      <c r="F94" s="311" t="s">
        <v>714</v>
      </c>
      <c r="G94" s="310"/>
      <c r="H94" s="290" t="s">
        <v>750</v>
      </c>
      <c r="I94" s="290" t="s">
        <v>748</v>
      </c>
      <c r="J94" s="290"/>
      <c r="K94" s="303"/>
    </row>
    <row r="95" ht="15" customHeight="1">
      <c r="B95" s="312"/>
      <c r="C95" s="290" t="s">
        <v>48</v>
      </c>
      <c r="D95" s="290"/>
      <c r="E95" s="290"/>
      <c r="F95" s="311" t="s">
        <v>714</v>
      </c>
      <c r="G95" s="310"/>
      <c r="H95" s="290" t="s">
        <v>751</v>
      </c>
      <c r="I95" s="290" t="s">
        <v>748</v>
      </c>
      <c r="J95" s="290"/>
      <c r="K95" s="303"/>
    </row>
    <row r="96" ht="15" customHeight="1">
      <c r="B96" s="315"/>
      <c r="C96" s="316"/>
      <c r="D96" s="316"/>
      <c r="E96" s="316"/>
      <c r="F96" s="316"/>
      <c r="G96" s="316"/>
      <c r="H96" s="316"/>
      <c r="I96" s="316"/>
      <c r="J96" s="316"/>
      <c r="K96" s="317"/>
    </row>
    <row r="97" ht="18.75" customHeight="1">
      <c r="B97" s="318"/>
      <c r="C97" s="319"/>
      <c r="D97" s="319"/>
      <c r="E97" s="319"/>
      <c r="F97" s="319"/>
      <c r="G97" s="319"/>
      <c r="H97" s="319"/>
      <c r="I97" s="319"/>
      <c r="J97" s="319"/>
      <c r="K97" s="318"/>
    </row>
    <row r="98" ht="18.75" customHeight="1">
      <c r="B98" s="297"/>
      <c r="C98" s="297"/>
      <c r="D98" s="297"/>
      <c r="E98" s="297"/>
      <c r="F98" s="297"/>
      <c r="G98" s="297"/>
      <c r="H98" s="297"/>
      <c r="I98" s="297"/>
      <c r="J98" s="297"/>
      <c r="K98" s="297"/>
    </row>
    <row r="99" ht="7.5" customHeight="1">
      <c r="B99" s="298"/>
      <c r="C99" s="299"/>
      <c r="D99" s="299"/>
      <c r="E99" s="299"/>
      <c r="F99" s="299"/>
      <c r="G99" s="299"/>
      <c r="H99" s="299"/>
      <c r="I99" s="299"/>
      <c r="J99" s="299"/>
      <c r="K99" s="300"/>
    </row>
    <row r="100" ht="45" customHeight="1">
      <c r="B100" s="301"/>
      <c r="C100" s="302" t="s">
        <v>752</v>
      </c>
      <c r="D100" s="302"/>
      <c r="E100" s="302"/>
      <c r="F100" s="302"/>
      <c r="G100" s="302"/>
      <c r="H100" s="302"/>
      <c r="I100" s="302"/>
      <c r="J100" s="302"/>
      <c r="K100" s="303"/>
    </row>
    <row r="101" ht="17.25" customHeight="1">
      <c r="B101" s="301"/>
      <c r="C101" s="304" t="s">
        <v>708</v>
      </c>
      <c r="D101" s="304"/>
      <c r="E101" s="304"/>
      <c r="F101" s="304" t="s">
        <v>709</v>
      </c>
      <c r="G101" s="305"/>
      <c r="H101" s="304" t="s">
        <v>117</v>
      </c>
      <c r="I101" s="304" t="s">
        <v>57</v>
      </c>
      <c r="J101" s="304" t="s">
        <v>710</v>
      </c>
      <c r="K101" s="303"/>
    </row>
    <row r="102" ht="17.25" customHeight="1">
      <c r="B102" s="301"/>
      <c r="C102" s="306" t="s">
        <v>711</v>
      </c>
      <c r="D102" s="306"/>
      <c r="E102" s="306"/>
      <c r="F102" s="307" t="s">
        <v>712</v>
      </c>
      <c r="G102" s="308"/>
      <c r="H102" s="306"/>
      <c r="I102" s="306"/>
      <c r="J102" s="306" t="s">
        <v>713</v>
      </c>
      <c r="K102" s="303"/>
    </row>
    <row r="103" ht="5.25" customHeight="1">
      <c r="B103" s="301"/>
      <c r="C103" s="304"/>
      <c r="D103" s="304"/>
      <c r="E103" s="304"/>
      <c r="F103" s="304"/>
      <c r="G103" s="320"/>
      <c r="H103" s="304"/>
      <c r="I103" s="304"/>
      <c r="J103" s="304"/>
      <c r="K103" s="303"/>
    </row>
    <row r="104" ht="15" customHeight="1">
      <c r="B104" s="301"/>
      <c r="C104" s="290" t="s">
        <v>53</v>
      </c>
      <c r="D104" s="309"/>
      <c r="E104" s="309"/>
      <c r="F104" s="311" t="s">
        <v>714</v>
      </c>
      <c r="G104" s="320"/>
      <c r="H104" s="290" t="s">
        <v>753</v>
      </c>
      <c r="I104" s="290" t="s">
        <v>716</v>
      </c>
      <c r="J104" s="290">
        <v>20</v>
      </c>
      <c r="K104" s="303"/>
    </row>
    <row r="105" ht="15" customHeight="1">
      <c r="B105" s="301"/>
      <c r="C105" s="290" t="s">
        <v>717</v>
      </c>
      <c r="D105" s="290"/>
      <c r="E105" s="290"/>
      <c r="F105" s="311" t="s">
        <v>714</v>
      </c>
      <c r="G105" s="290"/>
      <c r="H105" s="290" t="s">
        <v>753</v>
      </c>
      <c r="I105" s="290" t="s">
        <v>716</v>
      </c>
      <c r="J105" s="290">
        <v>120</v>
      </c>
      <c r="K105" s="303"/>
    </row>
    <row r="106" ht="15" customHeight="1">
      <c r="B106" s="312"/>
      <c r="C106" s="290" t="s">
        <v>719</v>
      </c>
      <c r="D106" s="290"/>
      <c r="E106" s="290"/>
      <c r="F106" s="311" t="s">
        <v>720</v>
      </c>
      <c r="G106" s="290"/>
      <c r="H106" s="290" t="s">
        <v>753</v>
      </c>
      <c r="I106" s="290" t="s">
        <v>716</v>
      </c>
      <c r="J106" s="290">
        <v>50</v>
      </c>
      <c r="K106" s="303"/>
    </row>
    <row r="107" ht="15" customHeight="1">
      <c r="B107" s="312"/>
      <c r="C107" s="290" t="s">
        <v>722</v>
      </c>
      <c r="D107" s="290"/>
      <c r="E107" s="290"/>
      <c r="F107" s="311" t="s">
        <v>714</v>
      </c>
      <c r="G107" s="290"/>
      <c r="H107" s="290" t="s">
        <v>753</v>
      </c>
      <c r="I107" s="290" t="s">
        <v>724</v>
      </c>
      <c r="J107" s="290"/>
      <c r="K107" s="303"/>
    </row>
    <row r="108" ht="15" customHeight="1">
      <c r="B108" s="312"/>
      <c r="C108" s="290" t="s">
        <v>733</v>
      </c>
      <c r="D108" s="290"/>
      <c r="E108" s="290"/>
      <c r="F108" s="311" t="s">
        <v>720</v>
      </c>
      <c r="G108" s="290"/>
      <c r="H108" s="290" t="s">
        <v>753</v>
      </c>
      <c r="I108" s="290" t="s">
        <v>716</v>
      </c>
      <c r="J108" s="290">
        <v>50</v>
      </c>
      <c r="K108" s="303"/>
    </row>
    <row r="109" ht="15" customHeight="1">
      <c r="B109" s="312"/>
      <c r="C109" s="290" t="s">
        <v>741</v>
      </c>
      <c r="D109" s="290"/>
      <c r="E109" s="290"/>
      <c r="F109" s="311" t="s">
        <v>720</v>
      </c>
      <c r="G109" s="290"/>
      <c r="H109" s="290" t="s">
        <v>753</v>
      </c>
      <c r="I109" s="290" t="s">
        <v>716</v>
      </c>
      <c r="J109" s="290">
        <v>50</v>
      </c>
      <c r="K109" s="303"/>
    </row>
    <row r="110" ht="15" customHeight="1">
      <c r="B110" s="312"/>
      <c r="C110" s="290" t="s">
        <v>739</v>
      </c>
      <c r="D110" s="290"/>
      <c r="E110" s="290"/>
      <c r="F110" s="311" t="s">
        <v>720</v>
      </c>
      <c r="G110" s="290"/>
      <c r="H110" s="290" t="s">
        <v>753</v>
      </c>
      <c r="I110" s="290" t="s">
        <v>716</v>
      </c>
      <c r="J110" s="290">
        <v>50</v>
      </c>
      <c r="K110" s="303"/>
    </row>
    <row r="111" ht="15" customHeight="1">
      <c r="B111" s="312"/>
      <c r="C111" s="290" t="s">
        <v>53</v>
      </c>
      <c r="D111" s="290"/>
      <c r="E111" s="290"/>
      <c r="F111" s="311" t="s">
        <v>714</v>
      </c>
      <c r="G111" s="290"/>
      <c r="H111" s="290" t="s">
        <v>754</v>
      </c>
      <c r="I111" s="290" t="s">
        <v>716</v>
      </c>
      <c r="J111" s="290">
        <v>20</v>
      </c>
      <c r="K111" s="303"/>
    </row>
    <row r="112" ht="15" customHeight="1">
      <c r="B112" s="312"/>
      <c r="C112" s="290" t="s">
        <v>755</v>
      </c>
      <c r="D112" s="290"/>
      <c r="E112" s="290"/>
      <c r="F112" s="311" t="s">
        <v>714</v>
      </c>
      <c r="G112" s="290"/>
      <c r="H112" s="290" t="s">
        <v>756</v>
      </c>
      <c r="I112" s="290" t="s">
        <v>716</v>
      </c>
      <c r="J112" s="290">
        <v>120</v>
      </c>
      <c r="K112" s="303"/>
    </row>
    <row r="113" ht="15" customHeight="1">
      <c r="B113" s="312"/>
      <c r="C113" s="290" t="s">
        <v>38</v>
      </c>
      <c r="D113" s="290"/>
      <c r="E113" s="290"/>
      <c r="F113" s="311" t="s">
        <v>714</v>
      </c>
      <c r="G113" s="290"/>
      <c r="H113" s="290" t="s">
        <v>757</v>
      </c>
      <c r="I113" s="290" t="s">
        <v>748</v>
      </c>
      <c r="J113" s="290"/>
      <c r="K113" s="303"/>
    </row>
    <row r="114" ht="15" customHeight="1">
      <c r="B114" s="312"/>
      <c r="C114" s="290" t="s">
        <v>48</v>
      </c>
      <c r="D114" s="290"/>
      <c r="E114" s="290"/>
      <c r="F114" s="311" t="s">
        <v>714</v>
      </c>
      <c r="G114" s="290"/>
      <c r="H114" s="290" t="s">
        <v>758</v>
      </c>
      <c r="I114" s="290" t="s">
        <v>748</v>
      </c>
      <c r="J114" s="290"/>
      <c r="K114" s="303"/>
    </row>
    <row r="115" ht="15" customHeight="1">
      <c r="B115" s="312"/>
      <c r="C115" s="290" t="s">
        <v>57</v>
      </c>
      <c r="D115" s="290"/>
      <c r="E115" s="290"/>
      <c r="F115" s="311" t="s">
        <v>714</v>
      </c>
      <c r="G115" s="290"/>
      <c r="H115" s="290" t="s">
        <v>759</v>
      </c>
      <c r="I115" s="290" t="s">
        <v>760</v>
      </c>
      <c r="J115" s="290"/>
      <c r="K115" s="303"/>
    </row>
    <row r="116" ht="15" customHeight="1">
      <c r="B116" s="315"/>
      <c r="C116" s="321"/>
      <c r="D116" s="321"/>
      <c r="E116" s="321"/>
      <c r="F116" s="321"/>
      <c r="G116" s="321"/>
      <c r="H116" s="321"/>
      <c r="I116" s="321"/>
      <c r="J116" s="321"/>
      <c r="K116" s="317"/>
    </row>
    <row r="117" ht="18.75" customHeight="1">
      <c r="B117" s="322"/>
      <c r="C117" s="286"/>
      <c r="D117" s="286"/>
      <c r="E117" s="286"/>
      <c r="F117" s="323"/>
      <c r="G117" s="286"/>
      <c r="H117" s="286"/>
      <c r="I117" s="286"/>
      <c r="J117" s="286"/>
      <c r="K117" s="322"/>
    </row>
    <row r="118" ht="18.75" customHeight="1">
      <c r="B118" s="297"/>
      <c r="C118" s="297"/>
      <c r="D118" s="297"/>
      <c r="E118" s="297"/>
      <c r="F118" s="297"/>
      <c r="G118" s="297"/>
      <c r="H118" s="297"/>
      <c r="I118" s="297"/>
      <c r="J118" s="297"/>
      <c r="K118" s="297"/>
    </row>
    <row r="119" ht="7.5" customHeight="1">
      <c r="B119" s="324"/>
      <c r="C119" s="325"/>
      <c r="D119" s="325"/>
      <c r="E119" s="325"/>
      <c r="F119" s="325"/>
      <c r="G119" s="325"/>
      <c r="H119" s="325"/>
      <c r="I119" s="325"/>
      <c r="J119" s="325"/>
      <c r="K119" s="326"/>
    </row>
    <row r="120" ht="45" customHeight="1">
      <c r="B120" s="327"/>
      <c r="C120" s="280" t="s">
        <v>761</v>
      </c>
      <c r="D120" s="280"/>
      <c r="E120" s="280"/>
      <c r="F120" s="280"/>
      <c r="G120" s="280"/>
      <c r="H120" s="280"/>
      <c r="I120" s="280"/>
      <c r="J120" s="280"/>
      <c r="K120" s="328"/>
    </row>
    <row r="121" ht="17.25" customHeight="1">
      <c r="B121" s="329"/>
      <c r="C121" s="304" t="s">
        <v>708</v>
      </c>
      <c r="D121" s="304"/>
      <c r="E121" s="304"/>
      <c r="F121" s="304" t="s">
        <v>709</v>
      </c>
      <c r="G121" s="305"/>
      <c r="H121" s="304" t="s">
        <v>117</v>
      </c>
      <c r="I121" s="304" t="s">
        <v>57</v>
      </c>
      <c r="J121" s="304" t="s">
        <v>710</v>
      </c>
      <c r="K121" s="330"/>
    </row>
    <row r="122" ht="17.25" customHeight="1">
      <c r="B122" s="329"/>
      <c r="C122" s="306" t="s">
        <v>711</v>
      </c>
      <c r="D122" s="306"/>
      <c r="E122" s="306"/>
      <c r="F122" s="307" t="s">
        <v>712</v>
      </c>
      <c r="G122" s="308"/>
      <c r="H122" s="306"/>
      <c r="I122" s="306"/>
      <c r="J122" s="306" t="s">
        <v>713</v>
      </c>
      <c r="K122" s="330"/>
    </row>
    <row r="123" ht="5.25" customHeight="1">
      <c r="B123" s="331"/>
      <c r="C123" s="309"/>
      <c r="D123" s="309"/>
      <c r="E123" s="309"/>
      <c r="F123" s="309"/>
      <c r="G123" s="290"/>
      <c r="H123" s="309"/>
      <c r="I123" s="309"/>
      <c r="J123" s="309"/>
      <c r="K123" s="332"/>
    </row>
    <row r="124" ht="15" customHeight="1">
      <c r="B124" s="331"/>
      <c r="C124" s="290" t="s">
        <v>717</v>
      </c>
      <c r="D124" s="309"/>
      <c r="E124" s="309"/>
      <c r="F124" s="311" t="s">
        <v>714</v>
      </c>
      <c r="G124" s="290"/>
      <c r="H124" s="290" t="s">
        <v>753</v>
      </c>
      <c r="I124" s="290" t="s">
        <v>716</v>
      </c>
      <c r="J124" s="290">
        <v>120</v>
      </c>
      <c r="K124" s="333"/>
    </row>
    <row r="125" ht="15" customHeight="1">
      <c r="B125" s="331"/>
      <c r="C125" s="290" t="s">
        <v>762</v>
      </c>
      <c r="D125" s="290"/>
      <c r="E125" s="290"/>
      <c r="F125" s="311" t="s">
        <v>714</v>
      </c>
      <c r="G125" s="290"/>
      <c r="H125" s="290" t="s">
        <v>763</v>
      </c>
      <c r="I125" s="290" t="s">
        <v>716</v>
      </c>
      <c r="J125" s="290" t="s">
        <v>764</v>
      </c>
      <c r="K125" s="333"/>
    </row>
    <row r="126" ht="15" customHeight="1">
      <c r="B126" s="331"/>
      <c r="C126" s="290" t="s">
        <v>663</v>
      </c>
      <c r="D126" s="290"/>
      <c r="E126" s="290"/>
      <c r="F126" s="311" t="s">
        <v>714</v>
      </c>
      <c r="G126" s="290"/>
      <c r="H126" s="290" t="s">
        <v>765</v>
      </c>
      <c r="I126" s="290" t="s">
        <v>716</v>
      </c>
      <c r="J126" s="290" t="s">
        <v>764</v>
      </c>
      <c r="K126" s="333"/>
    </row>
    <row r="127" ht="15" customHeight="1">
      <c r="B127" s="331"/>
      <c r="C127" s="290" t="s">
        <v>725</v>
      </c>
      <c r="D127" s="290"/>
      <c r="E127" s="290"/>
      <c r="F127" s="311" t="s">
        <v>720</v>
      </c>
      <c r="G127" s="290"/>
      <c r="H127" s="290" t="s">
        <v>726</v>
      </c>
      <c r="I127" s="290" t="s">
        <v>716</v>
      </c>
      <c r="J127" s="290">
        <v>15</v>
      </c>
      <c r="K127" s="333"/>
    </row>
    <row r="128" ht="15" customHeight="1">
      <c r="B128" s="331"/>
      <c r="C128" s="313" t="s">
        <v>727</v>
      </c>
      <c r="D128" s="313"/>
      <c r="E128" s="313"/>
      <c r="F128" s="314" t="s">
        <v>720</v>
      </c>
      <c r="G128" s="313"/>
      <c r="H128" s="313" t="s">
        <v>728</v>
      </c>
      <c r="I128" s="313" t="s">
        <v>716</v>
      </c>
      <c r="J128" s="313">
        <v>15</v>
      </c>
      <c r="K128" s="333"/>
    </row>
    <row r="129" ht="15" customHeight="1">
      <c r="B129" s="331"/>
      <c r="C129" s="313" t="s">
        <v>729</v>
      </c>
      <c r="D129" s="313"/>
      <c r="E129" s="313"/>
      <c r="F129" s="314" t="s">
        <v>720</v>
      </c>
      <c r="G129" s="313"/>
      <c r="H129" s="313" t="s">
        <v>730</v>
      </c>
      <c r="I129" s="313" t="s">
        <v>716</v>
      </c>
      <c r="J129" s="313">
        <v>20</v>
      </c>
      <c r="K129" s="333"/>
    </row>
    <row r="130" ht="15" customHeight="1">
      <c r="B130" s="331"/>
      <c r="C130" s="313" t="s">
        <v>731</v>
      </c>
      <c r="D130" s="313"/>
      <c r="E130" s="313"/>
      <c r="F130" s="314" t="s">
        <v>720</v>
      </c>
      <c r="G130" s="313"/>
      <c r="H130" s="313" t="s">
        <v>732</v>
      </c>
      <c r="I130" s="313" t="s">
        <v>716</v>
      </c>
      <c r="J130" s="313">
        <v>20</v>
      </c>
      <c r="K130" s="333"/>
    </row>
    <row r="131" ht="15" customHeight="1">
      <c r="B131" s="331"/>
      <c r="C131" s="290" t="s">
        <v>719</v>
      </c>
      <c r="D131" s="290"/>
      <c r="E131" s="290"/>
      <c r="F131" s="311" t="s">
        <v>720</v>
      </c>
      <c r="G131" s="290"/>
      <c r="H131" s="290" t="s">
        <v>753</v>
      </c>
      <c r="I131" s="290" t="s">
        <v>716</v>
      </c>
      <c r="J131" s="290">
        <v>50</v>
      </c>
      <c r="K131" s="333"/>
    </row>
    <row r="132" ht="15" customHeight="1">
      <c r="B132" s="331"/>
      <c r="C132" s="290" t="s">
        <v>733</v>
      </c>
      <c r="D132" s="290"/>
      <c r="E132" s="290"/>
      <c r="F132" s="311" t="s">
        <v>720</v>
      </c>
      <c r="G132" s="290"/>
      <c r="H132" s="290" t="s">
        <v>753</v>
      </c>
      <c r="I132" s="290" t="s">
        <v>716</v>
      </c>
      <c r="J132" s="290">
        <v>50</v>
      </c>
      <c r="K132" s="333"/>
    </row>
    <row r="133" ht="15" customHeight="1">
      <c r="B133" s="331"/>
      <c r="C133" s="290" t="s">
        <v>739</v>
      </c>
      <c r="D133" s="290"/>
      <c r="E133" s="290"/>
      <c r="F133" s="311" t="s">
        <v>720</v>
      </c>
      <c r="G133" s="290"/>
      <c r="H133" s="290" t="s">
        <v>753</v>
      </c>
      <c r="I133" s="290" t="s">
        <v>716</v>
      </c>
      <c r="J133" s="290">
        <v>50</v>
      </c>
      <c r="K133" s="333"/>
    </row>
    <row r="134" ht="15" customHeight="1">
      <c r="B134" s="331"/>
      <c r="C134" s="290" t="s">
        <v>741</v>
      </c>
      <c r="D134" s="290"/>
      <c r="E134" s="290"/>
      <c r="F134" s="311" t="s">
        <v>720</v>
      </c>
      <c r="G134" s="290"/>
      <c r="H134" s="290" t="s">
        <v>753</v>
      </c>
      <c r="I134" s="290" t="s">
        <v>716</v>
      </c>
      <c r="J134" s="290">
        <v>50</v>
      </c>
      <c r="K134" s="333"/>
    </row>
    <row r="135" ht="15" customHeight="1">
      <c r="B135" s="331"/>
      <c r="C135" s="290" t="s">
        <v>122</v>
      </c>
      <c r="D135" s="290"/>
      <c r="E135" s="290"/>
      <c r="F135" s="311" t="s">
        <v>720</v>
      </c>
      <c r="G135" s="290"/>
      <c r="H135" s="290" t="s">
        <v>766</v>
      </c>
      <c r="I135" s="290" t="s">
        <v>716</v>
      </c>
      <c r="J135" s="290">
        <v>255</v>
      </c>
      <c r="K135" s="333"/>
    </row>
    <row r="136" ht="15" customHeight="1">
      <c r="B136" s="331"/>
      <c r="C136" s="290" t="s">
        <v>743</v>
      </c>
      <c r="D136" s="290"/>
      <c r="E136" s="290"/>
      <c r="F136" s="311" t="s">
        <v>714</v>
      </c>
      <c r="G136" s="290"/>
      <c r="H136" s="290" t="s">
        <v>767</v>
      </c>
      <c r="I136" s="290" t="s">
        <v>745</v>
      </c>
      <c r="J136" s="290"/>
      <c r="K136" s="333"/>
    </row>
    <row r="137" ht="15" customHeight="1">
      <c r="B137" s="331"/>
      <c r="C137" s="290" t="s">
        <v>746</v>
      </c>
      <c r="D137" s="290"/>
      <c r="E137" s="290"/>
      <c r="F137" s="311" t="s">
        <v>714</v>
      </c>
      <c r="G137" s="290"/>
      <c r="H137" s="290" t="s">
        <v>768</v>
      </c>
      <c r="I137" s="290" t="s">
        <v>748</v>
      </c>
      <c r="J137" s="290"/>
      <c r="K137" s="333"/>
    </row>
    <row r="138" ht="15" customHeight="1">
      <c r="B138" s="331"/>
      <c r="C138" s="290" t="s">
        <v>749</v>
      </c>
      <c r="D138" s="290"/>
      <c r="E138" s="290"/>
      <c r="F138" s="311" t="s">
        <v>714</v>
      </c>
      <c r="G138" s="290"/>
      <c r="H138" s="290" t="s">
        <v>749</v>
      </c>
      <c r="I138" s="290" t="s">
        <v>748</v>
      </c>
      <c r="J138" s="290"/>
      <c r="K138" s="333"/>
    </row>
    <row r="139" ht="15" customHeight="1">
      <c r="B139" s="331"/>
      <c r="C139" s="290" t="s">
        <v>38</v>
      </c>
      <c r="D139" s="290"/>
      <c r="E139" s="290"/>
      <c r="F139" s="311" t="s">
        <v>714</v>
      </c>
      <c r="G139" s="290"/>
      <c r="H139" s="290" t="s">
        <v>769</v>
      </c>
      <c r="I139" s="290" t="s">
        <v>748</v>
      </c>
      <c r="J139" s="290"/>
      <c r="K139" s="333"/>
    </row>
    <row r="140" ht="15" customHeight="1">
      <c r="B140" s="331"/>
      <c r="C140" s="290" t="s">
        <v>770</v>
      </c>
      <c r="D140" s="290"/>
      <c r="E140" s="290"/>
      <c r="F140" s="311" t="s">
        <v>714</v>
      </c>
      <c r="G140" s="290"/>
      <c r="H140" s="290" t="s">
        <v>771</v>
      </c>
      <c r="I140" s="290" t="s">
        <v>748</v>
      </c>
      <c r="J140" s="290"/>
      <c r="K140" s="333"/>
    </row>
    <row r="141" ht="15" customHeight="1">
      <c r="B141" s="334"/>
      <c r="C141" s="335"/>
      <c r="D141" s="335"/>
      <c r="E141" s="335"/>
      <c r="F141" s="335"/>
      <c r="G141" s="335"/>
      <c r="H141" s="335"/>
      <c r="I141" s="335"/>
      <c r="J141" s="335"/>
      <c r="K141" s="336"/>
    </row>
    <row r="142" ht="18.75" customHeight="1">
      <c r="B142" s="286"/>
      <c r="C142" s="286"/>
      <c r="D142" s="286"/>
      <c r="E142" s="286"/>
      <c r="F142" s="323"/>
      <c r="G142" s="286"/>
      <c r="H142" s="286"/>
      <c r="I142" s="286"/>
      <c r="J142" s="286"/>
      <c r="K142" s="286"/>
    </row>
    <row r="143" ht="18.75" customHeight="1">
      <c r="B143" s="297"/>
      <c r="C143" s="297"/>
      <c r="D143" s="297"/>
      <c r="E143" s="297"/>
      <c r="F143" s="297"/>
      <c r="G143" s="297"/>
      <c r="H143" s="297"/>
      <c r="I143" s="297"/>
      <c r="J143" s="297"/>
      <c r="K143" s="297"/>
    </row>
    <row r="144" ht="7.5" customHeight="1">
      <c r="B144" s="298"/>
      <c r="C144" s="299"/>
      <c r="D144" s="299"/>
      <c r="E144" s="299"/>
      <c r="F144" s="299"/>
      <c r="G144" s="299"/>
      <c r="H144" s="299"/>
      <c r="I144" s="299"/>
      <c r="J144" s="299"/>
      <c r="K144" s="300"/>
    </row>
    <row r="145" ht="45" customHeight="1">
      <c r="B145" s="301"/>
      <c r="C145" s="302" t="s">
        <v>772</v>
      </c>
      <c r="D145" s="302"/>
      <c r="E145" s="302"/>
      <c r="F145" s="302"/>
      <c r="G145" s="302"/>
      <c r="H145" s="302"/>
      <c r="I145" s="302"/>
      <c r="J145" s="302"/>
      <c r="K145" s="303"/>
    </row>
    <row r="146" ht="17.25" customHeight="1">
      <c r="B146" s="301"/>
      <c r="C146" s="304" t="s">
        <v>708</v>
      </c>
      <c r="D146" s="304"/>
      <c r="E146" s="304"/>
      <c r="F146" s="304" t="s">
        <v>709</v>
      </c>
      <c r="G146" s="305"/>
      <c r="H146" s="304" t="s">
        <v>117</v>
      </c>
      <c r="I146" s="304" t="s">
        <v>57</v>
      </c>
      <c r="J146" s="304" t="s">
        <v>710</v>
      </c>
      <c r="K146" s="303"/>
    </row>
    <row r="147" ht="17.25" customHeight="1">
      <c r="B147" s="301"/>
      <c r="C147" s="306" t="s">
        <v>711</v>
      </c>
      <c r="D147" s="306"/>
      <c r="E147" s="306"/>
      <c r="F147" s="307" t="s">
        <v>712</v>
      </c>
      <c r="G147" s="308"/>
      <c r="H147" s="306"/>
      <c r="I147" s="306"/>
      <c r="J147" s="306" t="s">
        <v>713</v>
      </c>
      <c r="K147" s="303"/>
    </row>
    <row r="148" ht="5.25" customHeight="1">
      <c r="B148" s="312"/>
      <c r="C148" s="309"/>
      <c r="D148" s="309"/>
      <c r="E148" s="309"/>
      <c r="F148" s="309"/>
      <c r="G148" s="310"/>
      <c r="H148" s="309"/>
      <c r="I148" s="309"/>
      <c r="J148" s="309"/>
      <c r="K148" s="333"/>
    </row>
    <row r="149" ht="15" customHeight="1">
      <c r="B149" s="312"/>
      <c r="C149" s="337" t="s">
        <v>717</v>
      </c>
      <c r="D149" s="290"/>
      <c r="E149" s="290"/>
      <c r="F149" s="338" t="s">
        <v>714</v>
      </c>
      <c r="G149" s="290"/>
      <c r="H149" s="337" t="s">
        <v>753</v>
      </c>
      <c r="I149" s="337" t="s">
        <v>716</v>
      </c>
      <c r="J149" s="337">
        <v>120</v>
      </c>
      <c r="K149" s="333"/>
    </row>
    <row r="150" ht="15" customHeight="1">
      <c r="B150" s="312"/>
      <c r="C150" s="337" t="s">
        <v>762</v>
      </c>
      <c r="D150" s="290"/>
      <c r="E150" s="290"/>
      <c r="F150" s="338" t="s">
        <v>714</v>
      </c>
      <c r="G150" s="290"/>
      <c r="H150" s="337" t="s">
        <v>773</v>
      </c>
      <c r="I150" s="337" t="s">
        <v>716</v>
      </c>
      <c r="J150" s="337" t="s">
        <v>764</v>
      </c>
      <c r="K150" s="333"/>
    </row>
    <row r="151" ht="15" customHeight="1">
      <c r="B151" s="312"/>
      <c r="C151" s="337" t="s">
        <v>663</v>
      </c>
      <c r="D151" s="290"/>
      <c r="E151" s="290"/>
      <c r="F151" s="338" t="s">
        <v>714</v>
      </c>
      <c r="G151" s="290"/>
      <c r="H151" s="337" t="s">
        <v>774</v>
      </c>
      <c r="I151" s="337" t="s">
        <v>716</v>
      </c>
      <c r="J151" s="337" t="s">
        <v>764</v>
      </c>
      <c r="K151" s="333"/>
    </row>
    <row r="152" ht="15" customHeight="1">
      <c r="B152" s="312"/>
      <c r="C152" s="337" t="s">
        <v>719</v>
      </c>
      <c r="D152" s="290"/>
      <c r="E152" s="290"/>
      <c r="F152" s="338" t="s">
        <v>720</v>
      </c>
      <c r="G152" s="290"/>
      <c r="H152" s="337" t="s">
        <v>753</v>
      </c>
      <c r="I152" s="337" t="s">
        <v>716</v>
      </c>
      <c r="J152" s="337">
        <v>50</v>
      </c>
      <c r="K152" s="333"/>
    </row>
    <row r="153" ht="15" customHeight="1">
      <c r="B153" s="312"/>
      <c r="C153" s="337" t="s">
        <v>722</v>
      </c>
      <c r="D153" s="290"/>
      <c r="E153" s="290"/>
      <c r="F153" s="338" t="s">
        <v>714</v>
      </c>
      <c r="G153" s="290"/>
      <c r="H153" s="337" t="s">
        <v>753</v>
      </c>
      <c r="I153" s="337" t="s">
        <v>724</v>
      </c>
      <c r="J153" s="337"/>
      <c r="K153" s="333"/>
    </row>
    <row r="154" ht="15" customHeight="1">
      <c r="B154" s="312"/>
      <c r="C154" s="337" t="s">
        <v>733</v>
      </c>
      <c r="D154" s="290"/>
      <c r="E154" s="290"/>
      <c r="F154" s="338" t="s">
        <v>720</v>
      </c>
      <c r="G154" s="290"/>
      <c r="H154" s="337" t="s">
        <v>753</v>
      </c>
      <c r="I154" s="337" t="s">
        <v>716</v>
      </c>
      <c r="J154" s="337">
        <v>50</v>
      </c>
      <c r="K154" s="333"/>
    </row>
    <row r="155" ht="15" customHeight="1">
      <c r="B155" s="312"/>
      <c r="C155" s="337" t="s">
        <v>741</v>
      </c>
      <c r="D155" s="290"/>
      <c r="E155" s="290"/>
      <c r="F155" s="338" t="s">
        <v>720</v>
      </c>
      <c r="G155" s="290"/>
      <c r="H155" s="337" t="s">
        <v>753</v>
      </c>
      <c r="I155" s="337" t="s">
        <v>716</v>
      </c>
      <c r="J155" s="337">
        <v>50</v>
      </c>
      <c r="K155" s="333"/>
    </row>
    <row r="156" ht="15" customHeight="1">
      <c r="B156" s="312"/>
      <c r="C156" s="337" t="s">
        <v>739</v>
      </c>
      <c r="D156" s="290"/>
      <c r="E156" s="290"/>
      <c r="F156" s="338" t="s">
        <v>720</v>
      </c>
      <c r="G156" s="290"/>
      <c r="H156" s="337" t="s">
        <v>753</v>
      </c>
      <c r="I156" s="337" t="s">
        <v>716</v>
      </c>
      <c r="J156" s="337">
        <v>50</v>
      </c>
      <c r="K156" s="333"/>
    </row>
    <row r="157" ht="15" customHeight="1">
      <c r="B157" s="312"/>
      <c r="C157" s="337" t="s">
        <v>91</v>
      </c>
      <c r="D157" s="290"/>
      <c r="E157" s="290"/>
      <c r="F157" s="338" t="s">
        <v>714</v>
      </c>
      <c r="G157" s="290"/>
      <c r="H157" s="337" t="s">
        <v>775</v>
      </c>
      <c r="I157" s="337" t="s">
        <v>716</v>
      </c>
      <c r="J157" s="337" t="s">
        <v>776</v>
      </c>
      <c r="K157" s="333"/>
    </row>
    <row r="158" ht="15" customHeight="1">
      <c r="B158" s="312"/>
      <c r="C158" s="337" t="s">
        <v>777</v>
      </c>
      <c r="D158" s="290"/>
      <c r="E158" s="290"/>
      <c r="F158" s="338" t="s">
        <v>714</v>
      </c>
      <c r="G158" s="290"/>
      <c r="H158" s="337" t="s">
        <v>778</v>
      </c>
      <c r="I158" s="337" t="s">
        <v>748</v>
      </c>
      <c r="J158" s="337"/>
      <c r="K158" s="333"/>
    </row>
    <row r="159" ht="15" customHeight="1">
      <c r="B159" s="339"/>
      <c r="C159" s="321"/>
      <c r="D159" s="321"/>
      <c r="E159" s="321"/>
      <c r="F159" s="321"/>
      <c r="G159" s="321"/>
      <c r="H159" s="321"/>
      <c r="I159" s="321"/>
      <c r="J159" s="321"/>
      <c r="K159" s="340"/>
    </row>
    <row r="160" ht="18.75" customHeight="1">
      <c r="B160" s="286"/>
      <c r="C160" s="290"/>
      <c r="D160" s="290"/>
      <c r="E160" s="290"/>
      <c r="F160" s="311"/>
      <c r="G160" s="290"/>
      <c r="H160" s="290"/>
      <c r="I160" s="290"/>
      <c r="J160" s="290"/>
      <c r="K160" s="286"/>
    </row>
    <row r="161" ht="18.75" customHeight="1">
      <c r="B161" s="297"/>
      <c r="C161" s="297"/>
      <c r="D161" s="297"/>
      <c r="E161" s="297"/>
      <c r="F161" s="297"/>
      <c r="G161" s="297"/>
      <c r="H161" s="297"/>
      <c r="I161" s="297"/>
      <c r="J161" s="297"/>
      <c r="K161" s="297"/>
    </row>
    <row r="162" ht="7.5" customHeight="1">
      <c r="B162" s="276"/>
      <c r="C162" s="277"/>
      <c r="D162" s="277"/>
      <c r="E162" s="277"/>
      <c r="F162" s="277"/>
      <c r="G162" s="277"/>
      <c r="H162" s="277"/>
      <c r="I162" s="277"/>
      <c r="J162" s="277"/>
      <c r="K162" s="278"/>
    </row>
    <row r="163" ht="45" customHeight="1">
      <c r="B163" s="279"/>
      <c r="C163" s="280" t="s">
        <v>779</v>
      </c>
      <c r="D163" s="280"/>
      <c r="E163" s="280"/>
      <c r="F163" s="280"/>
      <c r="G163" s="280"/>
      <c r="H163" s="280"/>
      <c r="I163" s="280"/>
      <c r="J163" s="280"/>
      <c r="K163" s="281"/>
    </row>
    <row r="164" ht="17.25" customHeight="1">
      <c r="B164" s="279"/>
      <c r="C164" s="304" t="s">
        <v>708</v>
      </c>
      <c r="D164" s="304"/>
      <c r="E164" s="304"/>
      <c r="F164" s="304" t="s">
        <v>709</v>
      </c>
      <c r="G164" s="341"/>
      <c r="H164" s="342" t="s">
        <v>117</v>
      </c>
      <c r="I164" s="342" t="s">
        <v>57</v>
      </c>
      <c r="J164" s="304" t="s">
        <v>710</v>
      </c>
      <c r="K164" s="281"/>
    </row>
    <row r="165" ht="17.25" customHeight="1">
      <c r="B165" s="282"/>
      <c r="C165" s="306" t="s">
        <v>711</v>
      </c>
      <c r="D165" s="306"/>
      <c r="E165" s="306"/>
      <c r="F165" s="307" t="s">
        <v>712</v>
      </c>
      <c r="G165" s="343"/>
      <c r="H165" s="344"/>
      <c r="I165" s="344"/>
      <c r="J165" s="306" t="s">
        <v>713</v>
      </c>
      <c r="K165" s="284"/>
    </row>
    <row r="166" ht="5.25" customHeight="1">
      <c r="B166" s="312"/>
      <c r="C166" s="309"/>
      <c r="D166" s="309"/>
      <c r="E166" s="309"/>
      <c r="F166" s="309"/>
      <c r="G166" s="310"/>
      <c r="H166" s="309"/>
      <c r="I166" s="309"/>
      <c r="J166" s="309"/>
      <c r="K166" s="333"/>
    </row>
    <row r="167" ht="15" customHeight="1">
      <c r="B167" s="312"/>
      <c r="C167" s="290" t="s">
        <v>717</v>
      </c>
      <c r="D167" s="290"/>
      <c r="E167" s="290"/>
      <c r="F167" s="311" t="s">
        <v>714</v>
      </c>
      <c r="G167" s="290"/>
      <c r="H167" s="290" t="s">
        <v>753</v>
      </c>
      <c r="I167" s="290" t="s">
        <v>716</v>
      </c>
      <c r="J167" s="290">
        <v>120</v>
      </c>
      <c r="K167" s="333"/>
    </row>
    <row r="168" ht="15" customHeight="1">
      <c r="B168" s="312"/>
      <c r="C168" s="290" t="s">
        <v>762</v>
      </c>
      <c r="D168" s="290"/>
      <c r="E168" s="290"/>
      <c r="F168" s="311" t="s">
        <v>714</v>
      </c>
      <c r="G168" s="290"/>
      <c r="H168" s="290" t="s">
        <v>763</v>
      </c>
      <c r="I168" s="290" t="s">
        <v>716</v>
      </c>
      <c r="J168" s="290" t="s">
        <v>764</v>
      </c>
      <c r="K168" s="333"/>
    </row>
    <row r="169" ht="15" customHeight="1">
      <c r="B169" s="312"/>
      <c r="C169" s="290" t="s">
        <v>663</v>
      </c>
      <c r="D169" s="290"/>
      <c r="E169" s="290"/>
      <c r="F169" s="311" t="s">
        <v>714</v>
      </c>
      <c r="G169" s="290"/>
      <c r="H169" s="290" t="s">
        <v>780</v>
      </c>
      <c r="I169" s="290" t="s">
        <v>716</v>
      </c>
      <c r="J169" s="290" t="s">
        <v>764</v>
      </c>
      <c r="K169" s="333"/>
    </row>
    <row r="170" ht="15" customHeight="1">
      <c r="B170" s="312"/>
      <c r="C170" s="290" t="s">
        <v>719</v>
      </c>
      <c r="D170" s="290"/>
      <c r="E170" s="290"/>
      <c r="F170" s="311" t="s">
        <v>720</v>
      </c>
      <c r="G170" s="290"/>
      <c r="H170" s="290" t="s">
        <v>780</v>
      </c>
      <c r="I170" s="290" t="s">
        <v>716</v>
      </c>
      <c r="J170" s="290">
        <v>50</v>
      </c>
      <c r="K170" s="333"/>
    </row>
    <row r="171" ht="15" customHeight="1">
      <c r="B171" s="312"/>
      <c r="C171" s="290" t="s">
        <v>722</v>
      </c>
      <c r="D171" s="290"/>
      <c r="E171" s="290"/>
      <c r="F171" s="311" t="s">
        <v>714</v>
      </c>
      <c r="G171" s="290"/>
      <c r="H171" s="290" t="s">
        <v>780</v>
      </c>
      <c r="I171" s="290" t="s">
        <v>724</v>
      </c>
      <c r="J171" s="290"/>
      <c r="K171" s="333"/>
    </row>
    <row r="172" ht="15" customHeight="1">
      <c r="B172" s="312"/>
      <c r="C172" s="290" t="s">
        <v>733</v>
      </c>
      <c r="D172" s="290"/>
      <c r="E172" s="290"/>
      <c r="F172" s="311" t="s">
        <v>720</v>
      </c>
      <c r="G172" s="290"/>
      <c r="H172" s="290" t="s">
        <v>780</v>
      </c>
      <c r="I172" s="290" t="s">
        <v>716</v>
      </c>
      <c r="J172" s="290">
        <v>50</v>
      </c>
      <c r="K172" s="333"/>
    </row>
    <row r="173" ht="15" customHeight="1">
      <c r="B173" s="312"/>
      <c r="C173" s="290" t="s">
        <v>741</v>
      </c>
      <c r="D173" s="290"/>
      <c r="E173" s="290"/>
      <c r="F173" s="311" t="s">
        <v>720</v>
      </c>
      <c r="G173" s="290"/>
      <c r="H173" s="290" t="s">
        <v>780</v>
      </c>
      <c r="I173" s="290" t="s">
        <v>716</v>
      </c>
      <c r="J173" s="290">
        <v>50</v>
      </c>
      <c r="K173" s="333"/>
    </row>
    <row r="174" ht="15" customHeight="1">
      <c r="B174" s="312"/>
      <c r="C174" s="290" t="s">
        <v>739</v>
      </c>
      <c r="D174" s="290"/>
      <c r="E174" s="290"/>
      <c r="F174" s="311" t="s">
        <v>720</v>
      </c>
      <c r="G174" s="290"/>
      <c r="H174" s="290" t="s">
        <v>780</v>
      </c>
      <c r="I174" s="290" t="s">
        <v>716</v>
      </c>
      <c r="J174" s="290">
        <v>50</v>
      </c>
      <c r="K174" s="333"/>
    </row>
    <row r="175" ht="15" customHeight="1">
      <c r="B175" s="312"/>
      <c r="C175" s="290" t="s">
        <v>116</v>
      </c>
      <c r="D175" s="290"/>
      <c r="E175" s="290"/>
      <c r="F175" s="311" t="s">
        <v>714</v>
      </c>
      <c r="G175" s="290"/>
      <c r="H175" s="290" t="s">
        <v>781</v>
      </c>
      <c r="I175" s="290" t="s">
        <v>782</v>
      </c>
      <c r="J175" s="290"/>
      <c r="K175" s="333"/>
    </row>
    <row r="176" ht="15" customHeight="1">
      <c r="B176" s="312"/>
      <c r="C176" s="290" t="s">
        <v>57</v>
      </c>
      <c r="D176" s="290"/>
      <c r="E176" s="290"/>
      <c r="F176" s="311" t="s">
        <v>714</v>
      </c>
      <c r="G176" s="290"/>
      <c r="H176" s="290" t="s">
        <v>783</v>
      </c>
      <c r="I176" s="290" t="s">
        <v>784</v>
      </c>
      <c r="J176" s="290">
        <v>1</v>
      </c>
      <c r="K176" s="333"/>
    </row>
    <row r="177" ht="15" customHeight="1">
      <c r="B177" s="312"/>
      <c r="C177" s="290" t="s">
        <v>53</v>
      </c>
      <c r="D177" s="290"/>
      <c r="E177" s="290"/>
      <c r="F177" s="311" t="s">
        <v>714</v>
      </c>
      <c r="G177" s="290"/>
      <c r="H177" s="290" t="s">
        <v>785</v>
      </c>
      <c r="I177" s="290" t="s">
        <v>716</v>
      </c>
      <c r="J177" s="290">
        <v>20</v>
      </c>
      <c r="K177" s="333"/>
    </row>
    <row r="178" ht="15" customHeight="1">
      <c r="B178" s="312"/>
      <c r="C178" s="290" t="s">
        <v>117</v>
      </c>
      <c r="D178" s="290"/>
      <c r="E178" s="290"/>
      <c r="F178" s="311" t="s">
        <v>714</v>
      </c>
      <c r="G178" s="290"/>
      <c r="H178" s="290" t="s">
        <v>786</v>
      </c>
      <c r="I178" s="290" t="s">
        <v>716</v>
      </c>
      <c r="J178" s="290">
        <v>255</v>
      </c>
      <c r="K178" s="333"/>
    </row>
    <row r="179" ht="15" customHeight="1">
      <c r="B179" s="312"/>
      <c r="C179" s="290" t="s">
        <v>118</v>
      </c>
      <c r="D179" s="290"/>
      <c r="E179" s="290"/>
      <c r="F179" s="311" t="s">
        <v>714</v>
      </c>
      <c r="G179" s="290"/>
      <c r="H179" s="290" t="s">
        <v>679</v>
      </c>
      <c r="I179" s="290" t="s">
        <v>716</v>
      </c>
      <c r="J179" s="290">
        <v>10</v>
      </c>
      <c r="K179" s="333"/>
    </row>
    <row r="180" ht="15" customHeight="1">
      <c r="B180" s="312"/>
      <c r="C180" s="290" t="s">
        <v>119</v>
      </c>
      <c r="D180" s="290"/>
      <c r="E180" s="290"/>
      <c r="F180" s="311" t="s">
        <v>714</v>
      </c>
      <c r="G180" s="290"/>
      <c r="H180" s="290" t="s">
        <v>787</v>
      </c>
      <c r="I180" s="290" t="s">
        <v>748</v>
      </c>
      <c r="J180" s="290"/>
      <c r="K180" s="333"/>
    </row>
    <row r="181" ht="15" customHeight="1">
      <c r="B181" s="312"/>
      <c r="C181" s="290" t="s">
        <v>788</v>
      </c>
      <c r="D181" s="290"/>
      <c r="E181" s="290"/>
      <c r="F181" s="311" t="s">
        <v>714</v>
      </c>
      <c r="G181" s="290"/>
      <c r="H181" s="290" t="s">
        <v>789</v>
      </c>
      <c r="I181" s="290" t="s">
        <v>748</v>
      </c>
      <c r="J181" s="290"/>
      <c r="K181" s="333"/>
    </row>
    <row r="182" ht="15" customHeight="1">
      <c r="B182" s="312"/>
      <c r="C182" s="290" t="s">
        <v>777</v>
      </c>
      <c r="D182" s="290"/>
      <c r="E182" s="290"/>
      <c r="F182" s="311" t="s">
        <v>714</v>
      </c>
      <c r="G182" s="290"/>
      <c r="H182" s="290" t="s">
        <v>790</v>
      </c>
      <c r="I182" s="290" t="s">
        <v>748</v>
      </c>
      <c r="J182" s="290"/>
      <c r="K182" s="333"/>
    </row>
    <row r="183" ht="15" customHeight="1">
      <c r="B183" s="312"/>
      <c r="C183" s="290" t="s">
        <v>121</v>
      </c>
      <c r="D183" s="290"/>
      <c r="E183" s="290"/>
      <c r="F183" s="311" t="s">
        <v>720</v>
      </c>
      <c r="G183" s="290"/>
      <c r="H183" s="290" t="s">
        <v>791</v>
      </c>
      <c r="I183" s="290" t="s">
        <v>716</v>
      </c>
      <c r="J183" s="290">
        <v>50</v>
      </c>
      <c r="K183" s="333"/>
    </row>
    <row r="184" ht="15" customHeight="1">
      <c r="B184" s="312"/>
      <c r="C184" s="290" t="s">
        <v>792</v>
      </c>
      <c r="D184" s="290"/>
      <c r="E184" s="290"/>
      <c r="F184" s="311" t="s">
        <v>720</v>
      </c>
      <c r="G184" s="290"/>
      <c r="H184" s="290" t="s">
        <v>793</v>
      </c>
      <c r="I184" s="290" t="s">
        <v>794</v>
      </c>
      <c r="J184" s="290"/>
      <c r="K184" s="333"/>
    </row>
    <row r="185" ht="15" customHeight="1">
      <c r="B185" s="312"/>
      <c r="C185" s="290" t="s">
        <v>795</v>
      </c>
      <c r="D185" s="290"/>
      <c r="E185" s="290"/>
      <c r="F185" s="311" t="s">
        <v>720</v>
      </c>
      <c r="G185" s="290"/>
      <c r="H185" s="290" t="s">
        <v>796</v>
      </c>
      <c r="I185" s="290" t="s">
        <v>794</v>
      </c>
      <c r="J185" s="290"/>
      <c r="K185" s="333"/>
    </row>
    <row r="186" ht="15" customHeight="1">
      <c r="B186" s="312"/>
      <c r="C186" s="290" t="s">
        <v>797</v>
      </c>
      <c r="D186" s="290"/>
      <c r="E186" s="290"/>
      <c r="F186" s="311" t="s">
        <v>720</v>
      </c>
      <c r="G186" s="290"/>
      <c r="H186" s="290" t="s">
        <v>798</v>
      </c>
      <c r="I186" s="290" t="s">
        <v>794</v>
      </c>
      <c r="J186" s="290"/>
      <c r="K186" s="333"/>
    </row>
    <row r="187" ht="15" customHeight="1">
      <c r="B187" s="312"/>
      <c r="C187" s="345" t="s">
        <v>799</v>
      </c>
      <c r="D187" s="290"/>
      <c r="E187" s="290"/>
      <c r="F187" s="311" t="s">
        <v>720</v>
      </c>
      <c r="G187" s="290"/>
      <c r="H187" s="290" t="s">
        <v>800</v>
      </c>
      <c r="I187" s="290" t="s">
        <v>801</v>
      </c>
      <c r="J187" s="346" t="s">
        <v>802</v>
      </c>
      <c r="K187" s="333"/>
    </row>
    <row r="188" ht="15" customHeight="1">
      <c r="B188" s="312"/>
      <c r="C188" s="296" t="s">
        <v>42</v>
      </c>
      <c r="D188" s="290"/>
      <c r="E188" s="290"/>
      <c r="F188" s="311" t="s">
        <v>714</v>
      </c>
      <c r="G188" s="290"/>
      <c r="H188" s="286" t="s">
        <v>803</v>
      </c>
      <c r="I188" s="290" t="s">
        <v>804</v>
      </c>
      <c r="J188" s="290"/>
      <c r="K188" s="333"/>
    </row>
    <row r="189" ht="15" customHeight="1">
      <c r="B189" s="312"/>
      <c r="C189" s="296" t="s">
        <v>805</v>
      </c>
      <c r="D189" s="290"/>
      <c r="E189" s="290"/>
      <c r="F189" s="311" t="s">
        <v>714</v>
      </c>
      <c r="G189" s="290"/>
      <c r="H189" s="290" t="s">
        <v>806</v>
      </c>
      <c r="I189" s="290" t="s">
        <v>748</v>
      </c>
      <c r="J189" s="290"/>
      <c r="K189" s="333"/>
    </row>
    <row r="190" ht="15" customHeight="1">
      <c r="B190" s="312"/>
      <c r="C190" s="296" t="s">
        <v>807</v>
      </c>
      <c r="D190" s="290"/>
      <c r="E190" s="290"/>
      <c r="F190" s="311" t="s">
        <v>714</v>
      </c>
      <c r="G190" s="290"/>
      <c r="H190" s="290" t="s">
        <v>808</v>
      </c>
      <c r="I190" s="290" t="s">
        <v>748</v>
      </c>
      <c r="J190" s="290"/>
      <c r="K190" s="333"/>
    </row>
    <row r="191" ht="15" customHeight="1">
      <c r="B191" s="312"/>
      <c r="C191" s="296" t="s">
        <v>809</v>
      </c>
      <c r="D191" s="290"/>
      <c r="E191" s="290"/>
      <c r="F191" s="311" t="s">
        <v>720</v>
      </c>
      <c r="G191" s="290"/>
      <c r="H191" s="290" t="s">
        <v>810</v>
      </c>
      <c r="I191" s="290" t="s">
        <v>748</v>
      </c>
      <c r="J191" s="290"/>
      <c r="K191" s="333"/>
    </row>
    <row r="192" ht="15" customHeight="1">
      <c r="B192" s="339"/>
      <c r="C192" s="347"/>
      <c r="D192" s="321"/>
      <c r="E192" s="321"/>
      <c r="F192" s="321"/>
      <c r="G192" s="321"/>
      <c r="H192" s="321"/>
      <c r="I192" s="321"/>
      <c r="J192" s="321"/>
      <c r="K192" s="340"/>
    </row>
    <row r="193" ht="18.75" customHeight="1">
      <c r="B193" s="286"/>
      <c r="C193" s="290"/>
      <c r="D193" s="290"/>
      <c r="E193" s="290"/>
      <c r="F193" s="311"/>
      <c r="G193" s="290"/>
      <c r="H193" s="290"/>
      <c r="I193" s="290"/>
      <c r="J193" s="290"/>
      <c r="K193" s="286"/>
    </row>
    <row r="194" ht="18.75" customHeight="1">
      <c r="B194" s="286"/>
      <c r="C194" s="290"/>
      <c r="D194" s="290"/>
      <c r="E194" s="290"/>
      <c r="F194" s="311"/>
      <c r="G194" s="290"/>
      <c r="H194" s="290"/>
      <c r="I194" s="290"/>
      <c r="J194" s="290"/>
      <c r="K194" s="286"/>
    </row>
    <row r="195" ht="18.75" customHeight="1">
      <c r="B195" s="297"/>
      <c r="C195" s="297"/>
      <c r="D195" s="297"/>
      <c r="E195" s="297"/>
      <c r="F195" s="297"/>
      <c r="G195" s="297"/>
      <c r="H195" s="297"/>
      <c r="I195" s="297"/>
      <c r="J195" s="297"/>
      <c r="K195" s="297"/>
    </row>
    <row r="196" ht="13.5">
      <c r="B196" s="276"/>
      <c r="C196" s="277"/>
      <c r="D196" s="277"/>
      <c r="E196" s="277"/>
      <c r="F196" s="277"/>
      <c r="G196" s="277"/>
      <c r="H196" s="277"/>
      <c r="I196" s="277"/>
      <c r="J196" s="277"/>
      <c r="K196" s="278"/>
    </row>
    <row r="197" ht="21">
      <c r="B197" s="279"/>
      <c r="C197" s="280" t="s">
        <v>811</v>
      </c>
      <c r="D197" s="280"/>
      <c r="E197" s="280"/>
      <c r="F197" s="280"/>
      <c r="G197" s="280"/>
      <c r="H197" s="280"/>
      <c r="I197" s="280"/>
      <c r="J197" s="280"/>
      <c r="K197" s="281"/>
    </row>
    <row r="198" ht="25.5" customHeight="1">
      <c r="B198" s="279"/>
      <c r="C198" s="348" t="s">
        <v>812</v>
      </c>
      <c r="D198" s="348"/>
      <c r="E198" s="348"/>
      <c r="F198" s="348" t="s">
        <v>813</v>
      </c>
      <c r="G198" s="349"/>
      <c r="H198" s="348" t="s">
        <v>814</v>
      </c>
      <c r="I198" s="348"/>
      <c r="J198" s="348"/>
      <c r="K198" s="281"/>
    </row>
    <row r="199" ht="5.25" customHeight="1">
      <c r="B199" s="312"/>
      <c r="C199" s="309"/>
      <c r="D199" s="309"/>
      <c r="E199" s="309"/>
      <c r="F199" s="309"/>
      <c r="G199" s="290"/>
      <c r="H199" s="309"/>
      <c r="I199" s="309"/>
      <c r="J199" s="309"/>
      <c r="K199" s="333"/>
    </row>
    <row r="200" ht="15" customHeight="1">
      <c r="B200" s="312"/>
      <c r="C200" s="290" t="s">
        <v>804</v>
      </c>
      <c r="D200" s="290"/>
      <c r="E200" s="290"/>
      <c r="F200" s="311" t="s">
        <v>43</v>
      </c>
      <c r="G200" s="290"/>
      <c r="H200" s="290" t="s">
        <v>815</v>
      </c>
      <c r="I200" s="290"/>
      <c r="J200" s="290"/>
      <c r="K200" s="333"/>
    </row>
    <row r="201" ht="15" customHeight="1">
      <c r="B201" s="312"/>
      <c r="C201" s="318"/>
      <c r="D201" s="290"/>
      <c r="E201" s="290"/>
      <c r="F201" s="311" t="s">
        <v>44</v>
      </c>
      <c r="G201" s="290"/>
      <c r="H201" s="290" t="s">
        <v>816</v>
      </c>
      <c r="I201" s="290"/>
      <c r="J201" s="290"/>
      <c r="K201" s="333"/>
    </row>
    <row r="202" ht="15" customHeight="1">
      <c r="B202" s="312"/>
      <c r="C202" s="318"/>
      <c r="D202" s="290"/>
      <c r="E202" s="290"/>
      <c r="F202" s="311" t="s">
        <v>47</v>
      </c>
      <c r="G202" s="290"/>
      <c r="H202" s="290" t="s">
        <v>817</v>
      </c>
      <c r="I202" s="290"/>
      <c r="J202" s="290"/>
      <c r="K202" s="333"/>
    </row>
    <row r="203" ht="15" customHeight="1">
      <c r="B203" s="312"/>
      <c r="C203" s="290"/>
      <c r="D203" s="290"/>
      <c r="E203" s="290"/>
      <c r="F203" s="311" t="s">
        <v>45</v>
      </c>
      <c r="G203" s="290"/>
      <c r="H203" s="290" t="s">
        <v>818</v>
      </c>
      <c r="I203" s="290"/>
      <c r="J203" s="290"/>
      <c r="K203" s="333"/>
    </row>
    <row r="204" ht="15" customHeight="1">
      <c r="B204" s="312"/>
      <c r="C204" s="290"/>
      <c r="D204" s="290"/>
      <c r="E204" s="290"/>
      <c r="F204" s="311" t="s">
        <v>46</v>
      </c>
      <c r="G204" s="290"/>
      <c r="H204" s="290" t="s">
        <v>819</v>
      </c>
      <c r="I204" s="290"/>
      <c r="J204" s="290"/>
      <c r="K204" s="333"/>
    </row>
    <row r="205" ht="15" customHeight="1">
      <c r="B205" s="312"/>
      <c r="C205" s="290"/>
      <c r="D205" s="290"/>
      <c r="E205" s="290"/>
      <c r="F205" s="311"/>
      <c r="G205" s="290"/>
      <c r="H205" s="290"/>
      <c r="I205" s="290"/>
      <c r="J205" s="290"/>
      <c r="K205" s="333"/>
    </row>
    <row r="206" ht="15" customHeight="1">
      <c r="B206" s="312"/>
      <c r="C206" s="290" t="s">
        <v>760</v>
      </c>
      <c r="D206" s="290"/>
      <c r="E206" s="290"/>
      <c r="F206" s="311" t="s">
        <v>78</v>
      </c>
      <c r="G206" s="290"/>
      <c r="H206" s="290" t="s">
        <v>820</v>
      </c>
      <c r="I206" s="290"/>
      <c r="J206" s="290"/>
      <c r="K206" s="333"/>
    </row>
    <row r="207" ht="15" customHeight="1">
      <c r="B207" s="312"/>
      <c r="C207" s="318"/>
      <c r="D207" s="290"/>
      <c r="E207" s="290"/>
      <c r="F207" s="311" t="s">
        <v>659</v>
      </c>
      <c r="G207" s="290"/>
      <c r="H207" s="290" t="s">
        <v>660</v>
      </c>
      <c r="I207" s="290"/>
      <c r="J207" s="290"/>
      <c r="K207" s="333"/>
    </row>
    <row r="208" ht="15" customHeight="1">
      <c r="B208" s="312"/>
      <c r="C208" s="290"/>
      <c r="D208" s="290"/>
      <c r="E208" s="290"/>
      <c r="F208" s="311" t="s">
        <v>657</v>
      </c>
      <c r="G208" s="290"/>
      <c r="H208" s="290" t="s">
        <v>821</v>
      </c>
      <c r="I208" s="290"/>
      <c r="J208" s="290"/>
      <c r="K208" s="333"/>
    </row>
    <row r="209" ht="15" customHeight="1">
      <c r="B209" s="350"/>
      <c r="C209" s="318"/>
      <c r="D209" s="318"/>
      <c r="E209" s="318"/>
      <c r="F209" s="311" t="s">
        <v>661</v>
      </c>
      <c r="G209" s="296"/>
      <c r="H209" s="337" t="s">
        <v>662</v>
      </c>
      <c r="I209" s="337"/>
      <c r="J209" s="337"/>
      <c r="K209" s="351"/>
    </row>
    <row r="210" ht="15" customHeight="1">
      <c r="B210" s="350"/>
      <c r="C210" s="318"/>
      <c r="D210" s="318"/>
      <c r="E210" s="318"/>
      <c r="F210" s="311" t="s">
        <v>589</v>
      </c>
      <c r="G210" s="296"/>
      <c r="H210" s="337" t="s">
        <v>822</v>
      </c>
      <c r="I210" s="337"/>
      <c r="J210" s="337"/>
      <c r="K210" s="351"/>
    </row>
    <row r="211" ht="15" customHeight="1">
      <c r="B211" s="350"/>
      <c r="C211" s="318"/>
      <c r="D211" s="318"/>
      <c r="E211" s="318"/>
      <c r="F211" s="352"/>
      <c r="G211" s="296"/>
      <c r="H211" s="353"/>
      <c r="I211" s="353"/>
      <c r="J211" s="353"/>
      <c r="K211" s="351"/>
    </row>
    <row r="212" ht="15" customHeight="1">
      <c r="B212" s="350"/>
      <c r="C212" s="290" t="s">
        <v>784</v>
      </c>
      <c r="D212" s="318"/>
      <c r="E212" s="318"/>
      <c r="F212" s="311">
        <v>1</v>
      </c>
      <c r="G212" s="296"/>
      <c r="H212" s="337" t="s">
        <v>823</v>
      </c>
      <c r="I212" s="337"/>
      <c r="J212" s="337"/>
      <c r="K212" s="351"/>
    </row>
    <row r="213" ht="15" customHeight="1">
      <c r="B213" s="350"/>
      <c r="C213" s="318"/>
      <c r="D213" s="318"/>
      <c r="E213" s="318"/>
      <c r="F213" s="311">
        <v>2</v>
      </c>
      <c r="G213" s="296"/>
      <c r="H213" s="337" t="s">
        <v>824</v>
      </c>
      <c r="I213" s="337"/>
      <c r="J213" s="337"/>
      <c r="K213" s="351"/>
    </row>
    <row r="214" ht="15" customHeight="1">
      <c r="B214" s="350"/>
      <c r="C214" s="318"/>
      <c r="D214" s="318"/>
      <c r="E214" s="318"/>
      <c r="F214" s="311">
        <v>3</v>
      </c>
      <c r="G214" s="296"/>
      <c r="H214" s="337" t="s">
        <v>825</v>
      </c>
      <c r="I214" s="337"/>
      <c r="J214" s="337"/>
      <c r="K214" s="351"/>
    </row>
    <row r="215" ht="15" customHeight="1">
      <c r="B215" s="350"/>
      <c r="C215" s="318"/>
      <c r="D215" s="318"/>
      <c r="E215" s="318"/>
      <c r="F215" s="311">
        <v>4</v>
      </c>
      <c r="G215" s="296"/>
      <c r="H215" s="337" t="s">
        <v>826</v>
      </c>
      <c r="I215" s="337"/>
      <c r="J215" s="337"/>
      <c r="K215" s="351"/>
    </row>
    <row r="216" ht="12.75" customHeight="1">
      <c r="B216" s="354"/>
      <c r="C216" s="355"/>
      <c r="D216" s="355"/>
      <c r="E216" s="355"/>
      <c r="F216" s="355"/>
      <c r="G216" s="355"/>
      <c r="H216" s="355"/>
      <c r="I216" s="355"/>
      <c r="J216" s="355"/>
      <c r="K216" s="356"/>
    </row>
  </sheetData>
  <sheetProtection autoFilter="0" deleteColumns="0" deleteRows="0" formatCells="0" formatColumns="0" formatRows="0" insertColumns="0" insertHyperlinks="0" insertRows="0" pivotTables="0" sort="0"/>
  <mergeCells count="77">
    <mergeCell ref="H215:J215"/>
    <mergeCell ref="H208:J208"/>
    <mergeCell ref="H203:J203"/>
    <mergeCell ref="H201:J201"/>
    <mergeCell ref="H212:J212"/>
    <mergeCell ref="H214:J214"/>
    <mergeCell ref="H213:J213"/>
    <mergeCell ref="H210:J210"/>
    <mergeCell ref="H209:J209"/>
    <mergeCell ref="H207:J207"/>
    <mergeCell ref="H198:J198"/>
    <mergeCell ref="C197:J197"/>
    <mergeCell ref="H206:J206"/>
    <mergeCell ref="H204:J204"/>
    <mergeCell ref="H202:J202"/>
    <mergeCell ref="H200:J200"/>
    <mergeCell ref="C163:J163"/>
    <mergeCell ref="C120:J120"/>
    <mergeCell ref="C145:J145"/>
    <mergeCell ref="C100:J100"/>
    <mergeCell ref="C73:J73"/>
    <mergeCell ref="D68:J68"/>
    <mergeCell ref="D66:J66"/>
    <mergeCell ref="D65:J65"/>
    <mergeCell ref="D67:J67"/>
    <mergeCell ref="D64:J64"/>
    <mergeCell ref="D59:J59"/>
    <mergeCell ref="D60:J60"/>
    <mergeCell ref="D63:J63"/>
    <mergeCell ref="D61:J61"/>
    <mergeCell ref="D58:J58"/>
    <mergeCell ref="D57:J57"/>
    <mergeCell ref="D56:J56"/>
    <mergeCell ref="D45:J45"/>
    <mergeCell ref="C50:J50"/>
    <mergeCell ref="C52:J52"/>
    <mergeCell ref="C53:J53"/>
    <mergeCell ref="C55:J55"/>
    <mergeCell ref="D49:J49"/>
    <mergeCell ref="E48:J48"/>
    <mergeCell ref="E47:J47"/>
    <mergeCell ref="E46:J46"/>
    <mergeCell ref="G43:J43"/>
    <mergeCell ref="G42:J42"/>
    <mergeCell ref="D33:J33"/>
    <mergeCell ref="G38:J38"/>
    <mergeCell ref="G39:J39"/>
    <mergeCell ref="G40:J40"/>
    <mergeCell ref="G41:J41"/>
    <mergeCell ref="G34:J34"/>
    <mergeCell ref="G35:J35"/>
    <mergeCell ref="G36:J36"/>
    <mergeCell ref="G37:J37"/>
    <mergeCell ref="D31:J31"/>
    <mergeCell ref="D32:J32"/>
    <mergeCell ref="D29:J29"/>
    <mergeCell ref="D28:J28"/>
    <mergeCell ref="D26:J26"/>
    <mergeCell ref="C23:J23"/>
    <mergeCell ref="D25:J25"/>
    <mergeCell ref="C24:J24"/>
    <mergeCell ref="F18:J18"/>
    <mergeCell ref="F21:J21"/>
    <mergeCell ref="F19:J19"/>
    <mergeCell ref="F20:J20"/>
    <mergeCell ref="F17:J17"/>
    <mergeCell ref="C3:J3"/>
    <mergeCell ref="C9:J9"/>
    <mergeCell ref="D11:J11"/>
    <mergeCell ref="D14:J14"/>
    <mergeCell ref="D15:J15"/>
    <mergeCell ref="F16:J16"/>
    <mergeCell ref="D10:J10"/>
    <mergeCell ref="D13:J1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Janovska-PC\Janovska</dc:creator>
  <cp:lastModifiedBy>Janovska-PC\Janovska</cp:lastModifiedBy>
  <dcterms:created xsi:type="dcterms:W3CDTF">2018-08-21T11:26:32Z</dcterms:created>
  <dcterms:modified xsi:type="dcterms:W3CDTF">2018-08-21T11:26:34Z</dcterms:modified>
</cp:coreProperties>
</file>