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D:\Dokumenty\Práce 2024\Ing. Zbyněk Pospíšil - Zábřeh - Hřbitov Zábřeh - nabídka\"/>
    </mc:Choice>
  </mc:AlternateContent>
  <xr:revisionPtr revIDLastSave="0" documentId="13_ncr:1_{45FF4C81-1650-4BEE-86D3-89F2736C9EBE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Krycí List" sheetId="1" r:id="rId1"/>
    <sheet name="Rekapitulace" sheetId="3" r:id="rId2"/>
    <sheet name="Zakázka" sheetId="4" r:id="rId3"/>
  </sheets>
  <definedNames>
    <definedName name="__290850C4_052B_4FF6_A0B3_6D189B03D21D_FIGURE__">#REF!</definedName>
    <definedName name="__290850C4_052B_4FF6_A0B3_6D189B03D21D_ITEM__">Zakázka!$A$9:$T$16</definedName>
    <definedName name="__290850C4_052B_4FF6_A0B3_6D189B03D21D_ITEM_GROUP1__">Zakázka!$A$6:$T$1121</definedName>
    <definedName name="__290850C4_052B_4FF6_A0B3_6D189B03D21D_ITEM_GROUP1_RECAP__">Rekapitulace!$A$6:$G$8</definedName>
    <definedName name="__290850C4_052B_4FF6_A0B3_6D189B03D21D_ITEM_GROUP2__">Zakázka!$A$7:$T$1120</definedName>
    <definedName name="__290850C4_052B_4FF6_A0B3_6D189B03D21D_ITEM_GROUP2_RECAP__">Rekapitulace!$A$7:$G$8</definedName>
    <definedName name="__290850C4_052B_4FF6_A0B3_6D189B03D21D_ITEM_GROUP3__X">Zakázka!$A$8:$T$155</definedName>
    <definedName name="__290850C4_052B_4FF6_A0B3_6D189B03D21D_ITEM_GROUP3_RECAP__">Rekapitulace!$A$8:$G$8</definedName>
    <definedName name="__290850C4_052B_4FF6_A0B3_6D189B03D21D_QBILL__">Zakázka!$F$12:$H$12</definedName>
    <definedName name="__290850C4_052B_4FF6_A0B3_6D189B03D21D_QBILLFIG__">#REF!</definedName>
    <definedName name="__290850C4_052B_4FF6_A0B3_6D189B03D21D_QINDEX__">Zakázka!#REF!</definedName>
    <definedName name="GROUP_ID">Zakázka!$B$6:$B$1122</definedName>
    <definedName name="ITEM_COUNTS">Zakázka!$T$6:$T$1122</definedName>
    <definedName name="ITEM_FULLDESCR2">Zakázka!$X$10</definedName>
    <definedName name="ITEM_PRICES">Zakázka!$J$6:$J$1122</definedName>
    <definedName name="_xlnm.Print_Titles" localSheetId="1">Rekapitulace!$4:$5</definedName>
    <definedName name="_xlnm.Print_Titles" localSheetId="2">Zakázka!$4:$5</definedName>
    <definedName name="_xlnm.Print_Area" localSheetId="0">'Krycí List'!$C$2:$F$37</definedName>
    <definedName name="_xlnm.Print_Area" localSheetId="1">Rekapitulace!$B$1:$G$30</definedName>
    <definedName name="_xlnm.Print_Area" localSheetId="2">Zakázka!$C$1:$T$1122</definedName>
    <definedName name="VAT_RATES">Zakázka!$O$6:$O$1122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18" i="4" l="1"/>
  <c r="N1117" i="4"/>
  <c r="L1117" i="4"/>
  <c r="J1117" i="4"/>
  <c r="X1115" i="4"/>
  <c r="Q1114" i="4"/>
  <c r="P1114" i="4"/>
  <c r="N1114" i="4"/>
  <c r="L1114" i="4"/>
  <c r="J1114" i="4"/>
  <c r="T1113" i="4"/>
  <c r="N1113" i="4"/>
  <c r="L1113" i="4"/>
  <c r="J1113" i="4"/>
  <c r="X1107" i="4"/>
  <c r="N1106" i="4"/>
  <c r="L1106" i="4"/>
  <c r="J1106" i="4"/>
  <c r="X1104" i="4"/>
  <c r="N1103" i="4"/>
  <c r="L1103" i="4"/>
  <c r="J1103" i="4"/>
  <c r="X1098" i="4"/>
  <c r="Q1097" i="4"/>
  <c r="P1097" i="4"/>
  <c r="N1097" i="4"/>
  <c r="L1097" i="4"/>
  <c r="J1097" i="4"/>
  <c r="X1095" i="4"/>
  <c r="P1094" i="4"/>
  <c r="Q1094" i="4" s="1"/>
  <c r="N1094" i="4"/>
  <c r="L1094" i="4"/>
  <c r="J1094" i="4"/>
  <c r="X1087" i="4"/>
  <c r="N1086" i="4"/>
  <c r="L1086" i="4"/>
  <c r="J1086" i="4"/>
  <c r="X1082" i="4"/>
  <c r="N1081" i="4"/>
  <c r="L1081" i="4"/>
  <c r="J1081" i="4"/>
  <c r="X1079" i="4"/>
  <c r="Q1078" i="4"/>
  <c r="P1078" i="4"/>
  <c r="N1078" i="4"/>
  <c r="L1078" i="4"/>
  <c r="J1078" i="4"/>
  <c r="X1076" i="4"/>
  <c r="P1075" i="4"/>
  <c r="Q1075" i="4" s="1"/>
  <c r="N1075" i="4"/>
  <c r="L1075" i="4"/>
  <c r="J1075" i="4"/>
  <c r="X1073" i="4"/>
  <c r="N1072" i="4"/>
  <c r="N1071" i="4" s="1"/>
  <c r="L1072" i="4"/>
  <c r="L1071" i="4" s="1"/>
  <c r="D22" i="3" s="1"/>
  <c r="J1072" i="4"/>
  <c r="T1071" i="4"/>
  <c r="X1068" i="4"/>
  <c r="Q1067" i="4"/>
  <c r="P1067" i="4"/>
  <c r="N1067" i="4"/>
  <c r="L1067" i="4"/>
  <c r="J1067" i="4"/>
  <c r="X1065" i="4"/>
  <c r="P1064" i="4"/>
  <c r="N1064" i="4"/>
  <c r="L1064" i="4"/>
  <c r="J1064" i="4"/>
  <c r="Q1064" i="4" s="1"/>
  <c r="X1059" i="4"/>
  <c r="N1058" i="4"/>
  <c r="L1058" i="4"/>
  <c r="J1058" i="4"/>
  <c r="X1053" i="4"/>
  <c r="N1052" i="4"/>
  <c r="L1052" i="4"/>
  <c r="J1052" i="4"/>
  <c r="X1048" i="4"/>
  <c r="Q1047" i="4"/>
  <c r="P1047" i="4"/>
  <c r="N1047" i="4"/>
  <c r="L1047" i="4"/>
  <c r="J1047" i="4"/>
  <c r="X1042" i="4"/>
  <c r="P1041" i="4"/>
  <c r="N1041" i="4"/>
  <c r="N1040" i="4" s="1"/>
  <c r="L1041" i="4"/>
  <c r="J1041" i="4"/>
  <c r="T1040" i="4"/>
  <c r="L1040" i="4"/>
  <c r="J1040" i="4"/>
  <c r="C21" i="3" s="1"/>
  <c r="X1037" i="4"/>
  <c r="N1036" i="4"/>
  <c r="L1036" i="4"/>
  <c r="J1036" i="4"/>
  <c r="X1034" i="4"/>
  <c r="Q1033" i="4"/>
  <c r="P1033" i="4"/>
  <c r="N1033" i="4"/>
  <c r="L1033" i="4"/>
  <c r="J1033" i="4"/>
  <c r="X1028" i="4"/>
  <c r="P1027" i="4"/>
  <c r="Q1027" i="4" s="1"/>
  <c r="N1027" i="4"/>
  <c r="L1027" i="4"/>
  <c r="J1027" i="4"/>
  <c r="X1025" i="4"/>
  <c r="N1024" i="4"/>
  <c r="L1024" i="4"/>
  <c r="J1024" i="4"/>
  <c r="X1022" i="4"/>
  <c r="N1021" i="4"/>
  <c r="L1021" i="4"/>
  <c r="J1021" i="4"/>
  <c r="X1016" i="4"/>
  <c r="Q1015" i="4"/>
  <c r="P1015" i="4"/>
  <c r="N1015" i="4"/>
  <c r="L1015" i="4"/>
  <c r="J1015" i="4"/>
  <c r="X1011" i="4"/>
  <c r="P1010" i="4"/>
  <c r="Q1010" i="4" s="1"/>
  <c r="N1010" i="4"/>
  <c r="L1010" i="4"/>
  <c r="J1010" i="4"/>
  <c r="X1003" i="4"/>
  <c r="N1002" i="4"/>
  <c r="L1002" i="4"/>
  <c r="J1002" i="4"/>
  <c r="X997" i="4"/>
  <c r="P996" i="4"/>
  <c r="N996" i="4"/>
  <c r="L996" i="4"/>
  <c r="J996" i="4"/>
  <c r="Q996" i="4" s="1"/>
  <c r="X991" i="4"/>
  <c r="Q990" i="4"/>
  <c r="P990" i="4"/>
  <c r="N990" i="4"/>
  <c r="L990" i="4"/>
  <c r="J990" i="4"/>
  <c r="X985" i="4"/>
  <c r="P984" i="4"/>
  <c r="N984" i="4"/>
  <c r="L984" i="4"/>
  <c r="J984" i="4"/>
  <c r="Q984" i="4" s="1"/>
  <c r="X982" i="4"/>
  <c r="N981" i="4"/>
  <c r="L981" i="4"/>
  <c r="J981" i="4"/>
  <c r="X976" i="4"/>
  <c r="P975" i="4"/>
  <c r="N975" i="4"/>
  <c r="L975" i="4"/>
  <c r="J975" i="4"/>
  <c r="Q975" i="4" s="1"/>
  <c r="X970" i="4"/>
  <c r="Q969" i="4"/>
  <c r="P969" i="4"/>
  <c r="N969" i="4"/>
  <c r="L969" i="4"/>
  <c r="J969" i="4"/>
  <c r="X964" i="4"/>
  <c r="P963" i="4"/>
  <c r="N963" i="4"/>
  <c r="L963" i="4"/>
  <c r="J963" i="4"/>
  <c r="Q963" i="4" s="1"/>
  <c r="X961" i="4"/>
  <c r="N960" i="4"/>
  <c r="L960" i="4"/>
  <c r="L947" i="4" s="1"/>
  <c r="D20" i="3" s="1"/>
  <c r="J960" i="4"/>
  <c r="J947" i="4" s="1"/>
  <c r="C20" i="3" s="1"/>
  <c r="X955" i="4"/>
  <c r="P954" i="4"/>
  <c r="N954" i="4"/>
  <c r="L954" i="4"/>
  <c r="J954" i="4"/>
  <c r="Q954" i="4" s="1"/>
  <c r="X949" i="4"/>
  <c r="Q948" i="4"/>
  <c r="P948" i="4"/>
  <c r="N948" i="4"/>
  <c r="L948" i="4"/>
  <c r="J948" i="4"/>
  <c r="T947" i="4"/>
  <c r="N947" i="4"/>
  <c r="X944" i="4"/>
  <c r="N943" i="4"/>
  <c r="L943" i="4"/>
  <c r="J943" i="4"/>
  <c r="X941" i="4"/>
  <c r="P940" i="4"/>
  <c r="Q940" i="4" s="1"/>
  <c r="N940" i="4"/>
  <c r="L940" i="4"/>
  <c r="J940" i="4"/>
  <c r="X935" i="4"/>
  <c r="Q934" i="4"/>
  <c r="P934" i="4"/>
  <c r="N934" i="4"/>
  <c r="L934" i="4"/>
  <c r="J934" i="4"/>
  <c r="X929" i="4"/>
  <c r="P928" i="4"/>
  <c r="N928" i="4"/>
  <c r="L928" i="4"/>
  <c r="J928" i="4"/>
  <c r="Q928" i="4" s="1"/>
  <c r="X921" i="4"/>
  <c r="N920" i="4"/>
  <c r="L920" i="4"/>
  <c r="J920" i="4"/>
  <c r="X915" i="4"/>
  <c r="P914" i="4"/>
  <c r="N914" i="4"/>
  <c r="L914" i="4"/>
  <c r="J914" i="4"/>
  <c r="Q914" i="4" s="1"/>
  <c r="X909" i="4"/>
  <c r="Q908" i="4"/>
  <c r="P908" i="4"/>
  <c r="N908" i="4"/>
  <c r="L908" i="4"/>
  <c r="J908" i="4"/>
  <c r="X906" i="4"/>
  <c r="P905" i="4"/>
  <c r="N905" i="4"/>
  <c r="L905" i="4"/>
  <c r="J905" i="4"/>
  <c r="Q905" i="4" s="1"/>
  <c r="X900" i="4"/>
  <c r="N899" i="4"/>
  <c r="L899" i="4"/>
  <c r="J899" i="4"/>
  <c r="X897" i="4"/>
  <c r="P896" i="4"/>
  <c r="N896" i="4"/>
  <c r="L896" i="4"/>
  <c r="J896" i="4"/>
  <c r="Q896" i="4" s="1"/>
  <c r="X891" i="4"/>
  <c r="Q890" i="4"/>
  <c r="P890" i="4"/>
  <c r="N890" i="4"/>
  <c r="L890" i="4"/>
  <c r="J890" i="4"/>
  <c r="X888" i="4"/>
  <c r="P887" i="4"/>
  <c r="N887" i="4"/>
  <c r="L887" i="4"/>
  <c r="J887" i="4"/>
  <c r="Q887" i="4" s="1"/>
  <c r="X882" i="4"/>
  <c r="N881" i="4"/>
  <c r="L881" i="4"/>
  <c r="J881" i="4"/>
  <c r="X877" i="4"/>
  <c r="P876" i="4"/>
  <c r="N876" i="4"/>
  <c r="L876" i="4"/>
  <c r="J876" i="4"/>
  <c r="Q876" i="4" s="1"/>
  <c r="X868" i="4"/>
  <c r="Q867" i="4"/>
  <c r="P867" i="4"/>
  <c r="N867" i="4"/>
  <c r="L867" i="4"/>
  <c r="J867" i="4"/>
  <c r="X862" i="4"/>
  <c r="P861" i="4"/>
  <c r="N861" i="4"/>
  <c r="L861" i="4"/>
  <c r="J861" i="4"/>
  <c r="Q861" i="4" s="1"/>
  <c r="X856" i="4"/>
  <c r="N855" i="4"/>
  <c r="L855" i="4"/>
  <c r="J855" i="4"/>
  <c r="X851" i="4"/>
  <c r="P850" i="4"/>
  <c r="N850" i="4"/>
  <c r="L850" i="4"/>
  <c r="J850" i="4"/>
  <c r="Q850" i="4" s="1"/>
  <c r="X839" i="4"/>
  <c r="Q838" i="4"/>
  <c r="P838" i="4"/>
  <c r="N838" i="4"/>
  <c r="L838" i="4"/>
  <c r="J838" i="4"/>
  <c r="X830" i="4"/>
  <c r="P829" i="4"/>
  <c r="Q829" i="4" s="1"/>
  <c r="N829" i="4"/>
  <c r="L829" i="4"/>
  <c r="J829" i="4"/>
  <c r="X825" i="4"/>
  <c r="N824" i="4"/>
  <c r="L824" i="4"/>
  <c r="J824" i="4"/>
  <c r="X819" i="4"/>
  <c r="P818" i="4"/>
  <c r="N818" i="4"/>
  <c r="N817" i="4" s="1"/>
  <c r="L818" i="4"/>
  <c r="L817" i="4" s="1"/>
  <c r="D19" i="3" s="1"/>
  <c r="J818" i="4"/>
  <c r="Q818" i="4" s="1"/>
  <c r="T817" i="4"/>
  <c r="X814" i="4"/>
  <c r="P813" i="4"/>
  <c r="Q813" i="4" s="1"/>
  <c r="N813" i="4"/>
  <c r="L813" i="4"/>
  <c r="J813" i="4"/>
  <c r="X811" i="4"/>
  <c r="N810" i="4"/>
  <c r="L810" i="4"/>
  <c r="J810" i="4"/>
  <c r="X791" i="4"/>
  <c r="P790" i="4"/>
  <c r="N790" i="4"/>
  <c r="N789" i="4" s="1"/>
  <c r="L790" i="4"/>
  <c r="L789" i="4" s="1"/>
  <c r="D18" i="3" s="1"/>
  <c r="J790" i="4"/>
  <c r="Q790" i="4" s="1"/>
  <c r="T789" i="4"/>
  <c r="X786" i="4"/>
  <c r="P785" i="4"/>
  <c r="Q785" i="4" s="1"/>
  <c r="N785" i="4"/>
  <c r="N781" i="4" s="1"/>
  <c r="L785" i="4"/>
  <c r="J785" i="4"/>
  <c r="X783" i="4"/>
  <c r="N782" i="4"/>
  <c r="L782" i="4"/>
  <c r="L781" i="4" s="1"/>
  <c r="D17" i="3" s="1"/>
  <c r="J782" i="4"/>
  <c r="T781" i="4"/>
  <c r="X772" i="4"/>
  <c r="Q771" i="4"/>
  <c r="P771" i="4"/>
  <c r="N771" i="4"/>
  <c r="L771" i="4"/>
  <c r="J771" i="4"/>
  <c r="X767" i="4"/>
  <c r="P766" i="4"/>
  <c r="N766" i="4"/>
  <c r="L766" i="4"/>
  <c r="J766" i="4"/>
  <c r="Q766" i="4" s="1"/>
  <c r="X762" i="4"/>
  <c r="N761" i="4"/>
  <c r="L761" i="4"/>
  <c r="J761" i="4"/>
  <c r="X757" i="4"/>
  <c r="P756" i="4"/>
  <c r="N756" i="4"/>
  <c r="L756" i="4"/>
  <c r="J756" i="4"/>
  <c r="Q756" i="4" s="1"/>
  <c r="X752" i="4"/>
  <c r="Q751" i="4"/>
  <c r="P751" i="4"/>
  <c r="N751" i="4"/>
  <c r="L751" i="4"/>
  <c r="J751" i="4"/>
  <c r="X749" i="4"/>
  <c r="P748" i="4"/>
  <c r="Q748" i="4" s="1"/>
  <c r="N748" i="4"/>
  <c r="L748" i="4"/>
  <c r="J748" i="4"/>
  <c r="X746" i="4"/>
  <c r="N745" i="4"/>
  <c r="L745" i="4"/>
  <c r="J745" i="4"/>
  <c r="X743" i="4"/>
  <c r="P742" i="4"/>
  <c r="N742" i="4"/>
  <c r="L742" i="4"/>
  <c r="J742" i="4"/>
  <c r="Q742" i="4" s="1"/>
  <c r="X740" i="4"/>
  <c r="Q739" i="4"/>
  <c r="P739" i="4"/>
  <c r="N739" i="4"/>
  <c r="L739" i="4"/>
  <c r="J739" i="4"/>
  <c r="X733" i="4"/>
  <c r="P732" i="4"/>
  <c r="Q732" i="4" s="1"/>
  <c r="N732" i="4"/>
  <c r="L732" i="4"/>
  <c r="J732" i="4"/>
  <c r="X730" i="4"/>
  <c r="N729" i="4"/>
  <c r="L729" i="4"/>
  <c r="J729" i="4"/>
  <c r="X722" i="4"/>
  <c r="P721" i="4"/>
  <c r="N721" i="4"/>
  <c r="L721" i="4"/>
  <c r="J721" i="4"/>
  <c r="Q721" i="4" s="1"/>
  <c r="X714" i="4"/>
  <c r="Q713" i="4"/>
  <c r="P713" i="4"/>
  <c r="N713" i="4"/>
  <c r="L713" i="4"/>
  <c r="J713" i="4"/>
  <c r="X707" i="4"/>
  <c r="P706" i="4"/>
  <c r="Q706" i="4" s="1"/>
  <c r="N706" i="4"/>
  <c r="L706" i="4"/>
  <c r="J706" i="4"/>
  <c r="X700" i="4"/>
  <c r="N699" i="4"/>
  <c r="L699" i="4"/>
  <c r="J699" i="4"/>
  <c r="X693" i="4"/>
  <c r="P692" i="4"/>
  <c r="N692" i="4"/>
  <c r="L692" i="4"/>
  <c r="J692" i="4"/>
  <c r="Q692" i="4" s="1"/>
  <c r="X686" i="4"/>
  <c r="Q685" i="4"/>
  <c r="P685" i="4"/>
  <c r="N685" i="4"/>
  <c r="L685" i="4"/>
  <c r="J685" i="4"/>
  <c r="X676" i="4"/>
  <c r="P675" i="4"/>
  <c r="N675" i="4"/>
  <c r="N674" i="4" s="1"/>
  <c r="L675" i="4"/>
  <c r="J675" i="4"/>
  <c r="T674" i="4"/>
  <c r="L674" i="4"/>
  <c r="J674" i="4"/>
  <c r="X667" i="4"/>
  <c r="P666" i="4"/>
  <c r="N666" i="4"/>
  <c r="L666" i="4"/>
  <c r="J666" i="4"/>
  <c r="Q666" i="4" s="1"/>
  <c r="X664" i="4"/>
  <c r="Q663" i="4"/>
  <c r="P663" i="4"/>
  <c r="N663" i="4"/>
  <c r="L663" i="4"/>
  <c r="J663" i="4"/>
  <c r="X650" i="4"/>
  <c r="P649" i="4"/>
  <c r="Q649" i="4" s="1"/>
  <c r="N649" i="4"/>
  <c r="L649" i="4"/>
  <c r="J649" i="4"/>
  <c r="X647" i="4"/>
  <c r="N646" i="4"/>
  <c r="L646" i="4"/>
  <c r="J646" i="4"/>
  <c r="X637" i="4"/>
  <c r="P636" i="4"/>
  <c r="N636" i="4"/>
  <c r="L636" i="4"/>
  <c r="J636" i="4"/>
  <c r="Q636" i="4" s="1"/>
  <c r="X634" i="4"/>
  <c r="Q633" i="4"/>
  <c r="P633" i="4"/>
  <c r="N633" i="4"/>
  <c r="L633" i="4"/>
  <c r="J633" i="4"/>
  <c r="X631" i="4"/>
  <c r="P630" i="4"/>
  <c r="Q630" i="4" s="1"/>
  <c r="N630" i="4"/>
  <c r="L630" i="4"/>
  <c r="J630" i="4"/>
  <c r="X628" i="4"/>
  <c r="N627" i="4"/>
  <c r="L627" i="4"/>
  <c r="J627" i="4"/>
  <c r="X620" i="4"/>
  <c r="P619" i="4"/>
  <c r="N619" i="4"/>
  <c r="L619" i="4"/>
  <c r="J619" i="4"/>
  <c r="Q619" i="4" s="1"/>
  <c r="X612" i="4"/>
  <c r="Q611" i="4"/>
  <c r="P611" i="4"/>
  <c r="N611" i="4"/>
  <c r="L611" i="4"/>
  <c r="J611" i="4"/>
  <c r="X606" i="4"/>
  <c r="P605" i="4"/>
  <c r="Q605" i="4" s="1"/>
  <c r="N605" i="4"/>
  <c r="L605" i="4"/>
  <c r="J605" i="4"/>
  <c r="X600" i="4"/>
  <c r="N599" i="4"/>
  <c r="L599" i="4"/>
  <c r="L571" i="4" s="1"/>
  <c r="D15" i="3" s="1"/>
  <c r="J599" i="4"/>
  <c r="X594" i="4"/>
  <c r="P593" i="4"/>
  <c r="N593" i="4"/>
  <c r="L593" i="4"/>
  <c r="J593" i="4"/>
  <c r="Q593" i="4" s="1"/>
  <c r="X573" i="4"/>
  <c r="Q572" i="4"/>
  <c r="P572" i="4"/>
  <c r="N572" i="4"/>
  <c r="L572" i="4"/>
  <c r="J572" i="4"/>
  <c r="J571" i="4" s="1"/>
  <c r="C15" i="3" s="1"/>
  <c r="T571" i="4"/>
  <c r="N571" i="4"/>
  <c r="X565" i="4"/>
  <c r="N564" i="4"/>
  <c r="L564" i="4"/>
  <c r="J564" i="4"/>
  <c r="X562" i="4"/>
  <c r="P561" i="4"/>
  <c r="N561" i="4"/>
  <c r="L561" i="4"/>
  <c r="J561" i="4"/>
  <c r="Q561" i="4" s="1"/>
  <c r="X556" i="4"/>
  <c r="Q555" i="4"/>
  <c r="P555" i="4"/>
  <c r="N555" i="4"/>
  <c r="L555" i="4"/>
  <c r="J555" i="4"/>
  <c r="X553" i="4"/>
  <c r="P552" i="4"/>
  <c r="Q552" i="4" s="1"/>
  <c r="N552" i="4"/>
  <c r="L552" i="4"/>
  <c r="J552" i="4"/>
  <c r="X550" i="4"/>
  <c r="N549" i="4"/>
  <c r="L549" i="4"/>
  <c r="J549" i="4"/>
  <c r="X547" i="4"/>
  <c r="P546" i="4"/>
  <c r="N546" i="4"/>
  <c r="L546" i="4"/>
  <c r="J546" i="4"/>
  <c r="Q546" i="4" s="1"/>
  <c r="X544" i="4"/>
  <c r="Q543" i="4"/>
  <c r="P543" i="4"/>
  <c r="N543" i="4"/>
  <c r="L543" i="4"/>
  <c r="J543" i="4"/>
  <c r="X539" i="4"/>
  <c r="P538" i="4"/>
  <c r="Q538" i="4" s="1"/>
  <c r="N538" i="4"/>
  <c r="L538" i="4"/>
  <c r="J538" i="4"/>
  <c r="X533" i="4"/>
  <c r="N532" i="4"/>
  <c r="L532" i="4"/>
  <c r="J532" i="4"/>
  <c r="X530" i="4"/>
  <c r="P529" i="4"/>
  <c r="N529" i="4"/>
  <c r="L529" i="4"/>
  <c r="J529" i="4"/>
  <c r="Q529" i="4" s="1"/>
  <c r="X527" i="4"/>
  <c r="Q526" i="4"/>
  <c r="P526" i="4"/>
  <c r="N526" i="4"/>
  <c r="L526" i="4"/>
  <c r="J526" i="4"/>
  <c r="X522" i="4"/>
  <c r="P521" i="4"/>
  <c r="N521" i="4"/>
  <c r="N512" i="4" s="1"/>
  <c r="L521" i="4"/>
  <c r="J521" i="4"/>
  <c r="Q521" i="4" s="1"/>
  <c r="X514" i="4"/>
  <c r="N513" i="4"/>
  <c r="L513" i="4"/>
  <c r="L512" i="4" s="1"/>
  <c r="D14" i="3" s="1"/>
  <c r="J513" i="4"/>
  <c r="T512" i="4"/>
  <c r="X506" i="4"/>
  <c r="Q505" i="4"/>
  <c r="P505" i="4"/>
  <c r="N505" i="4"/>
  <c r="L505" i="4"/>
  <c r="J505" i="4"/>
  <c r="X499" i="4"/>
  <c r="P498" i="4"/>
  <c r="N498" i="4"/>
  <c r="N475" i="4" s="1"/>
  <c r="L498" i="4"/>
  <c r="J498" i="4"/>
  <c r="Q498" i="4" s="1"/>
  <c r="X477" i="4"/>
  <c r="N476" i="4"/>
  <c r="L476" i="4"/>
  <c r="L475" i="4" s="1"/>
  <c r="D13" i="3" s="1"/>
  <c r="J476" i="4"/>
  <c r="T475" i="4"/>
  <c r="X469" i="4"/>
  <c r="Q468" i="4"/>
  <c r="P468" i="4"/>
  <c r="N468" i="4"/>
  <c r="L468" i="4"/>
  <c r="J468" i="4"/>
  <c r="X463" i="4"/>
  <c r="P462" i="4"/>
  <c r="N462" i="4"/>
  <c r="L462" i="4"/>
  <c r="J462" i="4"/>
  <c r="Q462" i="4" s="1"/>
  <c r="X458" i="4"/>
  <c r="N457" i="4"/>
  <c r="L457" i="4"/>
  <c r="J457" i="4"/>
  <c r="X452" i="4"/>
  <c r="P451" i="4"/>
  <c r="N451" i="4"/>
  <c r="L451" i="4"/>
  <c r="J451" i="4"/>
  <c r="Q451" i="4" s="1"/>
  <c r="X447" i="4"/>
  <c r="Q446" i="4"/>
  <c r="P446" i="4"/>
  <c r="N446" i="4"/>
  <c r="L446" i="4"/>
  <c r="J446" i="4"/>
  <c r="X441" i="4"/>
  <c r="P440" i="4"/>
  <c r="N440" i="4"/>
  <c r="L440" i="4"/>
  <c r="J440" i="4"/>
  <c r="Q440" i="4" s="1"/>
  <c r="X430" i="4"/>
  <c r="N429" i="4"/>
  <c r="L429" i="4"/>
  <c r="J429" i="4"/>
  <c r="X422" i="4"/>
  <c r="P421" i="4"/>
  <c r="N421" i="4"/>
  <c r="L421" i="4"/>
  <c r="J421" i="4"/>
  <c r="Q421" i="4" s="1"/>
  <c r="X416" i="4"/>
  <c r="Q415" i="4"/>
  <c r="P415" i="4"/>
  <c r="N415" i="4"/>
  <c r="L415" i="4"/>
  <c r="J415" i="4"/>
  <c r="X413" i="4"/>
  <c r="P412" i="4"/>
  <c r="N412" i="4"/>
  <c r="N405" i="4" s="1"/>
  <c r="L412" i="4"/>
  <c r="J412" i="4"/>
  <c r="Q412" i="4" s="1"/>
  <c r="X407" i="4"/>
  <c r="N406" i="4"/>
  <c r="L406" i="4"/>
  <c r="L405" i="4" s="1"/>
  <c r="D12" i="3" s="1"/>
  <c r="J406" i="4"/>
  <c r="T405" i="4"/>
  <c r="X402" i="4"/>
  <c r="Q401" i="4"/>
  <c r="P401" i="4"/>
  <c r="N401" i="4"/>
  <c r="L401" i="4"/>
  <c r="J401" i="4"/>
  <c r="X399" i="4"/>
  <c r="P398" i="4"/>
  <c r="N398" i="4"/>
  <c r="L398" i="4"/>
  <c r="J398" i="4"/>
  <c r="Q398" i="4" s="1"/>
  <c r="X396" i="4"/>
  <c r="N395" i="4"/>
  <c r="L395" i="4"/>
  <c r="J395" i="4"/>
  <c r="X393" i="4"/>
  <c r="P392" i="4"/>
  <c r="Q392" i="4" s="1"/>
  <c r="N392" i="4"/>
  <c r="L392" i="4"/>
  <c r="J392" i="4"/>
  <c r="X390" i="4"/>
  <c r="Q389" i="4"/>
  <c r="P389" i="4"/>
  <c r="N389" i="4"/>
  <c r="L389" i="4"/>
  <c r="J389" i="4"/>
  <c r="X387" i="4"/>
  <c r="P386" i="4"/>
  <c r="N386" i="4"/>
  <c r="N385" i="4" s="1"/>
  <c r="L386" i="4"/>
  <c r="J386" i="4"/>
  <c r="Q386" i="4" s="1"/>
  <c r="T385" i="4"/>
  <c r="L385" i="4"/>
  <c r="J385" i="4"/>
  <c r="X379" i="4"/>
  <c r="P378" i="4"/>
  <c r="N378" i="4"/>
  <c r="L378" i="4"/>
  <c r="J378" i="4"/>
  <c r="Q378" i="4" s="1"/>
  <c r="X376" i="4"/>
  <c r="Q375" i="4"/>
  <c r="P375" i="4"/>
  <c r="N375" i="4"/>
  <c r="L375" i="4"/>
  <c r="J375" i="4"/>
  <c r="X370" i="4"/>
  <c r="P369" i="4"/>
  <c r="N369" i="4"/>
  <c r="L369" i="4"/>
  <c r="J369" i="4"/>
  <c r="Q369" i="4" s="1"/>
  <c r="X364" i="4"/>
  <c r="N363" i="4"/>
  <c r="L363" i="4"/>
  <c r="J363" i="4"/>
  <c r="X343" i="4"/>
  <c r="P342" i="4"/>
  <c r="N342" i="4"/>
  <c r="L342" i="4"/>
  <c r="J342" i="4"/>
  <c r="Q342" i="4" s="1"/>
  <c r="X340" i="4"/>
  <c r="Q339" i="4"/>
  <c r="P339" i="4"/>
  <c r="N339" i="4"/>
  <c r="L339" i="4"/>
  <c r="J339" i="4"/>
  <c r="X327" i="4"/>
  <c r="P326" i="4"/>
  <c r="N326" i="4"/>
  <c r="L326" i="4"/>
  <c r="J326" i="4"/>
  <c r="Q326" i="4" s="1"/>
  <c r="X307" i="4"/>
  <c r="N306" i="4"/>
  <c r="L306" i="4"/>
  <c r="J306" i="4"/>
  <c r="X292" i="4"/>
  <c r="P291" i="4"/>
  <c r="N291" i="4"/>
  <c r="L291" i="4"/>
  <c r="J291" i="4"/>
  <c r="Q291" i="4" s="1"/>
  <c r="X287" i="4"/>
  <c r="Q286" i="4"/>
  <c r="P286" i="4"/>
  <c r="N286" i="4"/>
  <c r="L286" i="4"/>
  <c r="J286" i="4"/>
  <c r="X281" i="4"/>
  <c r="P280" i="4"/>
  <c r="N280" i="4"/>
  <c r="N251" i="4" s="1"/>
  <c r="L280" i="4"/>
  <c r="J280" i="4"/>
  <c r="Q280" i="4" s="1"/>
  <c r="X253" i="4"/>
  <c r="N252" i="4"/>
  <c r="L252" i="4"/>
  <c r="L251" i="4" s="1"/>
  <c r="D10" i="3" s="1"/>
  <c r="J252" i="4"/>
  <c r="T251" i="4"/>
  <c r="X248" i="4"/>
  <c r="Q247" i="4"/>
  <c r="P247" i="4"/>
  <c r="N247" i="4"/>
  <c r="L247" i="4"/>
  <c r="J247" i="4"/>
  <c r="X241" i="4"/>
  <c r="P240" i="4"/>
  <c r="N240" i="4"/>
  <c r="L240" i="4"/>
  <c r="J240" i="4"/>
  <c r="Q240" i="4" s="1"/>
  <c r="X234" i="4"/>
  <c r="N233" i="4"/>
  <c r="L233" i="4"/>
  <c r="J233" i="4"/>
  <c r="X229" i="4"/>
  <c r="P228" i="4"/>
  <c r="N228" i="4"/>
  <c r="L228" i="4"/>
  <c r="J228" i="4"/>
  <c r="Q228" i="4" s="1"/>
  <c r="X223" i="4"/>
  <c r="Q222" i="4"/>
  <c r="P222" i="4"/>
  <c r="N222" i="4"/>
  <c r="L222" i="4"/>
  <c r="J222" i="4"/>
  <c r="X218" i="4"/>
  <c r="P217" i="4"/>
  <c r="N217" i="4"/>
  <c r="L217" i="4"/>
  <c r="J217" i="4"/>
  <c r="Q217" i="4" s="1"/>
  <c r="X210" i="4"/>
  <c r="N209" i="4"/>
  <c r="L209" i="4"/>
  <c r="J209" i="4"/>
  <c r="X202" i="4"/>
  <c r="P201" i="4"/>
  <c r="N201" i="4"/>
  <c r="L201" i="4"/>
  <c r="J201" i="4"/>
  <c r="Q201" i="4" s="1"/>
  <c r="X196" i="4"/>
  <c r="Q195" i="4"/>
  <c r="P195" i="4"/>
  <c r="N195" i="4"/>
  <c r="L195" i="4"/>
  <c r="J195" i="4"/>
  <c r="X190" i="4"/>
  <c r="P189" i="4"/>
  <c r="Q189" i="4" s="1"/>
  <c r="N189" i="4"/>
  <c r="L189" i="4"/>
  <c r="J189" i="4"/>
  <c r="X184" i="4"/>
  <c r="N183" i="4"/>
  <c r="L183" i="4"/>
  <c r="J183" i="4"/>
  <c r="X181" i="4"/>
  <c r="P180" i="4"/>
  <c r="N180" i="4"/>
  <c r="L180" i="4"/>
  <c r="J180" i="4"/>
  <c r="Q180" i="4" s="1"/>
  <c r="X173" i="4"/>
  <c r="Q172" i="4"/>
  <c r="P172" i="4"/>
  <c r="N172" i="4"/>
  <c r="L172" i="4"/>
  <c r="J172" i="4"/>
  <c r="X165" i="4"/>
  <c r="P164" i="4"/>
  <c r="N164" i="4"/>
  <c r="N156" i="4" s="1"/>
  <c r="L164" i="4"/>
  <c r="J164" i="4"/>
  <c r="Q164" i="4" s="1"/>
  <c r="X158" i="4"/>
  <c r="N157" i="4"/>
  <c r="L157" i="4"/>
  <c r="L156" i="4" s="1"/>
  <c r="D9" i="3" s="1"/>
  <c r="J157" i="4"/>
  <c r="T156" i="4"/>
  <c r="X151" i="4"/>
  <c r="Q150" i="4"/>
  <c r="P150" i="4"/>
  <c r="N150" i="4"/>
  <c r="L150" i="4"/>
  <c r="J150" i="4"/>
  <c r="X148" i="4"/>
  <c r="P147" i="4"/>
  <c r="N147" i="4"/>
  <c r="L147" i="4"/>
  <c r="J147" i="4"/>
  <c r="Q147" i="4" s="1"/>
  <c r="X145" i="4"/>
  <c r="N144" i="4"/>
  <c r="L144" i="4"/>
  <c r="J144" i="4"/>
  <c r="X138" i="4"/>
  <c r="P137" i="4"/>
  <c r="N137" i="4"/>
  <c r="L137" i="4"/>
  <c r="J137" i="4"/>
  <c r="Q137" i="4" s="1"/>
  <c r="X135" i="4"/>
  <c r="Q134" i="4"/>
  <c r="P134" i="4"/>
  <c r="N134" i="4"/>
  <c r="L134" i="4"/>
  <c r="J134" i="4"/>
  <c r="X127" i="4"/>
  <c r="P126" i="4"/>
  <c r="N126" i="4"/>
  <c r="L126" i="4"/>
  <c r="J126" i="4"/>
  <c r="Q126" i="4" s="1"/>
  <c r="X124" i="4"/>
  <c r="N123" i="4"/>
  <c r="L123" i="4"/>
  <c r="J123" i="4"/>
  <c r="X121" i="4"/>
  <c r="P120" i="4"/>
  <c r="N120" i="4"/>
  <c r="L120" i="4"/>
  <c r="J120" i="4"/>
  <c r="Q120" i="4" s="1"/>
  <c r="X116" i="4"/>
  <c r="Q115" i="4"/>
  <c r="P115" i="4"/>
  <c r="N115" i="4"/>
  <c r="L115" i="4"/>
  <c r="J115" i="4"/>
  <c r="X109" i="4"/>
  <c r="P108" i="4"/>
  <c r="N108" i="4"/>
  <c r="L108" i="4"/>
  <c r="J108" i="4"/>
  <c r="Q108" i="4" s="1"/>
  <c r="X101" i="4"/>
  <c r="N100" i="4"/>
  <c r="L100" i="4"/>
  <c r="J100" i="4"/>
  <c r="X95" i="4"/>
  <c r="P94" i="4"/>
  <c r="N94" i="4"/>
  <c r="L94" i="4"/>
  <c r="J94" i="4"/>
  <c r="Q94" i="4" s="1"/>
  <c r="X89" i="4"/>
  <c r="Q88" i="4"/>
  <c r="P88" i="4"/>
  <c r="N88" i="4"/>
  <c r="L88" i="4"/>
  <c r="J88" i="4"/>
  <c r="X84" i="4"/>
  <c r="P83" i="4"/>
  <c r="N83" i="4"/>
  <c r="L83" i="4"/>
  <c r="J83" i="4"/>
  <c r="Q83" i="4" s="1"/>
  <c r="X81" i="4"/>
  <c r="N80" i="4"/>
  <c r="L80" i="4"/>
  <c r="J80" i="4"/>
  <c r="X78" i="4"/>
  <c r="P77" i="4"/>
  <c r="N77" i="4"/>
  <c r="L77" i="4"/>
  <c r="J77" i="4"/>
  <c r="Q77" i="4" s="1"/>
  <c r="X71" i="4"/>
  <c r="Q70" i="4"/>
  <c r="P70" i="4"/>
  <c r="N70" i="4"/>
  <c r="L70" i="4"/>
  <c r="J70" i="4"/>
  <c r="X58" i="4"/>
  <c r="P57" i="4"/>
  <c r="N57" i="4"/>
  <c r="L57" i="4"/>
  <c r="J57" i="4"/>
  <c r="Q57" i="4" s="1"/>
  <c r="X49" i="4"/>
  <c r="N48" i="4"/>
  <c r="L48" i="4"/>
  <c r="J48" i="4"/>
  <c r="X43" i="4"/>
  <c r="P42" i="4"/>
  <c r="N42" i="4"/>
  <c r="L42" i="4"/>
  <c r="J42" i="4"/>
  <c r="Q42" i="4" s="1"/>
  <c r="X33" i="4"/>
  <c r="Q32" i="4"/>
  <c r="P32" i="4"/>
  <c r="N32" i="4"/>
  <c r="L32" i="4"/>
  <c r="J32" i="4"/>
  <c r="X26" i="4"/>
  <c r="P25" i="4"/>
  <c r="Q25" i="4" s="1"/>
  <c r="N25" i="4"/>
  <c r="L25" i="4"/>
  <c r="J25" i="4"/>
  <c r="X18" i="4"/>
  <c r="N17" i="4"/>
  <c r="L17" i="4"/>
  <c r="J17" i="4"/>
  <c r="X10" i="4"/>
  <c r="P9" i="4"/>
  <c r="N9" i="4"/>
  <c r="N8" i="4" s="1"/>
  <c r="L9" i="4"/>
  <c r="L8" i="4" s="1"/>
  <c r="J9" i="4"/>
  <c r="Q9" i="4" s="1"/>
  <c r="T8" i="4"/>
  <c r="T7" i="4" s="1"/>
  <c r="X4" i="4"/>
  <c r="C25" i="3"/>
  <c r="G23" i="3"/>
  <c r="D23" i="3"/>
  <c r="C23" i="3"/>
  <c r="G22" i="3"/>
  <c r="G21" i="3"/>
  <c r="D21" i="3"/>
  <c r="G20" i="3"/>
  <c r="G19" i="3"/>
  <c r="G18" i="3"/>
  <c r="G17" i="3"/>
  <c r="G16" i="3"/>
  <c r="D16" i="3"/>
  <c r="C16" i="3"/>
  <c r="G15" i="3"/>
  <c r="G14" i="3"/>
  <c r="G13" i="3"/>
  <c r="G12" i="3"/>
  <c r="G11" i="3"/>
  <c r="D11" i="3"/>
  <c r="C11" i="3"/>
  <c r="G10" i="3"/>
  <c r="G9" i="3"/>
  <c r="G8" i="3"/>
  <c r="F30" i="1"/>
  <c r="F27" i="1"/>
  <c r="J10" i="1"/>
  <c r="J9" i="1"/>
  <c r="J8" i="1"/>
  <c r="J7" i="1"/>
  <c r="A7" i="1"/>
  <c r="J4" i="1"/>
  <c r="A4" i="1" a="1"/>
  <c r="A4" i="1" s="1"/>
  <c r="E26" i="1"/>
  <c r="Q564" i="4" l="1"/>
  <c r="Q699" i="4"/>
  <c r="A8" i="1"/>
  <c r="A5" i="1" a="1"/>
  <c r="A5" i="1" s="1"/>
  <c r="A9" i="1" s="1"/>
  <c r="Q123" i="4"/>
  <c r="Q1072" i="4"/>
  <c r="Q532" i="4"/>
  <c r="L7" i="4"/>
  <c r="D8" i="3"/>
  <c r="Q306" i="4"/>
  <c r="Q599" i="4"/>
  <c r="Q571" i="4" s="1"/>
  <c r="F15" i="3" s="1"/>
  <c r="Q80" i="4"/>
  <c r="N7" i="4"/>
  <c r="N6" i="4" s="1"/>
  <c r="P1040" i="4"/>
  <c r="E21" i="3" s="1"/>
  <c r="Q1052" i="4"/>
  <c r="G7" i="3"/>
  <c r="T6" i="4"/>
  <c r="G6" i="3" s="1"/>
  <c r="Q881" i="4"/>
  <c r="Q395" i="4"/>
  <c r="Q385" i="4" s="1"/>
  <c r="F11" i="3" s="1"/>
  <c r="Q476" i="4"/>
  <c r="Q475" i="4" s="1"/>
  <c r="F13" i="3" s="1"/>
  <c r="Q513" i="4"/>
  <c r="Q761" i="4"/>
  <c r="Q782" i="4"/>
  <c r="Q781" i="4" s="1"/>
  <c r="F17" i="3" s="1"/>
  <c r="Q855" i="4"/>
  <c r="Q899" i="4"/>
  <c r="Q1081" i="4"/>
  <c r="J156" i="4"/>
  <c r="C9" i="3" s="1"/>
  <c r="J251" i="4"/>
  <c r="C10" i="3" s="1"/>
  <c r="J405" i="4"/>
  <c r="C12" i="3" s="1"/>
  <c r="J475" i="4"/>
  <c r="C13" i="3" s="1"/>
  <c r="J512" i="4"/>
  <c r="C14" i="3" s="1"/>
  <c r="Q675" i="4"/>
  <c r="J781" i="4"/>
  <c r="C17" i="3" s="1"/>
  <c r="Q1041" i="4"/>
  <c r="J1071" i="4"/>
  <c r="C22" i="3" s="1"/>
  <c r="P17" i="4"/>
  <c r="P48" i="4"/>
  <c r="Q48" i="4" s="1"/>
  <c r="P80" i="4"/>
  <c r="P100" i="4"/>
  <c r="Q100" i="4" s="1"/>
  <c r="P123" i="4"/>
  <c r="P144" i="4"/>
  <c r="Q144" i="4" s="1"/>
  <c r="P157" i="4"/>
  <c r="P183" i="4"/>
  <c r="Q183" i="4" s="1"/>
  <c r="P209" i="4"/>
  <c r="Q209" i="4" s="1"/>
  <c r="P233" i="4"/>
  <c r="Q233" i="4" s="1"/>
  <c r="P252" i="4"/>
  <c r="P306" i="4"/>
  <c r="P363" i="4"/>
  <c r="Q363" i="4" s="1"/>
  <c r="P395" i="4"/>
  <c r="P385" i="4" s="1"/>
  <c r="E11" i="3" s="1"/>
  <c r="P406" i="4"/>
  <c r="Q406" i="4" s="1"/>
  <c r="P429" i="4"/>
  <c r="Q429" i="4" s="1"/>
  <c r="P457" i="4"/>
  <c r="Q457" i="4" s="1"/>
  <c r="P476" i="4"/>
  <c r="P475" i="4" s="1"/>
  <c r="E13" i="3" s="1"/>
  <c r="P513" i="4"/>
  <c r="P532" i="4"/>
  <c r="P549" i="4"/>
  <c r="Q549" i="4" s="1"/>
  <c r="P564" i="4"/>
  <c r="P599" i="4"/>
  <c r="P627" i="4"/>
  <c r="Q627" i="4" s="1"/>
  <c r="P646" i="4"/>
  <c r="Q646" i="4" s="1"/>
  <c r="P699" i="4"/>
  <c r="P729" i="4"/>
  <c r="Q729" i="4" s="1"/>
  <c r="P745" i="4"/>
  <c r="Q745" i="4" s="1"/>
  <c r="P761" i="4"/>
  <c r="P782" i="4"/>
  <c r="P781" i="4" s="1"/>
  <c r="E17" i="3" s="1"/>
  <c r="P810" i="4"/>
  <c r="P789" i="4" s="1"/>
  <c r="E18" i="3" s="1"/>
  <c r="P824" i="4"/>
  <c r="P817" i="4" s="1"/>
  <c r="E19" i="3" s="1"/>
  <c r="P855" i="4"/>
  <c r="P881" i="4"/>
  <c r="P899" i="4"/>
  <c r="P920" i="4"/>
  <c r="Q920" i="4" s="1"/>
  <c r="P943" i="4"/>
  <c r="Q943" i="4" s="1"/>
  <c r="P960" i="4"/>
  <c r="Q960" i="4" s="1"/>
  <c r="Q947" i="4" s="1"/>
  <c r="F20" i="3" s="1"/>
  <c r="P981" i="4"/>
  <c r="Q981" i="4" s="1"/>
  <c r="P1002" i="4"/>
  <c r="Q1002" i="4" s="1"/>
  <c r="P1024" i="4"/>
  <c r="Q1024" i="4" s="1"/>
  <c r="P1058" i="4"/>
  <c r="Q1058" i="4" s="1"/>
  <c r="P1072" i="4"/>
  <c r="P1086" i="4"/>
  <c r="Q1086" i="4" s="1"/>
  <c r="P1106" i="4"/>
  <c r="Q1106" i="4" s="1"/>
  <c r="J8" i="4"/>
  <c r="J789" i="4"/>
  <c r="C18" i="3" s="1"/>
  <c r="J817" i="4"/>
  <c r="C19" i="3" s="1"/>
  <c r="P1021" i="4"/>
  <c r="Q1021" i="4" s="1"/>
  <c r="P1036" i="4"/>
  <c r="Q1036" i="4" s="1"/>
  <c r="P1052" i="4"/>
  <c r="P1081" i="4"/>
  <c r="P1103" i="4"/>
  <c r="Q1103" i="4" s="1"/>
  <c r="P1117" i="4"/>
  <c r="P1113" i="4" s="1"/>
  <c r="E23" i="3" s="1"/>
  <c r="Q405" i="4" l="1"/>
  <c r="F12" i="3" s="1"/>
  <c r="P571" i="4"/>
  <c r="E15" i="3" s="1"/>
  <c r="P156" i="4"/>
  <c r="E9" i="3" s="1"/>
  <c r="P674" i="4"/>
  <c r="E16" i="3" s="1"/>
  <c r="P1071" i="4"/>
  <c r="E22" i="3" s="1"/>
  <c r="P512" i="4"/>
  <c r="E14" i="3" s="1"/>
  <c r="P251" i="4"/>
  <c r="E10" i="3" s="1"/>
  <c r="P8" i="4"/>
  <c r="Q1117" i="4"/>
  <c r="Q1113" i="4" s="1"/>
  <c r="F23" i="3" s="1"/>
  <c r="D7" i="3"/>
  <c r="L6" i="4"/>
  <c r="D6" i="3" s="1"/>
  <c r="Q17" i="4"/>
  <c r="Q8" i="4" s="1"/>
  <c r="A12" i="1"/>
  <c r="A15" i="1"/>
  <c r="A6" i="1" a="1"/>
  <c r="A6" i="1" s="1"/>
  <c r="A10" i="1" s="1"/>
  <c r="J7" i="4"/>
  <c r="C8" i="3"/>
  <c r="P947" i="4"/>
  <c r="E20" i="3" s="1"/>
  <c r="A11" i="1"/>
  <c r="A14" i="1"/>
  <c r="Q824" i="4"/>
  <c r="Q817" i="4" s="1"/>
  <c r="F19" i="3" s="1"/>
  <c r="P405" i="4"/>
  <c r="E12" i="3" s="1"/>
  <c r="Q1040" i="4"/>
  <c r="F21" i="3" s="1"/>
  <c r="Q674" i="4"/>
  <c r="F16" i="3" s="1"/>
  <c r="Q810" i="4"/>
  <c r="Q789" i="4" s="1"/>
  <c r="F18" i="3" s="1"/>
  <c r="Q157" i="4"/>
  <c r="Q156" i="4" s="1"/>
  <c r="F9" i="3" s="1"/>
  <c r="Q1071" i="4"/>
  <c r="F22" i="3" s="1"/>
  <c r="Q512" i="4"/>
  <c r="F14" i="3" s="1"/>
  <c r="Q252" i="4"/>
  <c r="Q251" i="4" s="1"/>
  <c r="F10" i="3" s="1"/>
  <c r="B27" i="3"/>
  <c r="D28" i="1"/>
  <c r="E29" i="1"/>
  <c r="C28" i="3"/>
  <c r="C27" i="3"/>
  <c r="E28" i="1"/>
  <c r="D29" i="1"/>
  <c r="B28" i="3"/>
  <c r="F29" i="1" l="1"/>
  <c r="E27" i="1"/>
  <c r="E30" i="1" s="1"/>
  <c r="C26" i="3"/>
  <c r="C29" i="3" s="1"/>
  <c r="F28" i="1"/>
  <c r="E8" i="3"/>
  <c r="P7" i="4"/>
  <c r="C7" i="3"/>
  <c r="J6" i="4"/>
  <c r="C6" i="3" s="1"/>
  <c r="F8" i="3"/>
  <c r="Q7" i="4"/>
  <c r="A13" i="1"/>
  <c r="A16" i="1"/>
  <c r="E7" i="3" l="1"/>
  <c r="P6" i="4"/>
  <c r="E6" i="3" s="1"/>
  <c r="F7" i="3"/>
  <c r="Q6" i="4"/>
  <c r="F6" i="3" s="1"/>
</calcChain>
</file>

<file path=xl/sharedStrings.xml><?xml version="1.0" encoding="utf-8"?>
<sst xmlns="http://schemas.openxmlformats.org/spreadsheetml/2006/main" count="1956" uniqueCount="858">
  <si>
    <t>Plný popis:</t>
  </si>
  <si>
    <t>Výkaz výměr:</t>
  </si>
  <si>
    <t>Celkem (včetně DPH)</t>
  </si>
  <si>
    <t>Celkem (bez DPH)</t>
  </si>
  <si>
    <t>DPH</t>
  </si>
  <si>
    <t>Popis</t>
  </si>
  <si>
    <t>Poř.</t>
  </si>
  <si>
    <t>Typ</t>
  </si>
  <si>
    <t>Kód</t>
  </si>
  <si>
    <t>MJ</t>
  </si>
  <si>
    <t>Výměra</t>
  </si>
  <si>
    <t>Jedn. cena</t>
  </si>
  <si>
    <t>Cena</t>
  </si>
  <si>
    <t>Jedn. hmotn.</t>
  </si>
  <si>
    <t>Hmotnost</t>
  </si>
  <si>
    <t>Jedn. suť</t>
  </si>
  <si>
    <t>Suť</t>
  </si>
  <si>
    <t>Sazba DPH</t>
  </si>
  <si>
    <t>Cena s DPH</t>
  </si>
  <si>
    <t>Komentář</t>
  </si>
  <si>
    <t>Cen. soustava</t>
  </si>
  <si>
    <t>Počet</t>
  </si>
  <si>
    <t>Počet položek</t>
  </si>
  <si>
    <t>Set column width to</t>
  </si>
  <si>
    <t>Ztratné:</t>
  </si>
  <si>
    <t>CENOVÁ NABÍDKA</t>
  </si>
  <si>
    <t>Set Column width to</t>
  </si>
  <si>
    <t>ZAKÁZKA</t>
  </si>
  <si>
    <t>Číslo:</t>
  </si>
  <si>
    <t>Pospíšil 24/03</t>
  </si>
  <si>
    <t>Zakázka:</t>
  </si>
  <si>
    <t>Hřbitov Zábřeh - nové kolumbárium</t>
  </si>
  <si>
    <t>Komentář:</t>
  </si>
  <si>
    <t>Verze:</t>
  </si>
  <si>
    <t>DSP+DPS</t>
  </si>
  <si>
    <t>Komentář verze:</t>
  </si>
  <si>
    <t>Adresa:</t>
  </si>
  <si>
    <t>k.ú. Zábřeh na Moravě, p.č. 4936/1, 4919,4921/1, 4936/86</t>
  </si>
  <si>
    <t>Datum zahájení:</t>
  </si>
  <si>
    <t>Rok:</t>
  </si>
  <si>
    <t>Datum dokončení:</t>
  </si>
  <si>
    <t>Typ Firmy</t>
  </si>
  <si>
    <t>Název</t>
  </si>
  <si>
    <t>Kontaktní osoba</t>
  </si>
  <si>
    <t>Telefon</t>
  </si>
  <si>
    <t>Zpracovatel</t>
  </si>
  <si>
    <t>Pavel Kubela</t>
  </si>
  <si>
    <t>Projektant</t>
  </si>
  <si>
    <t>Ing. Zbyněk Pospíšil</t>
  </si>
  <si>
    <t>Investor</t>
  </si>
  <si>
    <t>Město Zábřeh</t>
  </si>
  <si>
    <t>Význam (funkce)</t>
  </si>
  <si>
    <t>Jméno</t>
  </si>
  <si>
    <t>---</t>
  </si>
  <si>
    <t>REKAPITULACE</t>
  </si>
  <si>
    <t>Kód stavebního objektu</t>
  </si>
  <si>
    <t>Popis objektu</t>
  </si>
  <si>
    <t>Kód zatřídění</t>
  </si>
  <si>
    <t>Zatřídění</t>
  </si>
  <si>
    <t>SO 01</t>
  </si>
  <si>
    <t>Nové kolumbárium</t>
  </si>
  <si>
    <t>Celkem (bez DPH):</t>
  </si>
  <si>
    <t>Kč</t>
  </si>
  <si>
    <t>DPH:</t>
  </si>
  <si>
    <t>Celkem (včetně DPH):</t>
  </si>
  <si>
    <t>Za zhotovitele</t>
  </si>
  <si>
    <t>Za objednatele</t>
  </si>
  <si>
    <t>Jméno :</t>
  </si>
  <si>
    <t>Datum :</t>
  </si>
  <si>
    <t>Podpis:</t>
  </si>
  <si>
    <t>Podpis :</t>
  </si>
  <si>
    <t>Poznámka :</t>
  </si>
  <si>
    <t>S</t>
  </si>
  <si>
    <t>S: Stavba</t>
  </si>
  <si>
    <t>S/SO 01</t>
  </si>
  <si>
    <t>SO 01: Nové kolumbárium</t>
  </si>
  <si>
    <t>S/SO 01/001</t>
  </si>
  <si>
    <t>001: Zemní práce</t>
  </si>
  <si>
    <t>S/SO 01/002</t>
  </si>
  <si>
    <t>002: Základy</t>
  </si>
  <si>
    <t>S/SO 01/003</t>
  </si>
  <si>
    <t>003: Svislé konstrukce</t>
  </si>
  <si>
    <t>S/SO 01/0033</t>
  </si>
  <si>
    <t>0033: Oplocení</t>
  </si>
  <si>
    <t>S/SO 01/005</t>
  </si>
  <si>
    <t>005: Komunikace</t>
  </si>
  <si>
    <t>S/SO 01/006</t>
  </si>
  <si>
    <t>006: Úpravy povrchu</t>
  </si>
  <si>
    <t>S/SO 01/008</t>
  </si>
  <si>
    <t>008: Vedení dálková a přípojná</t>
  </si>
  <si>
    <t>S/SO 01/009</t>
  </si>
  <si>
    <t>009: Ostatní konstrukce a práce</t>
  </si>
  <si>
    <t>S/SO 01/0096</t>
  </si>
  <si>
    <t>0096: Bourání konstrukcí, demolice</t>
  </si>
  <si>
    <t>S/SO 01/099</t>
  </si>
  <si>
    <t>099: Přesun hmot HSV</t>
  </si>
  <si>
    <t>S/SO 01/711</t>
  </si>
  <si>
    <t>711: Izolace proti vodě a vlhkosti</t>
  </si>
  <si>
    <t>S/SO 01/762</t>
  </si>
  <si>
    <t>762: Konstrukce tesařské</t>
  </si>
  <si>
    <t>S/SO 01/764</t>
  </si>
  <si>
    <t>764: Konstrukce klempířské</t>
  </si>
  <si>
    <t>S/SO 01/766</t>
  </si>
  <si>
    <t>766: Konstrukce truhlářské</t>
  </si>
  <si>
    <t>S/SO 01/783</t>
  </si>
  <si>
    <t>783: Nátěry</t>
  </si>
  <si>
    <t>S/SO 01/VRN</t>
  </si>
  <si>
    <t>VRN: Vedlejší rozpočtové náklady</t>
  </si>
  <si>
    <t>Hřbitov Zábřeh - nové kolumbárium - DSP+DPS</t>
  </si>
  <si>
    <t xml:space="preserve"> </t>
  </si>
  <si>
    <t>Stavba</t>
  </si>
  <si>
    <t>Objekt</t>
  </si>
  <si>
    <t>Oddíl</t>
  </si>
  <si>
    <t>SP</t>
  </si>
  <si>
    <t>131251100</t>
  </si>
  <si>
    <t>Hloubení jam nezapažených v hornině třídy těžitelnosti I skupiny 3 objem do 20 m3 strojně</t>
  </si>
  <si>
    <t>m3</t>
  </si>
  <si>
    <t>CS ÚRS 2024 01</t>
  </si>
  <si>
    <t>Hloubení nezapažených jam a zářezů strojně s urovnáním dna do předepsaného profilu a spádu v hornině třídy těžitelnosti I skupiny 3 do 20 m3</t>
  </si>
  <si>
    <t>Výkres č. D1.1.2</t>
  </si>
  <si>
    <t>Část "Z2" - VSAK;         3,00*1,00*(1,80+0,20)</t>
  </si>
  <si>
    <t>Výkres č. D1.1.4</t>
  </si>
  <si>
    <t>Část "Z4" - VSAK;         2,00*1,00*(1,80+0,20)</t>
  </si>
  <si>
    <t>132254101</t>
  </si>
  <si>
    <t>Hloubení rýh zapažených š do 800 mm v hornině třídy těžitelnosti I skupiny 3 objem do 20 m3 strojně</t>
  </si>
  <si>
    <t>Hloubení zapažených rýh šířky do 800 mm strojně s urovnáním dna do předepsaného profilu a spádu v hornině třídy těžitelnosti I skupiny 3 do 20 m3</t>
  </si>
  <si>
    <t>Dešťovka;        (3,0+11,0)*0,40*0,70</t>
  </si>
  <si>
    <t>Dešťovka;        3,0*0,40*0,70</t>
  </si>
  <si>
    <t>133212811</t>
  </si>
  <si>
    <t>Hloubení nezapažených šachet v hornině třídy těžitelnosti I skupiny 3 plocha výkopu do 4 m2 ručně</t>
  </si>
  <si>
    <t>Hloubení nezapažených šachet ručně v horninách třídy těžitelnosti I skupiny 3, půdorysná plocha výkopu do 4 m2</t>
  </si>
  <si>
    <t>Ocel plot s bránou;      0,40*0,40*0,40*5</t>
  </si>
  <si>
    <t>Výkres č. D 1.1.6</t>
  </si>
  <si>
    <t>Dřev kůlna - patky;        0,50*0,50*0,40*6+1,20*0,40*0,40*2</t>
  </si>
  <si>
    <t>174151101</t>
  </si>
  <si>
    <t>Zásyp jam, šachet rýh nebo kolem objektů sypaninou se zhutněním</t>
  </si>
  <si>
    <t>Zásyp sypaninou z jakékoliv horniny strojně s uložením výkopku ve vrstvách se zhutněním jam, šachet, rýh nebo kolem objektů v těchto vykopávkách</t>
  </si>
  <si>
    <t>Část "Z2" - VSAK;         3,00*1,00*0,20</t>
  </si>
  <si>
    <t>Část "Z4" - VSAK;         2,00*1,00*0,20</t>
  </si>
  <si>
    <t>=</t>
  </si>
  <si>
    <t>Dle pol. výkop rýh;      4,760</t>
  </si>
  <si>
    <t>121151123</t>
  </si>
  <si>
    <t>Sejmutí ornice plochy přes 500 m2 tl vrstvy do 200 mm strojně</t>
  </si>
  <si>
    <t>m2</t>
  </si>
  <si>
    <t>Sejmutí ornice strojně při souvislé ploše přes 500 m2, tl. vrstvy do 200 mm</t>
  </si>
  <si>
    <t>Měřeno digitálně</t>
  </si>
  <si>
    <t>Celková plocha skrývky ornice  v tl. 150 mm pod zdí , zpevněnými plochami a terénními zářezy;      772,0</t>
  </si>
  <si>
    <t>132251103</t>
  </si>
  <si>
    <t>Hloubení rýh nezapažených š do 800 mm v hornině třídy těžitelnosti I skupiny 3 objem do 100 m3 strojně</t>
  </si>
  <si>
    <t>Hloubení nezapažených rýh šířky do 800 mm strojně s urovnáním dna do předepsaného profilu a spádu v hornině třídy těžitelnosti I skupiny 3 přes 50 do 100 m3</t>
  </si>
  <si>
    <t>Výkres č. D1.1.1</t>
  </si>
  <si>
    <t>Pohledová plocha základového pasu tl. 500 mm;       161,77*0,50</t>
  </si>
  <si>
    <t>Pohledová plocha základu do bednění tl.290 mm;         91,50*0,50*1/5</t>
  </si>
  <si>
    <t>Pohledová plocha základu do bednění tl.440 (pod sloupky);       11,96*0,50*1/5</t>
  </si>
  <si>
    <t>131251103</t>
  </si>
  <si>
    <t>Hloubení jam nezapažených v hornině třídy těžitelnosti I skupiny 3 objem do 100 m3 strojně</t>
  </si>
  <si>
    <t>Hloubení nezapažených jam a zářezů strojně s urovnáním dna do předepsaného profilu a spádu v hornině třídy těžitelnosti I skupiny 3 přes 50 do 100 m3</t>
  </si>
  <si>
    <t>Výkres č. C 1.3</t>
  </si>
  <si>
    <t>Plocha MZK "D2";       268,52*0,10</t>
  </si>
  <si>
    <t>Prefa desky pro sestavu "D1";       4,00*0,40*18*0,10</t>
  </si>
  <si>
    <t>Zámková dlažba tl.60mm;        188,15*0,10</t>
  </si>
  <si>
    <t>Zámková dlažba tl.80mm;        120,2*0,15</t>
  </si>
  <si>
    <t>Dle pol. mtž obrubníky;        (195,86+4,215)*0,20*0,10</t>
  </si>
  <si>
    <t>Dle pol. mtž žlabů;        (2,50+3,50)*0,20*0,10</t>
  </si>
  <si>
    <t>Dle pol. podklad štěrkový fr. 0/63mm;       94,075*0,18</t>
  </si>
  <si>
    <t>167151111</t>
  </si>
  <si>
    <t>Nakládání výkopku z hornin třídy těžitelnosti I skupiny 1 až 3 přes 100 m3</t>
  </si>
  <si>
    <t>Nakládání, skládání a překládání neulehlého výkopku nebo sypaniny strojně nakládání, množství přes 100 m3, z hornin třídy těžitelnosti I, skupiny 1 až 3</t>
  </si>
  <si>
    <t>Na meziskládku</t>
  </si>
  <si>
    <t>Dle pol. výkopy;    10,00+4,76+1,304+91,231+87,632</t>
  </si>
  <si>
    <t>Dle pol. sejmutí ornice;         772,00*0,15</t>
  </si>
  <si>
    <t>162351103</t>
  </si>
  <si>
    <t>Vodorovné přemístění přes 50 do 500 m výkopku/sypaniny z horniny třídy těžitelnosti I skupiny 1 až 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</si>
  <si>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</si>
  <si>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171251201</t>
  </si>
  <si>
    <t>Uložení sypaniny na skládky nebo meziskládky</t>
  </si>
  <si>
    <t>Uložení sypaniny na skládky nebo meziskládky bez hutnění s upravením uložené sypaniny do předepsaného tvaru</t>
  </si>
  <si>
    <t>Dle pol. bourání základů beton;          34,010</t>
  </si>
  <si>
    <t>174151103</t>
  </si>
  <si>
    <t>Zásyp zářezů pro podzemní vedení sypaninou se zhutněním</t>
  </si>
  <si>
    <t>Zásyp sypaninou z jakékoliv horniny strojně s uložením výkopku ve vrstvách se zhutněním zářezů se šikmými stěnami pro podzemní vedení a kolem objektů zřízených v těchto zářezech</t>
  </si>
  <si>
    <t>Výkres č. D 1.1.2</t>
  </si>
  <si>
    <t>Stávající rigol;         23,9</t>
  </si>
  <si>
    <t>181351003</t>
  </si>
  <si>
    <t>Rozprostření ornice tl vrstvy do 200 mm pl do 100 m2 v rovině nebo ve svahu do 1:5 strojně</t>
  </si>
  <si>
    <t>Rozprostření a urovnání ornice v rovině nebo ve svahu sklonu do 1:5 strojně při souvislé ploše do 100 m2, tl. vrstvy do 200 mm</t>
  </si>
  <si>
    <t>Stávající rigol;         9,8/0,05</t>
  </si>
  <si>
    <t>569551111</t>
  </si>
  <si>
    <t>Zpevnění krajnic prohozenou zeminou tl 150 mm</t>
  </si>
  <si>
    <t>Zpevnění krajnic nebo komunikací pro pěší s rozprostřením a zhutněním, po zhutnění prohozenou zeminou tl. 150 mm</t>
  </si>
  <si>
    <t>Dle pol. mtž obrubníky;        (195,86+4,215)*0,20</t>
  </si>
  <si>
    <t>Okolo nové zdi;      (11,735+12,632+17,175)*0,50</t>
  </si>
  <si>
    <t>Okolo opravené zdi;      (47,86)*0,50</t>
  </si>
  <si>
    <t>181411131</t>
  </si>
  <si>
    <t>Založení parkového trávníku výsevem pl do 1000 m2 v rovině a ve svahu do 1:5</t>
  </si>
  <si>
    <t>Založení trávníku na půdě předem připravené plochy do 1000 m2 výsevem včetně utažení parkového v rovině nebo na svahu do 1:5</t>
  </si>
  <si>
    <t>Dle pol. zpevnění krajnic zeminou;   84,716</t>
  </si>
  <si>
    <t>H</t>
  </si>
  <si>
    <t>00572410</t>
  </si>
  <si>
    <t>osivo směs travní parková</t>
  </si>
  <si>
    <t>kg</t>
  </si>
  <si>
    <t>280,716*0,08</t>
  </si>
  <si>
    <t>183403153</t>
  </si>
  <si>
    <t>Obdělání půdy hrabáním v rovině a svahu do 1:5</t>
  </si>
  <si>
    <t>Obdělání půdy hrabáním v rovině nebo na svahu do 1:5</t>
  </si>
  <si>
    <t>183403161</t>
  </si>
  <si>
    <t>Obdělání půdy válením v rovině a svahu do 1:5</t>
  </si>
  <si>
    <t>Obdělání půdy válením v rovině nebo na svahu do 1:5</t>
  </si>
  <si>
    <t>167151101</t>
  </si>
  <si>
    <t>Nakládání výkopku z hornin třídy těžitelnosti I skupiny 1 až 3 do 100 m3</t>
  </si>
  <si>
    <t>Nakládání, skládání a překládání neulehlého výkopku nebo sypaniny strojně nakládání, množství do 100 m3, z horniny třídy těžitelnosti I, skupiny 1 až 3</t>
  </si>
  <si>
    <t>Z meziskládky</t>
  </si>
  <si>
    <t>Dle pol. zásypy;     34,010+23,900</t>
  </si>
  <si>
    <t>Dle pol. rozprostření ornice;          169,00*0,05</t>
  </si>
  <si>
    <t>Dle pol. zpevnění krajnic;           84,716*0,15</t>
  </si>
  <si>
    <t>Z meziskládky na skládku</t>
  </si>
  <si>
    <t>Dle pol. uložení na meziskládku;         310,727</t>
  </si>
  <si>
    <t>Dle pol. odvoz z meziskládky pro zpracování;        -79,067</t>
  </si>
  <si>
    <t>162651112</t>
  </si>
  <si>
    <t>Vodorovné přemístění přes 4 000 do 5000 m výkopku/sypaniny z horniny třídy těžitelnosti I skupiny 1 až 3</t>
  </si>
  <si>
    <t>Vodorovné přemístění výkopku nebo sypaniny po suchu na obvyklém dopravním prostředku, bez naložení výkopku, avšak se složením bez rozhrnutí z horniny třídy těžitelnosti I skupiny 1 až 3 na vzdálenost přes 4 000 do 5 000 m</t>
  </si>
  <si>
    <t>171201231</t>
  </si>
  <si>
    <t>Poplatek za uložení zeminy a kamení na recyklační skládce (skládkovné) kód odpadu 17 05 04</t>
  </si>
  <si>
    <t>t</t>
  </si>
  <si>
    <t>Poplatek za uložení stavebního odpadu na recyklační skládce (skládkovné) zeminy a kamení zatříděného do Katalogu odpadů pod kódem 17 05 04</t>
  </si>
  <si>
    <t>231,660*1,750</t>
  </si>
  <si>
    <t>274321311</t>
  </si>
  <si>
    <t>Základové pasy ze ŽB bez zvýšených nároků na prostředí tř. C 16/20</t>
  </si>
  <si>
    <t>Základy z betonu železového (bez výztuže) pasy z betonu bez zvláštních nároků na prostředí tř. C 16/20</t>
  </si>
  <si>
    <t>Pohledová plocha základového pasu tl. 500 mm;       161,77*0,50*1,035</t>
  </si>
  <si>
    <t>274321411</t>
  </si>
  <si>
    <t>Základové pasy ze ŽB bez zvýšených nároků na prostředí tř. C 20/25</t>
  </si>
  <si>
    <t>Základy z betonu železového (bez výztuže) pasy z betonu bez zvláštních nároků na prostředí tř. C 20/25</t>
  </si>
  <si>
    <t>Pohledová plocha základu do bednění tl.290 mm;         91,50*0,29</t>
  </si>
  <si>
    <t>Pohledová plocha základu do bednění tl.440 (pod sloupky);       11,96*0,44</t>
  </si>
  <si>
    <t>274351121</t>
  </si>
  <si>
    <t>Zřízení bednění základových pasů rovného</t>
  </si>
  <si>
    <t>Bednění základů pasů rovné zřízení</t>
  </si>
  <si>
    <t>Pohledová plocha základu do bednění tl.290 mm;         91,50*2</t>
  </si>
  <si>
    <t>Pohledová plocha základu do bednění tl.440 (pod sloupky);       11,96*2</t>
  </si>
  <si>
    <t>274351122</t>
  </si>
  <si>
    <t>Odstranění bednění základových pasů rovného</t>
  </si>
  <si>
    <t>Bednění základů pasů rovné odstranění</t>
  </si>
  <si>
    <t>274362021</t>
  </si>
  <si>
    <t>Výztuž základových pasů svařovanými sítěmi Kari</t>
  </si>
  <si>
    <t>Výztuž základů pasů ze svařovaných sítí z drátů typu KARI</t>
  </si>
  <si>
    <t>Dle výpisu výztuže ozn."S1";        1892,8*0,001</t>
  </si>
  <si>
    <t>274361821</t>
  </si>
  <si>
    <t>Výztuž základových pasů betonářskou ocelí 10 505 (R)</t>
  </si>
  <si>
    <t>Výztuž základů pasů z betonářské oceli 10 505 (R) nebo BSt 500</t>
  </si>
  <si>
    <t>Dle výpisu výztuže ozn."1,2";        (220,8+54,3)*0,001</t>
  </si>
  <si>
    <t>278311151</t>
  </si>
  <si>
    <t>Zálivka kotevních otvorů z betonu tř. C 20/25 obj do 0,02 m3</t>
  </si>
  <si>
    <t>Zálivka kotevních otvorů z betonu bez zvýšených nároků na prostředí tř. C 20/25 při objemu jednoho otvoru do 0,02 m3</t>
  </si>
  <si>
    <t>Kapsa ve sloupech u brány;       0,14*0,17*0,45*4</t>
  </si>
  <si>
    <t>211531111</t>
  </si>
  <si>
    <t>Výplň odvodňovacích žeber nebo trativodů kamenivem hrubým drceným frakce 16 až 32 mm</t>
  </si>
  <si>
    <t>Výplň kamenivem do rýh odvodňovacích žeber nebo trativodů bez zhutnění, s úpravou povrchu výplně kamenivem hrubým drceným frakce 16 až 32 mm</t>
  </si>
  <si>
    <t>Část "Z2" - VSAK;         3,00*1,00*1,80*1,035</t>
  </si>
  <si>
    <t>Část "Z4" - VSAK;         2,00*1,00*1,80*1,035</t>
  </si>
  <si>
    <t>211971121</t>
  </si>
  <si>
    <t>Zřízení opláštění žeber nebo trativodů geotextilií v rýze nebo zářezu sklonu přes 1:2 š do 2,5 m</t>
  </si>
  <si>
    <t>Zřízení opláštění výplně z geotextilie odvodňovacích žeber nebo trativodů v rýze nebo zářezu se stěnami svislými nebo šikmými o sklonu přes 1:2 při rozvinuté šířce opláštění do 2,5 m</t>
  </si>
  <si>
    <t>Část "Z2" - VSAK;         (3,00*(1,00+1,80)*2)+1,00*1,80*2</t>
  </si>
  <si>
    <t>Část "Z4" - VSAK;         (2,00*(1,00+1,80)*2)+1,00*1,80*2</t>
  </si>
  <si>
    <t>69311081</t>
  </si>
  <si>
    <t>geotextilie netkaná separační, ochranná, filtrační, drenážní PES 300g/m2</t>
  </si>
  <si>
    <t>212755214</t>
  </si>
  <si>
    <t>Trativody z drenážních trubek plastových flexibilních D 100 mm bez lože</t>
  </si>
  <si>
    <t>m</t>
  </si>
  <si>
    <t>Trativody bez lože z drenážních trubek plastových flexibilních D 100 mm</t>
  </si>
  <si>
    <t>Výkres č. D1.1.8</t>
  </si>
  <si>
    <t>Okolo nové zdi;       (16,71+126,32+17,175)</t>
  </si>
  <si>
    <t>212572111</t>
  </si>
  <si>
    <t>Lože pro trativody ze štěrkopísku tříděného</t>
  </si>
  <si>
    <t>Dle pol. drenážní hadice;       16,205*0,20*0,20</t>
  </si>
  <si>
    <t>275313611</t>
  </si>
  <si>
    <t>Základové patky z betonu tř. C 16/20</t>
  </si>
  <si>
    <t>Základy z betonu prostého patky a bloky z betonu kamenem neprokládaného tř. C 16/20</t>
  </si>
  <si>
    <t>Ocel plot s bránou;      0,40*0,40*0,60*5</t>
  </si>
  <si>
    <t>Dřev kůlna - patky;        0,50*0,50*1,06*1+0,50*0,50*1,16*1+0,50*0,50*0,85*1+0,50*0,50*0,91*1+0,50*0,50*0,71*2+1,20*0,40*0,71*2</t>
  </si>
  <si>
    <t>275351121</t>
  </si>
  <si>
    <t>Zřízení bednění základových patek</t>
  </si>
  <si>
    <t>Bednění základů patek zřízení</t>
  </si>
  <si>
    <t>Ocel plot s bránou;      0,40*4*0,60*5</t>
  </si>
  <si>
    <t>Dřev kůlna - patky;        0,50*4*1,06*1+0,50*4*1,16*1+0,50*4*0,85*1+0,50*4*0,91*1+0,50*4*0,71*2+(1,20+0,40)*2*0,71*2</t>
  </si>
  <si>
    <t>275351122</t>
  </si>
  <si>
    <t>Odstranění bednění základových patek</t>
  </si>
  <si>
    <t>Bednění základů patek odstranění</t>
  </si>
  <si>
    <t>311232014</t>
  </si>
  <si>
    <t>Zdivo nosné z cihel plných lícových P 60 dl 290 mm P60 na MVC včetně spárování</t>
  </si>
  <si>
    <t>Zdivo z cihel pálených nosné z cihel lícových včetně spárování pevnosti P 60, na maltu MVC dl. 290 mm (český formát 290x140x65 mm) plných</t>
  </si>
  <si>
    <t>Výkres č. D1.1.5</t>
  </si>
  <si>
    <t>Část "Z5" - zdivo;  (3,16*0,84+4,06*1,29*8)*0,29</t>
  </si>
  <si>
    <t>Část "Z5" - zdivo - hlava;  (3,16+4,06*8)*0,15*0,44</t>
  </si>
  <si>
    <t>Část "Z5" - sloupky;  (1,665+1,965*7+1,89*3)*0,44*0,44</t>
  </si>
  <si>
    <t>Část "Z1" - zdivo;  (4,06*1,29*2+3,605*1,29+4,06*1,515*2)*0,29</t>
  </si>
  <si>
    <t>Část "Z1" - zdivo - hlava;  (4,06*4+3,605*1)*0,15*0,44</t>
  </si>
  <si>
    <t>Část "Z1" - sloupky;  (2,04+2,115*3+1,89*2)*0,44*0,44</t>
  </si>
  <si>
    <t>Část "Z2" - zdivo;  (4,475*1,515+4,51*1,515*10+4,97*1,515)*0,29</t>
  </si>
  <si>
    <t>Část "Z2" - zdivo - hlava;  (4,475+4,51*10+4,97)*0,15*0,44</t>
  </si>
  <si>
    <t>Část "Z2" - sloupky;  (1,89*3+2,115*4+2,19*2+2,04*4+1,965)*0,44*0,44</t>
  </si>
  <si>
    <t>Výkres č. D1.1.3</t>
  </si>
  <si>
    <t>Část "Z3" - zdivo;  (4,51*1,515*11)*0,29</t>
  </si>
  <si>
    <t>Část "Z3" - zdivo - hlava;  (4,51*11)*0,15*0,44</t>
  </si>
  <si>
    <t>Část "Z3" - sloupky;  (1,965*8+2,04*7)*0,44*0,44</t>
  </si>
  <si>
    <t>Výkres č. D1.1.10</t>
  </si>
  <si>
    <t>Korpus pro urny;       -0,51*0,44*0,21*144</t>
  </si>
  <si>
    <t>Římsa;       -3,59*0,15*0,30*2*18</t>
  </si>
  <si>
    <t>Část "Z4" - zdivo;  (3,775*1,515*2+5,60*1,515+5,575*1,515)*0,29</t>
  </si>
  <si>
    <t>Část "Z4" - zdivo - hlava;  (3,775*2+5,60+5,575)*0,15*0,44</t>
  </si>
  <si>
    <t>Část "Z4" - sloupky;  (2,04*1+1,99*2+1,89*4)*0,44*0,44</t>
  </si>
  <si>
    <t>317232014</t>
  </si>
  <si>
    <t>Zdivo římsové z cihel plných lícových P 60 dl 290 mm P60 na MVC včetně spárování</t>
  </si>
  <si>
    <t>Zdivo z cihel pálených římsové z cihel lícových, včetně spárování pevnosti P 60, na maltu MVC dl. 290 mm ( český formát 290x140x65 mm) plných</t>
  </si>
  <si>
    <t>Římsa;       3,59*0,15*0,30*2*18</t>
  </si>
  <si>
    <t>311261103</t>
  </si>
  <si>
    <t>Osazování betonových bloků objemu přes 0,01 do 0,03 m3 na MC 15</t>
  </si>
  <si>
    <t>kus</t>
  </si>
  <si>
    <t>Osazování betonových bloků prostého, lehkého nebo železového na maltu MC-10 až MC-15, objemu přes 0,10 do 0,20 m3</t>
  </si>
  <si>
    <t>33,0+20,0+34,0</t>
  </si>
  <si>
    <t>590403ZD3-40</t>
  </si>
  <si>
    <t>deska sloupku zákrytová hladká přírodní valbová 500x500x80mm</t>
  </si>
  <si>
    <t>VLASTNÍ</t>
  </si>
  <si>
    <t>Část "Z5" - sloupky 1 až 11;  11-2</t>
  </si>
  <si>
    <t>Část "Z1" - sloupky 12 až 17;  6-2</t>
  </si>
  <si>
    <t>Část "Z2" - sloupky 18 až 31;  14-2*3</t>
  </si>
  <si>
    <t>Část "Z3" - sloupky 32 až 46;  15-2*4</t>
  </si>
  <si>
    <t>Část "Z4" - sloupky 37 až 53;  7-2*1</t>
  </si>
  <si>
    <t>590403ZD4-40</t>
  </si>
  <si>
    <t>deska ukončující zákrytová hladká přírodní valbová 450x500x80mm</t>
  </si>
  <si>
    <t>Část "Z5" - sloupky 9 a 10;  2</t>
  </si>
  <si>
    <t>Část "Z1" - sloupky 13 a 14;  2</t>
  </si>
  <si>
    <t>Část "Z2" - sloupky 20 a 21;  2</t>
  </si>
  <si>
    <t>Část "Z2" - sloupky 24 a 25;  2</t>
  </si>
  <si>
    <t>Část "Z2" - sloupky 28 a 22;  2</t>
  </si>
  <si>
    <t>Část "Z3" - sloupky 32 a 33;  2</t>
  </si>
  <si>
    <t>Část "Z3" - sloupky 36 a 37;  2</t>
  </si>
  <si>
    <t>Část "Z3" - sloupky 40 a 41;  2</t>
  </si>
  <si>
    <t>Část "Z3" - sloupky 44 a 45;  2</t>
  </si>
  <si>
    <t>Část "Z4" - sloupky 48 a 49;  2</t>
  </si>
  <si>
    <t>590403ZD2-40</t>
  </si>
  <si>
    <t>deska průběžná zákrytová zkrácená hladká přírodní sedlová 400x500x80mm</t>
  </si>
  <si>
    <t>Část "Z1" - zdivo - hlava;  (3,605/0,80) = 4,50ks;   1,0*1</t>
  </si>
  <si>
    <t>Část "Z2" - zdivo - hlava;  (4,475/0,80) = 5,59ks;      1,0*1</t>
  </si>
  <si>
    <t>Část "Z2" - zdivo - hlava;  (4,51/0,80) = 5,64ks;        1,0*10+5,0</t>
  </si>
  <si>
    <t>Část "Z2" - zdivo - hlava;  (4,97/0,80) = 6,21ks;        1,0*1</t>
  </si>
  <si>
    <t>Část "Z3" - zdivo - hlava;  (4,51/0,80) = 5,64ks;       1,0*11+5,0</t>
  </si>
  <si>
    <t>311261105</t>
  </si>
  <si>
    <t>Osazování betonových bloků objemu přes 0,03 do 0,06 m3 na MC 15</t>
  </si>
  <si>
    <t>Osazování betonových bloků prostého, lehkého nebo železového na maltu MC-10 až MC-15, objemu přes 0,20 do 0,30 m3</t>
  </si>
  <si>
    <t>590403ZD1-40</t>
  </si>
  <si>
    <t>deska průběžná zákrytová hladká přírodní sedlová 800x500x80mm</t>
  </si>
  <si>
    <t>Část "Z5" - zdivo - hlava;  (3,16/0,80) = 3,95ks;  4,0</t>
  </si>
  <si>
    <t>Část "Z5" - zdivo - hlava;  (4,06/0,80) = 5,07ks;  5,0*8</t>
  </si>
  <si>
    <t>Část "Z1" - zdivo - hlava;  (4,06/0,80) = 5,07ks;   5,0*4</t>
  </si>
  <si>
    <t xml:space="preserve">Část "Z1" - zdivo - hlava;  (3,605/0,80) = 4,50ks;   5,0*1  </t>
  </si>
  <si>
    <t>Část "Z2" - zdivo - hlava;  (4,475/0,80) = 5,59ks;      5,0*1</t>
  </si>
  <si>
    <t>Část "Z2" - zdivo - hlava;  (4,51/0,80) = 5,64ks;        5,0*10</t>
  </si>
  <si>
    <t>Část "Z2" - zdivo - hlava;  (4,97/0,80) = 6,21ks;        6,0*1</t>
  </si>
  <si>
    <t>Část "Z3" - zdivo - hlava;  (4,51/0,80) = 5,64ks;       5,0*11</t>
  </si>
  <si>
    <t>Část "Z4" - zdivo - hlava;  (3,775/0,80) = 4,72ks;      5,0*2</t>
  </si>
  <si>
    <t>Část "Z4" - zdivo - hlava;  (5,60/0,80) = 7,0ks;          7,0*1</t>
  </si>
  <si>
    <t>Část "Z4" - zdivo - hlava;  (5,575/0,80) = 6,97ks;       7,0*1</t>
  </si>
  <si>
    <t>596991112</t>
  </si>
  <si>
    <t>Řezání betonové, kameninové a kamenné dlažby tl přes 60 do 80 mm</t>
  </si>
  <si>
    <t>Řezání betonové, kameninové nebo kamenné dlažby tloušťky dlažby přes 60 do 80 mm</t>
  </si>
  <si>
    <t>Dle pol. dod zákrytové desky - průběžné zkrácené;        34,0*0,50</t>
  </si>
  <si>
    <t>Dle pol. dod zákrytové desky - průběžné;        209,0*0,50/0,5</t>
  </si>
  <si>
    <t>Korpus pro urny;       144</t>
  </si>
  <si>
    <t>X2693</t>
  </si>
  <si>
    <t>dod, korpus schránky pro dvě urny, betonový prefa ŽB C 25/30 výrobek, dle výkresu č. D.1.1.10, 2x kotvy (pouzdro) pro šroub M12</t>
  </si>
  <si>
    <t>311361821</t>
  </si>
  <si>
    <t>Výztuž nosných zdí betonářskou ocelí 10 505</t>
  </si>
  <si>
    <t>Výztuž nadzákladových zdí nosných svislých nebo odkloněných od svislice, rovných nebo oblých z betonářské oceli 10 505 (R) nebo BSt 500</t>
  </si>
  <si>
    <t>Dle výpisu výztuže ozn."3";        (106,6)*0,001</t>
  </si>
  <si>
    <t>338171113</t>
  </si>
  <si>
    <t>Osazování sloupků a vzpěr plotových ocelových v do 2 m se zabetonováním</t>
  </si>
  <si>
    <t>Montáž sloupků a vzpěr plotových ocelových trubkových nebo profilovaných výšky do 2 m se zabetonováním do 0,08 m3 do připravených jamek</t>
  </si>
  <si>
    <t>5534216x0</t>
  </si>
  <si>
    <t>plotový sloupek dělený pro svařované panely profilovaný dl 2,0m povrchová úprava Pz a barva antracit</t>
  </si>
  <si>
    <t>348101230</t>
  </si>
  <si>
    <t>Osazení vrat nebo vrátek k oplocení na ocelové sloupky pl přes 4 do 6 m2</t>
  </si>
  <si>
    <t>Osazení vrat nebo vrátek k oplocení na sloupky ocelové, plochy jednotlivě přes 4 do 6 m2</t>
  </si>
  <si>
    <t>5534233x7</t>
  </si>
  <si>
    <t>brána plotová dvoukřídlá Pz a barva antracit 3000x1500mm, výplň ocel lamely sklopené, vč. sloupků , kování a zámku</t>
  </si>
  <si>
    <t>348171143</t>
  </si>
  <si>
    <t>Montáž panelového svařovaného oplocení v přes 1,0 do 1,5 m</t>
  </si>
  <si>
    <t>Montáž oplocení z dílců kovových panelových svařovaných, na ocelové profilované sloupky, výšky přes 1,0 do 1,5 m</t>
  </si>
  <si>
    <t>5534242x7</t>
  </si>
  <si>
    <t>plotový panel svařovaný v 1,5m š do 2,1m, výplň ocel lamely sklopené, povrchová úprava PZ a barva antracit</t>
  </si>
  <si>
    <t>596811411</t>
  </si>
  <si>
    <t>Kladení velkoformátové betonové dlažby tl přes 100 do 150 mm velikosti do 0,5 m2 pl do 300 m2</t>
  </si>
  <si>
    <t>Kladení velkoformátové dlažby pozemních komunikací a komunikací pro pěší s ložem z kameniva tl. 40 mm, s vyplněním spár, s hutněním, vibrováním a se smetením přebytečného materiálu tl. přes 100 do 150 mm, velikosti dlaždic do 0,5 m2, pro plochy do 300 m2</t>
  </si>
  <si>
    <t>Prefa desky pro sestavu "D1";       4,00*0,40*18</t>
  </si>
  <si>
    <t>BET.GI105MG112</t>
  </si>
  <si>
    <t>dod, prefa deska se sraženou hranou, ŽB C25/30, dle výkresu č. D.1.1.10  PŘÍRODNÍ/12CM,100X40CM</t>
  </si>
  <si>
    <t>564932111</t>
  </si>
  <si>
    <t>Podklad z mechanicky zpevněného kameniva MZK tl 100 mm</t>
  </si>
  <si>
    <t>Podklad z mechanicky zpevněného kameniva MZK (minerální beton) s rozprostřením a s hutněním, po zhutnění tl. 100 mm</t>
  </si>
  <si>
    <t xml:space="preserve">Plocha MZK "D2";       268,52 </t>
  </si>
  <si>
    <t>564261111</t>
  </si>
  <si>
    <t>Podklad nebo podsyp ze štěrkopísku ŠP 0-32 plochy přes 100 m2 tl 200 mm</t>
  </si>
  <si>
    <t>Podklad nebo podsyp ze štěrkopísku ŠP 0-32 s rozprostřením, vlhčením a zhutněním plochy přes 100 m2, po zhutnění tl. 200 mm</t>
  </si>
  <si>
    <t>Zámková dlažba tl.60mm;        188,15</t>
  </si>
  <si>
    <t>181912112</t>
  </si>
  <si>
    <t>Úprava pláně v hornině třídy těžitelnosti I skupiny 3 se zhutněním ručně</t>
  </si>
  <si>
    <t>Úprava pláně vyrovnáním výškových rozdílů ručně v hornině třídy těžitelnosti I skupiny 3 se zhutněním</t>
  </si>
  <si>
    <t>Zámková dlažba tl.80mm;        120,2</t>
  </si>
  <si>
    <t>Dle pol. mtž žlabů;        (2,50+3,50)*0,20</t>
  </si>
  <si>
    <t>596211122</t>
  </si>
  <si>
    <t>Kladení zámkové dlažby komunikací pro pěší ručně tl 60 mm skupiny B pl přes 100 do 300 m2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</si>
  <si>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B, pro plochy přes 100 do 300 m2</t>
  </si>
  <si>
    <t>59245018</t>
  </si>
  <si>
    <t>dlažba skladebná betonová 200x100mm tl 60mm přírodní</t>
  </si>
  <si>
    <t>596212222</t>
  </si>
  <si>
    <t>Kladení zámkové dlažby pozemních komunikací ručně tl 80 mm skupiny B pl přes 100 do 300 m2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</si>
  <si>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B, pro plochy přes 100 do 300 m2</t>
  </si>
  <si>
    <t>59245020</t>
  </si>
  <si>
    <t>dlažba skladebná betonová 200x100mm tl 80mm přírodní</t>
  </si>
  <si>
    <t>564271111</t>
  </si>
  <si>
    <t>Podklad nebo podsyp ze štěrkopísku ŠP 0-32 plochy přes 100 m2 tl 250 mm</t>
  </si>
  <si>
    <t>Podklad nebo podsyp ze štěrkopísku ŠP 0-32 s rozprostřením, vlhčením a zhutněním plochy přes 100 m2, po zhutnění tl. 250 mm</t>
  </si>
  <si>
    <t>564752114</t>
  </si>
  <si>
    <t>Podklad z vibrovaného štěrku VŠ 0-63 tl 180 mm</t>
  </si>
  <si>
    <t>Podklad nebo kryt z vibrovaného štěrku VŠ 0-63 s rozprostřením, vlhčením a zhutněním, po zhutnění tl. 180 mm</t>
  </si>
  <si>
    <t>Zámková dlažba tl.60mm;        188,15*0,5</t>
  </si>
  <si>
    <t>62463531x1</t>
  </si>
  <si>
    <t>Tmelení butylkaučukovým tmelem spáry průřezu přes 200 do 400 mm2, vč. těsnícího provazce</t>
  </si>
  <si>
    <t>Úpravy vnějších vodorovných a svislých spár obvodového pláště z panelových dílců tmelení spáry tmelem akrylátovým, průřezu tmeleného profilu přes 200 do 400 mm2</t>
  </si>
  <si>
    <t>Dilatační spáry</t>
  </si>
  <si>
    <t>Část "Z5" - u obřadní síně;  (0,84+0,435)*2+0,15*2+0,44</t>
  </si>
  <si>
    <t>Část "Z5" - mezi sloupky 9 a 10;  (1,695+0,40)*2+0,44</t>
  </si>
  <si>
    <t>Část "Z1" - mezi sloupky 13 a 14;  (2,115+0,675)*2+0,44</t>
  </si>
  <si>
    <t>Část "Z2" - mezi sloupky 20 a 21;  (2,19+0,695)*2+0,44</t>
  </si>
  <si>
    <t>Část "Z2" - mezi sloupky 24 a 25;  (2,04+0,495)*2+0,44</t>
  </si>
  <si>
    <t>Část "Z2" - mezi sloupky 28 a 29;  (2,115+0,595)*2+0,44</t>
  </si>
  <si>
    <t>Část "Z3" - mezi sloupky 32 a 33;  (1,965+0,445)*2+0,44</t>
  </si>
  <si>
    <t>Část "Z3" - mezi sloupky 36 a 37;  (2,04+0,405)*2+0,44</t>
  </si>
  <si>
    <t>Část "Z3" - mezi sloupky 40 a 41;  (1,965+0,440)*2+0,44</t>
  </si>
  <si>
    <t>Část "Z3" - mezi sloupky 44 a 45;  (2,04+0,375)*2+0,44</t>
  </si>
  <si>
    <t>Část "Z4" - mezi sloupky 48 a 49;  (1,99+0,57)*2+0,44</t>
  </si>
  <si>
    <t>Část "Z4" - mezi sloupky 34 a stáv;  (1,89+0,36)*2+0,44</t>
  </si>
  <si>
    <t>62463530x1</t>
  </si>
  <si>
    <t>Tmelení butylkaučukovým tmelem spáry průřezu do 200 mm2</t>
  </si>
  <si>
    <t>Úpravy vnějších vodorovných a svislých spár obvodového pláště z panelových dílců tmelení spáry tmelem akrylátovým, průřezu tmeleného profilu do 200 mm2</t>
  </si>
  <si>
    <t>Spáry mezi krycími deskami</t>
  </si>
  <si>
    <t>Dle pol. dod ukončující desky - sloupu;        (20,0/2)*0,50</t>
  </si>
  <si>
    <t>Dle pol. dod zákrytové desky - průběžné;        (34,0+209,0)*0,50</t>
  </si>
  <si>
    <t>637121115</t>
  </si>
  <si>
    <t>Okapový chodník z kačírku tl 300 mm s udusáním</t>
  </si>
  <si>
    <t>Okapový chodník z kameniva s udusáním a urovnáním povrchu z kačírku tl. 300 mm</t>
  </si>
  <si>
    <t>Část "Z5" - u obřadní síně;  2,37*0,27</t>
  </si>
  <si>
    <t>871310310</t>
  </si>
  <si>
    <t>Montáž kanalizačního potrubí hladkého plnostěnného SN do 10 z polypropylenu DN 150</t>
  </si>
  <si>
    <t>Montáž kanalizačního potrubí z polypropylenu PP hladkého plnostěnného SN 10 DN 150</t>
  </si>
  <si>
    <t>Dešťovka;        3,0</t>
  </si>
  <si>
    <t>28611133</t>
  </si>
  <si>
    <t>trubka kanalizační PVC DN 160x3000mm SN4</t>
  </si>
  <si>
    <t>877310310</t>
  </si>
  <si>
    <t>Montáž kolen na kanalizačním potrubí z PP nebo tvrdého PVC trub hladkých plnostěnných DN 150</t>
  </si>
  <si>
    <t>Montáž tvarovek na kanalizačním plastovém potrubí z PP nebo PVC-U hladkého plnostěnného kolen, víček nebo hrdlových uzávěrů DN 150</t>
  </si>
  <si>
    <t>28611361</t>
  </si>
  <si>
    <t>koleno kanalizační PVC KG 160x45°</t>
  </si>
  <si>
    <t>871270310</t>
  </si>
  <si>
    <t>Montáž kanalizačního potrubí hladkého plnostěnného SN do 10 z polypropylenu nebo PVC DN 125</t>
  </si>
  <si>
    <t>Montáž kanalizačního potrubí z polypropylenu PP hladkého plnostěnného SN 10 DN 125</t>
  </si>
  <si>
    <t>Dešťovka;        11,0</t>
  </si>
  <si>
    <t>28611128</t>
  </si>
  <si>
    <t>trubka kanalizační PVC DN 125x3000mm SN4</t>
  </si>
  <si>
    <t>877270310</t>
  </si>
  <si>
    <t>Montáž kolen na kanalizačním potrubí z PP nebo tvrdého PVC trub hladkých plnostěnných DN 125</t>
  </si>
  <si>
    <t>Montáž tvarovek na kanalizačním plastovém potrubí z PP nebo PVC-U hladkého plnostěnného kolen, víček nebo hrdlových uzávěrů DN 125</t>
  </si>
  <si>
    <t>28611356</t>
  </si>
  <si>
    <t>koleno kanalizační PVC KG 125x45°</t>
  </si>
  <si>
    <t>877270320</t>
  </si>
  <si>
    <t>Montáž odboček na kanalizačním potrubí z PP nebo tvrdého PVC trub hladkých plnostěnných DN 125</t>
  </si>
  <si>
    <t>Montáž tvarovek na kanalizačním plastovém potrubí z PP nebo PVC-U hladkého plnostěnného odboček DN 125</t>
  </si>
  <si>
    <t>28611914</t>
  </si>
  <si>
    <t>odbočka kanalizační plastová s hrdlem KG 160/125/45°</t>
  </si>
  <si>
    <t>721219621</t>
  </si>
  <si>
    <t>Montáž vpustí dvorních DN 110/160 ostatní typ</t>
  </si>
  <si>
    <t>Podlahové vpusti montáž dvorních vtoků ostatních typů DN 110/160</t>
  </si>
  <si>
    <t>Dešťovka;        1</t>
  </si>
  <si>
    <t>56231175</t>
  </si>
  <si>
    <t>vtok DN 110 se svislým odtokem a izolační přírubou, plast 240x240mm/litina 226x226mm se sifonovou vložkou</t>
  </si>
  <si>
    <t>721242106</t>
  </si>
  <si>
    <t>Lapač střešních splavenin z PP se zápachovou klapkou a lapacím košem DN 125</t>
  </si>
  <si>
    <t>Lapače střešních splavenin polypropylenové (PP) se svislým odtokem DN 125</t>
  </si>
  <si>
    <t>Dřev kůlna - střecha;   1,0</t>
  </si>
  <si>
    <t>953312122</t>
  </si>
  <si>
    <t>Vložky do svislých dilatačních spár z extrudovaných polystyrénových desek tl. přes 10 do 20 mm</t>
  </si>
  <si>
    <t>Vložky svislé do dilatačních spár z polystyrenových desek extrudovaných včetně dodání a osazení, v jakémkoliv zdivu přes 10 do 20 mm</t>
  </si>
  <si>
    <t>Část "Z5" - u obřadní síně;  (0,84+0,435)*0,29+0,15*0,44</t>
  </si>
  <si>
    <t>Část "Z5" - mezi sloupky 9 a 10;  (1,695+0,40)*0,44+0,80*0,50</t>
  </si>
  <si>
    <t>Část "Z1" - mezi sloupky 13 a 14;  (2,115+0,675)*0,44+0,80*0,50</t>
  </si>
  <si>
    <t>Část "Z2" - mezi sloupky 20 a 21;  (2,19+0,695)*0,44+0,80*0,50</t>
  </si>
  <si>
    <t>Část "Z2" - mezi sloupky 24 a 25;  (2,04+0,495)*0,44+0,80*0,50</t>
  </si>
  <si>
    <t>Část "Z2" - mezi sloupky 28 a 29;  (2,115+0,595)*0,44+0,72*0,50</t>
  </si>
  <si>
    <t>Část "Z3" - mezi sloupky 32 a 33;  (1,965+0,445)*0,44+0,80*0,50</t>
  </si>
  <si>
    <t>Část "Z3" - mezi sloupky 36 a 37;  (2,04+0,405)*0,44+0,80*0,50</t>
  </si>
  <si>
    <t>Část "Z3" - mezi sloupky 40 a 41;  (1,965+0,440)*0,44+0,80*0,50</t>
  </si>
  <si>
    <t>Část "Z3" - mezi sloupky 44 a 45;  (2,04+0,375)*0,44+0,80*0,50</t>
  </si>
  <si>
    <t>Část "Z4" - mezi sloupky 48 a 49;  (1,99+0,57)*0,44+0,80*0,50</t>
  </si>
  <si>
    <t>Část "Z4" - mezi sloupky 34 a stáv;  (1,89+0,36)*0,44+0,80*0,50</t>
  </si>
  <si>
    <t>X2691-Z2</t>
  </si>
  <si>
    <t>Stáv ocelovou branku s ploten, dle ozn."Z2", zdemontovat a zpětně osadit, vč. nových kotevních prvků</t>
  </si>
  <si>
    <t>Část "Z5";             1,0</t>
  </si>
  <si>
    <t>X2691-Z1</t>
  </si>
  <si>
    <t>Stáv ocelovou bránu 2kř, dle ozn."Z1", zdemontovat a zpětně osadit, vč. nových kotevních prvků</t>
  </si>
  <si>
    <t>X2692</t>
  </si>
  <si>
    <t>D+M, Pozinkovaný úhelník pro ukončení stáv živičné plochy, vč. kotevních prvků</t>
  </si>
  <si>
    <t>Část "Z5" - u obřadní síně;  2,37</t>
  </si>
  <si>
    <t>935113211</t>
  </si>
  <si>
    <t>Osazení odvodňovacího betonového žlabu s krycím roštem šířky do 200 mm</t>
  </si>
  <si>
    <t>Osazení odvodňovacího žlabu s krycím roštem betonového šířky do 200 mm</t>
  </si>
  <si>
    <t>Část "Z2" - liniový žlab ozn."L";         2,0</t>
  </si>
  <si>
    <t>Část "Z4" - liniový žlab ozn."L";         3,0</t>
  </si>
  <si>
    <t>935923216</t>
  </si>
  <si>
    <t>Osazení vpusti pro odvodňovací žlab betonový nebo polymerbetonový s krycím roštem šířky do 200 mm</t>
  </si>
  <si>
    <t>Osazení odvodňovacího žlabu s krycím roštem vpusti pro žlab šířky do 200 mm</t>
  </si>
  <si>
    <t>Část "Z2" - liniový žlab ozn."L";         1,0</t>
  </si>
  <si>
    <t>Část "Z4" - liniový žlab ozn."L";         1,0</t>
  </si>
  <si>
    <t>5922711x5</t>
  </si>
  <si>
    <t>žlab odvodňovací s roštem spádový betonový 1000/200/250mm, š 200mm, D400, litinová mříž</t>
  </si>
  <si>
    <t>5922702x5</t>
  </si>
  <si>
    <t>čelo plné na začátek a konec odvodňovacího žlabu betonové hrana š 200mm</t>
  </si>
  <si>
    <t>5922310x3</t>
  </si>
  <si>
    <t>šachta odtoková včetně kalového koše a adaptéru pro napojení DN160, 500/200/500mm, š 200mm, B125, litinová mříž</t>
  </si>
  <si>
    <t>916991121</t>
  </si>
  <si>
    <t>Lože pod obrubníky, krajníky nebo obruby z dlažebních kostek z betonu prostého</t>
  </si>
  <si>
    <t>Část "Z2" - liniový žlab ozn."L";         2,50*0,30*0,20</t>
  </si>
  <si>
    <t>Část "Z4" - liniový žlab ozn."L";         3,50*0,30*0,20</t>
  </si>
  <si>
    <t>Dle pol. mtž obrubníky;        (195,86+4,215)*0,20*0,20</t>
  </si>
  <si>
    <t>916231213</t>
  </si>
  <si>
    <t>Osazení chodníkového obrubníku betonového stojatého s boční opěrou do lože z betonu prostého</t>
  </si>
  <si>
    <t>Osazení chodníkového obrubníku betonového se zřízením lože, s vyplněním a zatřením spár cementovou maltou stojatého s boční opěrou z betonu prostého, do lože z betonu prostého</t>
  </si>
  <si>
    <t>59217017</t>
  </si>
  <si>
    <t>obrubník betonový chodníkový 1000x100x250mm</t>
  </si>
  <si>
    <t>Výkres č. D 1.1.4</t>
  </si>
  <si>
    <t>Okolo zámková dlažba tl.80mm;        (16,62+5,23+1,92+2,60)</t>
  </si>
  <si>
    <t>Výkres č. D 1.1.3 a 2</t>
  </si>
  <si>
    <t>Okolo plocha MZK "D2";       (1,94+55,82+17,23+6,50+21,98+3,10*2)</t>
  </si>
  <si>
    <t>Okolo zámková dlažba tl.60mm;        14,84</t>
  </si>
  <si>
    <t>Výkres č. D 1.1.1</t>
  </si>
  <si>
    <t>Okolo zámková dlažba tl.60mm;        (7,775+10,88+0,55+4,775)</t>
  </si>
  <si>
    <t>Okolo dřev kůlny;       (8,50*2+4,00)</t>
  </si>
  <si>
    <t>916131213</t>
  </si>
  <si>
    <t>Osazení silničního obrubníku betonového stojatého s boční opěrou do lože z betonu prostého</t>
  </si>
  <si>
    <t>Osazení silničního obrubníku betonového se zřízením lože, s vyplněním a zatřením spár cementovou maltou stojatého s boční opěrou z betonu prostého, do lože z betonu prostého</t>
  </si>
  <si>
    <t>59217031</t>
  </si>
  <si>
    <t>obrubník silniční betonový 1000x150x250mm</t>
  </si>
  <si>
    <t>Pod bránou "Z1";         4,215</t>
  </si>
  <si>
    <t>962032231</t>
  </si>
  <si>
    <t>Bourání zdiva z cihel pálených nebo vápenopískových na MV nebo MVC přes 1 m3</t>
  </si>
  <si>
    <t>Bourání zdiva nadzákladového z cihel pálených plných nebo lícových nebo vápenopískových, na maltu vápennou nebo vápenocementovou, objemu přes 1 m3</t>
  </si>
  <si>
    <t>Část "Z5" - stáv zdivo tl.290mm;       40,53*0,29*1,35</t>
  </si>
  <si>
    <t>Část "Z5" - stáv sloupky 440/440mm;      0,44*0,44*1,65*11</t>
  </si>
  <si>
    <t>Část "Z2 a Z3" - stáv zdivo tl.290mm;       98,66*0,29*1,35</t>
  </si>
  <si>
    <t>Část "Z2 a Z3" - stáv sloupky 440/440mm;      0,44*0,44*1,65*25</t>
  </si>
  <si>
    <t>961021311</t>
  </si>
  <si>
    <t>Bourání základů ze zdiva kamenného</t>
  </si>
  <si>
    <t>Bourání základů ze zdiva kamenného na jakoukoli maltu</t>
  </si>
  <si>
    <t>Část "Z5" - stáv zdivo tl.290mm - základ;       40,53*0,45*0,60</t>
  </si>
  <si>
    <t>Část "Z5" - stáv sloupky 440/440mm - základ;      0,44*0,45*0,60*11</t>
  </si>
  <si>
    <t>961044111</t>
  </si>
  <si>
    <t>Bourání základů z betonu prostého</t>
  </si>
  <si>
    <t>Část "Z2 a Z3" - stáv zdivo tl.290mm - základ;       98,66*0,45*0,75</t>
  </si>
  <si>
    <t>Část "Z2 a Z3" - stáv sloupky 440/440mm;      0,44*0,45*0,75*25</t>
  </si>
  <si>
    <t>976027231</t>
  </si>
  <si>
    <t>Vybourání krycích desek kamenných tl do 100 mm</t>
  </si>
  <si>
    <t>Vybourání kamenných obrub, krycích desek krycích desek ukončujících horní plochu zdiva, tl. do 100 mm</t>
  </si>
  <si>
    <t>Část "Z5" - stáv zdivo tl.290mm - písk hlava;       40,53*0,40</t>
  </si>
  <si>
    <t>Část "Z5" - stáv sloupky 440/440mm - písk hlava;     0,60*0,60*11</t>
  </si>
  <si>
    <t>976047231</t>
  </si>
  <si>
    <t>Vybourání betonových nebo ŽB krycích desek tl do 100 mm</t>
  </si>
  <si>
    <t>Vybourání betonových nebo železobetonových dvířek, ventilací, obrub, krycích desek krycích desek, ukončujících horní plochu zdiva, tl. do 100 mm</t>
  </si>
  <si>
    <t>Část "Z2 a Z3" - stáv zdivo tl.290mm - beton hlava;       98,66</t>
  </si>
  <si>
    <t>Část "Z2 a Z3" - stáv sloupky 440/440mm - beton hlava;      0,60*25</t>
  </si>
  <si>
    <t>919735111</t>
  </si>
  <si>
    <t>Řezání stávajícího živičného krytu hl do 50 mm</t>
  </si>
  <si>
    <t>Řezání stávajícího živičného krytu nebo podkladu hloubky do 50 mm</t>
  </si>
  <si>
    <t>Část "Z1" - stáv asfaltová plocha;      3,45</t>
  </si>
  <si>
    <t>113107141</t>
  </si>
  <si>
    <t>Odstranění podkladu živičného tl 50 mm ručně</t>
  </si>
  <si>
    <t>Odstranění podkladů nebo krytů ručně s přemístěním hmot na skládku na vzdálenost do 3 m nebo s naložením na dopravní prostředek živičných, o tl. vrstvy do 50 mm</t>
  </si>
  <si>
    <t>Část "Z1" - stáv asfaltová plocha;      18,9</t>
  </si>
  <si>
    <t>113107122</t>
  </si>
  <si>
    <t>Odstranění podkladu z kameniva drceného tl přes 100 do 200 mm ručně</t>
  </si>
  <si>
    <t>Odstranění podkladů nebo krytů ručně s přemístěním hmot na skládku na vzdálenost do 3 m nebo s naložením na dopravní prostředek z kameniva hrubého drceného, o tl. vrstvy přes 100 do 200 mm</t>
  </si>
  <si>
    <t>981011111</t>
  </si>
  <si>
    <t>Demolice budov dřevěných lehkých jednostranně obitých postupným rozebíráním</t>
  </si>
  <si>
    <t>Demolice budov postupným rozebíráním dřevěných lehkých, jednostranně obitých</t>
  </si>
  <si>
    <t>Část "Z1" - stáv dřevěná kolna;      4,05*6,85*2,40</t>
  </si>
  <si>
    <t>997013111</t>
  </si>
  <si>
    <t>Vnitrostaveništní doprava suti a vybouraných hmot pro budovy v do 6 m</t>
  </si>
  <si>
    <t>Vnitrostaveništní doprava suti a vybouraných hmot vodorovně do 50 m s naložením základní pro budovy a haly výšky do 6 m</t>
  </si>
  <si>
    <t>997013219</t>
  </si>
  <si>
    <t>Příplatek k vnitrostaveništní dopravě suti a vybouraných hmot za zvětšenou dopravu suti ZKD 10 m</t>
  </si>
  <si>
    <t>Vnitrostaveništní doprava suti a vybouraných hmot vodorovně do 50 m s naložením Příplatek k cenám -3111 až -3217 za zvětšenou vodorovnou dopravu přes vymezenou dopravní vzdálenost za každých dalších započatých 10 m</t>
  </si>
  <si>
    <t>997013501</t>
  </si>
  <si>
    <t>Odvoz suti a vybouraných hmot na skládku nebo meziskládku do 1 km se složením</t>
  </si>
  <si>
    <t>Odvoz suti a vybouraných hmot na skládku nebo meziskládku se složením, na vzdálenost do 1 km</t>
  </si>
  <si>
    <t>997013509</t>
  </si>
  <si>
    <t>Příplatek k odvozu suti a vybouraných hmot na skládku ZKD 1 km přes 1 km</t>
  </si>
  <si>
    <t>Odvoz suti a vybouraných hmot na skládku nebo meziskládku se složením, na vzdálenost Příplatek k ceně za každý další započatý 1 km přes 1 km</t>
  </si>
  <si>
    <t>997013861</t>
  </si>
  <si>
    <t>Poplatek za uložení stavebního odpadu na recyklační skládce (skládkovné) z prostého betonu kód odpadu 17 01 01</t>
  </si>
  <si>
    <t>Poplatek za uložení stavebního odpadu na recyklační skládce (skládkovné) z prostého betonu zatříděného do Katalogu odpadů pod kódem 17 01 01</t>
  </si>
  <si>
    <t>Dle pol suť beton;      74,020+20,004</t>
  </si>
  <si>
    <t>997013863</t>
  </si>
  <si>
    <t>Poplatek za uložení stavebního odpadu na recyklační skládce (skládkovné) cihelného kód odpadu 17 01 02</t>
  </si>
  <si>
    <t>Poplatek za uložení stavebního odpadu na recyklační skládce (skládkovné) cihelného zatříděného do Katalogu odpadů pod kódem 17 01 02</t>
  </si>
  <si>
    <t>Dle pol suť CP;      118,787</t>
  </si>
  <si>
    <t>997013873</t>
  </si>
  <si>
    <t>Dle pol suť kámen;      4,357</t>
  </si>
  <si>
    <t>997013875</t>
  </si>
  <si>
    <t>Poplatek za uložení stavebního odpadu na recyklační skládce (skládkovné) asfaltového bez obsahu dehtu zatříděného do Katalogu odpadů pod kódem 17 03 02</t>
  </si>
  <si>
    <t>Dle pol suť živice;      1,915</t>
  </si>
  <si>
    <t>997013871</t>
  </si>
  <si>
    <t>Poplatek za uložení stavebního odpadu na recyklační skládce (skládkovné) směsného stavebního a demoličního kód odpadu 17 09 04</t>
  </si>
  <si>
    <t>Poplatek za uložení stavebního odpadu na recyklační skládce (skládkovné) směsného stavebního a demoličního zatříděného do Katalogu odpadů pod kódem 17 09 04</t>
  </si>
  <si>
    <t>Suť CELKEM;      257,976</t>
  </si>
  <si>
    <t>Dle pol suť živice;      -1,915</t>
  </si>
  <si>
    <t>Dle pol suť kámen;      -4,357</t>
  </si>
  <si>
    <t>Dle pol suť beton;      -(74,020+20,004)</t>
  </si>
  <si>
    <t>Dle pol suť CP;      -118,787</t>
  </si>
  <si>
    <t>998232110</t>
  </si>
  <si>
    <t>Přesun hmot pro oplocení zděné z cihel nebo tvárnic v do 3 m</t>
  </si>
  <si>
    <t>Přesun hmot pro oplocení se svislou nosnou konstrukcí zděnou z cihel, tvárnic, bloků, popř. kovovou nebo dřevěnou vodorovná dopravní vzdálenost do 50 m, pro oplocení výšky do 3 m</t>
  </si>
  <si>
    <t>998232121</t>
  </si>
  <si>
    <t>Příplatek k přesunu hmot pro oplocení zděné za zvětšený přesun do 1000 m</t>
  </si>
  <si>
    <t>Přesun hmot pro oplocení se svislou nosnou konstrukcí zděnou z cihel, tvárnic, bloků, popř. kovovou nebo dřevěnou Příplatek k ceně za zvětšený přesun přes vymezenou vodorovnou dopravní vzdálenost do 1000 m</t>
  </si>
  <si>
    <t>711113117</t>
  </si>
  <si>
    <t>Izolace proti vlhkosti vodorovná za studena těsnicí stěrkou jednosložkovou na bázi cementu</t>
  </si>
  <si>
    <t>Izolace proti zemní vlhkosti natěradly a tmely za studena na ploše vodorovné V těsnicí stěrkou jednosložkovu na bázi cementu</t>
  </si>
  <si>
    <t>Hydroizolace ve dvou krocích</t>
  </si>
  <si>
    <t>Část "Z5" - pod zdivo;  (3,16+4,06*8)*0,29*2</t>
  </si>
  <si>
    <t>Část "Z5" - pod sloupky;  0,44*0,44*11*2</t>
  </si>
  <si>
    <t>Část "Z1" - zdivo;  (4,06*2+3,605+4,06*2)*0,29*2</t>
  </si>
  <si>
    <t>Část "Z1" - sloupky;  0,44*0,44*6*2</t>
  </si>
  <si>
    <t>Část "Z2" - zdivo;  (4,475+4,51*10+4,97)*0,29*2</t>
  </si>
  <si>
    <t>Část "Z2" - sloupky;  0,44*0,44*14*2</t>
  </si>
  <si>
    <t>Část "Z3" - zdivo;  (4,51*11)*0,29*2</t>
  </si>
  <si>
    <t>Část "Z3" - sloupky;  0,44*0,44*15*2</t>
  </si>
  <si>
    <t>Část "Z4" - zdivo;  (3,775*2+5,60+5,575)*0,29*2</t>
  </si>
  <si>
    <t>Část "Z4" - sloupky;  0,44*0,44*7*2</t>
  </si>
  <si>
    <t>998711101</t>
  </si>
  <si>
    <t>Přesun hmot tonážní pro izolace proti vodě, vlhkosti a plynům v objektech v do 6 m</t>
  </si>
  <si>
    <t>Přesun hmot pro izolace proti vodě, vlhkosti a plynům stanovený z hmotnosti přesunovaného materiálu vodorovná dopravní vzdálenost do 50 m základní v objektech výšky do 6 m</t>
  </si>
  <si>
    <t>998711192</t>
  </si>
  <si>
    <t>Příplatek k přesunu hmot tonážnímu pro izolace proti vodě, vlhkosti a plynům za zvětšený přesun do 100 m</t>
  </si>
  <si>
    <t>Přesun hmot pro izolace proti vodě, vlhkosti a plynům stanovený z hmotnosti přesunovaného materiálu vodorovná dopravní vzdálenost do 50 m Příplatek k cenám za zvětšený přesun přes vymezenou vodorovnou dopravní vzdálenost do 100 m</t>
  </si>
  <si>
    <t>762431230</t>
  </si>
  <si>
    <t>Montáž obložení stěn deskami cementotřískovými na sraz na silikonový tmel</t>
  </si>
  <si>
    <t>Obložení stěn montáž deskami z dřevovláknitých hmot včetně tvarování a úpravy pro olištování spár cementotřískovými nebo cementovými na sraz na silikonový tmel</t>
  </si>
  <si>
    <t>Korpus pro urny - dle ozn."Z2";       0,405*0,330*144</t>
  </si>
  <si>
    <t>59590735</t>
  </si>
  <si>
    <t>deska cementotřísková bez povrchové úpravy tl 8mm</t>
  </si>
  <si>
    <t>762713121</t>
  </si>
  <si>
    <t>Montáž prostorové vázané kce z hoblovaného řeziva průřezové pl přes 120 do 224 cm2</t>
  </si>
  <si>
    <t>Montáž prostorových vázaných konstrukcí z řeziva hoblovaného průřezové plochy přes 120 do 224 cm2</t>
  </si>
  <si>
    <t>Dřev kůlna - stěnové prvky 140/160;        (5,50*4+4,50*1)</t>
  </si>
  <si>
    <t>Dřev kůlna - stěnové prvky 140/120;        (2,50*2+4,50*4+3,00*3+2,50*6+1,00*6)</t>
  </si>
  <si>
    <t>Dřev kůlna - prvky krovu 120/140;        (5,00*9)</t>
  </si>
  <si>
    <t>Dřev kůlna - prvky krovu 140/140;        (3,00*4+4,00*4+5,50*4+4,50*4)</t>
  </si>
  <si>
    <t>60512130</t>
  </si>
  <si>
    <t>hranol stavební řezivo průřezu do 224cm2 do dl 6m</t>
  </si>
  <si>
    <t>Dřev kůlna - stěnové prvky 140/160;        (5,50*4+4,50*1)*0,14*0,16</t>
  </si>
  <si>
    <t>Dřev kůlna - stěnové prvky 140/120;        (2,50*2+4,50*4+3,00*3+2,50*6+1,00*6)*0,14*0,12</t>
  </si>
  <si>
    <t>Dřev kůlna - prvky krovu 120/140;        (5,00*9)*0,12*0,14</t>
  </si>
  <si>
    <t>Dřev kůlna - prvky krovu 140/140;        (3,00*4+4,00*4+5,50*4+4,50*4)*0,14*0,14</t>
  </si>
  <si>
    <t>762795000</t>
  </si>
  <si>
    <t>Spojovací prostředky pro montáž prostorových vázaných kcí</t>
  </si>
  <si>
    <t>Spojovací prostředky prostorových vázaných konstrukcí hřebíky, svorníky, fixační prkna</t>
  </si>
  <si>
    <t>Dle pol. řezivo pro kolnu;       3,573</t>
  </si>
  <si>
    <t>762083121</t>
  </si>
  <si>
    <t>Impregnace řeziva proti dřevokaznému hmyzu, houbám a plísním máčením třída ohrožení 1 a 2</t>
  </si>
  <si>
    <t>Impregnace řeziva máčením proti dřevokaznému hmyzu, houbám a plísním, třída ohrožení 1 a 2 (dřevo v interiéru)</t>
  </si>
  <si>
    <t>Dle pol. řezivo pro kolnu;       3,573*1,08</t>
  </si>
  <si>
    <t>Dle pol. řezivo pro bednění střechy a atiky;       0,912*1,10</t>
  </si>
  <si>
    <t>762081410</t>
  </si>
  <si>
    <t>Vícestranné hoblování hraněného zabudovaného do konstrukce</t>
  </si>
  <si>
    <t>Hoblování hraněného řeziva zabudovaného do konstrukce vícestranné hranoly</t>
  </si>
  <si>
    <t>Dřev kůlna - viditelné části krokví 120/140;        0,40*9*(0,12+0,14)*2</t>
  </si>
  <si>
    <t>766417413</t>
  </si>
  <si>
    <t>Montáž provětrávané fasády pl přes 5 m2 z dřevěných profilů š do 60 mm tl přes 20 mm</t>
  </si>
  <si>
    <t>Montáž provětrávané fasády z dřevěných profilů plochy přes 5 m2 šířky profilu do 60 mm, tloušťky přes 20 mm</t>
  </si>
  <si>
    <t>Dřev kůlna - podhled JZ;    4,05*1,50</t>
  </si>
  <si>
    <t>Dřev kůlna - podhled JV;    4,05*3,195-2,12*2,04</t>
  </si>
  <si>
    <t>Dřev kůlna - podhled SZ;    8,45*3,195</t>
  </si>
  <si>
    <t>Dřev kůlna - podhled JZ;    8,45*(3,195-0,835)+0,185*0,835*2-2,15*2,04</t>
  </si>
  <si>
    <t>61191164</t>
  </si>
  <si>
    <t>palubky obkladové evropský modřín profil rhombus 25x68mm jakost A/B</t>
  </si>
  <si>
    <t>762633110</t>
  </si>
  <si>
    <t>Osazení vrat tesařských otočných</t>
  </si>
  <si>
    <t>Dřev kůlna - vrata;   2,12*2,04*2</t>
  </si>
  <si>
    <t>6117300x0</t>
  </si>
  <si>
    <t>vrata dřevěná dvoukřídlá 2,00x1,97m, palubková s poutcem, rámová zárubeň, SMRK, vč. kování a zámku, olejová lazura modřín, dle ozn."1"</t>
  </si>
  <si>
    <t>762085103</t>
  </si>
  <si>
    <t>Montáž kotevních želez, příložek, patek nebo táhel</t>
  </si>
  <si>
    <t>Montáž ocelových spojovacích prostředků (materiál ve specifikaci) kotevních želez příložek, patek, táhel</t>
  </si>
  <si>
    <t>Dřev kůlna - patka ozn."Z";   10,0</t>
  </si>
  <si>
    <t>54825037</t>
  </si>
  <si>
    <t>kotevní patka pilíře rektifikační, matice M20,s pojistkou, pozink</t>
  </si>
  <si>
    <t>953961113</t>
  </si>
  <si>
    <t>Kotva chemickým tmelem M 12 hl 110 mm do betonu, ŽB nebo kamene s vyvrtáním otvoru</t>
  </si>
  <si>
    <t>Kotva chemická s vyvrtáním otvoru do betonu, železobetonu nebo tvrdého kamene tmel, velikost M 12, hloubka 110 mm</t>
  </si>
  <si>
    <t>Dřev kůlna - patka ozn."Z";   10,0*4</t>
  </si>
  <si>
    <t>953965121</t>
  </si>
  <si>
    <t>Kotevní šroub pro chemické kotvy M 12 dl 160 mm</t>
  </si>
  <si>
    <t>Kotva chemická s vyvrtáním otvoru kotevní šrouby pro chemické kotvy, velikost M 12, délka 160 mm</t>
  </si>
  <si>
    <t>762341210</t>
  </si>
  <si>
    <t>Montáž bednění střech rovných a šikmých sklonu do 60° z hrubých prken na sraz tl do 32 mm</t>
  </si>
  <si>
    <t>Montáž bednění střech rovných a šikmých sklonu do 60° s vyřezáním otvorů z prken hrubých na sraz tl. do 32 mm</t>
  </si>
  <si>
    <t>Dřev kůlna - střecha;   8,10*4,24</t>
  </si>
  <si>
    <t>762341610</t>
  </si>
  <si>
    <t>Montáž bednění štítových okapových říms nebo atik z hrubých prken tl do 32 mm</t>
  </si>
  <si>
    <t>Montáž bednění střech štítových okapových říms, krajnic, závětrných prken a žaluzií ve spádu nebo rovnoběžně s okapem z prken hrubých tl. do 32 mm</t>
  </si>
  <si>
    <t>Dřev kůlna - bok atiky;   8,10*0,10+3,88*(0,10+0,63)*0,5*2</t>
  </si>
  <si>
    <t>60511145</t>
  </si>
  <si>
    <t>řezivo stavební prkna omítaná netříděná tl 24mm</t>
  </si>
  <si>
    <t>Dřev kůlna - střecha;   8,10*4,24*0,024</t>
  </si>
  <si>
    <t>Dřev kůlna - bok atiky;   (8,10*0,10+3,88*(0,10+0,63)*0,5*2)*0,024</t>
  </si>
  <si>
    <t>762361311</t>
  </si>
  <si>
    <t>Konstrukční a vyrovnávací vrstva pod klempířské prvky (atiky) z desek dřevoštěpkových tl 18 mm</t>
  </si>
  <si>
    <t>Konstrukční vrstva pod klempířské prvky pro oplechování horních ploch zdí a nadezdívek (atik) z desek dřevoštěpkových šroubovaných do podkladu, tloušťky desky 18 mm</t>
  </si>
  <si>
    <t>Dřev kůlna - atika;   (8,10+4,05*2)*0,20</t>
  </si>
  <si>
    <t>762395000</t>
  </si>
  <si>
    <t>Spojovací prostředky krovů, bednění, laťování, nadstřešních konstrukcí</t>
  </si>
  <si>
    <t>Spojovací prostředky krovů, bednění a laťování, nadstřešních konstrukcí svorníky, prkna, hřebíky, pásová ocel, vruty</t>
  </si>
  <si>
    <t>Dle pol. řezivo pro bednění střechy a atiky;       0,912</t>
  </si>
  <si>
    <t>Dle pol. bednění atiky;        3,240*0,018</t>
  </si>
  <si>
    <t>998762101</t>
  </si>
  <si>
    <t>Přesun hmot tonážní pro kce tesařské v objektech v do 6 m</t>
  </si>
  <si>
    <t>Přesun hmot pro konstrukce tesařské stanovený z hmotnosti přesunovaného materiálu vodorovná dopravní vzdálenost do 50 m základní v objektech výšky do 6 m</t>
  </si>
  <si>
    <t>998762194</t>
  </si>
  <si>
    <t>Příplatek k přesunu hmot tonážnímu pro kce tesařské za zvětšený přesun do 1000 m</t>
  </si>
  <si>
    <t>Přesun hmot pro konstrukce tesařské stanovený z hmotnosti přesunovaného materiálu vodorovná dopravní vzdálenost do 50 m Příplatek k cenám za zvětšený přesun přes vymezenou vodorovnou dopravní vzdálenost do 1000 m</t>
  </si>
  <si>
    <t>764011622</t>
  </si>
  <si>
    <t>Dilatační připojovací lišta z Pz s povrchovou úpravou včetně tmelení rš 125 mm</t>
  </si>
  <si>
    <t>Dilatační lišta z pozinkovaného plechu s povrchovou úpravou připojovací, včetně tmelení rš 125 mm</t>
  </si>
  <si>
    <t>Část "Z5" - u obřadní síně;  1,10*2</t>
  </si>
  <si>
    <t>764218604</t>
  </si>
  <si>
    <t>Oplechování rovné římsy mechanicky kotvené z Pz s upraveným povrchem rš 330 mm</t>
  </si>
  <si>
    <t>Oplechování říms a ozdobných prvků z pozinkovaného plechu s povrchovou úpravou rovných, bez rohů mechanicky kotvené rš 330 mm</t>
  </si>
  <si>
    <t>Část "Z5" - u obřadní síně;  2,00</t>
  </si>
  <si>
    <t>764002861</t>
  </si>
  <si>
    <t>Demontáž oplechování říms a ozdobných prvků do suti</t>
  </si>
  <si>
    <t>Demontáž klempířských konstrukcí oplechování říms do suti</t>
  </si>
  <si>
    <t>764111641</t>
  </si>
  <si>
    <t>Krytina střechy rovné drážkováním ze svitků z Pz plechu s povrchovou úpravou do rš 670 mm sklonu do 30°</t>
  </si>
  <si>
    <t>Krytina ze svitků, ze šablon nebo taškových tabulí z pozinkovaného plechu s povrchovou úpravou s úpravou u okapů, prostupů a výčnělků střechy rovné drážkováním ze svitků do rš 670 mm, sklon střechy do 30°</t>
  </si>
  <si>
    <t>764111645</t>
  </si>
  <si>
    <t>Krytina střechy rovné drážkováním ze svitků z Pz plechu s povrch úpravou do rš 670 mm sklonu přes 60°, nebo stěn</t>
  </si>
  <si>
    <t>Krytina ze svitků, ze šablon nebo taškových tabulí z pozinkovaného plechu s povrchovou úpravou s úpravou u okapů, prostupů a výčnělků střechy rovné drážkováním ze svitků do rš 670 mm, sklon střechy přes 60°</t>
  </si>
  <si>
    <t>764214604</t>
  </si>
  <si>
    <t>Oplechování horních ploch a atik bez rohů z Pz s povrch úpravou mechanicky kotvené rš 330 mm</t>
  </si>
  <si>
    <t>Oplechování horních ploch zdí a nadezdívek (atik) z pozinkovaného plechu s povrchovou úpravou mechanicky kotvené rš 330 mm</t>
  </si>
  <si>
    <t>Dřev kůlna - atika;   (8,10+4,05*2)</t>
  </si>
  <si>
    <t>764215645</t>
  </si>
  <si>
    <t>Příplatek za zvýšenou pracnost při oplechování rohů nadezdívek (atik) z Pz s povrch úprav rš do 400 mm</t>
  </si>
  <si>
    <t>Oplechování horních ploch zdí a nadezdívek (atik) z pozinkovaného plechu s povrchovou úpravou Příplatek k cenám za zvýšenou pracnost při provedení rohu nebo koutu do rš 400 mm</t>
  </si>
  <si>
    <t>764311613</t>
  </si>
  <si>
    <t>Lemování rovných zdí střech s krytinou skládanou z Pz s povrchovou úpravou rš 250 mm</t>
  </si>
  <si>
    <t>Lemování zdí z pozinkovaného plechu s povrchovou úpravou boční nebo horní rovné, střech s krytinou skládanou mimo prejzovou rš 250 mm</t>
  </si>
  <si>
    <t>Dřev kůlna - bok atiky;   8,10+3,91*2</t>
  </si>
  <si>
    <t>764011613</t>
  </si>
  <si>
    <t>Podkladní plech z Pz s upraveným povrchem rš 250 mm</t>
  </si>
  <si>
    <t>Podkladní plech z pozinkovaného plechu s povrchovou úpravou rš 250 mm</t>
  </si>
  <si>
    <t>Dřev kůlna - střecha - okap;   8,10</t>
  </si>
  <si>
    <t>764212631</t>
  </si>
  <si>
    <t>Oplechování štítu závětrnou lištou z Pz s povrchovou úpravou rš 160 mm</t>
  </si>
  <si>
    <t>Oplechování střešních prvků z pozinkovaného plechu s povrchovou úpravou štítu závětrnou lištou rš 160 mm</t>
  </si>
  <si>
    <t>Dřev kůlna - viditelné části krokví 120/140;        0,40*2</t>
  </si>
  <si>
    <t>764002414</t>
  </si>
  <si>
    <t>Montáž strukturované oddělovací rohože jakkékoliv rš</t>
  </si>
  <si>
    <t>Montáž strukturované oddělovací rohože jakékoli rš</t>
  </si>
  <si>
    <t>28329223</t>
  </si>
  <si>
    <t>fólie difuzně propustné s nakašírovanou strukturovanou rohoží pod hladkou plechovou krytinu</t>
  </si>
  <si>
    <t>764511601</t>
  </si>
  <si>
    <t>Žlab podokapní půlkruhový z Pz s povrchovou úpravou rš 250 mm, vč. háků a čel</t>
  </si>
  <si>
    <t>Žlab podokapní z pozinkovaného plechu s povrchovou úpravou včetně háků a čel půlkruhový do rš 280 mm</t>
  </si>
  <si>
    <t>Dřev kůlna - střecha - okap;   8,15</t>
  </si>
  <si>
    <t>764511641</t>
  </si>
  <si>
    <t>Kotlík oválný (trychtýřový) pro podokapní žlaby z Pz s povrchovou úpravou do 250/90 mm</t>
  </si>
  <si>
    <t>Žlab podokapní z pozinkovaného plechu s povrchovou úpravou včetně háků a čel kotlík oválný (trychtýřový), rš žlabu/průměr svodu do 250/90 mm</t>
  </si>
  <si>
    <t>764518621</t>
  </si>
  <si>
    <t>Svody kruhové včetně objímek, kolen, odskoků z Pz s povrchovou úpravou průměru do 90 mm</t>
  </si>
  <si>
    <t>Svod z pozinkovaného plechu s upraveným povrchem včetně objímek, kolen a odskoků kruhový, průměru do 90 mm</t>
  </si>
  <si>
    <t>764311603</t>
  </si>
  <si>
    <t>Lemování rovných zdí střech s krytinou prejzovou nebo vlnitou z Pz s povrchovou úpravou rš 250 mm</t>
  </si>
  <si>
    <t>Lemování zdí z pozinkovaného plechu s povrchovou úpravou boční nebo horní rovné, střech s krytinou prejzovou nebo vlnitou rš 250 mm</t>
  </si>
  <si>
    <t>Dřev kůlna - lemování zdi ozn."KL5";   4,10</t>
  </si>
  <si>
    <t>998764101</t>
  </si>
  <si>
    <t>Přesun hmot tonážní pro konstrukce klempířské v objektech v do 6 m</t>
  </si>
  <si>
    <t>Přesun hmot pro konstrukce klempířské stanovený z hmotnosti přesunovaného materiálu vodorovná dopravní vzdálenost do 50 m základní v objektech výšky do 6 m</t>
  </si>
  <si>
    <t>998764192</t>
  </si>
  <si>
    <t>Příplatek k přesunu hmot tonážnímu pro konstrukce klempířské za zvětšený přesun do 100 m</t>
  </si>
  <si>
    <t>Přesun hmot pro konstrukce klempířské stanovený z hmotnosti přesunovaného materiálu vodorovná dopravní vzdálenost do 50 m Příplatek k cenám za zvětšený přesun přes vymezenou vodorovnou dopravní vzdálenost do 100 m</t>
  </si>
  <si>
    <t>766414241</t>
  </si>
  <si>
    <t>Montáž obložení stěn pl do 5 m2 panely z aglomerovaných desek do 0,60 m2</t>
  </si>
  <si>
    <t>Montáž obložení stěn panely obkladovými plochy do 5 m2 z aglomerovaných desek, plochy do 0,60 m2</t>
  </si>
  <si>
    <t>Korpus pro urny - dle ozn."Z1";       0,54*0,46*144</t>
  </si>
  <si>
    <t>59590738</t>
  </si>
  <si>
    <t>deska cementotřísková bez povrchové úpravy tl 14mm</t>
  </si>
  <si>
    <t>76208133x0</t>
  </si>
  <si>
    <t>D+M, Sejmutí hrany</t>
  </si>
  <si>
    <t>Korpus pro urny - dle ozn."Z1";       (0,54+0,46)*2*144</t>
  </si>
  <si>
    <t>30985013</t>
  </si>
  <si>
    <t>šroub s ozdobnou hlavou nerezový M12</t>
  </si>
  <si>
    <t>Korpus pro urny - dle ozn."Z1";       144*2</t>
  </si>
  <si>
    <t>998766101</t>
  </si>
  <si>
    <t>Přesun hmot tonážní pro kce truhlářské v objektech v do 6 m</t>
  </si>
  <si>
    <t>Přesun hmot pro konstrukce truhlářské stanovený z hmotnosti přesunovaného materiálu vodorovná dopravní vzdálenost do 50 m základní v objektech výšky do 6 m</t>
  </si>
  <si>
    <t>998766192</t>
  </si>
  <si>
    <t>Příplatek k přesunu hmot tonážnímu pro kce truhlářské za zvětšený přesun do 100 m</t>
  </si>
  <si>
    <t>Přesun hmot pro konstrukce truhlářské stanovený z hmotnosti přesunovaného materiálu vodorovná dopravní vzdálenost do 50 m Příplatek k cenám za zvětšený přesun přes vymezenou vodorovnou dopravní vzdálenost do 100 m</t>
  </si>
  <si>
    <t>783301311</t>
  </si>
  <si>
    <t>Odmaštění zámečnických konstrukcí vodou ředitelným odmašťovačem</t>
  </si>
  <si>
    <t>Příprava podkladu zámečnických konstrukcí před provedením nátěru odmaštění odmašťovačem vodou ředitelným</t>
  </si>
  <si>
    <t>783314201</t>
  </si>
  <si>
    <t>Základní antikorozní jednonásobný syntetický standardní nátěr zámečnických konstrukcí</t>
  </si>
  <si>
    <t>Základní antikorozní nátěr zámečnických konstrukcí jednonásobný syntetický standardní</t>
  </si>
  <si>
    <t>783315101</t>
  </si>
  <si>
    <t>Mezinátěr jednonásobný syntetický standardní zámečnických konstrukcí</t>
  </si>
  <si>
    <t>Mezinátěr zámečnických konstrukcí jednonásobný syntetický standardní</t>
  </si>
  <si>
    <t>783317101</t>
  </si>
  <si>
    <t>Krycí jednonásobný syntetický standardní nátěr zámečnických konstrukcí</t>
  </si>
  <si>
    <t>Krycí nátěr (email) zámečnických konstrukcí jednonásobný syntetický standardní</t>
  </si>
  <si>
    <t>Dle pol. odstranění nátěru;        20,372</t>
  </si>
  <si>
    <t>783306801</t>
  </si>
  <si>
    <t>Odstranění nátěru ze zámečnických konstrukcí obroušením</t>
  </si>
  <si>
    <t>Odstranění nátěrů ze zámečnických konstrukcí obroušením</t>
  </si>
  <si>
    <t>Část "Z4" - stáv brána ozn."Z1";     4,215*1,68*1*2</t>
  </si>
  <si>
    <t>Část "Z5" - stáv branka s ploten ozn."Z2";       2,07*1,50*1*2</t>
  </si>
  <si>
    <t>783813111</t>
  </si>
  <si>
    <t>Penetrační disperzní nátěr hladkých povrchů z desek na bázi dřeva</t>
  </si>
  <si>
    <t>Penetrační nátěr omítek hladkých povrchů z desek na bázi dřeva (dřevovláknitých, dřevoštěpkových, cementotřískových apod.) disperzní</t>
  </si>
  <si>
    <t>783817401</t>
  </si>
  <si>
    <t>Krycí dvojnásobný disperzní nátěr hladkých betonových povrchů</t>
  </si>
  <si>
    <t>Krycí (ochranný ) nátěr omítek dvojnásobný hladkých betonových povrchů nebo povrchů z desek na bázi dřeva (dřevovláknitých apod.) disperzní</t>
  </si>
  <si>
    <t>Korpus pro urny - dle ozn."Z1";       0,54*0,46*2*144+(0,54+0,46)*2*0,014*144</t>
  </si>
  <si>
    <t>783164101</t>
  </si>
  <si>
    <t>Základní jednonásobný olejový nátěr truhlářských konstrukcí</t>
  </si>
  <si>
    <t>Základní nátěr truhlářských konstrukcí jednonásobný olejový</t>
  </si>
  <si>
    <t>783168211</t>
  </si>
  <si>
    <t>Lakovací dvojnásobný olejový nátěr truhlářských konstrukcí s mezibroušením</t>
  </si>
  <si>
    <t>Lakovací nátěr truhlářských konstrukcí dvojnásobný s mezibroušením olejový</t>
  </si>
  <si>
    <t>Dle pol. mtž obklad fasády;          57,553*2*1,450</t>
  </si>
  <si>
    <t>Dle pol. hoblování řeziva;           1,872</t>
  </si>
  <si>
    <t>ON</t>
  </si>
  <si>
    <t>045002000</t>
  </si>
  <si>
    <t>Kompletační a koordinační činnost včetně kontrolní činnosti, koordinace prací a zajištění všech zkoušek a revizí ke kolaudaci, atd.</t>
  </si>
  <si>
    <t>Hlavní tituly průvodních činností a nákladů  
  inženýrská činnost 
    kompletační a koordinační činnost</t>
  </si>
  <si>
    <t>030001000</t>
  </si>
  <si>
    <t>Zařízení staveniště včetně provozu a odstranění staveništní rozvaděč a zajištění zdroje vody, zpevněné plochy, oplocení, vytápění stavby, atd.</t>
  </si>
  <si>
    <t>Základní rozdělení průvodních činností a nákladů 
  zařízení staveniště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</si>
</sst>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#,##0_);[Red]\-\ #,##0_);&quot;–&quot;??;_(@_)"/>
    <numFmt numFmtId="165" formatCode="_(#,##0.00_);[Red]\-\ #,##0.00_);&quot;–&quot;??;_(@_)"/>
    <numFmt numFmtId="168" formatCode="_(#,##0.000_);[Red]\-\ #,##0.000_);&quot;–&quot;??;_(@_)"/>
    <numFmt numFmtId="169" formatCode="_(#,##0.0&quot; %&quot;_);[Red]\-\ #,##0.0&quot; %&quot;_);&quot;–&quot;??;_(@_)"/>
    <numFmt numFmtId="170" formatCode="yyyy"/>
  </numFmts>
  <fonts count="27" x14ac:knownFonts="1">
    <font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6"/>
      <color rgb="FFC00000"/>
      <name val="Arial"/>
      <family val="2"/>
      <charset val="238"/>
    </font>
    <font>
      <sz val="6"/>
      <color theme="1"/>
      <name val="Arial"/>
      <family val="2"/>
      <charset val="238"/>
    </font>
    <font>
      <sz val="6"/>
      <color rgb="FF0070C0"/>
      <name val="Arial"/>
      <family val="2"/>
      <charset val="238"/>
    </font>
    <font>
      <sz val="6"/>
      <color rgb="FF777777"/>
      <name val="Arial"/>
      <family val="2"/>
      <charset val="238"/>
    </font>
    <font>
      <sz val="6"/>
      <color rgb="FF000000"/>
      <name val="Arial"/>
      <family val="2"/>
      <charset val="238"/>
    </font>
    <font>
      <sz val="8"/>
      <color rgb="FF008000"/>
      <name val="Arial"/>
      <family val="2"/>
      <charset val="238"/>
    </font>
    <font>
      <b/>
      <sz val="13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u/>
      <sz val="8"/>
      <color rgb="FF000000"/>
      <name val="Arial"/>
      <family val="2"/>
      <charset val="238"/>
    </font>
    <font>
      <b/>
      <sz val="6"/>
      <color rgb="FF000000"/>
      <name val="Arial"/>
      <family val="2"/>
      <charset val="238"/>
    </font>
    <font>
      <sz val="6"/>
      <color rgb="FFFF0000"/>
      <name val="Arial"/>
      <family val="2"/>
      <charset val="238"/>
    </font>
    <font>
      <b/>
      <u/>
      <sz val="6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C00000"/>
      <name val="Arial"/>
      <family val="2"/>
      <charset val="238"/>
    </font>
    <font>
      <b/>
      <sz val="8"/>
      <color rgb="FFCC0000"/>
      <name val="Arial"/>
      <family val="2"/>
      <charset val="238"/>
    </font>
    <font>
      <sz val="9"/>
      <color rgb="FF0070C0"/>
      <name val="Arial"/>
      <family val="2"/>
      <charset val="238"/>
    </font>
    <font>
      <sz val="8"/>
      <color rgb="FF0070C0"/>
      <name val="Arial"/>
      <family val="2"/>
      <charset val="238"/>
    </font>
    <font>
      <sz val="8"/>
      <color rgb="FFC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  <fill>
      <patternFill patternType="solid">
        <fgColor rgb="FFDDDDDD"/>
        <bgColor auto="1"/>
      </patternFill>
    </fill>
  </fills>
  <borders count="16">
    <border>
      <left/>
      <right/>
      <top/>
      <bottom/>
      <diagonal/>
    </border>
    <border>
      <left/>
      <right/>
      <top/>
      <bottom style="thin">
        <color rgb="FFDB303B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DB303B"/>
      </top>
      <bottom/>
      <diagonal/>
    </border>
    <border>
      <left/>
      <right/>
      <top style="thin">
        <color rgb="FFDB303B"/>
      </top>
      <bottom style="thin">
        <color rgb="FFDB303B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 style="hair">
        <color rgb="FF000000"/>
      </top>
      <bottom style="thin">
        <color rgb="FFDB303B"/>
      </bottom>
      <diagonal/>
    </border>
    <border>
      <left/>
      <right/>
      <top style="thin">
        <color rgb="FFDB303B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medium">
        <color rgb="FFDB303B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/>
    </xf>
    <xf numFmtId="0" fontId="8" fillId="0" borderId="0" xfId="0" applyFont="1"/>
    <xf numFmtId="0" fontId="3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3" borderId="0" xfId="0" applyFont="1" applyFill="1"/>
    <xf numFmtId="0" fontId="10" fillId="0" borderId="0" xfId="0" applyFont="1" applyAlignment="1">
      <alignment horizontal="left" vertical="top" wrapText="1"/>
    </xf>
    <xf numFmtId="0" fontId="15" fillId="0" borderId="0" xfId="0" applyFont="1"/>
    <xf numFmtId="0" fontId="4" fillId="0" borderId="0" xfId="0" applyFont="1"/>
    <xf numFmtId="0" fontId="16" fillId="0" borderId="0" xfId="0" applyFont="1"/>
    <xf numFmtId="0" fontId="17" fillId="0" borderId="0" xfId="0" applyFont="1"/>
    <xf numFmtId="0" fontId="15" fillId="2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9" fillId="2" borderId="0" xfId="0" applyFont="1" applyFill="1" applyAlignment="1">
      <alignment horizontal="center"/>
    </xf>
    <xf numFmtId="0" fontId="1" fillId="0" borderId="4" xfId="0" applyFont="1" applyBorder="1" applyAlignment="1">
      <alignment horizontal="left"/>
    </xf>
    <xf numFmtId="0" fontId="1" fillId="2" borderId="0" xfId="0" applyFont="1" applyFill="1" applyAlignment="1">
      <alignment horizontal="center"/>
    </xf>
    <xf numFmtId="0" fontId="2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22" fillId="0" borderId="0" xfId="0" applyFont="1"/>
    <xf numFmtId="49" fontId="6" fillId="0" borderId="0" xfId="0" applyNumberFormat="1" applyFont="1" applyAlignment="1">
      <alignment horizontal="right" vertical="top" wrapText="1"/>
    </xf>
    <xf numFmtId="49" fontId="21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right" vertical="top"/>
    </xf>
    <xf numFmtId="14" fontId="21" fillId="0" borderId="0" xfId="0" applyNumberFormat="1" applyFont="1" applyAlignment="1">
      <alignment horizontal="left" vertical="top"/>
    </xf>
    <xf numFmtId="170" fontId="21" fillId="0" borderId="0" xfId="0" applyNumberFormat="1" applyFont="1" applyAlignment="1">
      <alignment horizontal="left" vertical="top"/>
    </xf>
    <xf numFmtId="0" fontId="18" fillId="0" borderId="0" xfId="0" applyFont="1" applyAlignment="1">
      <alignment horizontal="right" vertical="top"/>
    </xf>
    <xf numFmtId="170" fontId="13" fillId="0" borderId="0" xfId="0" applyNumberFormat="1" applyFont="1" applyAlignment="1">
      <alignment horizontal="left" vertical="top"/>
    </xf>
    <xf numFmtId="14" fontId="13" fillId="0" borderId="0" xfId="0" applyNumberFormat="1" applyFont="1" applyAlignment="1">
      <alignment horizontal="left" vertical="top"/>
    </xf>
    <xf numFmtId="0" fontId="23" fillId="0" borderId="5" xfId="0" applyFont="1" applyBorder="1" applyAlignment="1">
      <alignment horizontal="center"/>
    </xf>
    <xf numFmtId="49" fontId="21" fillId="0" borderId="6" xfId="0" applyNumberFormat="1" applyFont="1" applyBorder="1" applyAlignment="1">
      <alignment horizontal="left" vertical="top" wrapText="1"/>
    </xf>
    <xf numFmtId="49" fontId="21" fillId="0" borderId="7" xfId="0" applyNumberFormat="1" applyFont="1" applyBorder="1" applyAlignment="1">
      <alignment horizontal="left" vertical="top" wrapText="1"/>
    </xf>
    <xf numFmtId="49" fontId="21" fillId="0" borderId="3" xfId="0" applyNumberFormat="1" applyFont="1" applyBorder="1" applyAlignment="1">
      <alignment horizontal="left" vertical="top" wrapText="1"/>
    </xf>
    <xf numFmtId="49" fontId="13" fillId="0" borderId="8" xfId="0" applyNumberFormat="1" applyFont="1" applyBorder="1"/>
    <xf numFmtId="49" fontId="21" fillId="0" borderId="9" xfId="0" applyNumberFormat="1" applyFont="1" applyBorder="1" applyAlignment="1">
      <alignment horizontal="left" vertical="top" wrapText="1"/>
    </xf>
    <xf numFmtId="49" fontId="13" fillId="0" borderId="12" xfId="0" applyNumberFormat="1" applyFont="1" applyBorder="1"/>
    <xf numFmtId="16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24" fillId="0" borderId="0" xfId="0" applyFont="1"/>
    <xf numFmtId="164" fontId="21" fillId="0" borderId="0" xfId="0" applyNumberFormat="1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16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left" vertical="top"/>
    </xf>
    <xf numFmtId="0" fontId="25" fillId="0" borderId="0" xfId="0" applyFont="1"/>
    <xf numFmtId="0" fontId="26" fillId="0" borderId="0" xfId="0" applyFont="1"/>
    <xf numFmtId="0" fontId="6" fillId="0" borderId="1" xfId="0" applyFont="1" applyBorder="1" applyAlignment="1">
      <alignment horizontal="right" vertical="top"/>
    </xf>
    <xf numFmtId="164" fontId="21" fillId="0" borderId="1" xfId="0" applyNumberFormat="1" applyFont="1" applyBorder="1" applyAlignment="1">
      <alignment horizontal="right" vertical="top"/>
    </xf>
    <xf numFmtId="0" fontId="21" fillId="0" borderId="1" xfId="0" applyFont="1" applyBorder="1" applyAlignment="1">
      <alignment horizontal="left" vertical="top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21" fillId="0" borderId="14" xfId="0" applyFont="1" applyBorder="1" applyAlignment="1">
      <alignment horizontal="left" vertical="top"/>
    </xf>
    <xf numFmtId="49" fontId="21" fillId="0" borderId="0" xfId="0" applyNumberFormat="1" applyFont="1" applyAlignment="1">
      <alignment horizontal="left" vertical="top"/>
    </xf>
    <xf numFmtId="0" fontId="4" fillId="0" borderId="15" xfId="0" applyFont="1" applyBorder="1"/>
    <xf numFmtId="49" fontId="9" fillId="0" borderId="0" xfId="0" applyNumberFormat="1" applyFont="1"/>
    <xf numFmtId="49" fontId="10" fillId="0" borderId="0" xfId="0" applyNumberFormat="1" applyFont="1"/>
    <xf numFmtId="49" fontId="10" fillId="0" borderId="0" xfId="0" applyNumberFormat="1" applyFont="1" applyAlignment="1">
      <alignment horizontal="left" vertical="top" wrapText="1"/>
    </xf>
    <xf numFmtId="49" fontId="10" fillId="0" borderId="1" xfId="0" applyNumberFormat="1" applyFont="1" applyBorder="1"/>
    <xf numFmtId="164" fontId="10" fillId="0" borderId="0" xfId="0" applyNumberFormat="1" applyFont="1"/>
    <xf numFmtId="164" fontId="10" fillId="0" borderId="1" xfId="0" applyNumberFormat="1" applyFont="1" applyBorder="1"/>
    <xf numFmtId="168" fontId="10" fillId="0" borderId="0" xfId="0" applyNumberFormat="1" applyFont="1"/>
    <xf numFmtId="168" fontId="11" fillId="0" borderId="0" xfId="0" applyNumberFormat="1" applyFont="1"/>
    <xf numFmtId="168" fontId="10" fillId="0" borderId="1" xfId="0" applyNumberFormat="1" applyFont="1" applyBorder="1"/>
    <xf numFmtId="164" fontId="11" fillId="0" borderId="0" xfId="0" applyNumberFormat="1" applyFont="1"/>
    <xf numFmtId="1" fontId="10" fillId="0" borderId="0" xfId="0" applyNumberFormat="1" applyFont="1"/>
    <xf numFmtId="1" fontId="11" fillId="0" borderId="0" xfId="0" applyNumberFormat="1" applyFont="1"/>
    <xf numFmtId="1" fontId="10" fillId="0" borderId="1" xfId="0" applyNumberFormat="1" applyFont="1" applyBorder="1"/>
    <xf numFmtId="49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8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168" fontId="3" fillId="0" borderId="0" xfId="0" applyNumberFormat="1" applyFont="1"/>
    <xf numFmtId="164" fontId="3" fillId="0" borderId="0" xfId="0" applyNumberFormat="1" applyFont="1"/>
    <xf numFmtId="1" fontId="3" fillId="0" borderId="0" xfId="0" applyNumberFormat="1" applyFont="1"/>
    <xf numFmtId="49" fontId="3" fillId="0" borderId="0" xfId="0" applyNumberFormat="1" applyFont="1" applyAlignment="1">
      <alignment horizontal="left" vertical="top" indent="1"/>
    </xf>
    <xf numFmtId="49" fontId="2" fillId="0" borderId="0" xfId="0" applyNumberFormat="1" applyFont="1" applyAlignment="1">
      <alignment horizontal="left" vertical="top" indent="1"/>
    </xf>
    <xf numFmtId="164" fontId="2" fillId="0" borderId="0" xfId="0" applyNumberFormat="1" applyFont="1" applyAlignment="1">
      <alignment horizontal="right" vertical="top"/>
    </xf>
    <xf numFmtId="168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49" fontId="2" fillId="0" borderId="1" xfId="0" applyNumberFormat="1" applyFont="1" applyBorder="1" applyAlignment="1">
      <alignment horizontal="left" vertical="top" indent="1"/>
    </xf>
    <xf numFmtId="164" fontId="2" fillId="0" borderId="1" xfId="0" applyNumberFormat="1" applyFont="1" applyBorder="1" applyAlignment="1">
      <alignment horizontal="right" vertical="top"/>
    </xf>
    <xf numFmtId="168" fontId="2" fillId="0" borderId="1" xfId="0" applyNumberFormat="1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49" fontId="6" fillId="0" borderId="0" xfId="0" applyNumberFormat="1" applyFont="1" applyAlignment="1">
      <alignment horizontal="left" vertical="top" wrapText="1"/>
    </xf>
    <xf numFmtId="168" fontId="6" fillId="0" borderId="0" xfId="0" applyNumberFormat="1" applyFont="1" applyAlignment="1">
      <alignment horizontal="right" vertical="top"/>
    </xf>
    <xf numFmtId="1" fontId="6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horizontal="left" vertical="top" wrapText="1" indent="1"/>
    </xf>
    <xf numFmtId="0" fontId="5" fillId="0" borderId="0" xfId="0" applyFont="1" applyAlignment="1">
      <alignment horizontal="right" vertical="top"/>
    </xf>
    <xf numFmtId="49" fontId="5" fillId="0" borderId="0" xfId="0" applyNumberFormat="1" applyFont="1" applyAlignment="1">
      <alignment horizontal="left" vertical="top" wrapText="1" indent="2"/>
    </xf>
    <xf numFmtId="164" fontId="5" fillId="0" borderId="0" xfId="0" applyNumberFormat="1" applyFont="1" applyAlignment="1">
      <alignment horizontal="right" vertical="top"/>
    </xf>
    <xf numFmtId="168" fontId="5" fillId="0" borderId="0" xfId="0" applyNumberFormat="1" applyFont="1" applyAlignment="1">
      <alignment horizontal="right" vertical="top"/>
    </xf>
    <xf numFmtId="1" fontId="5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1" fontId="9" fillId="0" borderId="0" xfId="0" applyNumberFormat="1" applyFont="1"/>
    <xf numFmtId="49" fontId="11" fillId="0" borderId="0" xfId="0" applyNumberFormat="1" applyFont="1"/>
    <xf numFmtId="165" fontId="10" fillId="0" borderId="0" xfId="0" applyNumberFormat="1" applyFont="1"/>
    <xf numFmtId="49" fontId="9" fillId="2" borderId="0" xfId="0" applyNumberFormat="1" applyFont="1" applyFill="1" applyAlignment="1">
      <alignment horizontal="center"/>
    </xf>
    <xf numFmtId="49" fontId="9" fillId="0" borderId="0" xfId="0" applyNumberFormat="1" applyFont="1" applyAlignment="1">
      <alignment horizontal="left"/>
    </xf>
    <xf numFmtId="165" fontId="5" fillId="0" borderId="1" xfId="0" applyNumberFormat="1" applyFont="1" applyBorder="1" applyAlignment="1">
      <alignment horizontal="center"/>
    </xf>
    <xf numFmtId="1" fontId="6" fillId="0" borderId="0" xfId="0" applyNumberFormat="1" applyFont="1"/>
    <xf numFmtId="49" fontId="6" fillId="0" borderId="0" xfId="0" applyNumberFormat="1" applyFont="1"/>
    <xf numFmtId="168" fontId="6" fillId="0" borderId="0" xfId="0" applyNumberFormat="1" applyFont="1"/>
    <xf numFmtId="165" fontId="6" fillId="0" borderId="0" xfId="0" applyNumberFormat="1" applyFont="1"/>
    <xf numFmtId="164" fontId="6" fillId="0" borderId="0" xfId="0" applyNumberFormat="1" applyFont="1"/>
    <xf numFmtId="1" fontId="5" fillId="0" borderId="0" xfId="0" applyNumberFormat="1" applyFont="1"/>
    <xf numFmtId="49" fontId="5" fillId="0" borderId="0" xfId="0" applyNumberFormat="1" applyFont="1"/>
    <xf numFmtId="49" fontId="5" fillId="0" borderId="0" xfId="0" applyNumberFormat="1" applyFont="1" applyAlignment="1">
      <alignment horizontal="left" vertical="top" wrapText="1"/>
    </xf>
    <xf numFmtId="168" fontId="5" fillId="0" borderId="0" xfId="0" applyNumberFormat="1" applyFont="1"/>
    <xf numFmtId="165" fontId="5" fillId="0" borderId="0" xfId="0" applyNumberFormat="1" applyFont="1"/>
    <xf numFmtId="164" fontId="5" fillId="0" borderId="0" xfId="0" applyNumberFormat="1" applyFont="1"/>
    <xf numFmtId="1" fontId="8" fillId="0" borderId="0" xfId="0" applyNumberFormat="1" applyFont="1" applyAlignment="1">
      <alignment horizontal="right" vertical="top"/>
    </xf>
    <xf numFmtId="1" fontId="8" fillId="0" borderId="2" xfId="0" applyNumberFormat="1" applyFont="1" applyBorder="1" applyAlignment="1">
      <alignment horizontal="center" vertical="top"/>
    </xf>
    <xf numFmtId="49" fontId="8" fillId="0" borderId="3" xfId="0" applyNumberFormat="1" applyFont="1" applyBorder="1" applyAlignment="1">
      <alignment horizontal="center" vertical="top"/>
    </xf>
    <xf numFmtId="49" fontId="8" fillId="0" borderId="3" xfId="0" applyNumberFormat="1" applyFont="1" applyBorder="1" applyAlignment="1">
      <alignment horizontal="right" vertical="top"/>
    </xf>
    <xf numFmtId="49" fontId="8" fillId="0" borderId="3" xfId="0" applyNumberFormat="1" applyFont="1" applyBorder="1" applyAlignment="1">
      <alignment horizontal="left" vertical="top" wrapText="1"/>
    </xf>
    <xf numFmtId="168" fontId="8" fillId="0" borderId="3" xfId="0" applyNumberFormat="1" applyFont="1" applyBorder="1" applyAlignment="1">
      <alignment horizontal="right" vertical="top"/>
    </xf>
    <xf numFmtId="165" fontId="8" fillId="0" borderId="3" xfId="0" applyNumberFormat="1" applyFont="1" applyBorder="1" applyAlignment="1" applyProtection="1">
      <alignment horizontal="right" vertical="top"/>
      <protection locked="0"/>
    </xf>
    <xf numFmtId="164" fontId="8" fillId="0" borderId="3" xfId="0" applyNumberFormat="1" applyFont="1" applyBorder="1" applyAlignment="1">
      <alignment horizontal="right" vertical="top"/>
    </xf>
    <xf numFmtId="49" fontId="8" fillId="0" borderId="3" xfId="0" applyNumberFormat="1" applyFont="1" applyBorder="1" applyAlignment="1">
      <alignment horizontal="left" vertical="top"/>
    </xf>
    <xf numFmtId="1" fontId="8" fillId="0" borderId="3" xfId="0" applyNumberFormat="1" applyFont="1" applyBorder="1" applyAlignment="1">
      <alignment horizontal="right" vertical="top"/>
    </xf>
    <xf numFmtId="0" fontId="7" fillId="0" borderId="0" xfId="0" applyFont="1"/>
    <xf numFmtId="1" fontId="7" fillId="0" borderId="0" xfId="0" applyNumberFormat="1" applyFont="1"/>
    <xf numFmtId="49" fontId="7" fillId="0" borderId="0" xfId="0" applyNumberFormat="1" applyFont="1"/>
    <xf numFmtId="49" fontId="7" fillId="0" borderId="0" xfId="0" applyNumberFormat="1" applyFont="1" applyAlignment="1">
      <alignment horizontal="left" vertical="top" wrapText="1"/>
    </xf>
    <xf numFmtId="168" fontId="7" fillId="0" borderId="0" xfId="0" applyNumberFormat="1" applyFont="1"/>
    <xf numFmtId="164" fontId="7" fillId="0" borderId="0" xfId="0" applyNumberFormat="1" applyFont="1"/>
    <xf numFmtId="49" fontId="7" fillId="0" borderId="0" xfId="0" applyNumberFormat="1" applyFont="1" applyAlignment="1">
      <alignment horizontal="right" vertical="top"/>
    </xf>
    <xf numFmtId="0" fontId="14" fillId="0" borderId="0" xfId="0" applyFont="1"/>
    <xf numFmtId="1" fontId="14" fillId="0" borderId="0" xfId="0" applyNumberFormat="1" applyFont="1"/>
    <xf numFmtId="49" fontId="14" fillId="0" borderId="0" xfId="0" applyNumberFormat="1" applyFont="1"/>
    <xf numFmtId="49" fontId="14" fillId="0" borderId="0" xfId="0" applyNumberFormat="1" applyFont="1" applyAlignment="1">
      <alignment horizontal="left" vertical="top" wrapText="1"/>
    </xf>
    <xf numFmtId="168" fontId="14" fillId="0" borderId="0" xfId="0" applyNumberFormat="1" applyFont="1" applyAlignment="1">
      <alignment horizontal="right" vertical="top"/>
    </xf>
    <xf numFmtId="165" fontId="14" fillId="0" borderId="0" xfId="0" applyNumberFormat="1" applyFont="1"/>
    <xf numFmtId="164" fontId="14" fillId="0" borderId="0" xfId="0" applyNumberFormat="1" applyFont="1"/>
    <xf numFmtId="168" fontId="14" fillId="0" borderId="0" xfId="0" applyNumberFormat="1" applyFont="1"/>
    <xf numFmtId="49" fontId="14" fillId="0" borderId="0" xfId="0" applyNumberFormat="1" applyFont="1" applyAlignment="1">
      <alignment horizontal="right" vertical="top"/>
    </xf>
    <xf numFmtId="168" fontId="7" fillId="0" borderId="0" xfId="0" applyNumberFormat="1" applyFont="1" applyAlignment="1">
      <alignment horizontal="right" vertical="top"/>
    </xf>
    <xf numFmtId="165" fontId="7" fillId="0" borderId="0" xfId="0" applyNumberFormat="1" applyFont="1"/>
    <xf numFmtId="169" fontId="7" fillId="0" borderId="0" xfId="0" applyNumberFormat="1" applyFont="1" applyAlignment="1">
      <alignment horizontal="left" vertical="top" wrapText="1"/>
    </xf>
    <xf numFmtId="0" fontId="15" fillId="0" borderId="0" xfId="0" applyFont="1" applyAlignment="1">
      <alignment horizontal="center"/>
    </xf>
    <xf numFmtId="49" fontId="21" fillId="0" borderId="0" xfId="0" applyNumberFormat="1" applyFont="1" applyAlignment="1">
      <alignment horizontal="left" vertical="top" wrapText="1"/>
    </xf>
    <xf numFmtId="0" fontId="2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4" xfId="0" applyFont="1" applyBorder="1" applyAlignment="1">
      <alignment horizontal="center"/>
    </xf>
    <xf numFmtId="49" fontId="21" fillId="0" borderId="10" xfId="0" applyNumberFormat="1" applyFont="1" applyBorder="1" applyAlignment="1">
      <alignment horizontal="left" vertical="top" wrapText="1"/>
    </xf>
    <xf numFmtId="49" fontId="21" fillId="0" borderId="11" xfId="0" applyNumberFormat="1" applyFont="1" applyBorder="1" applyAlignment="1">
      <alignment horizontal="left" vertical="top" wrapText="1"/>
    </xf>
    <xf numFmtId="0" fontId="1" fillId="0" borderId="13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49" fontId="21" fillId="0" borderId="0" xfId="0" applyNumberFormat="1" applyFont="1" applyAlignment="1">
      <alignment horizontal="right" vertical="top" wrapText="1"/>
    </xf>
    <xf numFmtId="49" fontId="7" fillId="0" borderId="0" xfId="0" applyNumberFormat="1" applyFont="1" applyAlignment="1">
      <alignment horizontal="left" vertical="top" wrapText="1"/>
    </xf>
    <xf numFmtId="168" fontId="7" fillId="0" borderId="0" xfId="0" applyNumberFormat="1" applyFont="1" applyAlignment="1">
      <alignment horizontal="left" vertical="top" wrapText="1"/>
    </xf>
    <xf numFmtId="165" fontId="7" fillId="0" borderId="0" xfId="0" applyNumberFormat="1" applyFont="1" applyAlignment="1">
      <alignment horizontal="left" vertical="top" wrapText="1"/>
    </xf>
    <xf numFmtId="164" fontId="7" fillId="0" borderId="0" xfId="0" applyNumberFormat="1" applyFont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2:J51"/>
  <sheetViews>
    <sheetView showGridLines="0" topLeftCell="B1" zoomScaleNormal="100" workbookViewId="0">
      <selection activeCell="C3" sqref="C3"/>
    </sheetView>
  </sheetViews>
  <sheetFormatPr defaultColWidth="9.140625" defaultRowHeight="8.25" x14ac:dyDescent="0.15"/>
  <cols>
    <col min="1" max="1" width="9.42578125" style="7" hidden="1" customWidth="1"/>
    <col min="2" max="2" width="4.7109375" style="7" customWidth="1"/>
    <col min="3" max="6" width="32.7109375" style="7" customWidth="1"/>
    <col min="7" max="9" width="9.140625" style="7"/>
    <col min="10" max="10" width="96" style="7" hidden="1" customWidth="1"/>
    <col min="11" max="16384" width="9.140625" style="7"/>
  </cols>
  <sheetData>
    <row r="2" spans="1:10" s="12" customFormat="1" ht="16.5" x14ac:dyDescent="0.25">
      <c r="C2" s="148" t="s">
        <v>25</v>
      </c>
      <c r="D2" s="148"/>
      <c r="E2" s="148"/>
      <c r="F2" s="148"/>
      <c r="J2" s="16" t="s">
        <v>26</v>
      </c>
    </row>
    <row r="3" spans="1:10" x14ac:dyDescent="0.15">
      <c r="A3" s="10">
        <v>0</v>
      </c>
      <c r="C3" s="17"/>
      <c r="D3" s="17"/>
      <c r="E3" s="17"/>
      <c r="F3" s="17"/>
      <c r="G3" s="6"/>
      <c r="H3" s="6"/>
      <c r="J3" s="18"/>
    </row>
    <row r="4" spans="1:10" s="1" customFormat="1" ht="15.75" x14ac:dyDescent="0.25">
      <c r="A4" s="1">
        <f t="array" ref="A4">INDEX(VAT_RATES,MATCH(0,COUNTIF($A$2:A3,VAT_RATES),0))</f>
        <v>21</v>
      </c>
      <c r="C4" s="19"/>
      <c r="D4" s="152" t="s">
        <v>27</v>
      </c>
      <c r="E4" s="152"/>
      <c r="F4" s="19"/>
      <c r="J4" s="20">
        <f ca="1">CELL("width",D2)+CELL("width",E2)+CELL("width",F2)</f>
        <v>96</v>
      </c>
    </row>
    <row r="5" spans="1:10" x14ac:dyDescent="0.15">
      <c r="A5" s="7" t="e">
        <f t="array" ref="A5">INDEX(VAT_RATES,MATCH(0,COUNTIF($A$2:A4,VAT_RATES),0))</f>
        <v>#N/A</v>
      </c>
      <c r="C5" s="21"/>
      <c r="D5" s="17"/>
      <c r="E5" s="22"/>
      <c r="F5" s="21"/>
      <c r="H5" s="6"/>
      <c r="J5" s="9"/>
    </row>
    <row r="6" spans="1:10" s="13" customFormat="1" ht="12" x14ac:dyDescent="0.2">
      <c r="A6" s="13" t="e">
        <f t="array" ref="A6">INDEX(VAT_RATES,MATCH(0,COUNTIF($A$2:A5,VAT_RATES),0))</f>
        <v>#N/A</v>
      </c>
      <c r="C6" s="23" t="s">
        <v>28</v>
      </c>
      <c r="D6" s="150" t="s">
        <v>29</v>
      </c>
      <c r="E6" s="151"/>
      <c r="F6" s="151"/>
      <c r="H6" s="24"/>
    </row>
    <row r="7" spans="1:10" s="13" customFormat="1" ht="12" x14ac:dyDescent="0.2">
      <c r="A7" s="13">
        <f>SUMIF(GROUP_ID,"",ITEM_PRICES)</f>
        <v>0</v>
      </c>
      <c r="C7" s="25" t="s">
        <v>30</v>
      </c>
      <c r="D7" s="149" t="s">
        <v>31</v>
      </c>
      <c r="E7" s="149"/>
      <c r="F7" s="149"/>
      <c r="H7" s="24"/>
      <c r="J7" s="27" t="str">
        <f>D7</f>
        <v>Hřbitov Zábřeh - nové kolumbárium</v>
      </c>
    </row>
    <row r="8" spans="1:10" s="13" customFormat="1" ht="12" x14ac:dyDescent="0.2">
      <c r="A8" s="13">
        <f>IF(ISNUMBER($A$4),SUMIF(VAT_RATES,$A$4,ITEM_PRICES),0)</f>
        <v>0</v>
      </c>
      <c r="C8" s="28" t="s">
        <v>32</v>
      </c>
      <c r="D8" s="149"/>
      <c r="E8" s="149"/>
      <c r="F8" s="149"/>
      <c r="H8" s="24"/>
      <c r="J8" s="27">
        <f>D8</f>
        <v>0</v>
      </c>
    </row>
    <row r="9" spans="1:10" s="13" customFormat="1" ht="12" x14ac:dyDescent="0.2">
      <c r="A9" s="13">
        <f>IF(ISNUMBER($A$5),SUMIF(VAT_RATES,$A$5,ITEM_PRICES),0)</f>
        <v>0</v>
      </c>
      <c r="C9" s="28" t="s">
        <v>33</v>
      </c>
      <c r="D9" s="149" t="s">
        <v>34</v>
      </c>
      <c r="E9" s="149"/>
      <c r="F9" s="149"/>
      <c r="H9" s="24"/>
      <c r="J9" s="27" t="str">
        <f>D9</f>
        <v>DSP+DPS</v>
      </c>
    </row>
    <row r="10" spans="1:10" s="13" customFormat="1" ht="12" x14ac:dyDescent="0.2">
      <c r="A10" s="13">
        <f>IF(ISNUMBER($A$6),SUMIF(VAT_RATES,$A$6,ITEM_PRICES),0)</f>
        <v>0</v>
      </c>
      <c r="C10" s="28" t="s">
        <v>35</v>
      </c>
      <c r="D10" s="149"/>
      <c r="E10" s="149"/>
      <c r="F10" s="149"/>
      <c r="H10" s="24"/>
      <c r="J10" s="27">
        <f>D10</f>
        <v>0</v>
      </c>
    </row>
    <row r="11" spans="1:10" s="13" customFormat="1" ht="24" x14ac:dyDescent="0.2">
      <c r="A11" s="13" t="str">
        <f>IF($A8=0,"","DPH " &amp; $A4 &amp; " % ze základny: " &amp; TEXT($A8,"# ##0")&amp;":")</f>
        <v/>
      </c>
      <c r="C11" s="28" t="s">
        <v>36</v>
      </c>
      <c r="D11" s="26" t="s">
        <v>37</v>
      </c>
      <c r="E11" s="28" t="s">
        <v>38</v>
      </c>
      <c r="F11" s="29">
        <v>45363</v>
      </c>
      <c r="H11" s="24"/>
      <c r="J11" s="24"/>
    </row>
    <row r="12" spans="1:10" s="13" customFormat="1" ht="12" x14ac:dyDescent="0.2">
      <c r="A12" s="13" t="str">
        <f>IF($A9=0,"","DPH " &amp; $A5 &amp; " % ze základny: " &amp; TEXT($A9,"# ##0")&amp;":")</f>
        <v/>
      </c>
      <c r="C12" s="28" t="s">
        <v>39</v>
      </c>
      <c r="D12" s="30">
        <v>45363.422177962966</v>
      </c>
      <c r="E12" s="28" t="s">
        <v>40</v>
      </c>
      <c r="F12" s="29"/>
      <c r="H12" s="24"/>
    </row>
    <row r="13" spans="1:10" x14ac:dyDescent="0.15">
      <c r="A13" s="10" t="str">
        <f>IF($A10=0,"","DPH " &amp; $A6 &amp; " % ze základny: " &amp; TEXT($A10,"# ##0")&amp;":")</f>
        <v/>
      </c>
      <c r="C13" s="31"/>
      <c r="D13" s="32"/>
      <c r="E13" s="31"/>
      <c r="F13" s="33"/>
      <c r="H13" s="6"/>
    </row>
    <row r="14" spans="1:10" ht="11.25" x14ac:dyDescent="0.2">
      <c r="A14" s="10" t="str">
        <f>IF($A8=0,"",$A8*$A4/100)</f>
        <v/>
      </c>
      <c r="C14" s="34" t="s">
        <v>41</v>
      </c>
      <c r="D14" s="34" t="s">
        <v>42</v>
      </c>
      <c r="E14" s="34" t="s">
        <v>43</v>
      </c>
      <c r="F14" s="34" t="s">
        <v>44</v>
      </c>
      <c r="H14" s="6"/>
    </row>
    <row r="15" spans="1:10" s="13" customFormat="1" ht="12" x14ac:dyDescent="0.2">
      <c r="A15" s="13" t="str">
        <f>IF($A9=0,"",$A9*$A5/100)</f>
        <v/>
      </c>
      <c r="C15" s="35" t="s">
        <v>45</v>
      </c>
      <c r="D15" s="36" t="s">
        <v>46</v>
      </c>
      <c r="E15" s="36"/>
      <c r="F15" s="37"/>
      <c r="H15" s="24"/>
    </row>
    <row r="16" spans="1:10" s="13" customFormat="1" ht="12" x14ac:dyDescent="0.2">
      <c r="A16" s="13" t="str">
        <f>IF($A10=0,"",$A10*$A6/100)</f>
        <v/>
      </c>
      <c r="C16" s="35" t="s">
        <v>47</v>
      </c>
      <c r="D16" s="36" t="s">
        <v>48</v>
      </c>
      <c r="E16" s="36"/>
      <c r="F16" s="37"/>
      <c r="H16" s="24"/>
    </row>
    <row r="17" spans="3:8" s="13" customFormat="1" ht="12" x14ac:dyDescent="0.2">
      <c r="C17" s="35" t="s">
        <v>49</v>
      </c>
      <c r="D17" s="36" t="s">
        <v>50</v>
      </c>
      <c r="E17" s="36"/>
      <c r="F17" s="37"/>
      <c r="H17" s="24"/>
    </row>
    <row r="18" spans="3:8" x14ac:dyDescent="0.15">
      <c r="C18" s="38"/>
      <c r="D18" s="38"/>
      <c r="E18" s="38"/>
      <c r="F18" s="38"/>
      <c r="H18" s="6"/>
    </row>
    <row r="19" spans="3:8" ht="11.25" x14ac:dyDescent="0.2">
      <c r="C19" s="34" t="s">
        <v>51</v>
      </c>
      <c r="D19" s="156" t="s">
        <v>52</v>
      </c>
      <c r="E19" s="156"/>
      <c r="F19" s="156"/>
      <c r="H19" s="6"/>
    </row>
    <row r="20" spans="3:8" s="13" customFormat="1" ht="12" x14ac:dyDescent="0.2">
      <c r="C20" s="39" t="s">
        <v>53</v>
      </c>
      <c r="D20" s="153" t="s">
        <v>53</v>
      </c>
      <c r="E20" s="153"/>
      <c r="F20" s="154"/>
      <c r="H20" s="24"/>
    </row>
    <row r="21" spans="3:8" x14ac:dyDescent="0.15">
      <c r="C21" s="40"/>
      <c r="D21" s="40"/>
      <c r="E21" s="40"/>
      <c r="F21" s="40"/>
      <c r="H21" s="6"/>
    </row>
    <row r="22" spans="3:8" s="1" customFormat="1" ht="15.75" x14ac:dyDescent="0.25">
      <c r="C22" s="155" t="s">
        <v>54</v>
      </c>
      <c r="D22" s="155"/>
      <c r="E22" s="155"/>
      <c r="F22" s="155"/>
    </row>
    <row r="23" spans="3:8" ht="11.25" x14ac:dyDescent="0.2">
      <c r="C23" s="34" t="s">
        <v>55</v>
      </c>
      <c r="D23" s="34" t="s">
        <v>56</v>
      </c>
      <c r="E23" s="34" t="s">
        <v>57</v>
      </c>
      <c r="F23" s="34" t="s">
        <v>58</v>
      </c>
      <c r="H23" s="6"/>
    </row>
    <row r="24" spans="3:8" s="13" customFormat="1" ht="12" x14ac:dyDescent="0.2">
      <c r="C24" s="35" t="s">
        <v>59</v>
      </c>
      <c r="D24" s="36" t="s">
        <v>60</v>
      </c>
      <c r="E24" s="36"/>
      <c r="F24" s="37"/>
      <c r="H24" s="24"/>
    </row>
    <row r="25" spans="3:8" x14ac:dyDescent="0.15">
      <c r="C25" s="38"/>
      <c r="D25" s="38"/>
      <c r="E25" s="38"/>
      <c r="F25" s="38"/>
      <c r="H25" s="6"/>
    </row>
    <row r="26" spans="3:8" s="13" customFormat="1" ht="12" x14ac:dyDescent="0.2">
      <c r="C26" s="28"/>
      <c r="D26" s="28" t="s">
        <v>61</v>
      </c>
      <c r="E26" s="41">
        <f ca="1">INDIRECT("A7")</f>
        <v>0</v>
      </c>
      <c r="F26" s="42" t="s">
        <v>62</v>
      </c>
      <c r="G26" s="43"/>
      <c r="H26" s="24"/>
    </row>
    <row r="27" spans="3:8" s="13" customFormat="1" ht="12" x14ac:dyDescent="0.2">
      <c r="C27" s="28"/>
      <c r="D27" s="28" t="s">
        <v>63</v>
      </c>
      <c r="E27" s="44">
        <f ca="1">SUM(E28:E29)</f>
        <v>0</v>
      </c>
      <c r="F27" s="45" t="str">
        <f>F26</f>
        <v>Kč</v>
      </c>
      <c r="G27" s="43"/>
      <c r="H27" s="24"/>
    </row>
    <row r="28" spans="3:8" s="14" customFormat="1" ht="11.25" x14ac:dyDescent="0.2">
      <c r="C28" s="46"/>
      <c r="D28" s="46" t="str">
        <f ca="1">INDIRECT("A11")</f>
        <v/>
      </c>
      <c r="E28" s="47" t="str">
        <f ca="1">INDIRECT("A14")</f>
        <v/>
      </c>
      <c r="F28" s="48" t="str">
        <f ca="1">IF(D28="","",F26)</f>
        <v/>
      </c>
      <c r="G28" s="49"/>
      <c r="H28" s="50"/>
    </row>
    <row r="29" spans="3:8" s="14" customFormat="1" ht="11.25" x14ac:dyDescent="0.2">
      <c r="C29" s="46"/>
      <c r="D29" s="46" t="str">
        <f ca="1">INDIRECT("A12")</f>
        <v/>
      </c>
      <c r="E29" s="47" t="str">
        <f ca="1">INDIRECT("A15")</f>
        <v/>
      </c>
      <c r="F29" s="48" t="str">
        <f ca="1">IF(D29="","",F26)</f>
        <v/>
      </c>
      <c r="G29" s="49"/>
      <c r="H29" s="50"/>
    </row>
    <row r="30" spans="3:8" s="13" customFormat="1" ht="12" x14ac:dyDescent="0.2">
      <c r="C30" s="51"/>
      <c r="D30" s="51" t="s">
        <v>64</v>
      </c>
      <c r="E30" s="52">
        <f ca="1">E26+E27</f>
        <v>0</v>
      </c>
      <c r="F30" s="53" t="str">
        <f>F26</f>
        <v>Kč</v>
      </c>
      <c r="G30" s="43"/>
      <c r="H30" s="24"/>
    </row>
    <row r="31" spans="3:8" s="15" customFormat="1" ht="11.25" x14ac:dyDescent="0.2">
      <c r="C31" s="54" t="s">
        <v>65</v>
      </c>
      <c r="D31" s="55"/>
      <c r="E31" s="54" t="s">
        <v>66</v>
      </c>
      <c r="F31" s="55"/>
    </row>
    <row r="32" spans="3:8" s="13" customFormat="1" ht="12" x14ac:dyDescent="0.2">
      <c r="C32" s="56" t="s">
        <v>67</v>
      </c>
      <c r="D32" s="57"/>
      <c r="E32" s="56" t="s">
        <v>67</v>
      </c>
      <c r="F32" s="57"/>
      <c r="H32" s="24"/>
    </row>
    <row r="33" spans="3:10" s="13" customFormat="1" ht="12" x14ac:dyDescent="0.2">
      <c r="C33" s="56" t="s">
        <v>68</v>
      </c>
      <c r="D33" s="57"/>
      <c r="E33" s="56" t="s">
        <v>68</v>
      </c>
      <c r="F33" s="57"/>
      <c r="H33" s="24"/>
    </row>
    <row r="34" spans="3:10" s="13" customFormat="1" ht="12" x14ac:dyDescent="0.2">
      <c r="C34" s="45" t="s">
        <v>69</v>
      </c>
      <c r="D34" s="57"/>
      <c r="E34" s="45" t="s">
        <v>70</v>
      </c>
      <c r="F34" s="57"/>
      <c r="H34" s="24"/>
    </row>
    <row r="35" spans="3:10" s="13" customFormat="1" ht="12" x14ac:dyDescent="0.2">
      <c r="C35" s="58"/>
      <c r="D35" s="58"/>
      <c r="E35" s="58"/>
      <c r="F35" s="58"/>
      <c r="H35" s="24"/>
    </row>
    <row r="36" spans="3:10" s="15" customFormat="1" ht="11.25" x14ac:dyDescent="0.2">
      <c r="C36" s="54" t="s">
        <v>71</v>
      </c>
      <c r="D36" s="55"/>
      <c r="E36" s="55"/>
      <c r="F36" s="55"/>
    </row>
    <row r="37" spans="3:10" ht="12" x14ac:dyDescent="0.2">
      <c r="C37" s="157"/>
      <c r="D37" s="157"/>
      <c r="E37" s="157"/>
      <c r="F37" s="157"/>
      <c r="H37" s="24"/>
      <c r="J37" s="24"/>
    </row>
    <row r="38" spans="3:10" x14ac:dyDescent="0.15">
      <c r="C38" s="9"/>
    </row>
    <row r="39" spans="3:10" x14ac:dyDescent="0.15">
      <c r="C39" s="9"/>
    </row>
    <row r="40" spans="3:10" x14ac:dyDescent="0.15">
      <c r="C40" s="9"/>
    </row>
    <row r="41" spans="3:10" x14ac:dyDescent="0.15">
      <c r="C41" s="9"/>
    </row>
    <row r="42" spans="3:10" x14ac:dyDescent="0.15">
      <c r="C42" s="9"/>
    </row>
    <row r="43" spans="3:10" x14ac:dyDescent="0.15">
      <c r="C43" s="9"/>
    </row>
    <row r="44" spans="3:10" x14ac:dyDescent="0.15">
      <c r="C44" s="9"/>
    </row>
    <row r="45" spans="3:10" x14ac:dyDescent="0.15">
      <c r="C45" s="9"/>
    </row>
    <row r="46" spans="3:10" x14ac:dyDescent="0.15">
      <c r="C46" s="9"/>
    </row>
    <row r="47" spans="3:10" x14ac:dyDescent="0.15">
      <c r="C47" s="9"/>
    </row>
    <row r="48" spans="3:10" x14ac:dyDescent="0.15">
      <c r="C48" s="9"/>
    </row>
    <row r="49" spans="3:3" x14ac:dyDescent="0.15">
      <c r="C49" s="9"/>
    </row>
    <row r="50" spans="3:3" x14ac:dyDescent="0.15">
      <c r="C50" s="9"/>
    </row>
    <row r="51" spans="3:3" x14ac:dyDescent="0.15">
      <c r="C51" s="9"/>
    </row>
  </sheetData>
  <mergeCells count="11">
    <mergeCell ref="D20:F20"/>
    <mergeCell ref="C22:F22"/>
    <mergeCell ref="D19:F19"/>
    <mergeCell ref="C37:F37"/>
    <mergeCell ref="C2:F2"/>
    <mergeCell ref="D7:F7"/>
    <mergeCell ref="D8:F8"/>
    <mergeCell ref="D9:F9"/>
    <mergeCell ref="D10:F10"/>
    <mergeCell ref="D6:F6"/>
    <mergeCell ref="D4:E4"/>
  </mergeCells>
  <pageMargins left="0.70866141732283505" right="0.70866141732283505" top="0.78740157480314998" bottom="0.78740157480314998" header="0.31496062992126" footer="0.31496062992126"/>
  <pageSetup paperSize="9" pageOrder="overThenDown" orientation="landscape" r:id="rId1"/>
  <headerFooter>
    <oddFooter>&amp;L&amp;8Vytvořeno systémem euroCALC 4&amp;C&amp;P/&amp;N&amp;R&amp;8&amp;[21.3.2024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I31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8.25" outlineLevelRow="2" x14ac:dyDescent="0.15"/>
  <cols>
    <col min="1" max="1" width="34.7109375" style="7" hidden="1" customWidth="1"/>
    <col min="2" max="2" width="80.7109375" style="7" customWidth="1"/>
    <col min="3" max="3" width="15.7109375" style="7" customWidth="1"/>
    <col min="4" max="4" width="15.7109375" style="7" hidden="1" customWidth="1"/>
    <col min="5" max="6" width="15.7109375" style="7" customWidth="1"/>
    <col min="7" max="7" width="12.7109375" style="7" customWidth="1"/>
    <col min="8" max="8" width="43.28515625" style="7" customWidth="1"/>
    <col min="9" max="16384" width="9.140625" style="7"/>
  </cols>
  <sheetData>
    <row r="1" spans="1:9" ht="15.75" x14ac:dyDescent="0.15">
      <c r="B1" s="101" t="s">
        <v>108</v>
      </c>
    </row>
    <row r="2" spans="1:9" ht="15.75" x14ac:dyDescent="0.15">
      <c r="B2" s="101" t="s">
        <v>109</v>
      </c>
      <c r="C2" s="63"/>
      <c r="D2" s="65"/>
      <c r="E2" s="63"/>
      <c r="F2" s="63"/>
      <c r="G2" s="69"/>
    </row>
    <row r="3" spans="1:9" ht="7.5" customHeight="1" x14ac:dyDescent="0.15">
      <c r="A3" s="6"/>
      <c r="B3" s="60"/>
      <c r="C3" s="63"/>
      <c r="D3" s="66"/>
      <c r="E3" s="68"/>
      <c r="F3" s="68"/>
      <c r="G3" s="70"/>
      <c r="H3" s="8"/>
    </row>
    <row r="4" spans="1:9" ht="11.25" x14ac:dyDescent="0.2">
      <c r="A4" s="3"/>
      <c r="B4" s="72" t="s">
        <v>5</v>
      </c>
      <c r="C4" s="73" t="s">
        <v>12</v>
      </c>
      <c r="D4" s="74" t="s">
        <v>14</v>
      </c>
      <c r="E4" s="73" t="s">
        <v>4</v>
      </c>
      <c r="F4" s="73" t="s">
        <v>18</v>
      </c>
      <c r="G4" s="75" t="s">
        <v>22</v>
      </c>
      <c r="H4" s="6"/>
      <c r="I4" s="8"/>
    </row>
    <row r="5" spans="1:9" ht="7.5" customHeight="1" x14ac:dyDescent="0.15">
      <c r="B5" s="60"/>
      <c r="C5" s="63"/>
      <c r="D5" s="65"/>
      <c r="E5" s="63"/>
      <c r="F5" s="63"/>
      <c r="G5" s="69"/>
      <c r="H5" s="8"/>
    </row>
    <row r="6" spans="1:9" ht="12" x14ac:dyDescent="0.15">
      <c r="A6" s="28" t="s">
        <v>72</v>
      </c>
      <c r="B6" s="92" t="s">
        <v>73</v>
      </c>
      <c r="C6" s="41">
        <f>VLOOKUP($A6,Zakázka!$A:$T,10,FALSE)</f>
        <v>0</v>
      </c>
      <c r="D6" s="93">
        <f>VLOOKUP($A6,Zakázka!$A:$T,12,FALSE)</f>
        <v>681.13562515399997</v>
      </c>
      <c r="E6" s="41">
        <f>VLOOKUP($A6,Zakázka!$A:$T,16,FALSE)</f>
        <v>0</v>
      </c>
      <c r="F6" s="41">
        <f>VLOOKUP($A6,Zakázka!$A:$T,17,FALSE)</f>
        <v>0</v>
      </c>
      <c r="G6" s="94">
        <f>VLOOKUP($A6,Zakázka!$A:$T,20,FALSE)</f>
        <v>178</v>
      </c>
      <c r="H6" s="6"/>
      <c r="I6" s="8"/>
    </row>
    <row r="7" spans="1:9" ht="12" outlineLevel="1" x14ac:dyDescent="0.15">
      <c r="A7" s="28" t="s">
        <v>74</v>
      </c>
      <c r="B7" s="95" t="s">
        <v>75</v>
      </c>
      <c r="C7" s="41">
        <f>VLOOKUP($A7,Zakázka!$A:$T,10,FALSE)</f>
        <v>0</v>
      </c>
      <c r="D7" s="93">
        <f>VLOOKUP($A7,Zakázka!$A:$T,12,FALSE)</f>
        <v>681.13562515399997</v>
      </c>
      <c r="E7" s="41">
        <f>VLOOKUP($A7,Zakázka!$A:$T,16,FALSE)</f>
        <v>0</v>
      </c>
      <c r="F7" s="41">
        <f>VLOOKUP($A7,Zakázka!$A:$T,17,FALSE)</f>
        <v>0</v>
      </c>
      <c r="G7" s="94">
        <f>VLOOKUP($A7,Zakázka!$A:$T,20,FALSE)</f>
        <v>178</v>
      </c>
      <c r="H7" s="6"/>
      <c r="I7" s="8"/>
    </row>
    <row r="8" spans="1:9" ht="11.25" outlineLevel="2" x14ac:dyDescent="0.15">
      <c r="A8" s="96" t="s">
        <v>76</v>
      </c>
      <c r="B8" s="97" t="s">
        <v>77</v>
      </c>
      <c r="C8" s="98">
        <f>VLOOKUP($A8,Zakázka!$A:$T,10,FALSE)</f>
        <v>0</v>
      </c>
      <c r="D8" s="99">
        <f>VLOOKUP($A8,Zakázka!$A:$T,12,FALSE)</f>
        <v>2.245728E-2</v>
      </c>
      <c r="E8" s="98">
        <f>VLOOKUP($A8,Zakázka!$A:$T,16,FALSE)</f>
        <v>0</v>
      </c>
      <c r="F8" s="98">
        <f>VLOOKUP($A8,Zakázka!$A:$T,17,FALSE)</f>
        <v>0</v>
      </c>
      <c r="G8" s="100">
        <f>VLOOKUP($A8,Zakázka!$A:$T,20,FALSE)</f>
        <v>24</v>
      </c>
      <c r="H8" s="6"/>
      <c r="I8" s="8"/>
    </row>
    <row r="9" spans="1:9" ht="11.25" outlineLevel="2" x14ac:dyDescent="0.15">
      <c r="A9" s="96" t="s">
        <v>78</v>
      </c>
      <c r="B9" s="97" t="s">
        <v>79</v>
      </c>
      <c r="C9" s="98">
        <f>VLOOKUP($A9,Zakázka!$A:$T,10,FALSE)</f>
        <v>0</v>
      </c>
      <c r="D9" s="99">
        <f>VLOOKUP($A9,Zakázka!$A:$T,12,FALSE)</f>
        <v>282.33079890329998</v>
      </c>
      <c r="E9" s="98">
        <f>VLOOKUP($A9,Zakázka!$A:$T,16,FALSE)</f>
        <v>0</v>
      </c>
      <c r="F9" s="98">
        <f>VLOOKUP($A9,Zakázka!$A:$T,17,FALSE)</f>
        <v>0</v>
      </c>
      <c r="G9" s="100">
        <f>VLOOKUP($A9,Zakázka!$A:$T,20,FALSE)</f>
        <v>15</v>
      </c>
      <c r="H9" s="6"/>
      <c r="I9" s="8"/>
    </row>
    <row r="10" spans="1:9" ht="11.25" outlineLevel="2" x14ac:dyDescent="0.15">
      <c r="A10" s="96" t="s">
        <v>80</v>
      </c>
      <c r="B10" s="97" t="s">
        <v>81</v>
      </c>
      <c r="C10" s="98">
        <f>VLOOKUP($A10,Zakázka!$A:$T,10,FALSE)</f>
        <v>0</v>
      </c>
      <c r="D10" s="99">
        <f>VLOOKUP($A10,Zakázka!$A:$T,12,FALSE)</f>
        <v>241.575484722</v>
      </c>
      <c r="E10" s="98">
        <f>VLOOKUP($A10,Zakázka!$A:$T,16,FALSE)</f>
        <v>0</v>
      </c>
      <c r="F10" s="98">
        <f>VLOOKUP($A10,Zakázka!$A:$T,17,FALSE)</f>
        <v>0</v>
      </c>
      <c r="G10" s="100">
        <f>VLOOKUP($A10,Zakázka!$A:$T,20,FALSE)</f>
        <v>12</v>
      </c>
      <c r="H10" s="6"/>
      <c r="I10" s="8"/>
    </row>
    <row r="11" spans="1:9" ht="11.25" outlineLevel="2" x14ac:dyDescent="0.15">
      <c r="A11" s="96" t="s">
        <v>82</v>
      </c>
      <c r="B11" s="97" t="s">
        <v>83</v>
      </c>
      <c r="C11" s="98">
        <f>VLOOKUP($A11,Zakázka!$A:$T,10,FALSE)</f>
        <v>0</v>
      </c>
      <c r="D11" s="99">
        <f>VLOOKUP($A11,Zakázka!$A:$T,12,FALSE)</f>
        <v>0.96167999999999998</v>
      </c>
      <c r="E11" s="98">
        <f>VLOOKUP($A11,Zakázka!$A:$T,16,FALSE)</f>
        <v>0</v>
      </c>
      <c r="F11" s="98">
        <f>VLOOKUP($A11,Zakázka!$A:$T,17,FALSE)</f>
        <v>0</v>
      </c>
      <c r="G11" s="100">
        <f>VLOOKUP($A11,Zakázka!$A:$T,20,FALSE)</f>
        <v>6</v>
      </c>
      <c r="H11" s="6"/>
      <c r="I11" s="8"/>
    </row>
    <row r="12" spans="1:9" ht="11.25" outlineLevel="2" x14ac:dyDescent="0.15">
      <c r="A12" s="96" t="s">
        <v>84</v>
      </c>
      <c r="B12" s="97" t="s">
        <v>85</v>
      </c>
      <c r="C12" s="98">
        <f>VLOOKUP($A12,Zakázka!$A:$T,10,FALSE)</f>
        <v>0</v>
      </c>
      <c r="D12" s="99">
        <f>VLOOKUP($A12,Zakázka!$A:$T,12,FALSE)</f>
        <v>90.865893999999997</v>
      </c>
      <c r="E12" s="98">
        <f>VLOOKUP($A12,Zakázka!$A:$T,16,FALSE)</f>
        <v>0</v>
      </c>
      <c r="F12" s="98">
        <f>VLOOKUP($A12,Zakázka!$A:$T,17,FALSE)</f>
        <v>0</v>
      </c>
      <c r="G12" s="100">
        <f>VLOOKUP($A12,Zakázka!$A:$T,20,FALSE)</f>
        <v>11</v>
      </c>
      <c r="H12" s="6"/>
      <c r="I12" s="8"/>
    </row>
    <row r="13" spans="1:9" ht="11.25" outlineLevel="2" x14ac:dyDescent="0.15">
      <c r="A13" s="96" t="s">
        <v>86</v>
      </c>
      <c r="B13" s="97" t="s">
        <v>87</v>
      </c>
      <c r="C13" s="98">
        <f>VLOOKUP($A13,Zakázka!$A:$T,10,FALSE)</f>
        <v>0</v>
      </c>
      <c r="D13" s="99">
        <f>VLOOKUP($A13,Zakázka!$A:$T,12,FALSE)</f>
        <v>0.45313119000000002</v>
      </c>
      <c r="E13" s="98">
        <f>VLOOKUP($A13,Zakázka!$A:$T,16,FALSE)</f>
        <v>0</v>
      </c>
      <c r="F13" s="98">
        <f>VLOOKUP($A13,Zakázka!$A:$T,17,FALSE)</f>
        <v>0</v>
      </c>
      <c r="G13" s="100">
        <f>VLOOKUP($A13,Zakázka!$A:$T,20,FALSE)</f>
        <v>3</v>
      </c>
      <c r="H13" s="6"/>
      <c r="I13" s="8"/>
    </row>
    <row r="14" spans="1:9" ht="11.25" outlineLevel="2" x14ac:dyDescent="0.15">
      <c r="A14" s="96" t="s">
        <v>88</v>
      </c>
      <c r="B14" s="97" t="s">
        <v>89</v>
      </c>
      <c r="C14" s="98">
        <f>VLOOKUP($A14,Zakázka!$A:$T,10,FALSE)</f>
        <v>0</v>
      </c>
      <c r="D14" s="99">
        <f>VLOOKUP($A14,Zakázka!$A:$T,12,FALSE)</f>
        <v>5.0212E-2</v>
      </c>
      <c r="E14" s="98">
        <f>VLOOKUP($A14,Zakázka!$A:$T,16,FALSE)</f>
        <v>0</v>
      </c>
      <c r="F14" s="98">
        <f>VLOOKUP($A14,Zakázka!$A:$T,17,FALSE)</f>
        <v>0</v>
      </c>
      <c r="G14" s="100">
        <f>VLOOKUP($A14,Zakázka!$A:$T,20,FALSE)</f>
        <v>13</v>
      </c>
      <c r="H14" s="6"/>
      <c r="I14" s="8"/>
    </row>
    <row r="15" spans="1:9" ht="11.25" outlineLevel="2" x14ac:dyDescent="0.15">
      <c r="A15" s="96" t="s">
        <v>90</v>
      </c>
      <c r="B15" s="97" t="s">
        <v>91</v>
      </c>
      <c r="C15" s="98">
        <f>VLOOKUP($A15,Zakázka!$A:$T,10,FALSE)</f>
        <v>0</v>
      </c>
      <c r="D15" s="99">
        <f>VLOOKUP($A15,Zakázka!$A:$T,12,FALSE)</f>
        <v>58.928487206500009</v>
      </c>
      <c r="E15" s="98">
        <f>VLOOKUP($A15,Zakázka!$A:$T,16,FALSE)</f>
        <v>0</v>
      </c>
      <c r="F15" s="98">
        <f>VLOOKUP($A15,Zakázka!$A:$T,17,FALSE)</f>
        <v>0</v>
      </c>
      <c r="G15" s="100">
        <f>VLOOKUP($A15,Zakázka!$A:$T,20,FALSE)</f>
        <v>14</v>
      </c>
      <c r="H15" s="6"/>
      <c r="I15" s="8"/>
    </row>
    <row r="16" spans="1:9" ht="11.25" outlineLevel="2" x14ac:dyDescent="0.15">
      <c r="A16" s="96" t="s">
        <v>92</v>
      </c>
      <c r="B16" s="97" t="s">
        <v>93</v>
      </c>
      <c r="C16" s="98">
        <f>VLOOKUP($A16,Zakázka!$A:$T,10,FALSE)</f>
        <v>0</v>
      </c>
      <c r="D16" s="99">
        <f>VLOOKUP($A16,Zakázka!$A:$T,12,FALSE)</f>
        <v>0</v>
      </c>
      <c r="E16" s="98">
        <f>VLOOKUP($A16,Zakázka!$A:$T,16,FALSE)</f>
        <v>0</v>
      </c>
      <c r="F16" s="98">
        <f>VLOOKUP($A16,Zakázka!$A:$T,17,FALSE)</f>
        <v>0</v>
      </c>
      <c r="G16" s="100">
        <f>VLOOKUP($A16,Zakázka!$A:$T,20,FALSE)</f>
        <v>18</v>
      </c>
      <c r="H16" s="6"/>
      <c r="I16" s="8"/>
    </row>
    <row r="17" spans="1:9" ht="11.25" outlineLevel="2" x14ac:dyDescent="0.15">
      <c r="A17" s="96" t="s">
        <v>94</v>
      </c>
      <c r="B17" s="97" t="s">
        <v>95</v>
      </c>
      <c r="C17" s="98">
        <f>VLOOKUP($A17,Zakázka!$A:$T,10,FALSE)</f>
        <v>0</v>
      </c>
      <c r="D17" s="99">
        <f>VLOOKUP($A17,Zakázka!$A:$T,12,FALSE)</f>
        <v>0</v>
      </c>
      <c r="E17" s="98">
        <f>VLOOKUP($A17,Zakázka!$A:$T,16,FALSE)</f>
        <v>0</v>
      </c>
      <c r="F17" s="98">
        <f>VLOOKUP($A17,Zakázka!$A:$T,17,FALSE)</f>
        <v>0</v>
      </c>
      <c r="G17" s="100">
        <f>VLOOKUP($A17,Zakázka!$A:$T,20,FALSE)</f>
        <v>2</v>
      </c>
      <c r="H17" s="6"/>
      <c r="I17" s="8"/>
    </row>
    <row r="18" spans="1:9" ht="11.25" outlineLevel="2" x14ac:dyDescent="0.15">
      <c r="A18" s="96" t="s">
        <v>96</v>
      </c>
      <c r="B18" s="97" t="s">
        <v>97</v>
      </c>
      <c r="C18" s="98">
        <f>VLOOKUP($A18,Zakázka!$A:$T,10,FALSE)</f>
        <v>0</v>
      </c>
      <c r="D18" s="99">
        <f>VLOOKUP($A18,Zakázka!$A:$T,12,FALSE)</f>
        <v>0.43390655</v>
      </c>
      <c r="E18" s="98">
        <f>VLOOKUP($A18,Zakázka!$A:$T,16,FALSE)</f>
        <v>0</v>
      </c>
      <c r="F18" s="98">
        <f>VLOOKUP($A18,Zakázka!$A:$T,17,FALSE)</f>
        <v>0</v>
      </c>
      <c r="G18" s="100">
        <f>VLOOKUP($A18,Zakázka!$A:$T,20,FALSE)</f>
        <v>3</v>
      </c>
      <c r="H18" s="6"/>
      <c r="I18" s="8"/>
    </row>
    <row r="19" spans="1:9" ht="11.25" outlineLevel="2" x14ac:dyDescent="0.15">
      <c r="A19" s="96" t="s">
        <v>98</v>
      </c>
      <c r="B19" s="97" t="s">
        <v>99</v>
      </c>
      <c r="C19" s="98">
        <f>VLOOKUP($A19,Zakázka!$A:$T,10,FALSE)</f>
        <v>0</v>
      </c>
      <c r="D19" s="99">
        <f>VLOOKUP($A19,Zakázka!$A:$T,12,FALSE)</f>
        <v>4.1560168492000003</v>
      </c>
      <c r="E19" s="98">
        <f>VLOOKUP($A19,Zakázka!$A:$T,16,FALSE)</f>
        <v>0</v>
      </c>
      <c r="F19" s="98">
        <f>VLOOKUP($A19,Zakázka!$A:$T,17,FALSE)</f>
        <v>0</v>
      </c>
      <c r="G19" s="100">
        <f>VLOOKUP($A19,Zakázka!$A:$T,20,FALSE)</f>
        <v>22</v>
      </c>
      <c r="H19" s="6"/>
      <c r="I19" s="8"/>
    </row>
    <row r="20" spans="1:9" ht="11.25" outlineLevel="2" x14ac:dyDescent="0.15">
      <c r="A20" s="96" t="s">
        <v>100</v>
      </c>
      <c r="B20" s="97" t="s">
        <v>101</v>
      </c>
      <c r="C20" s="98">
        <f>VLOOKUP($A20,Zakázka!$A:$T,10,FALSE)</f>
        <v>0</v>
      </c>
      <c r="D20" s="99">
        <f>VLOOKUP($A20,Zakázka!$A:$T,12,FALSE)</f>
        <v>0.41767105400000004</v>
      </c>
      <c r="E20" s="98">
        <f>VLOOKUP($A20,Zakázka!$A:$T,16,FALSE)</f>
        <v>0</v>
      </c>
      <c r="F20" s="98">
        <f>VLOOKUP($A20,Zakázka!$A:$T,17,FALSE)</f>
        <v>0</v>
      </c>
      <c r="G20" s="100">
        <f>VLOOKUP($A20,Zakázka!$A:$T,20,FALSE)</f>
        <v>18</v>
      </c>
      <c r="H20" s="6"/>
      <c r="I20" s="8"/>
    </row>
    <row r="21" spans="1:9" ht="11.25" outlineLevel="2" x14ac:dyDescent="0.15">
      <c r="A21" s="96" t="s">
        <v>102</v>
      </c>
      <c r="B21" s="97" t="s">
        <v>103</v>
      </c>
      <c r="C21" s="98">
        <f>VLOOKUP($A21,Zakázka!$A:$T,10,FALSE)</f>
        <v>0</v>
      </c>
      <c r="D21" s="99">
        <f>VLOOKUP($A21,Zakázka!$A:$T,12,FALSE)</f>
        <v>0.8002853000000002</v>
      </c>
      <c r="E21" s="98">
        <f>VLOOKUP($A21,Zakázka!$A:$T,16,FALSE)</f>
        <v>0</v>
      </c>
      <c r="F21" s="98">
        <f>VLOOKUP($A21,Zakázka!$A:$T,17,FALSE)</f>
        <v>0</v>
      </c>
      <c r="G21" s="100">
        <f>VLOOKUP($A21,Zakázka!$A:$T,20,FALSE)</f>
        <v>6</v>
      </c>
      <c r="H21" s="6"/>
      <c r="I21" s="8"/>
    </row>
    <row r="22" spans="1:9" ht="11.25" outlineLevel="2" x14ac:dyDescent="0.15">
      <c r="A22" s="96" t="s">
        <v>104</v>
      </c>
      <c r="B22" s="97" t="s">
        <v>105</v>
      </c>
      <c r="C22" s="98">
        <f>VLOOKUP($A22,Zakázka!$A:$T,10,FALSE)</f>
        <v>0</v>
      </c>
      <c r="D22" s="99">
        <f>VLOOKUP($A22,Zakázka!$A:$T,12,FALSE)</f>
        <v>0.13960009900000001</v>
      </c>
      <c r="E22" s="98">
        <f>VLOOKUP($A22,Zakázka!$A:$T,16,FALSE)</f>
        <v>0</v>
      </c>
      <c r="F22" s="98">
        <f>VLOOKUP($A22,Zakázka!$A:$T,17,FALSE)</f>
        <v>0</v>
      </c>
      <c r="G22" s="100">
        <f>VLOOKUP($A22,Zakázka!$A:$T,20,FALSE)</f>
        <v>9</v>
      </c>
      <c r="H22" s="6"/>
      <c r="I22" s="8"/>
    </row>
    <row r="23" spans="1:9" ht="11.25" outlineLevel="2" x14ac:dyDescent="0.15">
      <c r="A23" s="96" t="s">
        <v>106</v>
      </c>
      <c r="B23" s="97" t="s">
        <v>107</v>
      </c>
      <c r="C23" s="98">
        <f>VLOOKUP($A23,Zakázka!$A:$T,10,FALSE)</f>
        <v>0</v>
      </c>
      <c r="D23" s="99">
        <f>VLOOKUP($A23,Zakázka!$A:$T,12,FALSE)</f>
        <v>0</v>
      </c>
      <c r="E23" s="98">
        <f>VLOOKUP($A23,Zakázka!$A:$T,16,FALSE)</f>
        <v>0</v>
      </c>
      <c r="F23" s="98">
        <f>VLOOKUP($A23,Zakázka!$A:$T,17,FALSE)</f>
        <v>0</v>
      </c>
      <c r="G23" s="100">
        <f>VLOOKUP($A23,Zakázka!$A:$T,20,FALSE)</f>
        <v>2</v>
      </c>
      <c r="H23" s="6"/>
      <c r="I23" s="8"/>
    </row>
    <row r="24" spans="1:9" ht="7.5" customHeight="1" x14ac:dyDescent="0.15">
      <c r="B24" s="62"/>
      <c r="C24" s="64"/>
      <c r="D24" s="67"/>
      <c r="E24" s="64"/>
      <c r="F24" s="64"/>
      <c r="G24" s="71"/>
      <c r="H24" s="8"/>
    </row>
    <row r="25" spans="1:9" ht="12.75" x14ac:dyDescent="0.2">
      <c r="A25" s="5"/>
      <c r="B25" s="76" t="s">
        <v>3</v>
      </c>
      <c r="C25" s="77">
        <f>SUMIF(GROUP_ID,"",ITEM_PRICES)</f>
        <v>0</v>
      </c>
      <c r="D25" s="78"/>
      <c r="E25" s="79"/>
      <c r="F25" s="79"/>
      <c r="G25" s="80"/>
      <c r="H25" s="6"/>
      <c r="I25" s="8"/>
    </row>
    <row r="26" spans="1:9" ht="12.75" x14ac:dyDescent="0.2">
      <c r="A26" s="5"/>
      <c r="B26" s="81" t="s">
        <v>4</v>
      </c>
      <c r="C26" s="77">
        <f ca="1">SUM(C27:C28)</f>
        <v>0</v>
      </c>
      <c r="D26" s="78"/>
      <c r="E26" s="79"/>
      <c r="F26" s="79"/>
      <c r="G26" s="80"/>
      <c r="H26" s="6"/>
      <c r="I26" s="8"/>
    </row>
    <row r="27" spans="1:9" ht="12.75" x14ac:dyDescent="0.2">
      <c r="A27" s="2"/>
      <c r="B27" s="82" t="str">
        <f ca="1">INDIRECT(ADDRESS(11,1,,,"Krycí List"))</f>
        <v/>
      </c>
      <c r="C27" s="83" t="str">
        <f ca="1">INDIRECT(ADDRESS(14,1,,,"Krycí List"))</f>
        <v/>
      </c>
      <c r="D27" s="84"/>
      <c r="E27" s="85"/>
      <c r="F27" s="85"/>
      <c r="G27" s="86"/>
      <c r="H27" s="6"/>
      <c r="I27" s="8"/>
    </row>
    <row r="28" spans="1:9" ht="12.75" x14ac:dyDescent="0.2">
      <c r="A28" s="2"/>
      <c r="B28" s="87" t="str">
        <f ca="1">INDIRECT(ADDRESS(12,1,,,"Krycí List"))</f>
        <v/>
      </c>
      <c r="C28" s="88" t="str">
        <f ca="1">INDIRECT(ADDRESS(15,1,,,"Krycí List"))</f>
        <v/>
      </c>
      <c r="D28" s="89"/>
      <c r="E28" s="90"/>
      <c r="F28" s="90"/>
      <c r="G28" s="91"/>
      <c r="H28" s="6"/>
      <c r="I28" s="8"/>
    </row>
    <row r="29" spans="1:9" ht="12.75" x14ac:dyDescent="0.2">
      <c r="A29" s="5"/>
      <c r="B29" s="76" t="s">
        <v>2</v>
      </c>
      <c r="C29" s="77">
        <f ca="1">C25+C26</f>
        <v>0</v>
      </c>
      <c r="D29" s="78"/>
      <c r="E29" s="79"/>
      <c r="F29" s="79"/>
      <c r="G29" s="80"/>
      <c r="H29" s="6"/>
      <c r="I29" s="8"/>
    </row>
    <row r="30" spans="1:9" x14ac:dyDescent="0.15">
      <c r="B30" s="60"/>
      <c r="C30" s="63"/>
      <c r="D30" s="65"/>
      <c r="E30" s="63"/>
      <c r="F30" s="63"/>
      <c r="G30" s="69"/>
    </row>
    <row r="31" spans="1:9" x14ac:dyDescent="0.15">
      <c r="B31" s="6"/>
      <c r="C31" s="8"/>
      <c r="D31" s="6"/>
      <c r="E31" s="8"/>
      <c r="F31" s="8"/>
      <c r="G31" s="6"/>
    </row>
  </sheetData>
  <pageMargins left="0.70866141732283505" right="0.70866141732283505" top="0.78740157480314998" bottom="0.78740157480314998" header="0.31496062992126" footer="0.31496062992126"/>
  <pageSetup paperSize="9" scale="80" fitToHeight="0" pageOrder="overThenDown" orientation="landscape" r:id="rId1"/>
  <headerFooter>
    <oddHeader>&amp;L&amp;8Pavel Kubela&amp;C&amp;8</oddHeader>
    <oddFooter>&amp;L&amp;8Vytvořeno systémem euroCALC 4&amp;C&amp;P/&amp;N&amp;R&amp;8&amp;[21.3.2024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A1121"/>
  <sheetViews>
    <sheetView tabSelected="1" workbookViewId="0">
      <pane ySplit="4" topLeftCell="A5" activePane="bottomLeft" state="frozen"/>
      <selection pane="bottomLeft" activeCell="C5" sqref="C5"/>
    </sheetView>
  </sheetViews>
  <sheetFormatPr defaultColWidth="9.140625" defaultRowHeight="8.25" outlineLevelRow="4" x14ac:dyDescent="0.15"/>
  <cols>
    <col min="1" max="1" width="28.7109375" style="7" hidden="1" customWidth="1"/>
    <col min="2" max="2" width="3.7109375" style="7" hidden="1" customWidth="1"/>
    <col min="3" max="3" width="5.7109375" style="7" customWidth="1"/>
    <col min="4" max="4" width="4.7109375" style="7" customWidth="1"/>
    <col min="5" max="5" width="14.7109375" style="7" customWidth="1"/>
    <col min="6" max="6" width="72.7109375" style="7" customWidth="1"/>
    <col min="7" max="7" width="4.7109375" style="7" customWidth="1"/>
    <col min="8" max="8" width="14.7109375" style="7" customWidth="1"/>
    <col min="9" max="9" width="12.7109375" style="7" customWidth="1"/>
    <col min="10" max="10" width="15.7109375" style="7" customWidth="1"/>
    <col min="11" max="11" width="11.7109375" style="7" hidden="1" customWidth="1"/>
    <col min="12" max="12" width="14.7109375" style="7" hidden="1" customWidth="1"/>
    <col min="13" max="13" width="11.7109375" style="7" hidden="1" customWidth="1"/>
    <col min="14" max="14" width="14.7109375" style="7" hidden="1" customWidth="1"/>
    <col min="15" max="15" width="9.7109375" style="7" hidden="1" customWidth="1"/>
    <col min="16" max="16" width="14.7109375" style="7" hidden="1" customWidth="1"/>
    <col min="17" max="17" width="15.7109375" style="7" hidden="1" customWidth="1"/>
    <col min="18" max="18" width="25.7109375" style="7" hidden="1" customWidth="1"/>
    <col min="19" max="19" width="14.7109375" style="7" customWidth="1"/>
    <col min="20" max="20" width="8.7109375" style="7" hidden="1" customWidth="1"/>
    <col min="21" max="21" width="40.42578125" style="7" customWidth="1"/>
    <col min="22" max="22" width="9.5703125" style="7" customWidth="1"/>
    <col min="23" max="23" width="53.140625" style="7" customWidth="1"/>
    <col min="24" max="24" width="117" style="7" hidden="1" customWidth="1"/>
    <col min="25" max="26" width="9.140625" style="7"/>
    <col min="27" max="27" width="9.140625" style="7" customWidth="1"/>
    <col min="28" max="28" width="5.5703125" style="7" customWidth="1"/>
    <col min="29" max="16384" width="9.140625" style="7"/>
  </cols>
  <sheetData>
    <row r="1" spans="1:27" ht="15.75" x14ac:dyDescent="0.15">
      <c r="F1" s="101" t="s">
        <v>108</v>
      </c>
    </row>
    <row r="2" spans="1:27" ht="15.75" x14ac:dyDescent="0.15">
      <c r="B2" s="69"/>
      <c r="C2" s="69"/>
      <c r="D2" s="60"/>
      <c r="E2" s="60"/>
      <c r="F2" s="101" t="s">
        <v>109</v>
      </c>
      <c r="G2" s="60"/>
      <c r="H2" s="65"/>
      <c r="I2" s="104"/>
      <c r="J2" s="63"/>
      <c r="K2" s="65"/>
      <c r="L2" s="65"/>
      <c r="M2" s="65"/>
      <c r="N2" s="65"/>
      <c r="O2" s="63"/>
      <c r="P2" s="63"/>
      <c r="Q2" s="63"/>
      <c r="R2" s="60"/>
      <c r="S2" s="60"/>
      <c r="T2" s="69"/>
      <c r="V2" s="9"/>
      <c r="X2" s="105" t="s">
        <v>23</v>
      </c>
      <c r="Y2" s="9"/>
    </row>
    <row r="3" spans="1:27" ht="7.5" customHeight="1" x14ac:dyDescent="0.15">
      <c r="A3" s="6"/>
      <c r="B3" s="102"/>
      <c r="C3" s="69"/>
      <c r="D3" s="60"/>
      <c r="E3" s="60"/>
      <c r="F3" s="60"/>
      <c r="G3" s="60"/>
      <c r="H3" s="65"/>
      <c r="I3" s="104"/>
      <c r="J3" s="63"/>
      <c r="K3" s="66"/>
      <c r="L3" s="66"/>
      <c r="M3" s="66"/>
      <c r="N3" s="66"/>
      <c r="O3" s="68"/>
      <c r="P3" s="68"/>
      <c r="Q3" s="68"/>
      <c r="R3" s="103"/>
      <c r="S3" s="60"/>
      <c r="T3" s="70"/>
      <c r="U3" s="8"/>
      <c r="X3" s="106"/>
      <c r="Y3" s="9"/>
    </row>
    <row r="4" spans="1:27" ht="11.25" x14ac:dyDescent="0.2">
      <c r="A4" s="3"/>
      <c r="B4" s="75"/>
      <c r="C4" s="75" t="s">
        <v>6</v>
      </c>
      <c r="D4" s="72" t="s">
        <v>7</v>
      </c>
      <c r="E4" s="72" t="s">
        <v>8</v>
      </c>
      <c r="F4" s="72" t="s">
        <v>5</v>
      </c>
      <c r="G4" s="72" t="s">
        <v>9</v>
      </c>
      <c r="H4" s="74" t="s">
        <v>10</v>
      </c>
      <c r="I4" s="107" t="s">
        <v>11</v>
      </c>
      <c r="J4" s="73" t="s">
        <v>12</v>
      </c>
      <c r="K4" s="74" t="s">
        <v>13</v>
      </c>
      <c r="L4" s="74" t="s">
        <v>14</v>
      </c>
      <c r="M4" s="74" t="s">
        <v>15</v>
      </c>
      <c r="N4" s="74" t="s">
        <v>16</v>
      </c>
      <c r="O4" s="73" t="s">
        <v>17</v>
      </c>
      <c r="P4" s="73" t="s">
        <v>4</v>
      </c>
      <c r="Q4" s="73" t="s">
        <v>18</v>
      </c>
      <c r="R4" s="72" t="s">
        <v>19</v>
      </c>
      <c r="S4" s="72" t="s">
        <v>20</v>
      </c>
      <c r="T4" s="75" t="s">
        <v>21</v>
      </c>
      <c r="U4" s="6"/>
      <c r="V4" s="8"/>
      <c r="W4" s="8"/>
      <c r="X4" s="105">
        <f ca="1">CELL("width",F4)+CELL("width",G4)+CELL("width",H4)+CELL("width",I4)+CELL("width",J4)</f>
        <v>117</v>
      </c>
      <c r="Y4" s="9"/>
    </row>
    <row r="5" spans="1:27" ht="7.5" customHeight="1" x14ac:dyDescent="0.15">
      <c r="B5" s="69"/>
      <c r="C5" s="69"/>
      <c r="D5" s="60"/>
      <c r="E5" s="60"/>
      <c r="F5" s="60"/>
      <c r="G5" s="60"/>
      <c r="H5" s="65"/>
      <c r="I5" s="104"/>
      <c r="J5" s="63"/>
      <c r="K5" s="65"/>
      <c r="L5" s="65"/>
      <c r="M5" s="65"/>
      <c r="N5" s="65"/>
      <c r="O5" s="63"/>
      <c r="P5" s="63"/>
      <c r="Q5" s="63"/>
      <c r="R5" s="60"/>
      <c r="S5" s="60"/>
      <c r="T5" s="69"/>
      <c r="U5" s="8"/>
      <c r="X5" s="59"/>
    </row>
    <row r="6" spans="1:27" ht="12" x14ac:dyDescent="0.2">
      <c r="A6" s="28" t="s">
        <v>72</v>
      </c>
      <c r="B6" s="94">
        <v>1</v>
      </c>
      <c r="C6" s="108"/>
      <c r="D6" s="109" t="s">
        <v>110</v>
      </c>
      <c r="E6" s="109"/>
      <c r="F6" s="92" t="s">
        <v>73</v>
      </c>
      <c r="G6" s="109"/>
      <c r="H6" s="110"/>
      <c r="I6" s="111"/>
      <c r="J6" s="41">
        <f>SUBTOTAL(9,J7:J1121)</f>
        <v>0</v>
      </c>
      <c r="K6" s="110"/>
      <c r="L6" s="93">
        <f>SUBTOTAL(9,L7:L1121)</f>
        <v>681.13562515399997</v>
      </c>
      <c r="M6" s="110"/>
      <c r="N6" s="93">
        <f>SUBTOTAL(9,N7:N1121)</f>
        <v>257.97613519999999</v>
      </c>
      <c r="O6" s="112"/>
      <c r="P6" s="41">
        <f>SUBTOTAL(9,P7:P1121)</f>
        <v>0</v>
      </c>
      <c r="Q6" s="41">
        <f>SUBTOTAL(9,Q7:Q1121)</f>
        <v>0</v>
      </c>
      <c r="R6" s="109"/>
      <c r="S6" s="109"/>
      <c r="T6" s="94">
        <f>SUBTOTAL(9,T7:T1121)</f>
        <v>178</v>
      </c>
      <c r="U6" s="6"/>
      <c r="V6" s="8"/>
      <c r="W6" s="8"/>
      <c r="X6" s="60"/>
    </row>
    <row r="7" spans="1:27" ht="12" outlineLevel="1" x14ac:dyDescent="0.2">
      <c r="A7" s="28" t="s">
        <v>74</v>
      </c>
      <c r="B7" s="94">
        <v>2</v>
      </c>
      <c r="C7" s="108"/>
      <c r="D7" s="109" t="s">
        <v>111</v>
      </c>
      <c r="E7" s="109"/>
      <c r="F7" s="92" t="s">
        <v>75</v>
      </c>
      <c r="G7" s="109"/>
      <c r="H7" s="110"/>
      <c r="I7" s="111"/>
      <c r="J7" s="41">
        <f>SUBTOTAL(9,J8:J1120)</f>
        <v>0</v>
      </c>
      <c r="K7" s="110"/>
      <c r="L7" s="93">
        <f>SUBTOTAL(9,L8:L1120)</f>
        <v>681.13562515399997</v>
      </c>
      <c r="M7" s="110"/>
      <c r="N7" s="93">
        <f>SUBTOTAL(9,N8:N1120)</f>
        <v>257.97613519999999</v>
      </c>
      <c r="O7" s="112"/>
      <c r="P7" s="41">
        <f>SUBTOTAL(9,P8:P1120)</f>
        <v>0</v>
      </c>
      <c r="Q7" s="41">
        <f>SUBTOTAL(9,Q8:Q1120)</f>
        <v>0</v>
      </c>
      <c r="R7" s="109"/>
      <c r="S7" s="109"/>
      <c r="T7" s="94">
        <f>SUBTOTAL(9,T8:T1120)</f>
        <v>178</v>
      </c>
      <c r="U7" s="6"/>
      <c r="V7" s="8"/>
      <c r="W7" s="8"/>
      <c r="X7" s="60"/>
    </row>
    <row r="8" spans="1:27" ht="11.25" outlineLevel="2" x14ac:dyDescent="0.2">
      <c r="A8" s="96" t="s">
        <v>76</v>
      </c>
      <c r="B8" s="100">
        <v>3</v>
      </c>
      <c r="C8" s="113"/>
      <c r="D8" s="114" t="s">
        <v>112</v>
      </c>
      <c r="E8" s="114"/>
      <c r="F8" s="115" t="s">
        <v>77</v>
      </c>
      <c r="G8" s="114"/>
      <c r="H8" s="116"/>
      <c r="I8" s="117"/>
      <c r="J8" s="98">
        <f>SUBTOTAL(9,J9:J155)</f>
        <v>0</v>
      </c>
      <c r="K8" s="116"/>
      <c r="L8" s="99">
        <f>SUBTOTAL(9,L9:L155)</f>
        <v>2.245728E-2</v>
      </c>
      <c r="M8" s="116"/>
      <c r="N8" s="99">
        <f>SUBTOTAL(9,N9:N155)</f>
        <v>0</v>
      </c>
      <c r="O8" s="118"/>
      <c r="P8" s="98">
        <f>SUBTOTAL(9,P9:P155)</f>
        <v>0</v>
      </c>
      <c r="Q8" s="98">
        <f>SUBTOTAL(9,Q9:Q155)</f>
        <v>0</v>
      </c>
      <c r="R8" s="114"/>
      <c r="S8" s="114"/>
      <c r="T8" s="100">
        <f>SUBTOTAL(9,T9:T155)</f>
        <v>24</v>
      </c>
      <c r="U8" s="6"/>
      <c r="V8" s="8"/>
      <c r="W8" s="8"/>
      <c r="X8" s="60"/>
    </row>
    <row r="9" spans="1:27" ht="11.25" outlineLevel="3" x14ac:dyDescent="0.2">
      <c r="A9" s="4"/>
      <c r="B9" s="119"/>
      <c r="C9" s="120">
        <v>1</v>
      </c>
      <c r="D9" s="121" t="s">
        <v>113</v>
      </c>
      <c r="E9" s="122" t="s">
        <v>114</v>
      </c>
      <c r="F9" s="123" t="s">
        <v>115</v>
      </c>
      <c r="G9" s="121" t="s">
        <v>116</v>
      </c>
      <c r="H9" s="124">
        <v>10</v>
      </c>
      <c r="I9" s="125">
        <v>0</v>
      </c>
      <c r="J9" s="126">
        <f>H9*I9</f>
        <v>0</v>
      </c>
      <c r="K9" s="124"/>
      <c r="L9" s="124">
        <f>H9*K9</f>
        <v>0</v>
      </c>
      <c r="M9" s="124"/>
      <c r="N9" s="124">
        <f>H9*M9</f>
        <v>0</v>
      </c>
      <c r="O9" s="126">
        <v>21</v>
      </c>
      <c r="P9" s="126">
        <f>J9*(O9/100)</f>
        <v>0</v>
      </c>
      <c r="Q9" s="126">
        <f>J9+P9</f>
        <v>0</v>
      </c>
      <c r="R9" s="127"/>
      <c r="S9" s="127" t="s">
        <v>117</v>
      </c>
      <c r="T9" s="128">
        <v>1</v>
      </c>
      <c r="U9" s="8"/>
      <c r="V9" s="8"/>
      <c r="W9" s="8"/>
      <c r="X9" s="60"/>
    </row>
    <row r="10" spans="1:27" ht="9.75" outlineLevel="4" x14ac:dyDescent="0.2">
      <c r="A10" s="129"/>
      <c r="B10" s="130"/>
      <c r="C10" s="130"/>
      <c r="D10" s="131"/>
      <c r="E10" s="135" t="s">
        <v>0</v>
      </c>
      <c r="F10" s="158" t="s">
        <v>118</v>
      </c>
      <c r="G10" s="158"/>
      <c r="H10" s="159"/>
      <c r="I10" s="160"/>
      <c r="J10" s="161"/>
      <c r="K10" s="133"/>
      <c r="L10" s="133"/>
      <c r="M10" s="133"/>
      <c r="N10" s="133"/>
      <c r="O10" s="134"/>
      <c r="P10" s="134"/>
      <c r="Q10" s="134"/>
      <c r="R10" s="131"/>
      <c r="S10" s="131"/>
      <c r="T10" s="130"/>
      <c r="U10" s="6"/>
      <c r="V10" s="8"/>
      <c r="W10" s="8"/>
      <c r="X10" s="132" t="str">
        <f>F10</f>
        <v>Hloubení nezapažených jam a zářezů strojně s urovnáním dna do předepsaného profilu a spádu v hornině třídy těžitelnosti I skupiny 3 do 20 m3</v>
      </c>
      <c r="Y10" s="9"/>
      <c r="AA10" s="11"/>
    </row>
    <row r="11" spans="1:27" ht="7.5" customHeight="1" outlineLevel="4" x14ac:dyDescent="0.15">
      <c r="B11" s="69"/>
      <c r="C11" s="69"/>
      <c r="D11" s="60"/>
      <c r="E11" s="60"/>
      <c r="F11" s="61"/>
      <c r="G11" s="60"/>
      <c r="H11" s="65"/>
      <c r="I11" s="104"/>
      <c r="J11" s="63"/>
      <c r="K11" s="65"/>
      <c r="L11" s="65"/>
      <c r="M11" s="65"/>
      <c r="N11" s="65"/>
      <c r="O11" s="63"/>
      <c r="P11" s="63"/>
      <c r="Q11" s="63"/>
      <c r="R11" s="60"/>
      <c r="S11" s="60"/>
      <c r="T11" s="69"/>
      <c r="U11" s="8"/>
      <c r="X11" s="60"/>
    </row>
    <row r="12" spans="1:27" ht="11.25" outlineLevel="4" x14ac:dyDescent="0.2">
      <c r="A12" s="136"/>
      <c r="B12" s="137"/>
      <c r="C12" s="137"/>
      <c r="D12" s="138"/>
      <c r="E12" s="144" t="s">
        <v>1</v>
      </c>
      <c r="F12" s="139" t="s">
        <v>119</v>
      </c>
      <c r="G12" s="138"/>
      <c r="H12" s="140">
        <v>0</v>
      </c>
      <c r="I12" s="141"/>
      <c r="J12" s="142"/>
      <c r="K12" s="143"/>
      <c r="L12" s="143"/>
      <c r="M12" s="143"/>
      <c r="N12" s="143"/>
      <c r="O12" s="142"/>
      <c r="P12" s="142"/>
      <c r="Q12" s="142"/>
      <c r="R12" s="138"/>
      <c r="S12" s="138"/>
      <c r="T12" s="137"/>
      <c r="U12" s="6"/>
      <c r="V12" s="8"/>
      <c r="W12" s="8"/>
      <c r="X12" s="60"/>
    </row>
    <row r="13" spans="1:27" ht="11.25" outlineLevel="4" x14ac:dyDescent="0.2">
      <c r="A13" s="136"/>
      <c r="B13" s="137"/>
      <c r="C13" s="137"/>
      <c r="D13" s="138"/>
      <c r="E13" s="144"/>
      <c r="F13" s="139" t="s">
        <v>120</v>
      </c>
      <c r="G13" s="138"/>
      <c r="H13" s="140">
        <v>6</v>
      </c>
      <c r="I13" s="141"/>
      <c r="J13" s="142"/>
      <c r="K13" s="143"/>
      <c r="L13" s="143"/>
      <c r="M13" s="143"/>
      <c r="N13" s="143"/>
      <c r="O13" s="142"/>
      <c r="P13" s="142"/>
      <c r="Q13" s="142"/>
      <c r="R13" s="138"/>
      <c r="S13" s="138"/>
      <c r="T13" s="137"/>
      <c r="U13" s="6"/>
      <c r="V13" s="8"/>
      <c r="W13" s="8"/>
      <c r="X13" s="60"/>
    </row>
    <row r="14" spans="1:27" ht="11.25" outlineLevel="4" x14ac:dyDescent="0.2">
      <c r="A14" s="136"/>
      <c r="B14" s="137"/>
      <c r="C14" s="137"/>
      <c r="D14" s="138"/>
      <c r="E14" s="144"/>
      <c r="F14" s="139" t="s">
        <v>121</v>
      </c>
      <c r="G14" s="138"/>
      <c r="H14" s="140">
        <v>0</v>
      </c>
      <c r="I14" s="141"/>
      <c r="J14" s="142"/>
      <c r="K14" s="143"/>
      <c r="L14" s="143"/>
      <c r="M14" s="143"/>
      <c r="N14" s="143"/>
      <c r="O14" s="142"/>
      <c r="P14" s="142"/>
      <c r="Q14" s="142"/>
      <c r="R14" s="138"/>
      <c r="S14" s="138"/>
      <c r="T14" s="137"/>
      <c r="U14" s="6"/>
      <c r="V14" s="8"/>
      <c r="W14" s="8"/>
      <c r="X14" s="60"/>
    </row>
    <row r="15" spans="1:27" ht="11.25" outlineLevel="4" x14ac:dyDescent="0.2">
      <c r="A15" s="136"/>
      <c r="B15" s="137"/>
      <c r="C15" s="137"/>
      <c r="D15" s="138"/>
      <c r="E15" s="144"/>
      <c r="F15" s="139" t="s">
        <v>122</v>
      </c>
      <c r="G15" s="138"/>
      <c r="H15" s="140">
        <v>4</v>
      </c>
      <c r="I15" s="141"/>
      <c r="J15" s="142"/>
      <c r="K15" s="143"/>
      <c r="L15" s="143"/>
      <c r="M15" s="143"/>
      <c r="N15" s="143"/>
      <c r="O15" s="142"/>
      <c r="P15" s="142"/>
      <c r="Q15" s="142"/>
      <c r="R15" s="138"/>
      <c r="S15" s="138"/>
      <c r="T15" s="137"/>
      <c r="U15" s="6"/>
      <c r="V15" s="8"/>
      <c r="W15" s="8"/>
      <c r="X15" s="60"/>
    </row>
    <row r="16" spans="1:27" ht="7.5" customHeight="1" outlineLevel="4" x14ac:dyDescent="0.15">
      <c r="A16" s="8"/>
      <c r="B16" s="69"/>
      <c r="C16" s="69"/>
      <c r="D16" s="60"/>
      <c r="E16" s="60"/>
      <c r="F16" s="103"/>
      <c r="G16" s="60"/>
      <c r="H16" s="65"/>
      <c r="I16" s="104"/>
      <c r="J16" s="63"/>
      <c r="K16" s="65"/>
      <c r="L16" s="65"/>
      <c r="M16" s="65"/>
      <c r="N16" s="65"/>
      <c r="O16" s="63"/>
      <c r="P16" s="63"/>
      <c r="Q16" s="63"/>
      <c r="R16" s="60"/>
      <c r="S16" s="60"/>
      <c r="T16" s="69"/>
      <c r="U16" s="8"/>
      <c r="X16" s="60"/>
    </row>
    <row r="17" spans="1:27" ht="11.25" outlineLevel="3" x14ac:dyDescent="0.2">
      <c r="A17" s="4"/>
      <c r="B17" s="119"/>
      <c r="C17" s="120">
        <v>2</v>
      </c>
      <c r="D17" s="121" t="s">
        <v>113</v>
      </c>
      <c r="E17" s="122" t="s">
        <v>123</v>
      </c>
      <c r="F17" s="123" t="s">
        <v>124</v>
      </c>
      <c r="G17" s="121" t="s">
        <v>116</v>
      </c>
      <c r="H17" s="124">
        <v>4.76</v>
      </c>
      <c r="I17" s="125">
        <v>0</v>
      </c>
      <c r="J17" s="126">
        <f>H17*I17</f>
        <v>0</v>
      </c>
      <c r="K17" s="124"/>
      <c r="L17" s="124">
        <f>H17*K17</f>
        <v>0</v>
      </c>
      <c r="M17" s="124"/>
      <c r="N17" s="124">
        <f>H17*M17</f>
        <v>0</v>
      </c>
      <c r="O17" s="126">
        <v>21</v>
      </c>
      <c r="P17" s="126">
        <f>J17*(O17/100)</f>
        <v>0</v>
      </c>
      <c r="Q17" s="126">
        <f>J17+P17</f>
        <v>0</v>
      </c>
      <c r="R17" s="127"/>
      <c r="S17" s="127" t="s">
        <v>117</v>
      </c>
      <c r="T17" s="128">
        <v>1</v>
      </c>
      <c r="U17" s="8"/>
      <c r="V17" s="8"/>
      <c r="W17" s="8"/>
      <c r="X17" s="60"/>
    </row>
    <row r="18" spans="1:27" ht="9.75" outlineLevel="4" x14ac:dyDescent="0.2">
      <c r="A18" s="129"/>
      <c r="B18" s="130"/>
      <c r="C18" s="130"/>
      <c r="D18" s="131"/>
      <c r="E18" s="135" t="s">
        <v>0</v>
      </c>
      <c r="F18" s="158" t="s">
        <v>125</v>
      </c>
      <c r="G18" s="158"/>
      <c r="H18" s="159"/>
      <c r="I18" s="160"/>
      <c r="J18" s="161"/>
      <c r="K18" s="133"/>
      <c r="L18" s="133"/>
      <c r="M18" s="133"/>
      <c r="N18" s="133"/>
      <c r="O18" s="134"/>
      <c r="P18" s="134"/>
      <c r="Q18" s="134"/>
      <c r="R18" s="131"/>
      <c r="S18" s="131"/>
      <c r="T18" s="130"/>
      <c r="U18" s="6"/>
      <c r="V18" s="8"/>
      <c r="W18" s="8"/>
      <c r="X18" s="132" t="str">
        <f>F18</f>
        <v>Hloubení zapažených rýh šířky do 800 mm strojně s urovnáním dna do předepsaného profilu a spádu v hornině třídy těžitelnosti I skupiny 3 do 20 m3</v>
      </c>
      <c r="Y18" s="9"/>
      <c r="AA18" s="11"/>
    </row>
    <row r="19" spans="1:27" ht="7.5" customHeight="1" outlineLevel="4" x14ac:dyDescent="0.15">
      <c r="B19" s="69"/>
      <c r="C19" s="69"/>
      <c r="D19" s="60"/>
      <c r="E19" s="60"/>
      <c r="F19" s="61"/>
      <c r="G19" s="60"/>
      <c r="H19" s="65"/>
      <c r="I19" s="104"/>
      <c r="J19" s="63"/>
      <c r="K19" s="65"/>
      <c r="L19" s="65"/>
      <c r="M19" s="65"/>
      <c r="N19" s="65"/>
      <c r="O19" s="63"/>
      <c r="P19" s="63"/>
      <c r="Q19" s="63"/>
      <c r="R19" s="60"/>
      <c r="S19" s="60"/>
      <c r="T19" s="69"/>
      <c r="U19" s="8"/>
      <c r="X19" s="60"/>
    </row>
    <row r="20" spans="1:27" ht="11.25" outlineLevel="4" x14ac:dyDescent="0.2">
      <c r="A20" s="136"/>
      <c r="B20" s="137"/>
      <c r="C20" s="137"/>
      <c r="D20" s="138"/>
      <c r="E20" s="144" t="s">
        <v>1</v>
      </c>
      <c r="F20" s="139" t="s">
        <v>119</v>
      </c>
      <c r="G20" s="138"/>
      <c r="H20" s="140">
        <v>0</v>
      </c>
      <c r="I20" s="141"/>
      <c r="J20" s="142"/>
      <c r="K20" s="143"/>
      <c r="L20" s="143"/>
      <c r="M20" s="143"/>
      <c r="N20" s="143"/>
      <c r="O20" s="142"/>
      <c r="P20" s="142"/>
      <c r="Q20" s="142"/>
      <c r="R20" s="138"/>
      <c r="S20" s="138"/>
      <c r="T20" s="137"/>
      <c r="U20" s="6"/>
      <c r="V20" s="8"/>
      <c r="W20" s="8"/>
      <c r="X20" s="60"/>
    </row>
    <row r="21" spans="1:27" ht="11.25" outlineLevel="4" x14ac:dyDescent="0.2">
      <c r="A21" s="136"/>
      <c r="B21" s="137"/>
      <c r="C21" s="137"/>
      <c r="D21" s="138"/>
      <c r="E21" s="144"/>
      <c r="F21" s="139" t="s">
        <v>126</v>
      </c>
      <c r="G21" s="138"/>
      <c r="H21" s="140">
        <v>3.92</v>
      </c>
      <c r="I21" s="141"/>
      <c r="J21" s="142"/>
      <c r="K21" s="143"/>
      <c r="L21" s="143"/>
      <c r="M21" s="143"/>
      <c r="N21" s="143"/>
      <c r="O21" s="142"/>
      <c r="P21" s="142"/>
      <c r="Q21" s="142"/>
      <c r="R21" s="138"/>
      <c r="S21" s="138"/>
      <c r="T21" s="137"/>
      <c r="U21" s="6"/>
      <c r="V21" s="8"/>
      <c r="W21" s="8"/>
      <c r="X21" s="60"/>
    </row>
    <row r="22" spans="1:27" ht="11.25" outlineLevel="4" x14ac:dyDescent="0.2">
      <c r="A22" s="136"/>
      <c r="B22" s="137"/>
      <c r="C22" s="137"/>
      <c r="D22" s="138"/>
      <c r="E22" s="144"/>
      <c r="F22" s="139" t="s">
        <v>121</v>
      </c>
      <c r="G22" s="138"/>
      <c r="H22" s="140">
        <v>0</v>
      </c>
      <c r="I22" s="141"/>
      <c r="J22" s="142"/>
      <c r="K22" s="143"/>
      <c r="L22" s="143"/>
      <c r="M22" s="143"/>
      <c r="N22" s="143"/>
      <c r="O22" s="142"/>
      <c r="P22" s="142"/>
      <c r="Q22" s="142"/>
      <c r="R22" s="138"/>
      <c r="S22" s="138"/>
      <c r="T22" s="137"/>
      <c r="U22" s="6"/>
      <c r="V22" s="8"/>
      <c r="W22" s="8"/>
      <c r="X22" s="60"/>
    </row>
    <row r="23" spans="1:27" ht="11.25" outlineLevel="4" x14ac:dyDescent="0.2">
      <c r="A23" s="136"/>
      <c r="B23" s="137"/>
      <c r="C23" s="137"/>
      <c r="D23" s="138"/>
      <c r="E23" s="144"/>
      <c r="F23" s="139" t="s">
        <v>127</v>
      </c>
      <c r="G23" s="138"/>
      <c r="H23" s="140">
        <v>0.84000000000000008</v>
      </c>
      <c r="I23" s="141"/>
      <c r="J23" s="142"/>
      <c r="K23" s="143"/>
      <c r="L23" s="143"/>
      <c r="M23" s="143"/>
      <c r="N23" s="143"/>
      <c r="O23" s="142"/>
      <c r="P23" s="142"/>
      <c r="Q23" s="142"/>
      <c r="R23" s="138"/>
      <c r="S23" s="138"/>
      <c r="T23" s="137"/>
      <c r="U23" s="6"/>
      <c r="V23" s="8"/>
      <c r="W23" s="8"/>
      <c r="X23" s="60"/>
    </row>
    <row r="24" spans="1:27" ht="7.5" customHeight="1" outlineLevel="4" x14ac:dyDescent="0.15">
      <c r="A24" s="8"/>
      <c r="B24" s="69"/>
      <c r="C24" s="69"/>
      <c r="D24" s="60"/>
      <c r="E24" s="60"/>
      <c r="F24" s="103"/>
      <c r="G24" s="60"/>
      <c r="H24" s="65"/>
      <c r="I24" s="104"/>
      <c r="J24" s="63"/>
      <c r="K24" s="65"/>
      <c r="L24" s="65"/>
      <c r="M24" s="65"/>
      <c r="N24" s="65"/>
      <c r="O24" s="63"/>
      <c r="P24" s="63"/>
      <c r="Q24" s="63"/>
      <c r="R24" s="60"/>
      <c r="S24" s="60"/>
      <c r="T24" s="69"/>
      <c r="U24" s="8"/>
      <c r="X24" s="60"/>
    </row>
    <row r="25" spans="1:27" ht="11.25" outlineLevel="3" x14ac:dyDescent="0.2">
      <c r="A25" s="4"/>
      <c r="B25" s="119"/>
      <c r="C25" s="120">
        <v>3</v>
      </c>
      <c r="D25" s="121" t="s">
        <v>113</v>
      </c>
      <c r="E25" s="122" t="s">
        <v>128</v>
      </c>
      <c r="F25" s="123" t="s">
        <v>129</v>
      </c>
      <c r="G25" s="121" t="s">
        <v>116</v>
      </c>
      <c r="H25" s="124">
        <v>1.3040000000000003</v>
      </c>
      <c r="I25" s="125">
        <v>0</v>
      </c>
      <c r="J25" s="126">
        <f>H25*I25</f>
        <v>0</v>
      </c>
      <c r="K25" s="124"/>
      <c r="L25" s="124">
        <f>H25*K25</f>
        <v>0</v>
      </c>
      <c r="M25" s="124"/>
      <c r="N25" s="124">
        <f>H25*M25</f>
        <v>0</v>
      </c>
      <c r="O25" s="126">
        <v>21</v>
      </c>
      <c r="P25" s="126">
        <f>J25*(O25/100)</f>
        <v>0</v>
      </c>
      <c r="Q25" s="126">
        <f>J25+P25</f>
        <v>0</v>
      </c>
      <c r="R25" s="127"/>
      <c r="S25" s="127" t="s">
        <v>117</v>
      </c>
      <c r="T25" s="128">
        <v>1</v>
      </c>
      <c r="U25" s="8"/>
      <c r="V25" s="8"/>
      <c r="W25" s="8"/>
      <c r="X25" s="60"/>
    </row>
    <row r="26" spans="1:27" ht="9.75" outlineLevel="4" x14ac:dyDescent="0.2">
      <c r="A26" s="129"/>
      <c r="B26" s="130"/>
      <c r="C26" s="130"/>
      <c r="D26" s="131"/>
      <c r="E26" s="135" t="s">
        <v>0</v>
      </c>
      <c r="F26" s="158" t="s">
        <v>130</v>
      </c>
      <c r="G26" s="158"/>
      <c r="H26" s="159"/>
      <c r="I26" s="160"/>
      <c r="J26" s="161"/>
      <c r="K26" s="133"/>
      <c r="L26" s="133"/>
      <c r="M26" s="133"/>
      <c r="N26" s="133"/>
      <c r="O26" s="134"/>
      <c r="P26" s="134"/>
      <c r="Q26" s="134"/>
      <c r="R26" s="131"/>
      <c r="S26" s="131"/>
      <c r="T26" s="130"/>
      <c r="U26" s="6"/>
      <c r="V26" s="8"/>
      <c r="W26" s="8"/>
      <c r="X26" s="132" t="str">
        <f>F26</f>
        <v>Hloubení nezapažených šachet ručně v horninách třídy těžitelnosti I skupiny 3, půdorysná plocha výkopu do 4 m2</v>
      </c>
      <c r="Y26" s="9"/>
      <c r="AA26" s="11"/>
    </row>
    <row r="27" spans="1:27" ht="7.5" customHeight="1" outlineLevel="4" x14ac:dyDescent="0.15">
      <c r="B27" s="69"/>
      <c r="C27" s="69"/>
      <c r="D27" s="60"/>
      <c r="E27" s="60"/>
      <c r="F27" s="61"/>
      <c r="G27" s="60"/>
      <c r="H27" s="65"/>
      <c r="I27" s="104"/>
      <c r="J27" s="63"/>
      <c r="K27" s="65"/>
      <c r="L27" s="65"/>
      <c r="M27" s="65"/>
      <c r="N27" s="65"/>
      <c r="O27" s="63"/>
      <c r="P27" s="63"/>
      <c r="Q27" s="63"/>
      <c r="R27" s="60"/>
      <c r="S27" s="60"/>
      <c r="T27" s="69"/>
      <c r="U27" s="8"/>
      <c r="X27" s="60"/>
    </row>
    <row r="28" spans="1:27" ht="11.25" outlineLevel="4" x14ac:dyDescent="0.2">
      <c r="A28" s="136"/>
      <c r="B28" s="137"/>
      <c r="C28" s="137"/>
      <c r="D28" s="138"/>
      <c r="E28" s="144" t="s">
        <v>1</v>
      </c>
      <c r="F28" s="139" t="s">
        <v>131</v>
      </c>
      <c r="G28" s="138"/>
      <c r="H28" s="140">
        <v>0.32000000000000006</v>
      </c>
      <c r="I28" s="141"/>
      <c r="J28" s="142"/>
      <c r="K28" s="143"/>
      <c r="L28" s="143"/>
      <c r="M28" s="143"/>
      <c r="N28" s="143"/>
      <c r="O28" s="142"/>
      <c r="P28" s="142"/>
      <c r="Q28" s="142"/>
      <c r="R28" s="138"/>
      <c r="S28" s="138"/>
      <c r="T28" s="137"/>
      <c r="U28" s="6"/>
      <c r="V28" s="8"/>
      <c r="W28" s="8"/>
      <c r="X28" s="60"/>
    </row>
    <row r="29" spans="1:27" ht="11.25" outlineLevel="4" x14ac:dyDescent="0.2">
      <c r="A29" s="136"/>
      <c r="B29" s="137"/>
      <c r="C29" s="137"/>
      <c r="D29" s="138"/>
      <c r="E29" s="144"/>
      <c r="F29" s="139" t="s">
        <v>132</v>
      </c>
      <c r="G29" s="138"/>
      <c r="H29" s="140">
        <v>0</v>
      </c>
      <c r="I29" s="141"/>
      <c r="J29" s="142"/>
      <c r="K29" s="143"/>
      <c r="L29" s="143"/>
      <c r="M29" s="143"/>
      <c r="N29" s="143"/>
      <c r="O29" s="142"/>
      <c r="P29" s="142"/>
      <c r="Q29" s="142"/>
      <c r="R29" s="138"/>
      <c r="S29" s="138"/>
      <c r="T29" s="137"/>
      <c r="U29" s="6"/>
      <c r="V29" s="8"/>
      <c r="W29" s="8"/>
      <c r="X29" s="60"/>
    </row>
    <row r="30" spans="1:27" ht="11.25" outlineLevel="4" x14ac:dyDescent="0.2">
      <c r="A30" s="136"/>
      <c r="B30" s="137"/>
      <c r="C30" s="137"/>
      <c r="D30" s="138"/>
      <c r="E30" s="144"/>
      <c r="F30" s="139" t="s">
        <v>133</v>
      </c>
      <c r="G30" s="138"/>
      <c r="H30" s="140">
        <v>0.9840000000000001</v>
      </c>
      <c r="I30" s="141"/>
      <c r="J30" s="142"/>
      <c r="K30" s="143"/>
      <c r="L30" s="143"/>
      <c r="M30" s="143"/>
      <c r="N30" s="143"/>
      <c r="O30" s="142"/>
      <c r="P30" s="142"/>
      <c r="Q30" s="142"/>
      <c r="R30" s="138"/>
      <c r="S30" s="138"/>
      <c r="T30" s="137"/>
      <c r="U30" s="6"/>
      <c r="V30" s="8"/>
      <c r="W30" s="8"/>
      <c r="X30" s="60"/>
    </row>
    <row r="31" spans="1:27" ht="7.5" customHeight="1" outlineLevel="4" x14ac:dyDescent="0.15">
      <c r="A31" s="8"/>
      <c r="B31" s="69"/>
      <c r="C31" s="69"/>
      <c r="D31" s="60"/>
      <c r="E31" s="60"/>
      <c r="F31" s="103"/>
      <c r="G31" s="60"/>
      <c r="H31" s="65"/>
      <c r="I31" s="104"/>
      <c r="J31" s="63"/>
      <c r="K31" s="65"/>
      <c r="L31" s="65"/>
      <c r="M31" s="65"/>
      <c r="N31" s="65"/>
      <c r="O31" s="63"/>
      <c r="P31" s="63"/>
      <c r="Q31" s="63"/>
      <c r="R31" s="60"/>
      <c r="S31" s="60"/>
      <c r="T31" s="69"/>
      <c r="U31" s="8"/>
      <c r="X31" s="60"/>
    </row>
    <row r="32" spans="1:27" ht="11.25" outlineLevel="3" x14ac:dyDescent="0.2">
      <c r="A32" s="4"/>
      <c r="B32" s="119"/>
      <c r="C32" s="120">
        <v>4</v>
      </c>
      <c r="D32" s="121" t="s">
        <v>113</v>
      </c>
      <c r="E32" s="122" t="s">
        <v>134</v>
      </c>
      <c r="F32" s="123" t="s">
        <v>135</v>
      </c>
      <c r="G32" s="121" t="s">
        <v>116</v>
      </c>
      <c r="H32" s="124">
        <v>5.76</v>
      </c>
      <c r="I32" s="125">
        <v>0</v>
      </c>
      <c r="J32" s="126">
        <f>H32*I32</f>
        <v>0</v>
      </c>
      <c r="K32" s="124"/>
      <c r="L32" s="124">
        <f>H32*K32</f>
        <v>0</v>
      </c>
      <c r="M32" s="124"/>
      <c r="N32" s="124">
        <f>H32*M32</f>
        <v>0</v>
      </c>
      <c r="O32" s="126">
        <v>21</v>
      </c>
      <c r="P32" s="126">
        <f>J32*(O32/100)</f>
        <v>0</v>
      </c>
      <c r="Q32" s="126">
        <f>J32+P32</f>
        <v>0</v>
      </c>
      <c r="R32" s="127"/>
      <c r="S32" s="127" t="s">
        <v>117</v>
      </c>
      <c r="T32" s="128">
        <v>1</v>
      </c>
      <c r="U32" s="8"/>
      <c r="V32" s="8"/>
      <c r="W32" s="8"/>
      <c r="X32" s="60"/>
    </row>
    <row r="33" spans="1:27" ht="9.75" outlineLevel="4" x14ac:dyDescent="0.2">
      <c r="A33" s="129"/>
      <c r="B33" s="130"/>
      <c r="C33" s="130"/>
      <c r="D33" s="131"/>
      <c r="E33" s="135" t="s">
        <v>0</v>
      </c>
      <c r="F33" s="158" t="s">
        <v>136</v>
      </c>
      <c r="G33" s="158"/>
      <c r="H33" s="159"/>
      <c r="I33" s="160"/>
      <c r="J33" s="161"/>
      <c r="K33" s="133"/>
      <c r="L33" s="133"/>
      <c r="M33" s="133"/>
      <c r="N33" s="133"/>
      <c r="O33" s="134"/>
      <c r="P33" s="134"/>
      <c r="Q33" s="134"/>
      <c r="R33" s="131"/>
      <c r="S33" s="131"/>
      <c r="T33" s="130"/>
      <c r="U33" s="6"/>
      <c r="V33" s="8"/>
      <c r="W33" s="8"/>
      <c r="X33" s="132" t="str">
        <f>F33</f>
        <v>Zásyp sypaninou z jakékoliv horniny strojně s uložením výkopku ve vrstvách se zhutněním jam, šachet, rýh nebo kolem objektů v těchto vykopávkách</v>
      </c>
      <c r="Y33" s="9"/>
      <c r="AA33" s="11"/>
    </row>
    <row r="34" spans="1:27" ht="7.5" customHeight="1" outlineLevel="4" x14ac:dyDescent="0.15">
      <c r="B34" s="69"/>
      <c r="C34" s="69"/>
      <c r="D34" s="60"/>
      <c r="E34" s="60"/>
      <c r="F34" s="61"/>
      <c r="G34" s="60"/>
      <c r="H34" s="65"/>
      <c r="I34" s="104"/>
      <c r="J34" s="63"/>
      <c r="K34" s="65"/>
      <c r="L34" s="65"/>
      <c r="M34" s="65"/>
      <c r="N34" s="65"/>
      <c r="O34" s="63"/>
      <c r="P34" s="63"/>
      <c r="Q34" s="63"/>
      <c r="R34" s="60"/>
      <c r="S34" s="60"/>
      <c r="T34" s="69"/>
      <c r="U34" s="8"/>
      <c r="X34" s="60"/>
    </row>
    <row r="35" spans="1:27" ht="11.25" outlineLevel="4" x14ac:dyDescent="0.2">
      <c r="A35" s="136"/>
      <c r="B35" s="137"/>
      <c r="C35" s="137"/>
      <c r="D35" s="138"/>
      <c r="E35" s="144" t="s">
        <v>1</v>
      </c>
      <c r="F35" s="139" t="s">
        <v>119</v>
      </c>
      <c r="G35" s="138"/>
      <c r="H35" s="140">
        <v>0</v>
      </c>
      <c r="I35" s="141"/>
      <c r="J35" s="142"/>
      <c r="K35" s="143"/>
      <c r="L35" s="143"/>
      <c r="M35" s="143"/>
      <c r="N35" s="143"/>
      <c r="O35" s="142"/>
      <c r="P35" s="142"/>
      <c r="Q35" s="142"/>
      <c r="R35" s="138"/>
      <c r="S35" s="138"/>
      <c r="T35" s="137"/>
      <c r="U35" s="6"/>
      <c r="V35" s="8"/>
      <c r="W35" s="8"/>
      <c r="X35" s="60"/>
    </row>
    <row r="36" spans="1:27" ht="11.25" outlineLevel="4" x14ac:dyDescent="0.2">
      <c r="A36" s="136"/>
      <c r="B36" s="137"/>
      <c r="C36" s="137"/>
      <c r="D36" s="138"/>
      <c r="E36" s="144"/>
      <c r="F36" s="139" t="s">
        <v>137</v>
      </c>
      <c r="G36" s="138"/>
      <c r="H36" s="140">
        <v>0.60000000000000009</v>
      </c>
      <c r="I36" s="141"/>
      <c r="J36" s="142"/>
      <c r="K36" s="143"/>
      <c r="L36" s="143"/>
      <c r="M36" s="143"/>
      <c r="N36" s="143"/>
      <c r="O36" s="142"/>
      <c r="P36" s="142"/>
      <c r="Q36" s="142"/>
      <c r="R36" s="138"/>
      <c r="S36" s="138"/>
      <c r="T36" s="137"/>
      <c r="U36" s="6"/>
      <c r="V36" s="8"/>
      <c r="W36" s="8"/>
      <c r="X36" s="60"/>
    </row>
    <row r="37" spans="1:27" ht="11.25" outlineLevel="4" x14ac:dyDescent="0.2">
      <c r="A37" s="136"/>
      <c r="B37" s="137"/>
      <c r="C37" s="137"/>
      <c r="D37" s="138"/>
      <c r="E37" s="144"/>
      <c r="F37" s="139" t="s">
        <v>121</v>
      </c>
      <c r="G37" s="138"/>
      <c r="H37" s="140">
        <v>0</v>
      </c>
      <c r="I37" s="141"/>
      <c r="J37" s="142"/>
      <c r="K37" s="143"/>
      <c r="L37" s="143"/>
      <c r="M37" s="143"/>
      <c r="N37" s="143"/>
      <c r="O37" s="142"/>
      <c r="P37" s="142"/>
      <c r="Q37" s="142"/>
      <c r="R37" s="138"/>
      <c r="S37" s="138"/>
      <c r="T37" s="137"/>
      <c r="U37" s="6"/>
      <c r="V37" s="8"/>
      <c r="W37" s="8"/>
      <c r="X37" s="60"/>
    </row>
    <row r="38" spans="1:27" ht="11.25" outlineLevel="4" x14ac:dyDescent="0.2">
      <c r="A38" s="136"/>
      <c r="B38" s="137"/>
      <c r="C38" s="137"/>
      <c r="D38" s="138"/>
      <c r="E38" s="144"/>
      <c r="F38" s="139" t="s">
        <v>138</v>
      </c>
      <c r="G38" s="138"/>
      <c r="H38" s="140">
        <v>0.4</v>
      </c>
      <c r="I38" s="141"/>
      <c r="J38" s="142"/>
      <c r="K38" s="143"/>
      <c r="L38" s="143"/>
      <c r="M38" s="143"/>
      <c r="N38" s="143"/>
      <c r="O38" s="142"/>
      <c r="P38" s="142"/>
      <c r="Q38" s="142"/>
      <c r="R38" s="138"/>
      <c r="S38" s="138"/>
      <c r="T38" s="137"/>
      <c r="U38" s="6"/>
      <c r="V38" s="8"/>
      <c r="W38" s="8"/>
      <c r="X38" s="60"/>
    </row>
    <row r="39" spans="1:27" ht="11.25" outlineLevel="4" x14ac:dyDescent="0.2">
      <c r="A39" s="136"/>
      <c r="B39" s="137"/>
      <c r="C39" s="137"/>
      <c r="D39" s="138"/>
      <c r="E39" s="144"/>
      <c r="F39" s="139" t="s">
        <v>139</v>
      </c>
      <c r="G39" s="138"/>
      <c r="H39" s="140">
        <v>1</v>
      </c>
      <c r="I39" s="141"/>
      <c r="J39" s="142"/>
      <c r="K39" s="143"/>
      <c r="L39" s="143"/>
      <c r="M39" s="143"/>
      <c r="N39" s="143"/>
      <c r="O39" s="142"/>
      <c r="P39" s="142"/>
      <c r="Q39" s="142"/>
      <c r="R39" s="138"/>
      <c r="S39" s="138"/>
      <c r="T39" s="137"/>
      <c r="U39" s="6"/>
      <c r="V39" s="8"/>
      <c r="W39" s="8"/>
      <c r="X39" s="60"/>
    </row>
    <row r="40" spans="1:27" ht="11.25" outlineLevel="4" x14ac:dyDescent="0.2">
      <c r="A40" s="136"/>
      <c r="B40" s="137"/>
      <c r="C40" s="137"/>
      <c r="D40" s="138"/>
      <c r="E40" s="144"/>
      <c r="F40" s="139" t="s">
        <v>140</v>
      </c>
      <c r="G40" s="138"/>
      <c r="H40" s="140">
        <v>4.76</v>
      </c>
      <c r="I40" s="141"/>
      <c r="J40" s="142"/>
      <c r="K40" s="143"/>
      <c r="L40" s="143"/>
      <c r="M40" s="143"/>
      <c r="N40" s="143"/>
      <c r="O40" s="142"/>
      <c r="P40" s="142"/>
      <c r="Q40" s="142"/>
      <c r="R40" s="138"/>
      <c r="S40" s="138"/>
      <c r="T40" s="137"/>
      <c r="U40" s="6"/>
      <c r="V40" s="8"/>
      <c r="W40" s="8"/>
      <c r="X40" s="60"/>
    </row>
    <row r="41" spans="1:27" ht="7.5" customHeight="1" outlineLevel="4" x14ac:dyDescent="0.15">
      <c r="A41" s="8"/>
      <c r="B41" s="69"/>
      <c r="C41" s="69"/>
      <c r="D41" s="60"/>
      <c r="E41" s="60"/>
      <c r="F41" s="103"/>
      <c r="G41" s="60"/>
      <c r="H41" s="65"/>
      <c r="I41" s="104"/>
      <c r="J41" s="63"/>
      <c r="K41" s="65"/>
      <c r="L41" s="65"/>
      <c r="M41" s="65"/>
      <c r="N41" s="65"/>
      <c r="O41" s="63"/>
      <c r="P41" s="63"/>
      <c r="Q41" s="63"/>
      <c r="R41" s="60"/>
      <c r="S41" s="60"/>
      <c r="T41" s="69"/>
      <c r="U41" s="8"/>
      <c r="X41" s="60"/>
    </row>
    <row r="42" spans="1:27" ht="11.25" outlineLevel="3" x14ac:dyDescent="0.2">
      <c r="A42" s="4"/>
      <c r="B42" s="119"/>
      <c r="C42" s="120">
        <v>5</v>
      </c>
      <c r="D42" s="121" t="s">
        <v>113</v>
      </c>
      <c r="E42" s="122" t="s">
        <v>141</v>
      </c>
      <c r="F42" s="123" t="s">
        <v>142</v>
      </c>
      <c r="G42" s="121" t="s">
        <v>143</v>
      </c>
      <c r="H42" s="124">
        <v>772</v>
      </c>
      <c r="I42" s="125">
        <v>0</v>
      </c>
      <c r="J42" s="126">
        <f>H42*I42</f>
        <v>0</v>
      </c>
      <c r="K42" s="124"/>
      <c r="L42" s="124">
        <f>H42*K42</f>
        <v>0</v>
      </c>
      <c r="M42" s="124"/>
      <c r="N42" s="124">
        <f>H42*M42</f>
        <v>0</v>
      </c>
      <c r="O42" s="126">
        <v>21</v>
      </c>
      <c r="P42" s="126">
        <f>J42*(O42/100)</f>
        <v>0</v>
      </c>
      <c r="Q42" s="126">
        <f>J42+P42</f>
        <v>0</v>
      </c>
      <c r="R42" s="127"/>
      <c r="S42" s="127" t="s">
        <v>117</v>
      </c>
      <c r="T42" s="128">
        <v>1</v>
      </c>
      <c r="U42" s="8"/>
      <c r="V42" s="8"/>
      <c r="W42" s="8"/>
      <c r="X42" s="60"/>
    </row>
    <row r="43" spans="1:27" ht="9.75" outlineLevel="4" x14ac:dyDescent="0.2">
      <c r="A43" s="129"/>
      <c r="B43" s="130"/>
      <c r="C43" s="130"/>
      <c r="D43" s="131"/>
      <c r="E43" s="135" t="s">
        <v>0</v>
      </c>
      <c r="F43" s="158" t="s">
        <v>144</v>
      </c>
      <c r="G43" s="158"/>
      <c r="H43" s="159"/>
      <c r="I43" s="160"/>
      <c r="J43" s="161"/>
      <c r="K43" s="133"/>
      <c r="L43" s="133"/>
      <c r="M43" s="133"/>
      <c r="N43" s="133"/>
      <c r="O43" s="134"/>
      <c r="P43" s="134"/>
      <c r="Q43" s="134"/>
      <c r="R43" s="131"/>
      <c r="S43" s="131"/>
      <c r="T43" s="130"/>
      <c r="U43" s="6"/>
      <c r="V43" s="8"/>
      <c r="W43" s="8"/>
      <c r="X43" s="132" t="str">
        <f>F43</f>
        <v>Sejmutí ornice strojně při souvislé ploše přes 500 m2, tl. vrstvy do 200 mm</v>
      </c>
      <c r="Y43" s="9"/>
      <c r="AA43" s="11"/>
    </row>
    <row r="44" spans="1:27" ht="7.5" customHeight="1" outlineLevel="4" x14ac:dyDescent="0.15">
      <c r="B44" s="69"/>
      <c r="C44" s="69"/>
      <c r="D44" s="60"/>
      <c r="E44" s="60"/>
      <c r="F44" s="61"/>
      <c r="G44" s="60"/>
      <c r="H44" s="65"/>
      <c r="I44" s="104"/>
      <c r="J44" s="63"/>
      <c r="K44" s="65"/>
      <c r="L44" s="65"/>
      <c r="M44" s="65"/>
      <c r="N44" s="65"/>
      <c r="O44" s="63"/>
      <c r="P44" s="63"/>
      <c r="Q44" s="63"/>
      <c r="R44" s="60"/>
      <c r="S44" s="60"/>
      <c r="T44" s="69"/>
      <c r="U44" s="8"/>
      <c r="X44" s="60"/>
    </row>
    <row r="45" spans="1:27" ht="11.25" outlineLevel="4" x14ac:dyDescent="0.2">
      <c r="A45" s="136"/>
      <c r="B45" s="137"/>
      <c r="C45" s="137"/>
      <c r="D45" s="138"/>
      <c r="E45" s="144" t="s">
        <v>1</v>
      </c>
      <c r="F45" s="139" t="s">
        <v>145</v>
      </c>
      <c r="G45" s="138"/>
      <c r="H45" s="140">
        <v>0</v>
      </c>
      <c r="I45" s="141"/>
      <c r="J45" s="142"/>
      <c r="K45" s="143"/>
      <c r="L45" s="143"/>
      <c r="M45" s="143"/>
      <c r="N45" s="143"/>
      <c r="O45" s="142"/>
      <c r="P45" s="142"/>
      <c r="Q45" s="142"/>
      <c r="R45" s="138"/>
      <c r="S45" s="138"/>
      <c r="T45" s="137"/>
      <c r="U45" s="6"/>
      <c r="V45" s="8"/>
      <c r="W45" s="8"/>
      <c r="X45" s="60"/>
    </row>
    <row r="46" spans="1:27" ht="22.5" outlineLevel="4" x14ac:dyDescent="0.2">
      <c r="A46" s="136"/>
      <c r="B46" s="137"/>
      <c r="C46" s="137"/>
      <c r="D46" s="138"/>
      <c r="E46" s="144"/>
      <c r="F46" s="139" t="s">
        <v>146</v>
      </c>
      <c r="G46" s="138"/>
      <c r="H46" s="140">
        <v>772</v>
      </c>
      <c r="I46" s="141"/>
      <c r="J46" s="142"/>
      <c r="K46" s="143"/>
      <c r="L46" s="143"/>
      <c r="M46" s="143"/>
      <c r="N46" s="143"/>
      <c r="O46" s="142"/>
      <c r="P46" s="142"/>
      <c r="Q46" s="142"/>
      <c r="R46" s="138"/>
      <c r="S46" s="138"/>
      <c r="T46" s="137"/>
      <c r="U46" s="6"/>
      <c r="V46" s="8"/>
      <c r="W46" s="8"/>
      <c r="X46" s="60"/>
    </row>
    <row r="47" spans="1:27" ht="7.5" customHeight="1" outlineLevel="4" x14ac:dyDescent="0.15">
      <c r="A47" s="8"/>
      <c r="B47" s="69"/>
      <c r="C47" s="69"/>
      <c r="D47" s="60"/>
      <c r="E47" s="60"/>
      <c r="F47" s="103"/>
      <c r="G47" s="60"/>
      <c r="H47" s="65"/>
      <c r="I47" s="104"/>
      <c r="J47" s="63"/>
      <c r="K47" s="65"/>
      <c r="L47" s="65"/>
      <c r="M47" s="65"/>
      <c r="N47" s="65"/>
      <c r="O47" s="63"/>
      <c r="P47" s="63"/>
      <c r="Q47" s="63"/>
      <c r="R47" s="60"/>
      <c r="S47" s="60"/>
      <c r="T47" s="69"/>
      <c r="U47" s="8"/>
      <c r="X47" s="60"/>
    </row>
    <row r="48" spans="1:27" ht="22.5" outlineLevel="3" x14ac:dyDescent="0.2">
      <c r="A48" s="4"/>
      <c r="B48" s="119"/>
      <c r="C48" s="120">
        <v>6</v>
      </c>
      <c r="D48" s="121" t="s">
        <v>113</v>
      </c>
      <c r="E48" s="122" t="s">
        <v>147</v>
      </c>
      <c r="F48" s="123" t="s">
        <v>148</v>
      </c>
      <c r="G48" s="121" t="s">
        <v>116</v>
      </c>
      <c r="H48" s="124">
        <v>91.231000000000009</v>
      </c>
      <c r="I48" s="125">
        <v>0</v>
      </c>
      <c r="J48" s="126">
        <f>H48*I48</f>
        <v>0</v>
      </c>
      <c r="K48" s="124"/>
      <c r="L48" s="124">
        <f>H48*K48</f>
        <v>0</v>
      </c>
      <c r="M48" s="124"/>
      <c r="N48" s="124">
        <f>H48*M48</f>
        <v>0</v>
      </c>
      <c r="O48" s="126">
        <v>21</v>
      </c>
      <c r="P48" s="126">
        <f>J48*(O48/100)</f>
        <v>0</v>
      </c>
      <c r="Q48" s="126">
        <f>J48+P48</f>
        <v>0</v>
      </c>
      <c r="R48" s="127"/>
      <c r="S48" s="127" t="s">
        <v>117</v>
      </c>
      <c r="T48" s="128">
        <v>1</v>
      </c>
      <c r="U48" s="8"/>
      <c r="V48" s="8"/>
      <c r="W48" s="8"/>
      <c r="X48" s="60"/>
    </row>
    <row r="49" spans="1:27" ht="9.75" outlineLevel="4" x14ac:dyDescent="0.2">
      <c r="A49" s="129"/>
      <c r="B49" s="130"/>
      <c r="C49" s="130"/>
      <c r="D49" s="131"/>
      <c r="E49" s="135" t="s">
        <v>0</v>
      </c>
      <c r="F49" s="158" t="s">
        <v>149</v>
      </c>
      <c r="G49" s="158"/>
      <c r="H49" s="159"/>
      <c r="I49" s="160"/>
      <c r="J49" s="161"/>
      <c r="K49" s="133"/>
      <c r="L49" s="133"/>
      <c r="M49" s="133"/>
      <c r="N49" s="133"/>
      <c r="O49" s="134"/>
      <c r="P49" s="134"/>
      <c r="Q49" s="134"/>
      <c r="R49" s="131"/>
      <c r="S49" s="131"/>
      <c r="T49" s="130"/>
      <c r="U49" s="6"/>
      <c r="V49" s="8"/>
      <c r="W49" s="8"/>
      <c r="X49" s="132" t="str">
        <f>F49</f>
        <v>Hloubení nezapažených rýh šířky do 800 mm strojně s urovnáním dna do předepsaného profilu a spádu v hornině třídy těžitelnosti I skupiny 3 přes 50 do 100 m3</v>
      </c>
      <c r="Y49" s="9"/>
      <c r="AA49" s="11"/>
    </row>
    <row r="50" spans="1:27" ht="7.5" customHeight="1" outlineLevel="4" x14ac:dyDescent="0.15">
      <c r="B50" s="69"/>
      <c r="C50" s="69"/>
      <c r="D50" s="60"/>
      <c r="E50" s="60"/>
      <c r="F50" s="61"/>
      <c r="G50" s="60"/>
      <c r="H50" s="65"/>
      <c r="I50" s="104"/>
      <c r="J50" s="63"/>
      <c r="K50" s="65"/>
      <c r="L50" s="65"/>
      <c r="M50" s="65"/>
      <c r="N50" s="65"/>
      <c r="O50" s="63"/>
      <c r="P50" s="63"/>
      <c r="Q50" s="63"/>
      <c r="R50" s="60"/>
      <c r="S50" s="60"/>
      <c r="T50" s="69"/>
      <c r="U50" s="8"/>
      <c r="X50" s="60"/>
    </row>
    <row r="51" spans="1:27" ht="11.25" outlineLevel="4" x14ac:dyDescent="0.2">
      <c r="A51" s="136"/>
      <c r="B51" s="137"/>
      <c r="C51" s="137"/>
      <c r="D51" s="138"/>
      <c r="E51" s="144" t="s">
        <v>1</v>
      </c>
      <c r="F51" s="139" t="s">
        <v>150</v>
      </c>
      <c r="G51" s="138"/>
      <c r="H51" s="140">
        <v>0</v>
      </c>
      <c r="I51" s="141"/>
      <c r="J51" s="142"/>
      <c r="K51" s="143"/>
      <c r="L51" s="143"/>
      <c r="M51" s="143"/>
      <c r="N51" s="143"/>
      <c r="O51" s="142"/>
      <c r="P51" s="142"/>
      <c r="Q51" s="142"/>
      <c r="R51" s="138"/>
      <c r="S51" s="138"/>
      <c r="T51" s="137"/>
      <c r="U51" s="6"/>
      <c r="V51" s="8"/>
      <c r="W51" s="8"/>
      <c r="X51" s="60"/>
    </row>
    <row r="52" spans="1:27" ht="11.25" outlineLevel="4" x14ac:dyDescent="0.2">
      <c r="A52" s="136"/>
      <c r="B52" s="137"/>
      <c r="C52" s="137"/>
      <c r="D52" s="138"/>
      <c r="E52" s="144"/>
      <c r="F52" s="139" t="s">
        <v>145</v>
      </c>
      <c r="G52" s="138"/>
      <c r="H52" s="140">
        <v>0</v>
      </c>
      <c r="I52" s="141"/>
      <c r="J52" s="142"/>
      <c r="K52" s="143"/>
      <c r="L52" s="143"/>
      <c r="M52" s="143"/>
      <c r="N52" s="143"/>
      <c r="O52" s="142"/>
      <c r="P52" s="142"/>
      <c r="Q52" s="142"/>
      <c r="R52" s="138"/>
      <c r="S52" s="138"/>
      <c r="T52" s="137"/>
      <c r="U52" s="6"/>
      <c r="V52" s="8"/>
      <c r="W52" s="8"/>
      <c r="X52" s="60"/>
    </row>
    <row r="53" spans="1:27" ht="11.25" outlineLevel="4" x14ac:dyDescent="0.2">
      <c r="A53" s="136"/>
      <c r="B53" s="137"/>
      <c r="C53" s="137"/>
      <c r="D53" s="138"/>
      <c r="E53" s="144"/>
      <c r="F53" s="139" t="s">
        <v>151</v>
      </c>
      <c r="G53" s="138"/>
      <c r="H53" s="140">
        <v>80.885000000000005</v>
      </c>
      <c r="I53" s="141"/>
      <c r="J53" s="142"/>
      <c r="K53" s="143"/>
      <c r="L53" s="143"/>
      <c r="M53" s="143"/>
      <c r="N53" s="143"/>
      <c r="O53" s="142"/>
      <c r="P53" s="142"/>
      <c r="Q53" s="142"/>
      <c r="R53" s="138"/>
      <c r="S53" s="138"/>
      <c r="T53" s="137"/>
      <c r="U53" s="6"/>
      <c r="V53" s="8"/>
      <c r="W53" s="8"/>
      <c r="X53" s="60"/>
    </row>
    <row r="54" spans="1:27" ht="11.25" outlineLevel="4" x14ac:dyDescent="0.2">
      <c r="A54" s="136"/>
      <c r="B54" s="137"/>
      <c r="C54" s="137"/>
      <c r="D54" s="138"/>
      <c r="E54" s="144"/>
      <c r="F54" s="139" t="s">
        <v>152</v>
      </c>
      <c r="G54" s="138"/>
      <c r="H54" s="140">
        <v>9.15</v>
      </c>
      <c r="I54" s="141"/>
      <c r="J54" s="142"/>
      <c r="K54" s="143"/>
      <c r="L54" s="143"/>
      <c r="M54" s="143"/>
      <c r="N54" s="143"/>
      <c r="O54" s="142"/>
      <c r="P54" s="142"/>
      <c r="Q54" s="142"/>
      <c r="R54" s="138"/>
      <c r="S54" s="138"/>
      <c r="T54" s="137"/>
      <c r="U54" s="6"/>
      <c r="V54" s="8"/>
      <c r="W54" s="8"/>
      <c r="X54" s="60"/>
    </row>
    <row r="55" spans="1:27" ht="11.25" outlineLevel="4" x14ac:dyDescent="0.2">
      <c r="A55" s="136"/>
      <c r="B55" s="137"/>
      <c r="C55" s="137"/>
      <c r="D55" s="138"/>
      <c r="E55" s="144"/>
      <c r="F55" s="139" t="s">
        <v>153</v>
      </c>
      <c r="G55" s="138"/>
      <c r="H55" s="140">
        <v>1.1960000000000002</v>
      </c>
      <c r="I55" s="141"/>
      <c r="J55" s="142"/>
      <c r="K55" s="143"/>
      <c r="L55" s="143"/>
      <c r="M55" s="143"/>
      <c r="N55" s="143"/>
      <c r="O55" s="142"/>
      <c r="P55" s="142"/>
      <c r="Q55" s="142"/>
      <c r="R55" s="138"/>
      <c r="S55" s="138"/>
      <c r="T55" s="137"/>
      <c r="U55" s="6"/>
      <c r="V55" s="8"/>
      <c r="W55" s="8"/>
      <c r="X55" s="60"/>
    </row>
    <row r="56" spans="1:27" ht="7.5" customHeight="1" outlineLevel="4" x14ac:dyDescent="0.15">
      <c r="A56" s="8"/>
      <c r="B56" s="69"/>
      <c r="C56" s="69"/>
      <c r="D56" s="60"/>
      <c r="E56" s="60"/>
      <c r="F56" s="103"/>
      <c r="G56" s="60"/>
      <c r="H56" s="65"/>
      <c r="I56" s="104"/>
      <c r="J56" s="63"/>
      <c r="K56" s="65"/>
      <c r="L56" s="65"/>
      <c r="M56" s="65"/>
      <c r="N56" s="65"/>
      <c r="O56" s="63"/>
      <c r="P56" s="63"/>
      <c r="Q56" s="63"/>
      <c r="R56" s="60"/>
      <c r="S56" s="60"/>
      <c r="T56" s="69"/>
      <c r="U56" s="8"/>
      <c r="X56" s="60"/>
    </row>
    <row r="57" spans="1:27" ht="11.25" outlineLevel="3" x14ac:dyDescent="0.2">
      <c r="A57" s="4"/>
      <c r="B57" s="119"/>
      <c r="C57" s="120">
        <v>7</v>
      </c>
      <c r="D57" s="121" t="s">
        <v>113</v>
      </c>
      <c r="E57" s="122" t="s">
        <v>154</v>
      </c>
      <c r="F57" s="123" t="s">
        <v>155</v>
      </c>
      <c r="G57" s="121" t="s">
        <v>116</v>
      </c>
      <c r="H57" s="124">
        <v>87.632000000000005</v>
      </c>
      <c r="I57" s="125">
        <v>0</v>
      </c>
      <c r="J57" s="126">
        <f>H57*I57</f>
        <v>0</v>
      </c>
      <c r="K57" s="124"/>
      <c r="L57" s="124">
        <f>H57*K57</f>
        <v>0</v>
      </c>
      <c r="M57" s="124"/>
      <c r="N57" s="124">
        <f>H57*M57</f>
        <v>0</v>
      </c>
      <c r="O57" s="126">
        <v>21</v>
      </c>
      <c r="P57" s="126">
        <f>J57*(O57/100)</f>
        <v>0</v>
      </c>
      <c r="Q57" s="126">
        <f>J57+P57</f>
        <v>0</v>
      </c>
      <c r="R57" s="127"/>
      <c r="S57" s="127" t="s">
        <v>117</v>
      </c>
      <c r="T57" s="128">
        <v>1</v>
      </c>
      <c r="U57" s="8"/>
      <c r="V57" s="8"/>
      <c r="W57" s="8"/>
      <c r="X57" s="60"/>
    </row>
    <row r="58" spans="1:27" ht="9.75" outlineLevel="4" x14ac:dyDescent="0.2">
      <c r="A58" s="129"/>
      <c r="B58" s="130"/>
      <c r="C58" s="130"/>
      <c r="D58" s="131"/>
      <c r="E58" s="135" t="s">
        <v>0</v>
      </c>
      <c r="F58" s="158" t="s">
        <v>156</v>
      </c>
      <c r="G58" s="158"/>
      <c r="H58" s="159"/>
      <c r="I58" s="160"/>
      <c r="J58" s="161"/>
      <c r="K58" s="133"/>
      <c r="L58" s="133"/>
      <c r="M58" s="133"/>
      <c r="N58" s="133"/>
      <c r="O58" s="134"/>
      <c r="P58" s="134"/>
      <c r="Q58" s="134"/>
      <c r="R58" s="131"/>
      <c r="S58" s="131"/>
      <c r="T58" s="130"/>
      <c r="U58" s="6"/>
      <c r="V58" s="8"/>
      <c r="W58" s="8"/>
      <c r="X58" s="132" t="str">
        <f>F58</f>
        <v>Hloubení nezapažených jam a zářezů strojně s urovnáním dna do předepsaného profilu a spádu v hornině třídy těžitelnosti I skupiny 3 přes 50 do 100 m3</v>
      </c>
      <c r="Y58" s="9"/>
      <c r="AA58" s="11"/>
    </row>
    <row r="59" spans="1:27" ht="7.5" customHeight="1" outlineLevel="4" x14ac:dyDescent="0.15">
      <c r="B59" s="69"/>
      <c r="C59" s="69"/>
      <c r="D59" s="60"/>
      <c r="E59" s="60"/>
      <c r="F59" s="61"/>
      <c r="G59" s="60"/>
      <c r="H59" s="65"/>
      <c r="I59" s="104"/>
      <c r="J59" s="63"/>
      <c r="K59" s="65"/>
      <c r="L59" s="65"/>
      <c r="M59" s="65"/>
      <c r="N59" s="65"/>
      <c r="O59" s="63"/>
      <c r="P59" s="63"/>
      <c r="Q59" s="63"/>
      <c r="R59" s="60"/>
      <c r="S59" s="60"/>
      <c r="T59" s="69"/>
      <c r="U59" s="8"/>
      <c r="X59" s="60"/>
    </row>
    <row r="60" spans="1:27" ht="11.25" outlineLevel="4" x14ac:dyDescent="0.2">
      <c r="A60" s="136"/>
      <c r="B60" s="137"/>
      <c r="C60" s="137"/>
      <c r="D60" s="138"/>
      <c r="E60" s="144" t="s">
        <v>1</v>
      </c>
      <c r="F60" s="139" t="s">
        <v>157</v>
      </c>
      <c r="G60" s="138"/>
      <c r="H60" s="140">
        <v>0</v>
      </c>
      <c r="I60" s="141"/>
      <c r="J60" s="142"/>
      <c r="K60" s="143"/>
      <c r="L60" s="143"/>
      <c r="M60" s="143"/>
      <c r="N60" s="143"/>
      <c r="O60" s="142"/>
      <c r="P60" s="142"/>
      <c r="Q60" s="142"/>
      <c r="R60" s="138"/>
      <c r="S60" s="138"/>
      <c r="T60" s="137"/>
      <c r="U60" s="6"/>
      <c r="V60" s="8"/>
      <c r="W60" s="8"/>
      <c r="X60" s="60"/>
    </row>
    <row r="61" spans="1:27" ht="11.25" outlineLevel="4" x14ac:dyDescent="0.2">
      <c r="A61" s="136"/>
      <c r="B61" s="137"/>
      <c r="C61" s="137"/>
      <c r="D61" s="138"/>
      <c r="E61" s="144"/>
      <c r="F61" s="139" t="s">
        <v>158</v>
      </c>
      <c r="G61" s="138"/>
      <c r="H61" s="140">
        <v>26.852</v>
      </c>
      <c r="I61" s="141"/>
      <c r="J61" s="142"/>
      <c r="K61" s="143"/>
      <c r="L61" s="143"/>
      <c r="M61" s="143"/>
      <c r="N61" s="143"/>
      <c r="O61" s="142"/>
      <c r="P61" s="142"/>
      <c r="Q61" s="142"/>
      <c r="R61" s="138"/>
      <c r="S61" s="138"/>
      <c r="T61" s="137"/>
      <c r="U61" s="6"/>
      <c r="V61" s="8"/>
      <c r="W61" s="8"/>
      <c r="X61" s="60"/>
    </row>
    <row r="62" spans="1:27" ht="11.25" outlineLevel="4" x14ac:dyDescent="0.2">
      <c r="A62" s="136"/>
      <c r="B62" s="137"/>
      <c r="C62" s="137"/>
      <c r="D62" s="138"/>
      <c r="E62" s="144"/>
      <c r="F62" s="139" t="s">
        <v>159</v>
      </c>
      <c r="G62" s="138"/>
      <c r="H62" s="140">
        <v>2.8800000000000003</v>
      </c>
      <c r="I62" s="141"/>
      <c r="J62" s="142"/>
      <c r="K62" s="143"/>
      <c r="L62" s="143"/>
      <c r="M62" s="143"/>
      <c r="N62" s="143"/>
      <c r="O62" s="142"/>
      <c r="P62" s="142"/>
      <c r="Q62" s="142"/>
      <c r="R62" s="138"/>
      <c r="S62" s="138"/>
      <c r="T62" s="137"/>
      <c r="U62" s="6"/>
      <c r="V62" s="8"/>
      <c r="W62" s="8"/>
      <c r="X62" s="60"/>
    </row>
    <row r="63" spans="1:27" ht="11.25" outlineLevel="4" x14ac:dyDescent="0.2">
      <c r="A63" s="136"/>
      <c r="B63" s="137"/>
      <c r="C63" s="137"/>
      <c r="D63" s="138"/>
      <c r="E63" s="144"/>
      <c r="F63" s="139" t="s">
        <v>160</v>
      </c>
      <c r="G63" s="138"/>
      <c r="H63" s="140">
        <v>18.815000000000001</v>
      </c>
      <c r="I63" s="141"/>
      <c r="J63" s="142"/>
      <c r="K63" s="143"/>
      <c r="L63" s="143"/>
      <c r="M63" s="143"/>
      <c r="N63" s="143"/>
      <c r="O63" s="142"/>
      <c r="P63" s="142"/>
      <c r="Q63" s="142"/>
      <c r="R63" s="138"/>
      <c r="S63" s="138"/>
      <c r="T63" s="137"/>
      <c r="U63" s="6"/>
      <c r="V63" s="8"/>
      <c r="W63" s="8"/>
      <c r="X63" s="60"/>
    </row>
    <row r="64" spans="1:27" ht="11.25" outlineLevel="4" x14ac:dyDescent="0.2">
      <c r="A64" s="136"/>
      <c r="B64" s="137"/>
      <c r="C64" s="137"/>
      <c r="D64" s="138"/>
      <c r="E64" s="144"/>
      <c r="F64" s="139" t="s">
        <v>161</v>
      </c>
      <c r="G64" s="138"/>
      <c r="H64" s="140">
        <v>18.03</v>
      </c>
      <c r="I64" s="141"/>
      <c r="J64" s="142"/>
      <c r="K64" s="143"/>
      <c r="L64" s="143"/>
      <c r="M64" s="143"/>
      <c r="N64" s="143"/>
      <c r="O64" s="142"/>
      <c r="P64" s="142"/>
      <c r="Q64" s="142"/>
      <c r="R64" s="138"/>
      <c r="S64" s="138"/>
      <c r="T64" s="137"/>
      <c r="U64" s="6"/>
      <c r="V64" s="8"/>
      <c r="W64" s="8"/>
      <c r="X64" s="60"/>
    </row>
    <row r="65" spans="1:27" ht="11.25" outlineLevel="4" x14ac:dyDescent="0.2">
      <c r="A65" s="136"/>
      <c r="B65" s="137"/>
      <c r="C65" s="137"/>
      <c r="D65" s="138"/>
      <c r="E65" s="144"/>
      <c r="F65" s="139" t="s">
        <v>162</v>
      </c>
      <c r="G65" s="138"/>
      <c r="H65" s="140">
        <v>4.0015000000000009</v>
      </c>
      <c r="I65" s="141"/>
      <c r="J65" s="142"/>
      <c r="K65" s="143"/>
      <c r="L65" s="143"/>
      <c r="M65" s="143"/>
      <c r="N65" s="143"/>
      <c r="O65" s="142"/>
      <c r="P65" s="142"/>
      <c r="Q65" s="142"/>
      <c r="R65" s="138"/>
      <c r="S65" s="138"/>
      <c r="T65" s="137"/>
      <c r="U65" s="6"/>
      <c r="V65" s="8"/>
      <c r="W65" s="8"/>
      <c r="X65" s="60"/>
    </row>
    <row r="66" spans="1:27" ht="11.25" outlineLevel="4" x14ac:dyDescent="0.2">
      <c r="A66" s="136"/>
      <c r="B66" s="137"/>
      <c r="C66" s="137"/>
      <c r="D66" s="138"/>
      <c r="E66" s="144"/>
      <c r="F66" s="139" t="s">
        <v>163</v>
      </c>
      <c r="G66" s="138"/>
      <c r="H66" s="140">
        <v>0.12000000000000002</v>
      </c>
      <c r="I66" s="141"/>
      <c r="J66" s="142"/>
      <c r="K66" s="143"/>
      <c r="L66" s="143"/>
      <c r="M66" s="143"/>
      <c r="N66" s="143"/>
      <c r="O66" s="142"/>
      <c r="P66" s="142"/>
      <c r="Q66" s="142"/>
      <c r="R66" s="138"/>
      <c r="S66" s="138"/>
      <c r="T66" s="137"/>
      <c r="U66" s="6"/>
      <c r="V66" s="8"/>
      <c r="W66" s="8"/>
      <c r="X66" s="60"/>
    </row>
    <row r="67" spans="1:27" ht="11.25" outlineLevel="4" x14ac:dyDescent="0.2">
      <c r="A67" s="136"/>
      <c r="B67" s="137"/>
      <c r="C67" s="137"/>
      <c r="D67" s="138"/>
      <c r="E67" s="144"/>
      <c r="F67" s="139" t="s">
        <v>139</v>
      </c>
      <c r="G67" s="138"/>
      <c r="H67" s="140">
        <v>70.69850000000001</v>
      </c>
      <c r="I67" s="141"/>
      <c r="J67" s="142"/>
      <c r="K67" s="143"/>
      <c r="L67" s="143"/>
      <c r="M67" s="143"/>
      <c r="N67" s="143"/>
      <c r="O67" s="142"/>
      <c r="P67" s="142"/>
      <c r="Q67" s="142"/>
      <c r="R67" s="138"/>
      <c r="S67" s="138"/>
      <c r="T67" s="137"/>
      <c r="U67" s="6"/>
      <c r="V67" s="8"/>
      <c r="W67" s="8"/>
      <c r="X67" s="60"/>
    </row>
    <row r="68" spans="1:27" ht="11.25" outlineLevel="4" x14ac:dyDescent="0.2">
      <c r="A68" s="136"/>
      <c r="B68" s="137"/>
      <c r="C68" s="137"/>
      <c r="D68" s="138"/>
      <c r="E68" s="144"/>
      <c r="F68" s="139" t="s">
        <v>164</v>
      </c>
      <c r="G68" s="138"/>
      <c r="H68" s="140">
        <v>16.933499999999999</v>
      </c>
      <c r="I68" s="141"/>
      <c r="J68" s="142"/>
      <c r="K68" s="143"/>
      <c r="L68" s="143"/>
      <c r="M68" s="143"/>
      <c r="N68" s="143"/>
      <c r="O68" s="142"/>
      <c r="P68" s="142"/>
      <c r="Q68" s="142"/>
      <c r="R68" s="138"/>
      <c r="S68" s="138"/>
      <c r="T68" s="137"/>
      <c r="U68" s="6"/>
      <c r="V68" s="8"/>
      <c r="W68" s="8"/>
      <c r="X68" s="60"/>
    </row>
    <row r="69" spans="1:27" ht="7.5" customHeight="1" outlineLevel="4" x14ac:dyDescent="0.15">
      <c r="A69" s="8"/>
      <c r="B69" s="69"/>
      <c r="C69" s="69"/>
      <c r="D69" s="60"/>
      <c r="E69" s="60"/>
      <c r="F69" s="103"/>
      <c r="G69" s="60"/>
      <c r="H69" s="65"/>
      <c r="I69" s="104"/>
      <c r="J69" s="63"/>
      <c r="K69" s="65"/>
      <c r="L69" s="65"/>
      <c r="M69" s="65"/>
      <c r="N69" s="65"/>
      <c r="O69" s="63"/>
      <c r="P69" s="63"/>
      <c r="Q69" s="63"/>
      <c r="R69" s="60"/>
      <c r="S69" s="60"/>
      <c r="T69" s="69"/>
      <c r="U69" s="8"/>
      <c r="X69" s="60"/>
    </row>
    <row r="70" spans="1:27" ht="11.25" outlineLevel="3" x14ac:dyDescent="0.2">
      <c r="A70" s="4"/>
      <c r="B70" s="119"/>
      <c r="C70" s="120">
        <v>8</v>
      </c>
      <c r="D70" s="121" t="s">
        <v>113</v>
      </c>
      <c r="E70" s="122" t="s">
        <v>165</v>
      </c>
      <c r="F70" s="123" t="s">
        <v>166</v>
      </c>
      <c r="G70" s="121" t="s">
        <v>116</v>
      </c>
      <c r="H70" s="124">
        <v>310.72699999999998</v>
      </c>
      <c r="I70" s="125">
        <v>0</v>
      </c>
      <c r="J70" s="126">
        <f>H70*I70</f>
        <v>0</v>
      </c>
      <c r="K70" s="124"/>
      <c r="L70" s="124">
        <f>H70*K70</f>
        <v>0</v>
      </c>
      <c r="M70" s="124"/>
      <c r="N70" s="124">
        <f>H70*M70</f>
        <v>0</v>
      </c>
      <c r="O70" s="126">
        <v>21</v>
      </c>
      <c r="P70" s="126">
        <f>J70*(O70/100)</f>
        <v>0</v>
      </c>
      <c r="Q70" s="126">
        <f>J70+P70</f>
        <v>0</v>
      </c>
      <c r="R70" s="127"/>
      <c r="S70" s="127" t="s">
        <v>117</v>
      </c>
      <c r="T70" s="128">
        <v>1</v>
      </c>
      <c r="U70" s="8"/>
      <c r="V70" s="8"/>
      <c r="W70" s="8"/>
      <c r="X70" s="60"/>
    </row>
    <row r="71" spans="1:27" ht="9.75" outlineLevel="4" x14ac:dyDescent="0.2">
      <c r="A71" s="129"/>
      <c r="B71" s="130"/>
      <c r="C71" s="130"/>
      <c r="D71" s="131"/>
      <c r="E71" s="135" t="s">
        <v>0</v>
      </c>
      <c r="F71" s="158" t="s">
        <v>167</v>
      </c>
      <c r="G71" s="158"/>
      <c r="H71" s="159"/>
      <c r="I71" s="160"/>
      <c r="J71" s="161"/>
      <c r="K71" s="133"/>
      <c r="L71" s="133"/>
      <c r="M71" s="133"/>
      <c r="N71" s="133"/>
      <c r="O71" s="134"/>
      <c r="P71" s="134"/>
      <c r="Q71" s="134"/>
      <c r="R71" s="131"/>
      <c r="S71" s="131"/>
      <c r="T71" s="130"/>
      <c r="U71" s="6"/>
      <c r="V71" s="8"/>
      <c r="W71" s="8"/>
      <c r="X71" s="132" t="str">
        <f>F71</f>
        <v>Nakládání, skládání a překládání neulehlého výkopku nebo sypaniny strojně nakládání, množství přes 100 m3, z hornin třídy těžitelnosti I, skupiny 1 až 3</v>
      </c>
      <c r="Y71" s="9"/>
      <c r="AA71" s="11"/>
    </row>
    <row r="72" spans="1:27" ht="7.5" customHeight="1" outlineLevel="4" x14ac:dyDescent="0.15">
      <c r="B72" s="69"/>
      <c r="C72" s="69"/>
      <c r="D72" s="60"/>
      <c r="E72" s="60"/>
      <c r="F72" s="61"/>
      <c r="G72" s="60"/>
      <c r="H72" s="65"/>
      <c r="I72" s="104"/>
      <c r="J72" s="63"/>
      <c r="K72" s="65"/>
      <c r="L72" s="65"/>
      <c r="M72" s="65"/>
      <c r="N72" s="65"/>
      <c r="O72" s="63"/>
      <c r="P72" s="63"/>
      <c r="Q72" s="63"/>
      <c r="R72" s="60"/>
      <c r="S72" s="60"/>
      <c r="T72" s="69"/>
      <c r="U72" s="8"/>
      <c r="X72" s="60"/>
    </row>
    <row r="73" spans="1:27" ht="11.25" outlineLevel="4" x14ac:dyDescent="0.2">
      <c r="A73" s="136"/>
      <c r="B73" s="137"/>
      <c r="C73" s="137"/>
      <c r="D73" s="138"/>
      <c r="E73" s="144" t="s">
        <v>1</v>
      </c>
      <c r="F73" s="139" t="s">
        <v>168</v>
      </c>
      <c r="G73" s="138"/>
      <c r="H73" s="140">
        <v>0</v>
      </c>
      <c r="I73" s="141"/>
      <c r="J73" s="142"/>
      <c r="K73" s="143"/>
      <c r="L73" s="143"/>
      <c r="M73" s="143"/>
      <c r="N73" s="143"/>
      <c r="O73" s="142"/>
      <c r="P73" s="142"/>
      <c r="Q73" s="142"/>
      <c r="R73" s="138"/>
      <c r="S73" s="138"/>
      <c r="T73" s="137"/>
      <c r="U73" s="6"/>
      <c r="V73" s="8"/>
      <c r="W73" s="8"/>
      <c r="X73" s="60"/>
    </row>
    <row r="74" spans="1:27" ht="11.25" outlineLevel="4" x14ac:dyDescent="0.2">
      <c r="A74" s="136"/>
      <c r="B74" s="137"/>
      <c r="C74" s="137"/>
      <c r="D74" s="138"/>
      <c r="E74" s="144"/>
      <c r="F74" s="139" t="s">
        <v>169</v>
      </c>
      <c r="G74" s="138"/>
      <c r="H74" s="140">
        <v>194.92699999999999</v>
      </c>
      <c r="I74" s="141"/>
      <c r="J74" s="142"/>
      <c r="K74" s="143"/>
      <c r="L74" s="143"/>
      <c r="M74" s="143"/>
      <c r="N74" s="143"/>
      <c r="O74" s="142"/>
      <c r="P74" s="142"/>
      <c r="Q74" s="142"/>
      <c r="R74" s="138"/>
      <c r="S74" s="138"/>
      <c r="T74" s="137"/>
      <c r="U74" s="6"/>
      <c r="V74" s="8"/>
      <c r="W74" s="8"/>
      <c r="X74" s="60"/>
    </row>
    <row r="75" spans="1:27" ht="11.25" outlineLevel="4" x14ac:dyDescent="0.2">
      <c r="A75" s="136"/>
      <c r="B75" s="137"/>
      <c r="C75" s="137"/>
      <c r="D75" s="138"/>
      <c r="E75" s="144"/>
      <c r="F75" s="139" t="s">
        <v>170</v>
      </c>
      <c r="G75" s="138"/>
      <c r="H75" s="140">
        <v>115.8</v>
      </c>
      <c r="I75" s="141"/>
      <c r="J75" s="142"/>
      <c r="K75" s="143"/>
      <c r="L75" s="143"/>
      <c r="M75" s="143"/>
      <c r="N75" s="143"/>
      <c r="O75" s="142"/>
      <c r="P75" s="142"/>
      <c r="Q75" s="142"/>
      <c r="R75" s="138"/>
      <c r="S75" s="138"/>
      <c r="T75" s="137"/>
      <c r="U75" s="6"/>
      <c r="V75" s="8"/>
      <c r="W75" s="8"/>
      <c r="X75" s="60"/>
    </row>
    <row r="76" spans="1:27" ht="7.5" customHeight="1" outlineLevel="4" x14ac:dyDescent="0.15">
      <c r="A76" s="8"/>
      <c r="B76" s="69"/>
      <c r="C76" s="69"/>
      <c r="D76" s="60"/>
      <c r="E76" s="60"/>
      <c r="F76" s="103"/>
      <c r="G76" s="60"/>
      <c r="H76" s="65"/>
      <c r="I76" s="104"/>
      <c r="J76" s="63"/>
      <c r="K76" s="65"/>
      <c r="L76" s="65"/>
      <c r="M76" s="65"/>
      <c r="N76" s="65"/>
      <c r="O76" s="63"/>
      <c r="P76" s="63"/>
      <c r="Q76" s="63"/>
      <c r="R76" s="60"/>
      <c r="S76" s="60"/>
      <c r="T76" s="69"/>
      <c r="U76" s="8"/>
      <c r="X76" s="60"/>
    </row>
    <row r="77" spans="1:27" ht="11.25" outlineLevel="3" x14ac:dyDescent="0.2">
      <c r="A77" s="4"/>
      <c r="B77" s="119"/>
      <c r="C77" s="120">
        <v>9</v>
      </c>
      <c r="D77" s="121" t="s">
        <v>113</v>
      </c>
      <c r="E77" s="122" t="s">
        <v>171</v>
      </c>
      <c r="F77" s="123" t="s">
        <v>172</v>
      </c>
      <c r="G77" s="121" t="s">
        <v>116</v>
      </c>
      <c r="H77" s="124">
        <v>310.72699999999998</v>
      </c>
      <c r="I77" s="125">
        <v>0</v>
      </c>
      <c r="J77" s="126">
        <f>H77*I77</f>
        <v>0</v>
      </c>
      <c r="K77" s="124"/>
      <c r="L77" s="124">
        <f>H77*K77</f>
        <v>0</v>
      </c>
      <c r="M77" s="124"/>
      <c r="N77" s="124">
        <f>H77*M77</f>
        <v>0</v>
      </c>
      <c r="O77" s="126">
        <v>21</v>
      </c>
      <c r="P77" s="126">
        <f>J77*(O77/100)</f>
        <v>0</v>
      </c>
      <c r="Q77" s="126">
        <f>J77+P77</f>
        <v>0</v>
      </c>
      <c r="R77" s="127"/>
      <c r="S77" s="127" t="s">
        <v>117</v>
      </c>
      <c r="T77" s="128">
        <v>1</v>
      </c>
      <c r="U77" s="8"/>
      <c r="V77" s="8"/>
      <c r="W77" s="8"/>
      <c r="X77" s="60"/>
    </row>
    <row r="78" spans="1:27" ht="19.5" outlineLevel="4" x14ac:dyDescent="0.2">
      <c r="A78" s="129"/>
      <c r="B78" s="130"/>
      <c r="C78" s="130"/>
      <c r="D78" s="131"/>
      <c r="E78" s="135" t="s">
        <v>0</v>
      </c>
      <c r="F78" s="158" t="s">
        <v>173</v>
      </c>
      <c r="G78" s="158"/>
      <c r="H78" s="159"/>
      <c r="I78" s="160"/>
      <c r="J78" s="161"/>
      <c r="K78" s="133"/>
      <c r="L78" s="133"/>
      <c r="M78" s="133"/>
      <c r="N78" s="133"/>
      <c r="O78" s="134"/>
      <c r="P78" s="134"/>
      <c r="Q78" s="134"/>
      <c r="R78" s="131"/>
      <c r="S78" s="131"/>
      <c r="T78" s="130"/>
      <c r="U78" s="6"/>
      <c r="V78" s="8"/>
      <c r="W78" s="8"/>
      <c r="X78" s="132" t="str">
        <f>F78</f>
        <v>Vodorovné přemístění výkopku nebo sypaniny po suchu na obvyklém dopravním prostředku, bez naložení výkopku, avšak se složením bez rozhrnutí z horniny třídy těžitelnosti I skupiny 1 až 3 na vzdálenost přes 50 do 500 m</v>
      </c>
      <c r="Y78" s="9"/>
      <c r="AA78" s="11"/>
    </row>
    <row r="79" spans="1:27" ht="7.5" customHeight="1" outlineLevel="4" x14ac:dyDescent="0.15">
      <c r="B79" s="69"/>
      <c r="C79" s="69"/>
      <c r="D79" s="60"/>
      <c r="E79" s="60"/>
      <c r="F79" s="61"/>
      <c r="G79" s="60"/>
      <c r="H79" s="65"/>
      <c r="I79" s="104"/>
      <c r="J79" s="63"/>
      <c r="K79" s="65"/>
      <c r="L79" s="65"/>
      <c r="M79" s="65"/>
      <c r="N79" s="65"/>
      <c r="O79" s="63"/>
      <c r="P79" s="63"/>
      <c r="Q79" s="63"/>
      <c r="R79" s="60"/>
      <c r="S79" s="60"/>
      <c r="T79" s="69"/>
      <c r="U79" s="8"/>
      <c r="X79" s="60"/>
    </row>
    <row r="80" spans="1:27" ht="11.25" outlineLevel="3" x14ac:dyDescent="0.2">
      <c r="A80" s="4"/>
      <c r="B80" s="119"/>
      <c r="C80" s="120">
        <v>10</v>
      </c>
      <c r="D80" s="121" t="s">
        <v>113</v>
      </c>
      <c r="E80" s="122" t="s">
        <v>174</v>
      </c>
      <c r="F80" s="123" t="s">
        <v>175</v>
      </c>
      <c r="G80" s="121" t="s">
        <v>116</v>
      </c>
      <c r="H80" s="124">
        <v>310.72699999999998</v>
      </c>
      <c r="I80" s="125">
        <v>0</v>
      </c>
      <c r="J80" s="126">
        <f>H80*I80</f>
        <v>0</v>
      </c>
      <c r="K80" s="124"/>
      <c r="L80" s="124">
        <f>H80*K80</f>
        <v>0</v>
      </c>
      <c r="M80" s="124"/>
      <c r="N80" s="124">
        <f>H80*M80</f>
        <v>0</v>
      </c>
      <c r="O80" s="126">
        <v>21</v>
      </c>
      <c r="P80" s="126">
        <f>J80*(O80/100)</f>
        <v>0</v>
      </c>
      <c r="Q80" s="126">
        <f>J80+P80</f>
        <v>0</v>
      </c>
      <c r="R80" s="127"/>
      <c r="S80" s="127" t="s">
        <v>117</v>
      </c>
      <c r="T80" s="128">
        <v>1</v>
      </c>
      <c r="U80" s="8"/>
      <c r="V80" s="8"/>
      <c r="W80" s="8"/>
      <c r="X80" s="60"/>
    </row>
    <row r="81" spans="1:27" ht="9.75" outlineLevel="4" x14ac:dyDescent="0.2">
      <c r="A81" s="129"/>
      <c r="B81" s="130"/>
      <c r="C81" s="130"/>
      <c r="D81" s="131"/>
      <c r="E81" s="135" t="s">
        <v>0</v>
      </c>
      <c r="F81" s="158" t="s">
        <v>176</v>
      </c>
      <c r="G81" s="158"/>
      <c r="H81" s="159"/>
      <c r="I81" s="160"/>
      <c r="J81" s="161"/>
      <c r="K81" s="133"/>
      <c r="L81" s="133"/>
      <c r="M81" s="133"/>
      <c r="N81" s="133"/>
      <c r="O81" s="134"/>
      <c r="P81" s="134"/>
      <c r="Q81" s="134"/>
      <c r="R81" s="131"/>
      <c r="S81" s="131"/>
      <c r="T81" s="130"/>
      <c r="U81" s="6"/>
      <c r="V81" s="8"/>
      <c r="W81" s="8"/>
      <c r="X81" s="132" t="str">
        <f>F81</f>
        <v>Uložení sypaniny na skládky nebo meziskládky bez hutnění s upravením uložené sypaniny do předepsaného tvaru</v>
      </c>
      <c r="Y81" s="9"/>
      <c r="AA81" s="11"/>
    </row>
    <row r="82" spans="1:27" ht="7.5" customHeight="1" outlineLevel="4" x14ac:dyDescent="0.15">
      <c r="B82" s="69"/>
      <c r="C82" s="69"/>
      <c r="D82" s="60"/>
      <c r="E82" s="60"/>
      <c r="F82" s="61"/>
      <c r="G82" s="60"/>
      <c r="H82" s="65"/>
      <c r="I82" s="104"/>
      <c r="J82" s="63"/>
      <c r="K82" s="65"/>
      <c r="L82" s="65"/>
      <c r="M82" s="65"/>
      <c r="N82" s="65"/>
      <c r="O82" s="63"/>
      <c r="P82" s="63"/>
      <c r="Q82" s="63"/>
      <c r="R82" s="60"/>
      <c r="S82" s="60"/>
      <c r="T82" s="69"/>
      <c r="U82" s="8"/>
      <c r="X82" s="60"/>
    </row>
    <row r="83" spans="1:27" ht="11.25" outlineLevel="3" x14ac:dyDescent="0.2">
      <c r="A83" s="4"/>
      <c r="B83" s="119"/>
      <c r="C83" s="120">
        <v>11</v>
      </c>
      <c r="D83" s="121" t="s">
        <v>113</v>
      </c>
      <c r="E83" s="122" t="s">
        <v>134</v>
      </c>
      <c r="F83" s="123" t="s">
        <v>135</v>
      </c>
      <c r="G83" s="121" t="s">
        <v>116</v>
      </c>
      <c r="H83" s="124">
        <v>34.01</v>
      </c>
      <c r="I83" s="125">
        <v>0</v>
      </c>
      <c r="J83" s="126">
        <f>H83*I83</f>
        <v>0</v>
      </c>
      <c r="K83" s="124"/>
      <c r="L83" s="124">
        <f>H83*K83</f>
        <v>0</v>
      </c>
      <c r="M83" s="124"/>
      <c r="N83" s="124">
        <f>H83*M83</f>
        <v>0</v>
      </c>
      <c r="O83" s="126">
        <v>21</v>
      </c>
      <c r="P83" s="126">
        <f>J83*(O83/100)</f>
        <v>0</v>
      </c>
      <c r="Q83" s="126">
        <f>J83+P83</f>
        <v>0</v>
      </c>
      <c r="R83" s="127"/>
      <c r="S83" s="127" t="s">
        <v>117</v>
      </c>
      <c r="T83" s="128">
        <v>1</v>
      </c>
      <c r="U83" s="8"/>
      <c r="V83" s="8"/>
      <c r="W83" s="8"/>
      <c r="X83" s="60"/>
    </row>
    <row r="84" spans="1:27" ht="9.75" outlineLevel="4" x14ac:dyDescent="0.2">
      <c r="A84" s="129"/>
      <c r="B84" s="130"/>
      <c r="C84" s="130"/>
      <c r="D84" s="131"/>
      <c r="E84" s="135" t="s">
        <v>0</v>
      </c>
      <c r="F84" s="158" t="s">
        <v>136</v>
      </c>
      <c r="G84" s="158"/>
      <c r="H84" s="159"/>
      <c r="I84" s="160"/>
      <c r="J84" s="161"/>
      <c r="K84" s="133"/>
      <c r="L84" s="133"/>
      <c r="M84" s="133"/>
      <c r="N84" s="133"/>
      <c r="O84" s="134"/>
      <c r="P84" s="134"/>
      <c r="Q84" s="134"/>
      <c r="R84" s="131"/>
      <c r="S84" s="131"/>
      <c r="T84" s="130"/>
      <c r="U84" s="6"/>
      <c r="V84" s="8"/>
      <c r="W84" s="8"/>
      <c r="X84" s="132" t="str">
        <f>F84</f>
        <v>Zásyp sypaninou z jakékoliv horniny strojně s uložením výkopku ve vrstvách se zhutněním jam, šachet, rýh nebo kolem objektů v těchto vykopávkách</v>
      </c>
      <c r="Y84" s="9"/>
      <c r="AA84" s="11"/>
    </row>
    <row r="85" spans="1:27" ht="7.5" customHeight="1" outlineLevel="4" x14ac:dyDescent="0.15">
      <c r="B85" s="69"/>
      <c r="C85" s="69"/>
      <c r="D85" s="60"/>
      <c r="E85" s="60"/>
      <c r="F85" s="61"/>
      <c r="G85" s="60"/>
      <c r="H85" s="65"/>
      <c r="I85" s="104"/>
      <c r="J85" s="63"/>
      <c r="K85" s="65"/>
      <c r="L85" s="65"/>
      <c r="M85" s="65"/>
      <c r="N85" s="65"/>
      <c r="O85" s="63"/>
      <c r="P85" s="63"/>
      <c r="Q85" s="63"/>
      <c r="R85" s="60"/>
      <c r="S85" s="60"/>
      <c r="T85" s="69"/>
      <c r="U85" s="8"/>
      <c r="X85" s="60"/>
    </row>
    <row r="86" spans="1:27" ht="11.25" outlineLevel="4" x14ac:dyDescent="0.2">
      <c r="A86" s="136"/>
      <c r="B86" s="137"/>
      <c r="C86" s="137"/>
      <c r="D86" s="138"/>
      <c r="E86" s="144" t="s">
        <v>1</v>
      </c>
      <c r="F86" s="139" t="s">
        <v>177</v>
      </c>
      <c r="G86" s="138"/>
      <c r="H86" s="140">
        <v>34.01</v>
      </c>
      <c r="I86" s="141"/>
      <c r="J86" s="142"/>
      <c r="K86" s="143"/>
      <c r="L86" s="143"/>
      <c r="M86" s="143"/>
      <c r="N86" s="143"/>
      <c r="O86" s="142"/>
      <c r="P86" s="142"/>
      <c r="Q86" s="142"/>
      <c r="R86" s="138"/>
      <c r="S86" s="138"/>
      <c r="T86" s="137"/>
      <c r="U86" s="6"/>
      <c r="V86" s="8"/>
      <c r="W86" s="8"/>
      <c r="X86" s="60"/>
    </row>
    <row r="87" spans="1:27" ht="7.5" customHeight="1" outlineLevel="4" x14ac:dyDescent="0.15">
      <c r="A87" s="8"/>
      <c r="B87" s="69"/>
      <c r="C87" s="69"/>
      <c r="D87" s="60"/>
      <c r="E87" s="60"/>
      <c r="F87" s="103"/>
      <c r="G87" s="60"/>
      <c r="H87" s="65"/>
      <c r="I87" s="104"/>
      <c r="J87" s="63"/>
      <c r="K87" s="65"/>
      <c r="L87" s="65"/>
      <c r="M87" s="65"/>
      <c r="N87" s="65"/>
      <c r="O87" s="63"/>
      <c r="P87" s="63"/>
      <c r="Q87" s="63"/>
      <c r="R87" s="60"/>
      <c r="S87" s="60"/>
      <c r="T87" s="69"/>
      <c r="U87" s="8"/>
      <c r="X87" s="60"/>
    </row>
    <row r="88" spans="1:27" ht="11.25" outlineLevel="3" x14ac:dyDescent="0.2">
      <c r="A88" s="4"/>
      <c r="B88" s="119"/>
      <c r="C88" s="120">
        <v>12</v>
      </c>
      <c r="D88" s="121" t="s">
        <v>113</v>
      </c>
      <c r="E88" s="122" t="s">
        <v>178</v>
      </c>
      <c r="F88" s="123" t="s">
        <v>179</v>
      </c>
      <c r="G88" s="121" t="s">
        <v>116</v>
      </c>
      <c r="H88" s="124">
        <v>23.9</v>
      </c>
      <c r="I88" s="125">
        <v>0</v>
      </c>
      <c r="J88" s="126">
        <f>H88*I88</f>
        <v>0</v>
      </c>
      <c r="K88" s="124"/>
      <c r="L88" s="124">
        <f>H88*K88</f>
        <v>0</v>
      </c>
      <c r="M88" s="124"/>
      <c r="N88" s="124">
        <f>H88*M88</f>
        <v>0</v>
      </c>
      <c r="O88" s="126">
        <v>21</v>
      </c>
      <c r="P88" s="126">
        <f>J88*(O88/100)</f>
        <v>0</v>
      </c>
      <c r="Q88" s="126">
        <f>J88+P88</f>
        <v>0</v>
      </c>
      <c r="R88" s="127"/>
      <c r="S88" s="127" t="s">
        <v>117</v>
      </c>
      <c r="T88" s="128">
        <v>1</v>
      </c>
      <c r="U88" s="8"/>
      <c r="V88" s="8"/>
      <c r="W88" s="8"/>
      <c r="X88" s="60"/>
    </row>
    <row r="89" spans="1:27" ht="9.75" outlineLevel="4" x14ac:dyDescent="0.2">
      <c r="A89" s="129"/>
      <c r="B89" s="130"/>
      <c r="C89" s="130"/>
      <c r="D89" s="131"/>
      <c r="E89" s="135" t="s">
        <v>0</v>
      </c>
      <c r="F89" s="158" t="s">
        <v>180</v>
      </c>
      <c r="G89" s="158"/>
      <c r="H89" s="159"/>
      <c r="I89" s="160"/>
      <c r="J89" s="161"/>
      <c r="K89" s="133"/>
      <c r="L89" s="133"/>
      <c r="M89" s="133"/>
      <c r="N89" s="133"/>
      <c r="O89" s="134"/>
      <c r="P89" s="134"/>
      <c r="Q89" s="134"/>
      <c r="R89" s="131"/>
      <c r="S89" s="131"/>
      <c r="T89" s="130"/>
      <c r="U89" s="6"/>
      <c r="V89" s="8"/>
      <c r="W89" s="8"/>
      <c r="X89" s="132" t="str">
        <f>F89</f>
        <v>Zásyp sypaninou z jakékoliv horniny strojně s uložením výkopku ve vrstvách se zhutněním zářezů se šikmými stěnami pro podzemní vedení a kolem objektů zřízených v těchto zářezech</v>
      </c>
      <c r="Y89" s="9"/>
      <c r="AA89" s="11"/>
    </row>
    <row r="90" spans="1:27" ht="7.5" customHeight="1" outlineLevel="4" x14ac:dyDescent="0.15">
      <c r="B90" s="69"/>
      <c r="C90" s="69"/>
      <c r="D90" s="60"/>
      <c r="E90" s="60"/>
      <c r="F90" s="61"/>
      <c r="G90" s="60"/>
      <c r="H90" s="65"/>
      <c r="I90" s="104"/>
      <c r="J90" s="63"/>
      <c r="K90" s="65"/>
      <c r="L90" s="65"/>
      <c r="M90" s="65"/>
      <c r="N90" s="65"/>
      <c r="O90" s="63"/>
      <c r="P90" s="63"/>
      <c r="Q90" s="63"/>
      <c r="R90" s="60"/>
      <c r="S90" s="60"/>
      <c r="T90" s="69"/>
      <c r="U90" s="8"/>
      <c r="X90" s="60"/>
    </row>
    <row r="91" spans="1:27" ht="11.25" outlineLevel="4" x14ac:dyDescent="0.2">
      <c r="A91" s="136"/>
      <c r="B91" s="137"/>
      <c r="C91" s="137"/>
      <c r="D91" s="138"/>
      <c r="E91" s="144" t="s">
        <v>1</v>
      </c>
      <c r="F91" s="139" t="s">
        <v>181</v>
      </c>
      <c r="G91" s="138"/>
      <c r="H91" s="140">
        <v>0</v>
      </c>
      <c r="I91" s="141"/>
      <c r="J91" s="142"/>
      <c r="K91" s="143"/>
      <c r="L91" s="143"/>
      <c r="M91" s="143"/>
      <c r="N91" s="143"/>
      <c r="O91" s="142"/>
      <c r="P91" s="142"/>
      <c r="Q91" s="142"/>
      <c r="R91" s="138"/>
      <c r="S91" s="138"/>
      <c r="T91" s="137"/>
      <c r="U91" s="6"/>
      <c r="V91" s="8"/>
      <c r="W91" s="8"/>
      <c r="X91" s="60"/>
    </row>
    <row r="92" spans="1:27" ht="11.25" outlineLevel="4" x14ac:dyDescent="0.2">
      <c r="A92" s="136"/>
      <c r="B92" s="137"/>
      <c r="C92" s="137"/>
      <c r="D92" s="138"/>
      <c r="E92" s="144"/>
      <c r="F92" s="139" t="s">
        <v>182</v>
      </c>
      <c r="G92" s="138"/>
      <c r="H92" s="140">
        <v>23.9</v>
      </c>
      <c r="I92" s="141"/>
      <c r="J92" s="142"/>
      <c r="K92" s="143"/>
      <c r="L92" s="143"/>
      <c r="M92" s="143"/>
      <c r="N92" s="143"/>
      <c r="O92" s="142"/>
      <c r="P92" s="142"/>
      <c r="Q92" s="142"/>
      <c r="R92" s="138"/>
      <c r="S92" s="138"/>
      <c r="T92" s="137"/>
      <c r="U92" s="6"/>
      <c r="V92" s="8"/>
      <c r="W92" s="8"/>
      <c r="X92" s="60"/>
    </row>
    <row r="93" spans="1:27" ht="7.5" customHeight="1" outlineLevel="4" x14ac:dyDescent="0.15">
      <c r="A93" s="8"/>
      <c r="B93" s="69"/>
      <c r="C93" s="69"/>
      <c r="D93" s="60"/>
      <c r="E93" s="60"/>
      <c r="F93" s="103"/>
      <c r="G93" s="60"/>
      <c r="H93" s="65"/>
      <c r="I93" s="104"/>
      <c r="J93" s="63"/>
      <c r="K93" s="65"/>
      <c r="L93" s="65"/>
      <c r="M93" s="65"/>
      <c r="N93" s="65"/>
      <c r="O93" s="63"/>
      <c r="P93" s="63"/>
      <c r="Q93" s="63"/>
      <c r="R93" s="60"/>
      <c r="S93" s="60"/>
      <c r="T93" s="69"/>
      <c r="U93" s="8"/>
      <c r="X93" s="60"/>
    </row>
    <row r="94" spans="1:27" ht="11.25" outlineLevel="3" x14ac:dyDescent="0.2">
      <c r="A94" s="4"/>
      <c r="B94" s="119"/>
      <c r="C94" s="120">
        <v>13</v>
      </c>
      <c r="D94" s="121" t="s">
        <v>113</v>
      </c>
      <c r="E94" s="122" t="s">
        <v>183</v>
      </c>
      <c r="F94" s="123" t="s">
        <v>184</v>
      </c>
      <c r="G94" s="121" t="s">
        <v>143</v>
      </c>
      <c r="H94" s="124">
        <v>196</v>
      </c>
      <c r="I94" s="125">
        <v>0</v>
      </c>
      <c r="J94" s="126">
        <f>H94*I94</f>
        <v>0</v>
      </c>
      <c r="K94" s="124"/>
      <c r="L94" s="124">
        <f>H94*K94</f>
        <v>0</v>
      </c>
      <c r="M94" s="124"/>
      <c r="N94" s="124">
        <f>H94*M94</f>
        <v>0</v>
      </c>
      <c r="O94" s="126">
        <v>21</v>
      </c>
      <c r="P94" s="126">
        <f>J94*(O94/100)</f>
        <v>0</v>
      </c>
      <c r="Q94" s="126">
        <f>J94+P94</f>
        <v>0</v>
      </c>
      <c r="R94" s="127"/>
      <c r="S94" s="127" t="s">
        <v>117</v>
      </c>
      <c r="T94" s="128">
        <v>1</v>
      </c>
      <c r="U94" s="8"/>
      <c r="V94" s="8"/>
      <c r="W94" s="8"/>
      <c r="X94" s="60"/>
    </row>
    <row r="95" spans="1:27" ht="9.75" outlineLevel="4" x14ac:dyDescent="0.2">
      <c r="A95" s="129"/>
      <c r="B95" s="130"/>
      <c r="C95" s="130"/>
      <c r="D95" s="131"/>
      <c r="E95" s="135" t="s">
        <v>0</v>
      </c>
      <c r="F95" s="158" t="s">
        <v>185</v>
      </c>
      <c r="G95" s="158"/>
      <c r="H95" s="159"/>
      <c r="I95" s="160"/>
      <c r="J95" s="161"/>
      <c r="K95" s="133"/>
      <c r="L95" s="133"/>
      <c r="M95" s="133"/>
      <c r="N95" s="133"/>
      <c r="O95" s="134"/>
      <c r="P95" s="134"/>
      <c r="Q95" s="134"/>
      <c r="R95" s="131"/>
      <c r="S95" s="131"/>
      <c r="T95" s="130"/>
      <c r="U95" s="6"/>
      <c r="V95" s="8"/>
      <c r="W95" s="8"/>
      <c r="X95" s="132" t="str">
        <f>F95</f>
        <v>Rozprostření a urovnání ornice v rovině nebo ve svahu sklonu do 1:5 strojně při souvislé ploše do 100 m2, tl. vrstvy do 200 mm</v>
      </c>
      <c r="Y95" s="9"/>
      <c r="AA95" s="11"/>
    </row>
    <row r="96" spans="1:27" ht="7.5" customHeight="1" outlineLevel="4" x14ac:dyDescent="0.15">
      <c r="B96" s="69"/>
      <c r="C96" s="69"/>
      <c r="D96" s="60"/>
      <c r="E96" s="60"/>
      <c r="F96" s="61"/>
      <c r="G96" s="60"/>
      <c r="H96" s="65"/>
      <c r="I96" s="104"/>
      <c r="J96" s="63"/>
      <c r="K96" s="65"/>
      <c r="L96" s="65"/>
      <c r="M96" s="65"/>
      <c r="N96" s="65"/>
      <c r="O96" s="63"/>
      <c r="P96" s="63"/>
      <c r="Q96" s="63"/>
      <c r="R96" s="60"/>
      <c r="S96" s="60"/>
      <c r="T96" s="69"/>
      <c r="U96" s="8"/>
      <c r="X96" s="60"/>
    </row>
    <row r="97" spans="1:27" ht="11.25" outlineLevel="4" x14ac:dyDescent="0.2">
      <c r="A97" s="136"/>
      <c r="B97" s="137"/>
      <c r="C97" s="137"/>
      <c r="D97" s="138"/>
      <c r="E97" s="144" t="s">
        <v>1</v>
      </c>
      <c r="F97" s="139" t="s">
        <v>181</v>
      </c>
      <c r="G97" s="138"/>
      <c r="H97" s="140">
        <v>0</v>
      </c>
      <c r="I97" s="141"/>
      <c r="J97" s="142"/>
      <c r="K97" s="143"/>
      <c r="L97" s="143"/>
      <c r="M97" s="143"/>
      <c r="N97" s="143"/>
      <c r="O97" s="142"/>
      <c r="P97" s="142"/>
      <c r="Q97" s="142"/>
      <c r="R97" s="138"/>
      <c r="S97" s="138"/>
      <c r="T97" s="137"/>
      <c r="U97" s="6"/>
      <c r="V97" s="8"/>
      <c r="W97" s="8"/>
      <c r="X97" s="60"/>
    </row>
    <row r="98" spans="1:27" ht="11.25" outlineLevel="4" x14ac:dyDescent="0.2">
      <c r="A98" s="136"/>
      <c r="B98" s="137"/>
      <c r="C98" s="137"/>
      <c r="D98" s="138"/>
      <c r="E98" s="144"/>
      <c r="F98" s="139" t="s">
        <v>186</v>
      </c>
      <c r="G98" s="138"/>
      <c r="H98" s="140">
        <v>196</v>
      </c>
      <c r="I98" s="141"/>
      <c r="J98" s="142"/>
      <c r="K98" s="143"/>
      <c r="L98" s="143"/>
      <c r="M98" s="143"/>
      <c r="N98" s="143"/>
      <c r="O98" s="142"/>
      <c r="P98" s="142"/>
      <c r="Q98" s="142"/>
      <c r="R98" s="138"/>
      <c r="S98" s="138"/>
      <c r="T98" s="137"/>
      <c r="U98" s="6"/>
      <c r="V98" s="8"/>
      <c r="W98" s="8"/>
      <c r="X98" s="60"/>
    </row>
    <row r="99" spans="1:27" ht="7.5" customHeight="1" outlineLevel="4" x14ac:dyDescent="0.15">
      <c r="A99" s="8"/>
      <c r="B99" s="69"/>
      <c r="C99" s="69"/>
      <c r="D99" s="60"/>
      <c r="E99" s="60"/>
      <c r="F99" s="103"/>
      <c r="G99" s="60"/>
      <c r="H99" s="65"/>
      <c r="I99" s="104"/>
      <c r="J99" s="63"/>
      <c r="K99" s="65"/>
      <c r="L99" s="65"/>
      <c r="M99" s="65"/>
      <c r="N99" s="65"/>
      <c r="O99" s="63"/>
      <c r="P99" s="63"/>
      <c r="Q99" s="63"/>
      <c r="R99" s="60"/>
      <c r="S99" s="60"/>
      <c r="T99" s="69"/>
      <c r="U99" s="8"/>
      <c r="X99" s="60"/>
    </row>
    <row r="100" spans="1:27" ht="11.25" outlineLevel="3" x14ac:dyDescent="0.2">
      <c r="A100" s="4"/>
      <c r="B100" s="119"/>
      <c r="C100" s="120">
        <v>14</v>
      </c>
      <c r="D100" s="121" t="s">
        <v>113</v>
      </c>
      <c r="E100" s="122" t="s">
        <v>187</v>
      </c>
      <c r="F100" s="123" t="s">
        <v>188</v>
      </c>
      <c r="G100" s="121" t="s">
        <v>143</v>
      </c>
      <c r="H100" s="124">
        <v>84.716000000000008</v>
      </c>
      <c r="I100" s="125">
        <v>0</v>
      </c>
      <c r="J100" s="126">
        <f>H100*I100</f>
        <v>0</v>
      </c>
      <c r="K100" s="124"/>
      <c r="L100" s="124">
        <f>H100*K100</f>
        <v>0</v>
      </c>
      <c r="M100" s="124"/>
      <c r="N100" s="124">
        <f>H100*M100</f>
        <v>0</v>
      </c>
      <c r="O100" s="126">
        <v>21</v>
      </c>
      <c r="P100" s="126">
        <f>J100*(O100/100)</f>
        <v>0</v>
      </c>
      <c r="Q100" s="126">
        <f>J100+P100</f>
        <v>0</v>
      </c>
      <c r="R100" s="127"/>
      <c r="S100" s="127" t="s">
        <v>117</v>
      </c>
      <c r="T100" s="128">
        <v>1</v>
      </c>
      <c r="U100" s="8"/>
      <c r="V100" s="8"/>
      <c r="W100" s="8"/>
      <c r="X100" s="60"/>
    </row>
    <row r="101" spans="1:27" ht="9.75" outlineLevel="4" x14ac:dyDescent="0.2">
      <c r="A101" s="129"/>
      <c r="B101" s="130"/>
      <c r="C101" s="130"/>
      <c r="D101" s="131"/>
      <c r="E101" s="135" t="s">
        <v>0</v>
      </c>
      <c r="F101" s="158" t="s">
        <v>189</v>
      </c>
      <c r="G101" s="158"/>
      <c r="H101" s="159"/>
      <c r="I101" s="160"/>
      <c r="J101" s="161"/>
      <c r="K101" s="133"/>
      <c r="L101" s="133"/>
      <c r="M101" s="133"/>
      <c r="N101" s="133"/>
      <c r="O101" s="134"/>
      <c r="P101" s="134"/>
      <c r="Q101" s="134"/>
      <c r="R101" s="131"/>
      <c r="S101" s="131"/>
      <c r="T101" s="130"/>
      <c r="U101" s="6"/>
      <c r="V101" s="8"/>
      <c r="W101" s="8"/>
      <c r="X101" s="132" t="str">
        <f>F101</f>
        <v>Zpevnění krajnic nebo komunikací pro pěší s rozprostřením a zhutněním, po zhutnění prohozenou zeminou tl. 150 mm</v>
      </c>
      <c r="Y101" s="9"/>
      <c r="AA101" s="11"/>
    </row>
    <row r="102" spans="1:27" ht="7.5" customHeight="1" outlineLevel="4" x14ac:dyDescent="0.15">
      <c r="B102" s="69"/>
      <c r="C102" s="69"/>
      <c r="D102" s="60"/>
      <c r="E102" s="60"/>
      <c r="F102" s="61"/>
      <c r="G102" s="60"/>
      <c r="H102" s="65"/>
      <c r="I102" s="104"/>
      <c r="J102" s="63"/>
      <c r="K102" s="65"/>
      <c r="L102" s="65"/>
      <c r="M102" s="65"/>
      <c r="N102" s="65"/>
      <c r="O102" s="63"/>
      <c r="P102" s="63"/>
      <c r="Q102" s="63"/>
      <c r="R102" s="60"/>
      <c r="S102" s="60"/>
      <c r="T102" s="69"/>
      <c r="U102" s="8"/>
      <c r="X102" s="60"/>
    </row>
    <row r="103" spans="1:27" ht="11.25" outlineLevel="4" x14ac:dyDescent="0.2">
      <c r="A103" s="136"/>
      <c r="B103" s="137"/>
      <c r="C103" s="137"/>
      <c r="D103" s="138"/>
      <c r="E103" s="144" t="s">
        <v>1</v>
      </c>
      <c r="F103" s="139" t="s">
        <v>190</v>
      </c>
      <c r="G103" s="138"/>
      <c r="H103" s="140">
        <v>40.015000000000008</v>
      </c>
      <c r="I103" s="141"/>
      <c r="J103" s="142"/>
      <c r="K103" s="143"/>
      <c r="L103" s="143"/>
      <c r="M103" s="143"/>
      <c r="N103" s="143"/>
      <c r="O103" s="142"/>
      <c r="P103" s="142"/>
      <c r="Q103" s="142"/>
      <c r="R103" s="138"/>
      <c r="S103" s="138"/>
      <c r="T103" s="137"/>
      <c r="U103" s="6"/>
      <c r="V103" s="8"/>
      <c r="W103" s="8"/>
      <c r="X103" s="60"/>
    </row>
    <row r="104" spans="1:27" ht="11.25" outlineLevel="4" x14ac:dyDescent="0.2">
      <c r="A104" s="136"/>
      <c r="B104" s="137"/>
      <c r="C104" s="137"/>
      <c r="D104" s="138"/>
      <c r="E104" s="144"/>
      <c r="F104" s="139" t="s">
        <v>157</v>
      </c>
      <c r="G104" s="138"/>
      <c r="H104" s="140">
        <v>0</v>
      </c>
      <c r="I104" s="141"/>
      <c r="J104" s="142"/>
      <c r="K104" s="143"/>
      <c r="L104" s="143"/>
      <c r="M104" s="143"/>
      <c r="N104" s="143"/>
      <c r="O104" s="142"/>
      <c r="P104" s="142"/>
      <c r="Q104" s="142"/>
      <c r="R104" s="138"/>
      <c r="S104" s="138"/>
      <c r="T104" s="137"/>
      <c r="U104" s="6"/>
      <c r="V104" s="8"/>
      <c r="W104" s="8"/>
      <c r="X104" s="60"/>
    </row>
    <row r="105" spans="1:27" ht="11.25" outlineLevel="4" x14ac:dyDescent="0.2">
      <c r="A105" s="136"/>
      <c r="B105" s="137"/>
      <c r="C105" s="137"/>
      <c r="D105" s="138"/>
      <c r="E105" s="144"/>
      <c r="F105" s="139" t="s">
        <v>191</v>
      </c>
      <c r="G105" s="138"/>
      <c r="H105" s="140">
        <v>20.771000000000001</v>
      </c>
      <c r="I105" s="141"/>
      <c r="J105" s="142"/>
      <c r="K105" s="143"/>
      <c r="L105" s="143"/>
      <c r="M105" s="143"/>
      <c r="N105" s="143"/>
      <c r="O105" s="142"/>
      <c r="P105" s="142"/>
      <c r="Q105" s="142"/>
      <c r="R105" s="138"/>
      <c r="S105" s="138"/>
      <c r="T105" s="137"/>
      <c r="U105" s="6"/>
      <c r="V105" s="8"/>
      <c r="W105" s="8"/>
      <c r="X105" s="60"/>
    </row>
    <row r="106" spans="1:27" ht="11.25" outlineLevel="4" x14ac:dyDescent="0.2">
      <c r="A106" s="136"/>
      <c r="B106" s="137"/>
      <c r="C106" s="137"/>
      <c r="D106" s="138"/>
      <c r="E106" s="144"/>
      <c r="F106" s="139" t="s">
        <v>192</v>
      </c>
      <c r="G106" s="138"/>
      <c r="H106" s="140">
        <v>23.93</v>
      </c>
      <c r="I106" s="141"/>
      <c r="J106" s="142"/>
      <c r="K106" s="143"/>
      <c r="L106" s="143"/>
      <c r="M106" s="143"/>
      <c r="N106" s="143"/>
      <c r="O106" s="142"/>
      <c r="P106" s="142"/>
      <c r="Q106" s="142"/>
      <c r="R106" s="138"/>
      <c r="S106" s="138"/>
      <c r="T106" s="137"/>
      <c r="U106" s="6"/>
      <c r="V106" s="8"/>
      <c r="W106" s="8"/>
      <c r="X106" s="60"/>
    </row>
    <row r="107" spans="1:27" ht="7.5" customHeight="1" outlineLevel="4" x14ac:dyDescent="0.15">
      <c r="A107" s="8"/>
      <c r="B107" s="69"/>
      <c r="C107" s="69"/>
      <c r="D107" s="60"/>
      <c r="E107" s="60"/>
      <c r="F107" s="103"/>
      <c r="G107" s="60"/>
      <c r="H107" s="65"/>
      <c r="I107" s="104"/>
      <c r="J107" s="63"/>
      <c r="K107" s="65"/>
      <c r="L107" s="65"/>
      <c r="M107" s="65"/>
      <c r="N107" s="65"/>
      <c r="O107" s="63"/>
      <c r="P107" s="63"/>
      <c r="Q107" s="63"/>
      <c r="R107" s="60"/>
      <c r="S107" s="60"/>
      <c r="T107" s="69"/>
      <c r="U107" s="8"/>
      <c r="X107" s="60"/>
    </row>
    <row r="108" spans="1:27" ht="11.25" outlineLevel="3" x14ac:dyDescent="0.2">
      <c r="A108" s="4"/>
      <c r="B108" s="119"/>
      <c r="C108" s="120">
        <v>15</v>
      </c>
      <c r="D108" s="121" t="s">
        <v>113</v>
      </c>
      <c r="E108" s="122" t="s">
        <v>193</v>
      </c>
      <c r="F108" s="123" t="s">
        <v>194</v>
      </c>
      <c r="G108" s="121" t="s">
        <v>143</v>
      </c>
      <c r="H108" s="124">
        <v>280.71600000000001</v>
      </c>
      <c r="I108" s="125">
        <v>0</v>
      </c>
      <c r="J108" s="126">
        <f>H108*I108</f>
        <v>0</v>
      </c>
      <c r="K108" s="124"/>
      <c r="L108" s="124">
        <f>H108*K108</f>
        <v>0</v>
      </c>
      <c r="M108" s="124"/>
      <c r="N108" s="124">
        <f>H108*M108</f>
        <v>0</v>
      </c>
      <c r="O108" s="126">
        <v>21</v>
      </c>
      <c r="P108" s="126">
        <f>J108*(O108/100)</f>
        <v>0</v>
      </c>
      <c r="Q108" s="126">
        <f>J108+P108</f>
        <v>0</v>
      </c>
      <c r="R108" s="127"/>
      <c r="S108" s="127" t="s">
        <v>117</v>
      </c>
      <c r="T108" s="128">
        <v>1</v>
      </c>
      <c r="U108" s="8"/>
      <c r="V108" s="8"/>
      <c r="W108" s="8"/>
      <c r="X108" s="60"/>
    </row>
    <row r="109" spans="1:27" ht="9.75" outlineLevel="4" x14ac:dyDescent="0.2">
      <c r="A109" s="129"/>
      <c r="B109" s="130"/>
      <c r="C109" s="130"/>
      <c r="D109" s="131"/>
      <c r="E109" s="135" t="s">
        <v>0</v>
      </c>
      <c r="F109" s="158" t="s">
        <v>195</v>
      </c>
      <c r="G109" s="158"/>
      <c r="H109" s="159"/>
      <c r="I109" s="160"/>
      <c r="J109" s="161"/>
      <c r="K109" s="133"/>
      <c r="L109" s="133"/>
      <c r="M109" s="133"/>
      <c r="N109" s="133"/>
      <c r="O109" s="134"/>
      <c r="P109" s="134"/>
      <c r="Q109" s="134"/>
      <c r="R109" s="131"/>
      <c r="S109" s="131"/>
      <c r="T109" s="130"/>
      <c r="U109" s="6"/>
      <c r="V109" s="8"/>
      <c r="W109" s="8"/>
      <c r="X109" s="132" t="str">
        <f>F109</f>
        <v>Založení trávníku na půdě předem připravené plochy do 1000 m2 výsevem včetně utažení parkového v rovině nebo na svahu do 1:5</v>
      </c>
      <c r="Y109" s="9"/>
      <c r="AA109" s="11"/>
    </row>
    <row r="110" spans="1:27" ht="7.5" customHeight="1" outlineLevel="4" x14ac:dyDescent="0.15">
      <c r="B110" s="69"/>
      <c r="C110" s="69"/>
      <c r="D110" s="60"/>
      <c r="E110" s="60"/>
      <c r="F110" s="61"/>
      <c r="G110" s="60"/>
      <c r="H110" s="65"/>
      <c r="I110" s="104"/>
      <c r="J110" s="63"/>
      <c r="K110" s="65"/>
      <c r="L110" s="65"/>
      <c r="M110" s="65"/>
      <c r="N110" s="65"/>
      <c r="O110" s="63"/>
      <c r="P110" s="63"/>
      <c r="Q110" s="63"/>
      <c r="R110" s="60"/>
      <c r="S110" s="60"/>
      <c r="T110" s="69"/>
      <c r="U110" s="8"/>
      <c r="X110" s="60"/>
    </row>
    <row r="111" spans="1:27" ht="11.25" outlineLevel="4" x14ac:dyDescent="0.2">
      <c r="A111" s="136"/>
      <c r="B111" s="137"/>
      <c r="C111" s="137"/>
      <c r="D111" s="138"/>
      <c r="E111" s="144" t="s">
        <v>1</v>
      </c>
      <c r="F111" s="139" t="s">
        <v>181</v>
      </c>
      <c r="G111" s="138"/>
      <c r="H111" s="140">
        <v>0</v>
      </c>
      <c r="I111" s="141"/>
      <c r="J111" s="142"/>
      <c r="K111" s="143"/>
      <c r="L111" s="143"/>
      <c r="M111" s="143"/>
      <c r="N111" s="143"/>
      <c r="O111" s="142"/>
      <c r="P111" s="142"/>
      <c r="Q111" s="142"/>
      <c r="R111" s="138"/>
      <c r="S111" s="138"/>
      <c r="T111" s="137"/>
      <c r="U111" s="6"/>
      <c r="V111" s="8"/>
      <c r="W111" s="8"/>
      <c r="X111" s="60"/>
    </row>
    <row r="112" spans="1:27" ht="11.25" outlineLevel="4" x14ac:dyDescent="0.2">
      <c r="A112" s="136"/>
      <c r="B112" s="137"/>
      <c r="C112" s="137"/>
      <c r="D112" s="138"/>
      <c r="E112" s="144"/>
      <c r="F112" s="139" t="s">
        <v>186</v>
      </c>
      <c r="G112" s="138"/>
      <c r="H112" s="140">
        <v>196</v>
      </c>
      <c r="I112" s="141"/>
      <c r="J112" s="142"/>
      <c r="K112" s="143"/>
      <c r="L112" s="143"/>
      <c r="M112" s="143"/>
      <c r="N112" s="143"/>
      <c r="O112" s="142"/>
      <c r="P112" s="142"/>
      <c r="Q112" s="142"/>
      <c r="R112" s="138"/>
      <c r="S112" s="138"/>
      <c r="T112" s="137"/>
      <c r="U112" s="6"/>
      <c r="V112" s="8"/>
      <c r="W112" s="8"/>
      <c r="X112" s="60"/>
    </row>
    <row r="113" spans="1:27" ht="11.25" outlineLevel="4" x14ac:dyDescent="0.2">
      <c r="A113" s="136"/>
      <c r="B113" s="137"/>
      <c r="C113" s="137"/>
      <c r="D113" s="138"/>
      <c r="E113" s="144"/>
      <c r="F113" s="139" t="s">
        <v>196</v>
      </c>
      <c r="G113" s="138"/>
      <c r="H113" s="140">
        <v>84.715999999999994</v>
      </c>
      <c r="I113" s="141"/>
      <c r="J113" s="142"/>
      <c r="K113" s="143"/>
      <c r="L113" s="143"/>
      <c r="M113" s="143"/>
      <c r="N113" s="143"/>
      <c r="O113" s="142"/>
      <c r="P113" s="142"/>
      <c r="Q113" s="142"/>
      <c r="R113" s="138"/>
      <c r="S113" s="138"/>
      <c r="T113" s="137"/>
      <c r="U113" s="6"/>
      <c r="V113" s="8"/>
      <c r="W113" s="8"/>
      <c r="X113" s="60"/>
    </row>
    <row r="114" spans="1:27" ht="7.5" customHeight="1" outlineLevel="4" x14ac:dyDescent="0.15">
      <c r="A114" s="8"/>
      <c r="B114" s="69"/>
      <c r="C114" s="69"/>
      <c r="D114" s="60"/>
      <c r="E114" s="60"/>
      <c r="F114" s="103"/>
      <c r="G114" s="60"/>
      <c r="H114" s="65"/>
      <c r="I114" s="104"/>
      <c r="J114" s="63"/>
      <c r="K114" s="65"/>
      <c r="L114" s="65"/>
      <c r="M114" s="65"/>
      <c r="N114" s="65"/>
      <c r="O114" s="63"/>
      <c r="P114" s="63"/>
      <c r="Q114" s="63"/>
      <c r="R114" s="60"/>
      <c r="S114" s="60"/>
      <c r="T114" s="69"/>
      <c r="U114" s="8"/>
      <c r="X114" s="60"/>
    </row>
    <row r="115" spans="1:27" ht="11.25" outlineLevel="3" x14ac:dyDescent="0.2">
      <c r="A115" s="4"/>
      <c r="B115" s="119"/>
      <c r="C115" s="120">
        <v>16</v>
      </c>
      <c r="D115" s="121" t="s">
        <v>197</v>
      </c>
      <c r="E115" s="122" t="s">
        <v>198</v>
      </c>
      <c r="F115" s="123" t="s">
        <v>199</v>
      </c>
      <c r="G115" s="121" t="s">
        <v>200</v>
      </c>
      <c r="H115" s="124">
        <v>22.457280000000001</v>
      </c>
      <c r="I115" s="125">
        <v>0</v>
      </c>
      <c r="J115" s="126">
        <f>H115*I115</f>
        <v>0</v>
      </c>
      <c r="K115" s="124">
        <v>1E-3</v>
      </c>
      <c r="L115" s="124">
        <f>H115*K115</f>
        <v>2.245728E-2</v>
      </c>
      <c r="M115" s="124"/>
      <c r="N115" s="124">
        <f>H115*M115</f>
        <v>0</v>
      </c>
      <c r="O115" s="126">
        <v>21</v>
      </c>
      <c r="P115" s="126">
        <f>J115*(O115/100)</f>
        <v>0</v>
      </c>
      <c r="Q115" s="126">
        <f>J115+P115</f>
        <v>0</v>
      </c>
      <c r="R115" s="127"/>
      <c r="S115" s="127" t="s">
        <v>117</v>
      </c>
      <c r="T115" s="128">
        <v>1</v>
      </c>
      <c r="U115" s="8"/>
      <c r="V115" s="8"/>
      <c r="W115" s="8"/>
      <c r="X115" s="60"/>
    </row>
    <row r="116" spans="1:27" ht="9.75" outlineLevel="4" x14ac:dyDescent="0.2">
      <c r="A116" s="129"/>
      <c r="B116" s="130"/>
      <c r="C116" s="130"/>
      <c r="D116" s="131"/>
      <c r="E116" s="135" t="s">
        <v>0</v>
      </c>
      <c r="F116" s="158" t="s">
        <v>53</v>
      </c>
      <c r="G116" s="158"/>
      <c r="H116" s="159"/>
      <c r="I116" s="160"/>
      <c r="J116" s="161"/>
      <c r="K116" s="133"/>
      <c r="L116" s="133"/>
      <c r="M116" s="133"/>
      <c r="N116" s="133"/>
      <c r="O116" s="134"/>
      <c r="P116" s="134"/>
      <c r="Q116" s="134"/>
      <c r="R116" s="131"/>
      <c r="S116" s="131"/>
      <c r="T116" s="130"/>
      <c r="U116" s="6"/>
      <c r="V116" s="8"/>
      <c r="W116" s="8"/>
      <c r="X116" s="132" t="str">
        <f>F116</f>
        <v>---</v>
      </c>
      <c r="Y116" s="9"/>
      <c r="AA116" s="11"/>
    </row>
    <row r="117" spans="1:27" ht="7.5" customHeight="1" outlineLevel="4" x14ac:dyDescent="0.15">
      <c r="B117" s="69"/>
      <c r="C117" s="69"/>
      <c r="D117" s="60"/>
      <c r="E117" s="60"/>
      <c r="F117" s="61"/>
      <c r="G117" s="60"/>
      <c r="H117" s="65"/>
      <c r="I117" s="104"/>
      <c r="J117" s="63"/>
      <c r="K117" s="65"/>
      <c r="L117" s="65"/>
      <c r="M117" s="65"/>
      <c r="N117" s="65"/>
      <c r="O117" s="63"/>
      <c r="P117" s="63"/>
      <c r="Q117" s="63"/>
      <c r="R117" s="60"/>
      <c r="S117" s="60"/>
      <c r="T117" s="69"/>
      <c r="U117" s="8"/>
      <c r="X117" s="60"/>
    </row>
    <row r="118" spans="1:27" ht="11.25" outlineLevel="4" x14ac:dyDescent="0.2">
      <c r="A118" s="136"/>
      <c r="B118" s="137"/>
      <c r="C118" s="137"/>
      <c r="D118" s="138"/>
      <c r="E118" s="144" t="s">
        <v>1</v>
      </c>
      <c r="F118" s="139" t="s">
        <v>201</v>
      </c>
      <c r="G118" s="138"/>
      <c r="H118" s="140">
        <v>22.457280000000001</v>
      </c>
      <c r="I118" s="141"/>
      <c r="J118" s="142"/>
      <c r="K118" s="143"/>
      <c r="L118" s="143"/>
      <c r="M118" s="143"/>
      <c r="N118" s="143"/>
      <c r="O118" s="142"/>
      <c r="P118" s="142"/>
      <c r="Q118" s="142"/>
      <c r="R118" s="138"/>
      <c r="S118" s="138"/>
      <c r="T118" s="137"/>
      <c r="U118" s="6"/>
      <c r="V118" s="8"/>
      <c r="W118" s="8"/>
      <c r="X118" s="60"/>
    </row>
    <row r="119" spans="1:27" ht="7.5" customHeight="1" outlineLevel="4" x14ac:dyDescent="0.15">
      <c r="A119" s="8"/>
      <c r="B119" s="69"/>
      <c r="C119" s="69"/>
      <c r="D119" s="60"/>
      <c r="E119" s="60"/>
      <c r="F119" s="103"/>
      <c r="G119" s="60"/>
      <c r="H119" s="65"/>
      <c r="I119" s="104"/>
      <c r="J119" s="63"/>
      <c r="K119" s="65"/>
      <c r="L119" s="65"/>
      <c r="M119" s="65"/>
      <c r="N119" s="65"/>
      <c r="O119" s="63"/>
      <c r="P119" s="63"/>
      <c r="Q119" s="63"/>
      <c r="R119" s="60"/>
      <c r="S119" s="60"/>
      <c r="T119" s="69"/>
      <c r="U119" s="8"/>
      <c r="X119" s="60"/>
    </row>
    <row r="120" spans="1:27" ht="11.25" outlineLevel="3" x14ac:dyDescent="0.2">
      <c r="A120" s="4"/>
      <c r="B120" s="119"/>
      <c r="C120" s="120">
        <v>17</v>
      </c>
      <c r="D120" s="121" t="s">
        <v>113</v>
      </c>
      <c r="E120" s="122" t="s">
        <v>202</v>
      </c>
      <c r="F120" s="123" t="s">
        <v>203</v>
      </c>
      <c r="G120" s="121" t="s">
        <v>143</v>
      </c>
      <c r="H120" s="124">
        <v>280.71600000000001</v>
      </c>
      <c r="I120" s="125">
        <v>0</v>
      </c>
      <c r="J120" s="126">
        <f>H120*I120</f>
        <v>0</v>
      </c>
      <c r="K120" s="124"/>
      <c r="L120" s="124">
        <f>H120*K120</f>
        <v>0</v>
      </c>
      <c r="M120" s="124"/>
      <c r="N120" s="124">
        <f>H120*M120</f>
        <v>0</v>
      </c>
      <c r="O120" s="126">
        <v>21</v>
      </c>
      <c r="P120" s="126">
        <f>J120*(O120/100)</f>
        <v>0</v>
      </c>
      <c r="Q120" s="126">
        <f>J120+P120</f>
        <v>0</v>
      </c>
      <c r="R120" s="127"/>
      <c r="S120" s="127" t="s">
        <v>117</v>
      </c>
      <c r="T120" s="128">
        <v>1</v>
      </c>
      <c r="U120" s="8"/>
      <c r="V120" s="8"/>
      <c r="W120" s="8"/>
      <c r="X120" s="60"/>
    </row>
    <row r="121" spans="1:27" ht="9.75" outlineLevel="4" x14ac:dyDescent="0.2">
      <c r="A121" s="129"/>
      <c r="B121" s="130"/>
      <c r="C121" s="130"/>
      <c r="D121" s="131"/>
      <c r="E121" s="135" t="s">
        <v>0</v>
      </c>
      <c r="F121" s="158" t="s">
        <v>204</v>
      </c>
      <c r="G121" s="158"/>
      <c r="H121" s="159"/>
      <c r="I121" s="160"/>
      <c r="J121" s="161"/>
      <c r="K121" s="133"/>
      <c r="L121" s="133"/>
      <c r="M121" s="133"/>
      <c r="N121" s="133"/>
      <c r="O121" s="134"/>
      <c r="P121" s="134"/>
      <c r="Q121" s="134"/>
      <c r="R121" s="131"/>
      <c r="S121" s="131"/>
      <c r="T121" s="130"/>
      <c r="U121" s="6"/>
      <c r="V121" s="8"/>
      <c r="W121" s="8"/>
      <c r="X121" s="132" t="str">
        <f>F121</f>
        <v>Obdělání půdy hrabáním v rovině nebo na svahu do 1:5</v>
      </c>
      <c r="Y121" s="9"/>
      <c r="AA121" s="11"/>
    </row>
    <row r="122" spans="1:27" ht="7.5" customHeight="1" outlineLevel="4" x14ac:dyDescent="0.15">
      <c r="B122" s="69"/>
      <c r="C122" s="69"/>
      <c r="D122" s="60"/>
      <c r="E122" s="60"/>
      <c r="F122" s="61"/>
      <c r="G122" s="60"/>
      <c r="H122" s="65"/>
      <c r="I122" s="104"/>
      <c r="J122" s="63"/>
      <c r="K122" s="65"/>
      <c r="L122" s="65"/>
      <c r="M122" s="65"/>
      <c r="N122" s="65"/>
      <c r="O122" s="63"/>
      <c r="P122" s="63"/>
      <c r="Q122" s="63"/>
      <c r="R122" s="60"/>
      <c r="S122" s="60"/>
      <c r="T122" s="69"/>
      <c r="U122" s="8"/>
      <c r="X122" s="60"/>
    </row>
    <row r="123" spans="1:27" ht="11.25" outlineLevel="3" x14ac:dyDescent="0.2">
      <c r="A123" s="4"/>
      <c r="B123" s="119"/>
      <c r="C123" s="120">
        <v>18</v>
      </c>
      <c r="D123" s="121" t="s">
        <v>113</v>
      </c>
      <c r="E123" s="122" t="s">
        <v>205</v>
      </c>
      <c r="F123" s="123" t="s">
        <v>206</v>
      </c>
      <c r="G123" s="121" t="s">
        <v>143</v>
      </c>
      <c r="H123" s="124">
        <v>280.71600000000001</v>
      </c>
      <c r="I123" s="125">
        <v>0</v>
      </c>
      <c r="J123" s="126">
        <f>H123*I123</f>
        <v>0</v>
      </c>
      <c r="K123" s="124"/>
      <c r="L123" s="124">
        <f>H123*K123</f>
        <v>0</v>
      </c>
      <c r="M123" s="124"/>
      <c r="N123" s="124">
        <f>H123*M123</f>
        <v>0</v>
      </c>
      <c r="O123" s="126">
        <v>21</v>
      </c>
      <c r="P123" s="126">
        <f>J123*(O123/100)</f>
        <v>0</v>
      </c>
      <c r="Q123" s="126">
        <f>J123+P123</f>
        <v>0</v>
      </c>
      <c r="R123" s="127"/>
      <c r="S123" s="127" t="s">
        <v>117</v>
      </c>
      <c r="T123" s="128">
        <v>1</v>
      </c>
      <c r="U123" s="8"/>
      <c r="V123" s="8"/>
      <c r="W123" s="8"/>
      <c r="X123" s="60"/>
    </row>
    <row r="124" spans="1:27" ht="9.75" outlineLevel="4" x14ac:dyDescent="0.2">
      <c r="A124" s="129"/>
      <c r="B124" s="130"/>
      <c r="C124" s="130"/>
      <c r="D124" s="131"/>
      <c r="E124" s="135" t="s">
        <v>0</v>
      </c>
      <c r="F124" s="158" t="s">
        <v>207</v>
      </c>
      <c r="G124" s="158"/>
      <c r="H124" s="159"/>
      <c r="I124" s="160"/>
      <c r="J124" s="161"/>
      <c r="K124" s="133"/>
      <c r="L124" s="133"/>
      <c r="M124" s="133"/>
      <c r="N124" s="133"/>
      <c r="O124" s="134"/>
      <c r="P124" s="134"/>
      <c r="Q124" s="134"/>
      <c r="R124" s="131"/>
      <c r="S124" s="131"/>
      <c r="T124" s="130"/>
      <c r="U124" s="6"/>
      <c r="V124" s="8"/>
      <c r="W124" s="8"/>
      <c r="X124" s="132" t="str">
        <f>F124</f>
        <v>Obdělání půdy válením v rovině nebo na svahu do 1:5</v>
      </c>
      <c r="Y124" s="9"/>
      <c r="AA124" s="11"/>
    </row>
    <row r="125" spans="1:27" ht="7.5" customHeight="1" outlineLevel="4" x14ac:dyDescent="0.15">
      <c r="B125" s="69"/>
      <c r="C125" s="69"/>
      <c r="D125" s="60"/>
      <c r="E125" s="60"/>
      <c r="F125" s="61"/>
      <c r="G125" s="60"/>
      <c r="H125" s="65"/>
      <c r="I125" s="104"/>
      <c r="J125" s="63"/>
      <c r="K125" s="65"/>
      <c r="L125" s="65"/>
      <c r="M125" s="65"/>
      <c r="N125" s="65"/>
      <c r="O125" s="63"/>
      <c r="P125" s="63"/>
      <c r="Q125" s="63"/>
      <c r="R125" s="60"/>
      <c r="S125" s="60"/>
      <c r="T125" s="69"/>
      <c r="U125" s="8"/>
      <c r="X125" s="60"/>
    </row>
    <row r="126" spans="1:27" ht="11.25" outlineLevel="3" x14ac:dyDescent="0.2">
      <c r="A126" s="4"/>
      <c r="B126" s="119"/>
      <c r="C126" s="120">
        <v>19</v>
      </c>
      <c r="D126" s="121" t="s">
        <v>113</v>
      </c>
      <c r="E126" s="122" t="s">
        <v>208</v>
      </c>
      <c r="F126" s="123" t="s">
        <v>209</v>
      </c>
      <c r="G126" s="121" t="s">
        <v>116</v>
      </c>
      <c r="H126" s="124">
        <v>79.067399999999992</v>
      </c>
      <c r="I126" s="125">
        <v>0</v>
      </c>
      <c r="J126" s="126">
        <f>H126*I126</f>
        <v>0</v>
      </c>
      <c r="K126" s="124"/>
      <c r="L126" s="124">
        <f>H126*K126</f>
        <v>0</v>
      </c>
      <c r="M126" s="124"/>
      <c r="N126" s="124">
        <f>H126*M126</f>
        <v>0</v>
      </c>
      <c r="O126" s="126">
        <v>21</v>
      </c>
      <c r="P126" s="126">
        <f>J126*(O126/100)</f>
        <v>0</v>
      </c>
      <c r="Q126" s="126">
        <f>J126+P126</f>
        <v>0</v>
      </c>
      <c r="R126" s="127"/>
      <c r="S126" s="127" t="s">
        <v>117</v>
      </c>
      <c r="T126" s="128">
        <v>1</v>
      </c>
      <c r="U126" s="8"/>
      <c r="V126" s="8"/>
      <c r="W126" s="8"/>
      <c r="X126" s="60"/>
    </row>
    <row r="127" spans="1:27" ht="9.75" outlineLevel="4" x14ac:dyDescent="0.2">
      <c r="A127" s="129"/>
      <c r="B127" s="130"/>
      <c r="C127" s="130"/>
      <c r="D127" s="131"/>
      <c r="E127" s="135" t="s">
        <v>0</v>
      </c>
      <c r="F127" s="158" t="s">
        <v>210</v>
      </c>
      <c r="G127" s="158"/>
      <c r="H127" s="159"/>
      <c r="I127" s="160"/>
      <c r="J127" s="161"/>
      <c r="K127" s="133"/>
      <c r="L127" s="133"/>
      <c r="M127" s="133"/>
      <c r="N127" s="133"/>
      <c r="O127" s="134"/>
      <c r="P127" s="134"/>
      <c r="Q127" s="134"/>
      <c r="R127" s="131"/>
      <c r="S127" s="131"/>
      <c r="T127" s="130"/>
      <c r="U127" s="6"/>
      <c r="V127" s="8"/>
      <c r="W127" s="8"/>
      <c r="X127" s="132" t="str">
        <f>F127</f>
        <v>Nakládání, skládání a překládání neulehlého výkopku nebo sypaniny strojně nakládání, množství do 100 m3, z horniny třídy těžitelnosti I, skupiny 1 až 3</v>
      </c>
      <c r="Y127" s="9"/>
      <c r="AA127" s="11"/>
    </row>
    <row r="128" spans="1:27" ht="7.5" customHeight="1" outlineLevel="4" x14ac:dyDescent="0.15">
      <c r="B128" s="69"/>
      <c r="C128" s="69"/>
      <c r="D128" s="60"/>
      <c r="E128" s="60"/>
      <c r="F128" s="61"/>
      <c r="G128" s="60"/>
      <c r="H128" s="65"/>
      <c r="I128" s="104"/>
      <c r="J128" s="63"/>
      <c r="K128" s="65"/>
      <c r="L128" s="65"/>
      <c r="M128" s="65"/>
      <c r="N128" s="65"/>
      <c r="O128" s="63"/>
      <c r="P128" s="63"/>
      <c r="Q128" s="63"/>
      <c r="R128" s="60"/>
      <c r="S128" s="60"/>
      <c r="T128" s="69"/>
      <c r="U128" s="8"/>
      <c r="X128" s="60"/>
    </row>
    <row r="129" spans="1:27" ht="11.25" outlineLevel="4" x14ac:dyDescent="0.2">
      <c r="A129" s="136"/>
      <c r="B129" s="137"/>
      <c r="C129" s="137"/>
      <c r="D129" s="138"/>
      <c r="E129" s="144" t="s">
        <v>1</v>
      </c>
      <c r="F129" s="139" t="s">
        <v>211</v>
      </c>
      <c r="G129" s="138"/>
      <c r="H129" s="140">
        <v>0</v>
      </c>
      <c r="I129" s="141"/>
      <c r="J129" s="142"/>
      <c r="K129" s="143"/>
      <c r="L129" s="143"/>
      <c r="M129" s="143"/>
      <c r="N129" s="143"/>
      <c r="O129" s="142"/>
      <c r="P129" s="142"/>
      <c r="Q129" s="142"/>
      <c r="R129" s="138"/>
      <c r="S129" s="138"/>
      <c r="T129" s="137"/>
      <c r="U129" s="6"/>
      <c r="V129" s="8"/>
      <c r="W129" s="8"/>
      <c r="X129" s="60"/>
    </row>
    <row r="130" spans="1:27" ht="11.25" outlineLevel="4" x14ac:dyDescent="0.2">
      <c r="A130" s="136"/>
      <c r="B130" s="137"/>
      <c r="C130" s="137"/>
      <c r="D130" s="138"/>
      <c r="E130" s="144"/>
      <c r="F130" s="139" t="s">
        <v>212</v>
      </c>
      <c r="G130" s="138"/>
      <c r="H130" s="140">
        <v>57.91</v>
      </c>
      <c r="I130" s="141"/>
      <c r="J130" s="142"/>
      <c r="K130" s="143"/>
      <c r="L130" s="143"/>
      <c r="M130" s="143"/>
      <c r="N130" s="143"/>
      <c r="O130" s="142"/>
      <c r="P130" s="142"/>
      <c r="Q130" s="142"/>
      <c r="R130" s="138"/>
      <c r="S130" s="138"/>
      <c r="T130" s="137"/>
      <c r="U130" s="6"/>
      <c r="V130" s="8"/>
      <c r="W130" s="8"/>
      <c r="X130" s="60"/>
    </row>
    <row r="131" spans="1:27" ht="11.25" outlineLevel="4" x14ac:dyDescent="0.2">
      <c r="A131" s="136"/>
      <c r="B131" s="137"/>
      <c r="C131" s="137"/>
      <c r="D131" s="138"/>
      <c r="E131" s="144"/>
      <c r="F131" s="139" t="s">
        <v>213</v>
      </c>
      <c r="G131" s="138"/>
      <c r="H131" s="140">
        <v>8.4500000000000011</v>
      </c>
      <c r="I131" s="141"/>
      <c r="J131" s="142"/>
      <c r="K131" s="143"/>
      <c r="L131" s="143"/>
      <c r="M131" s="143"/>
      <c r="N131" s="143"/>
      <c r="O131" s="142"/>
      <c r="P131" s="142"/>
      <c r="Q131" s="142"/>
      <c r="R131" s="138"/>
      <c r="S131" s="138"/>
      <c r="T131" s="137"/>
      <c r="U131" s="6"/>
      <c r="V131" s="8"/>
      <c r="W131" s="8"/>
      <c r="X131" s="60"/>
    </row>
    <row r="132" spans="1:27" ht="11.25" outlineLevel="4" x14ac:dyDescent="0.2">
      <c r="A132" s="136"/>
      <c r="B132" s="137"/>
      <c r="C132" s="137"/>
      <c r="D132" s="138"/>
      <c r="E132" s="144"/>
      <c r="F132" s="139" t="s">
        <v>214</v>
      </c>
      <c r="G132" s="138"/>
      <c r="H132" s="140">
        <v>12.707399999999996</v>
      </c>
      <c r="I132" s="141"/>
      <c r="J132" s="142"/>
      <c r="K132" s="143"/>
      <c r="L132" s="143"/>
      <c r="M132" s="143"/>
      <c r="N132" s="143"/>
      <c r="O132" s="142"/>
      <c r="P132" s="142"/>
      <c r="Q132" s="142"/>
      <c r="R132" s="138"/>
      <c r="S132" s="138"/>
      <c r="T132" s="137"/>
      <c r="U132" s="6"/>
      <c r="V132" s="8"/>
      <c r="W132" s="8"/>
      <c r="X132" s="60"/>
    </row>
    <row r="133" spans="1:27" ht="7.5" customHeight="1" outlineLevel="4" x14ac:dyDescent="0.15">
      <c r="A133" s="8"/>
      <c r="B133" s="69"/>
      <c r="C133" s="69"/>
      <c r="D133" s="60"/>
      <c r="E133" s="60"/>
      <c r="F133" s="103"/>
      <c r="G133" s="60"/>
      <c r="H133" s="65"/>
      <c r="I133" s="104"/>
      <c r="J133" s="63"/>
      <c r="K133" s="65"/>
      <c r="L133" s="65"/>
      <c r="M133" s="65"/>
      <c r="N133" s="65"/>
      <c r="O133" s="63"/>
      <c r="P133" s="63"/>
      <c r="Q133" s="63"/>
      <c r="R133" s="60"/>
      <c r="S133" s="60"/>
      <c r="T133" s="69"/>
      <c r="U133" s="8"/>
      <c r="X133" s="60"/>
    </row>
    <row r="134" spans="1:27" ht="11.25" outlineLevel="3" x14ac:dyDescent="0.2">
      <c r="A134" s="4"/>
      <c r="B134" s="119"/>
      <c r="C134" s="120">
        <v>20</v>
      </c>
      <c r="D134" s="121" t="s">
        <v>113</v>
      </c>
      <c r="E134" s="122" t="s">
        <v>171</v>
      </c>
      <c r="F134" s="123" t="s">
        <v>172</v>
      </c>
      <c r="G134" s="121" t="s">
        <v>116</v>
      </c>
      <c r="H134" s="124">
        <v>79.066999999999993</v>
      </c>
      <c r="I134" s="125">
        <v>0</v>
      </c>
      <c r="J134" s="126">
        <f>H134*I134</f>
        <v>0</v>
      </c>
      <c r="K134" s="124"/>
      <c r="L134" s="124">
        <f>H134*K134</f>
        <v>0</v>
      </c>
      <c r="M134" s="124"/>
      <c r="N134" s="124">
        <f>H134*M134</f>
        <v>0</v>
      </c>
      <c r="O134" s="126">
        <v>21</v>
      </c>
      <c r="P134" s="126">
        <f>J134*(O134/100)</f>
        <v>0</v>
      </c>
      <c r="Q134" s="126">
        <f>J134+P134</f>
        <v>0</v>
      </c>
      <c r="R134" s="127"/>
      <c r="S134" s="127" t="s">
        <v>117</v>
      </c>
      <c r="T134" s="128">
        <v>1</v>
      </c>
      <c r="U134" s="8"/>
      <c r="V134" s="8"/>
      <c r="W134" s="8"/>
      <c r="X134" s="60"/>
    </row>
    <row r="135" spans="1:27" ht="19.5" outlineLevel="4" x14ac:dyDescent="0.2">
      <c r="A135" s="129"/>
      <c r="B135" s="130"/>
      <c r="C135" s="130"/>
      <c r="D135" s="131"/>
      <c r="E135" s="135" t="s">
        <v>0</v>
      </c>
      <c r="F135" s="158" t="s">
        <v>173</v>
      </c>
      <c r="G135" s="158"/>
      <c r="H135" s="159"/>
      <c r="I135" s="160"/>
      <c r="J135" s="161"/>
      <c r="K135" s="133"/>
      <c r="L135" s="133"/>
      <c r="M135" s="133"/>
      <c r="N135" s="133"/>
      <c r="O135" s="134"/>
      <c r="P135" s="134"/>
      <c r="Q135" s="134"/>
      <c r="R135" s="131"/>
      <c r="S135" s="131"/>
      <c r="T135" s="130"/>
      <c r="U135" s="6"/>
      <c r="V135" s="8"/>
      <c r="W135" s="8"/>
      <c r="X135" s="132" t="str">
        <f>F135</f>
        <v>Vodorovné přemístění výkopku nebo sypaniny po suchu na obvyklém dopravním prostředku, bez naložení výkopku, avšak se složením bez rozhrnutí z horniny třídy těžitelnosti I skupiny 1 až 3 na vzdálenost přes 50 do 500 m</v>
      </c>
      <c r="Y135" s="9"/>
      <c r="AA135" s="11"/>
    </row>
    <row r="136" spans="1:27" ht="7.5" customHeight="1" outlineLevel="4" x14ac:dyDescent="0.15">
      <c r="B136" s="69"/>
      <c r="C136" s="69"/>
      <c r="D136" s="60"/>
      <c r="E136" s="60"/>
      <c r="F136" s="61"/>
      <c r="G136" s="60"/>
      <c r="H136" s="65"/>
      <c r="I136" s="104"/>
      <c r="J136" s="63"/>
      <c r="K136" s="65"/>
      <c r="L136" s="65"/>
      <c r="M136" s="65"/>
      <c r="N136" s="65"/>
      <c r="O136" s="63"/>
      <c r="P136" s="63"/>
      <c r="Q136" s="63"/>
      <c r="R136" s="60"/>
      <c r="S136" s="60"/>
      <c r="T136" s="69"/>
      <c r="U136" s="8"/>
      <c r="X136" s="60"/>
    </row>
    <row r="137" spans="1:27" ht="11.25" outlineLevel="3" x14ac:dyDescent="0.2">
      <c r="A137" s="4"/>
      <c r="B137" s="119"/>
      <c r="C137" s="120">
        <v>21</v>
      </c>
      <c r="D137" s="121" t="s">
        <v>113</v>
      </c>
      <c r="E137" s="122" t="s">
        <v>165</v>
      </c>
      <c r="F137" s="123" t="s">
        <v>166</v>
      </c>
      <c r="G137" s="121" t="s">
        <v>116</v>
      </c>
      <c r="H137" s="124">
        <v>231.65999999999997</v>
      </c>
      <c r="I137" s="125">
        <v>0</v>
      </c>
      <c r="J137" s="126">
        <f>H137*I137</f>
        <v>0</v>
      </c>
      <c r="K137" s="124"/>
      <c r="L137" s="124">
        <f>H137*K137</f>
        <v>0</v>
      </c>
      <c r="M137" s="124"/>
      <c r="N137" s="124">
        <f>H137*M137</f>
        <v>0</v>
      </c>
      <c r="O137" s="126">
        <v>21</v>
      </c>
      <c r="P137" s="126">
        <f>J137*(O137/100)</f>
        <v>0</v>
      </c>
      <c r="Q137" s="126">
        <f>J137+P137</f>
        <v>0</v>
      </c>
      <c r="R137" s="127"/>
      <c r="S137" s="127" t="s">
        <v>117</v>
      </c>
      <c r="T137" s="128">
        <v>1</v>
      </c>
      <c r="U137" s="8"/>
      <c r="V137" s="8"/>
      <c r="W137" s="8"/>
      <c r="X137" s="60"/>
    </row>
    <row r="138" spans="1:27" ht="9.75" outlineLevel="4" x14ac:dyDescent="0.2">
      <c r="A138" s="129"/>
      <c r="B138" s="130"/>
      <c r="C138" s="130"/>
      <c r="D138" s="131"/>
      <c r="E138" s="135" t="s">
        <v>0</v>
      </c>
      <c r="F138" s="158" t="s">
        <v>167</v>
      </c>
      <c r="G138" s="158"/>
      <c r="H138" s="159"/>
      <c r="I138" s="160"/>
      <c r="J138" s="161"/>
      <c r="K138" s="133"/>
      <c r="L138" s="133"/>
      <c r="M138" s="133"/>
      <c r="N138" s="133"/>
      <c r="O138" s="134"/>
      <c r="P138" s="134"/>
      <c r="Q138" s="134"/>
      <c r="R138" s="131"/>
      <c r="S138" s="131"/>
      <c r="T138" s="130"/>
      <c r="U138" s="6"/>
      <c r="V138" s="8"/>
      <c r="W138" s="8"/>
      <c r="X138" s="132" t="str">
        <f>F138</f>
        <v>Nakládání, skládání a překládání neulehlého výkopku nebo sypaniny strojně nakládání, množství přes 100 m3, z hornin třídy těžitelnosti I, skupiny 1 až 3</v>
      </c>
      <c r="Y138" s="9"/>
      <c r="AA138" s="11"/>
    </row>
    <row r="139" spans="1:27" ht="7.5" customHeight="1" outlineLevel="4" x14ac:dyDescent="0.15">
      <c r="B139" s="69"/>
      <c r="C139" s="69"/>
      <c r="D139" s="60"/>
      <c r="E139" s="60"/>
      <c r="F139" s="61"/>
      <c r="G139" s="60"/>
      <c r="H139" s="65"/>
      <c r="I139" s="104"/>
      <c r="J139" s="63"/>
      <c r="K139" s="65"/>
      <c r="L139" s="65"/>
      <c r="M139" s="65"/>
      <c r="N139" s="65"/>
      <c r="O139" s="63"/>
      <c r="P139" s="63"/>
      <c r="Q139" s="63"/>
      <c r="R139" s="60"/>
      <c r="S139" s="60"/>
      <c r="T139" s="69"/>
      <c r="U139" s="8"/>
      <c r="X139" s="60"/>
    </row>
    <row r="140" spans="1:27" ht="11.25" outlineLevel="4" x14ac:dyDescent="0.2">
      <c r="A140" s="136"/>
      <c r="B140" s="137"/>
      <c r="C140" s="137"/>
      <c r="D140" s="138"/>
      <c r="E140" s="144" t="s">
        <v>1</v>
      </c>
      <c r="F140" s="139" t="s">
        <v>215</v>
      </c>
      <c r="G140" s="138"/>
      <c r="H140" s="140">
        <v>0</v>
      </c>
      <c r="I140" s="141"/>
      <c r="J140" s="142"/>
      <c r="K140" s="143"/>
      <c r="L140" s="143"/>
      <c r="M140" s="143"/>
      <c r="N140" s="143"/>
      <c r="O140" s="142"/>
      <c r="P140" s="142"/>
      <c r="Q140" s="142"/>
      <c r="R140" s="138"/>
      <c r="S140" s="138"/>
      <c r="T140" s="137"/>
      <c r="U140" s="6"/>
      <c r="V140" s="8"/>
      <c r="W140" s="8"/>
      <c r="X140" s="60"/>
    </row>
    <row r="141" spans="1:27" ht="11.25" outlineLevel="4" x14ac:dyDescent="0.2">
      <c r="A141" s="136"/>
      <c r="B141" s="137"/>
      <c r="C141" s="137"/>
      <c r="D141" s="138"/>
      <c r="E141" s="144"/>
      <c r="F141" s="139" t="s">
        <v>216</v>
      </c>
      <c r="G141" s="138"/>
      <c r="H141" s="140">
        <v>310.72699999999998</v>
      </c>
      <c r="I141" s="141"/>
      <c r="J141" s="142"/>
      <c r="K141" s="143"/>
      <c r="L141" s="143"/>
      <c r="M141" s="143"/>
      <c r="N141" s="143"/>
      <c r="O141" s="142"/>
      <c r="P141" s="142"/>
      <c r="Q141" s="142"/>
      <c r="R141" s="138"/>
      <c r="S141" s="138"/>
      <c r="T141" s="137"/>
      <c r="U141" s="6"/>
      <c r="V141" s="8"/>
      <c r="W141" s="8"/>
      <c r="X141" s="60"/>
    </row>
    <row r="142" spans="1:27" ht="11.25" outlineLevel="4" x14ac:dyDescent="0.2">
      <c r="A142" s="136"/>
      <c r="B142" s="137"/>
      <c r="C142" s="137"/>
      <c r="D142" s="138"/>
      <c r="E142" s="144"/>
      <c r="F142" s="139" t="s">
        <v>217</v>
      </c>
      <c r="G142" s="138"/>
      <c r="H142" s="140">
        <v>-79.066999999999993</v>
      </c>
      <c r="I142" s="141"/>
      <c r="J142" s="142"/>
      <c r="K142" s="143"/>
      <c r="L142" s="143"/>
      <c r="M142" s="143"/>
      <c r="N142" s="143"/>
      <c r="O142" s="142"/>
      <c r="P142" s="142"/>
      <c r="Q142" s="142"/>
      <c r="R142" s="138"/>
      <c r="S142" s="138"/>
      <c r="T142" s="137"/>
      <c r="U142" s="6"/>
      <c r="V142" s="8"/>
      <c r="W142" s="8"/>
      <c r="X142" s="60"/>
    </row>
    <row r="143" spans="1:27" ht="7.5" customHeight="1" outlineLevel="4" x14ac:dyDescent="0.15">
      <c r="A143" s="8"/>
      <c r="B143" s="69"/>
      <c r="C143" s="69"/>
      <c r="D143" s="60"/>
      <c r="E143" s="60"/>
      <c r="F143" s="103"/>
      <c r="G143" s="60"/>
      <c r="H143" s="65"/>
      <c r="I143" s="104"/>
      <c r="J143" s="63"/>
      <c r="K143" s="65"/>
      <c r="L143" s="65"/>
      <c r="M143" s="65"/>
      <c r="N143" s="65"/>
      <c r="O143" s="63"/>
      <c r="P143" s="63"/>
      <c r="Q143" s="63"/>
      <c r="R143" s="60"/>
      <c r="S143" s="60"/>
      <c r="T143" s="69"/>
      <c r="U143" s="8"/>
      <c r="X143" s="60"/>
    </row>
    <row r="144" spans="1:27" ht="22.5" outlineLevel="3" x14ac:dyDescent="0.2">
      <c r="A144" s="4"/>
      <c r="B144" s="119"/>
      <c r="C144" s="120">
        <v>22</v>
      </c>
      <c r="D144" s="121" t="s">
        <v>113</v>
      </c>
      <c r="E144" s="122" t="s">
        <v>218</v>
      </c>
      <c r="F144" s="123" t="s">
        <v>219</v>
      </c>
      <c r="G144" s="121" t="s">
        <v>116</v>
      </c>
      <c r="H144" s="124">
        <v>231.66</v>
      </c>
      <c r="I144" s="125">
        <v>0</v>
      </c>
      <c r="J144" s="126">
        <f>H144*I144</f>
        <v>0</v>
      </c>
      <c r="K144" s="124"/>
      <c r="L144" s="124">
        <f>H144*K144</f>
        <v>0</v>
      </c>
      <c r="M144" s="124"/>
      <c r="N144" s="124">
        <f>H144*M144</f>
        <v>0</v>
      </c>
      <c r="O144" s="126">
        <v>21</v>
      </c>
      <c r="P144" s="126">
        <f>J144*(O144/100)</f>
        <v>0</v>
      </c>
      <c r="Q144" s="126">
        <f>J144+P144</f>
        <v>0</v>
      </c>
      <c r="R144" s="127"/>
      <c r="S144" s="127" t="s">
        <v>117</v>
      </c>
      <c r="T144" s="128">
        <v>1</v>
      </c>
      <c r="U144" s="8"/>
      <c r="V144" s="8"/>
      <c r="W144" s="8"/>
      <c r="X144" s="60"/>
    </row>
    <row r="145" spans="1:27" ht="19.5" outlineLevel="4" x14ac:dyDescent="0.2">
      <c r="A145" s="129"/>
      <c r="B145" s="130"/>
      <c r="C145" s="130"/>
      <c r="D145" s="131"/>
      <c r="E145" s="135" t="s">
        <v>0</v>
      </c>
      <c r="F145" s="158" t="s">
        <v>220</v>
      </c>
      <c r="G145" s="158"/>
      <c r="H145" s="159"/>
      <c r="I145" s="160"/>
      <c r="J145" s="161"/>
      <c r="K145" s="133"/>
      <c r="L145" s="133"/>
      <c r="M145" s="133"/>
      <c r="N145" s="133"/>
      <c r="O145" s="134"/>
      <c r="P145" s="134"/>
      <c r="Q145" s="134"/>
      <c r="R145" s="131"/>
      <c r="S145" s="131"/>
      <c r="T145" s="130"/>
      <c r="U145" s="6"/>
      <c r="V145" s="8"/>
      <c r="W145" s="8"/>
      <c r="X145" s="132" t="str">
        <f>F145</f>
        <v>Vodorovné přemístění výkopku nebo sypaniny po suchu na obvyklém dopravním prostředku, bez naložení výkopku, avšak se složením bez rozhrnutí z horniny třídy těžitelnosti I skupiny 1 až 3 na vzdálenost přes 4 000 do 5 000 m</v>
      </c>
      <c r="Y145" s="9"/>
      <c r="AA145" s="11"/>
    </row>
    <row r="146" spans="1:27" ht="7.5" customHeight="1" outlineLevel="4" x14ac:dyDescent="0.15">
      <c r="B146" s="69"/>
      <c r="C146" s="69"/>
      <c r="D146" s="60"/>
      <c r="E146" s="60"/>
      <c r="F146" s="61"/>
      <c r="G146" s="60"/>
      <c r="H146" s="65"/>
      <c r="I146" s="104"/>
      <c r="J146" s="63"/>
      <c r="K146" s="65"/>
      <c r="L146" s="65"/>
      <c r="M146" s="65"/>
      <c r="N146" s="65"/>
      <c r="O146" s="63"/>
      <c r="P146" s="63"/>
      <c r="Q146" s="63"/>
      <c r="R146" s="60"/>
      <c r="S146" s="60"/>
      <c r="T146" s="69"/>
      <c r="U146" s="8"/>
      <c r="X146" s="60"/>
    </row>
    <row r="147" spans="1:27" ht="11.25" outlineLevel="3" x14ac:dyDescent="0.2">
      <c r="A147" s="4"/>
      <c r="B147" s="119"/>
      <c r="C147" s="120">
        <v>23</v>
      </c>
      <c r="D147" s="121" t="s">
        <v>113</v>
      </c>
      <c r="E147" s="122" t="s">
        <v>174</v>
      </c>
      <c r="F147" s="123" t="s">
        <v>175</v>
      </c>
      <c r="G147" s="121" t="s">
        <v>116</v>
      </c>
      <c r="H147" s="124">
        <v>231.66</v>
      </c>
      <c r="I147" s="125">
        <v>0</v>
      </c>
      <c r="J147" s="126">
        <f>H147*I147</f>
        <v>0</v>
      </c>
      <c r="K147" s="124"/>
      <c r="L147" s="124">
        <f>H147*K147</f>
        <v>0</v>
      </c>
      <c r="M147" s="124"/>
      <c r="N147" s="124">
        <f>H147*M147</f>
        <v>0</v>
      </c>
      <c r="O147" s="126">
        <v>21</v>
      </c>
      <c r="P147" s="126">
        <f>J147*(O147/100)</f>
        <v>0</v>
      </c>
      <c r="Q147" s="126">
        <f>J147+P147</f>
        <v>0</v>
      </c>
      <c r="R147" s="127"/>
      <c r="S147" s="127" t="s">
        <v>117</v>
      </c>
      <c r="T147" s="128">
        <v>1</v>
      </c>
      <c r="U147" s="8"/>
      <c r="V147" s="8"/>
      <c r="W147" s="8"/>
      <c r="X147" s="60"/>
    </row>
    <row r="148" spans="1:27" ht="9.75" outlineLevel="4" x14ac:dyDescent="0.2">
      <c r="A148" s="129"/>
      <c r="B148" s="130"/>
      <c r="C148" s="130"/>
      <c r="D148" s="131"/>
      <c r="E148" s="135" t="s">
        <v>0</v>
      </c>
      <c r="F148" s="158" t="s">
        <v>176</v>
      </c>
      <c r="G148" s="158"/>
      <c r="H148" s="159"/>
      <c r="I148" s="160"/>
      <c r="J148" s="161"/>
      <c r="K148" s="133"/>
      <c r="L148" s="133"/>
      <c r="M148" s="133"/>
      <c r="N148" s="133"/>
      <c r="O148" s="134"/>
      <c r="P148" s="134"/>
      <c r="Q148" s="134"/>
      <c r="R148" s="131"/>
      <c r="S148" s="131"/>
      <c r="T148" s="130"/>
      <c r="U148" s="6"/>
      <c r="V148" s="8"/>
      <c r="W148" s="8"/>
      <c r="X148" s="132" t="str">
        <f>F148</f>
        <v>Uložení sypaniny na skládky nebo meziskládky bez hutnění s upravením uložené sypaniny do předepsaného tvaru</v>
      </c>
      <c r="Y148" s="9"/>
      <c r="AA148" s="11"/>
    </row>
    <row r="149" spans="1:27" ht="7.5" customHeight="1" outlineLevel="4" x14ac:dyDescent="0.15">
      <c r="B149" s="69"/>
      <c r="C149" s="69"/>
      <c r="D149" s="60"/>
      <c r="E149" s="60"/>
      <c r="F149" s="61"/>
      <c r="G149" s="60"/>
      <c r="H149" s="65"/>
      <c r="I149" s="104"/>
      <c r="J149" s="63"/>
      <c r="K149" s="65"/>
      <c r="L149" s="65"/>
      <c r="M149" s="65"/>
      <c r="N149" s="65"/>
      <c r="O149" s="63"/>
      <c r="P149" s="63"/>
      <c r="Q149" s="63"/>
      <c r="R149" s="60"/>
      <c r="S149" s="60"/>
      <c r="T149" s="69"/>
      <c r="U149" s="8"/>
      <c r="X149" s="60"/>
    </row>
    <row r="150" spans="1:27" ht="11.25" outlineLevel="3" x14ac:dyDescent="0.2">
      <c r="A150" s="4"/>
      <c r="B150" s="119"/>
      <c r="C150" s="120">
        <v>24</v>
      </c>
      <c r="D150" s="121" t="s">
        <v>113</v>
      </c>
      <c r="E150" s="122" t="s">
        <v>221</v>
      </c>
      <c r="F150" s="123" t="s">
        <v>222</v>
      </c>
      <c r="G150" s="121" t="s">
        <v>223</v>
      </c>
      <c r="H150" s="124">
        <v>405.40499999999997</v>
      </c>
      <c r="I150" s="125">
        <v>0</v>
      </c>
      <c r="J150" s="126">
        <f>H150*I150</f>
        <v>0</v>
      </c>
      <c r="K150" s="124"/>
      <c r="L150" s="124">
        <f>H150*K150</f>
        <v>0</v>
      </c>
      <c r="M150" s="124"/>
      <c r="N150" s="124">
        <f>H150*M150</f>
        <v>0</v>
      </c>
      <c r="O150" s="126">
        <v>21</v>
      </c>
      <c r="P150" s="126">
        <f>J150*(O150/100)</f>
        <v>0</v>
      </c>
      <c r="Q150" s="126">
        <f>J150+P150</f>
        <v>0</v>
      </c>
      <c r="R150" s="127"/>
      <c r="S150" s="127" t="s">
        <v>117</v>
      </c>
      <c r="T150" s="128">
        <v>1</v>
      </c>
      <c r="U150" s="8"/>
      <c r="V150" s="8"/>
      <c r="W150" s="8"/>
      <c r="X150" s="60"/>
    </row>
    <row r="151" spans="1:27" ht="9.75" outlineLevel="4" x14ac:dyDescent="0.2">
      <c r="A151" s="129"/>
      <c r="B151" s="130"/>
      <c r="C151" s="130"/>
      <c r="D151" s="131"/>
      <c r="E151" s="135" t="s">
        <v>0</v>
      </c>
      <c r="F151" s="158" t="s">
        <v>224</v>
      </c>
      <c r="G151" s="158"/>
      <c r="H151" s="159"/>
      <c r="I151" s="160"/>
      <c r="J151" s="161"/>
      <c r="K151" s="133"/>
      <c r="L151" s="133"/>
      <c r="M151" s="133"/>
      <c r="N151" s="133"/>
      <c r="O151" s="134"/>
      <c r="P151" s="134"/>
      <c r="Q151" s="134"/>
      <c r="R151" s="131"/>
      <c r="S151" s="131"/>
      <c r="T151" s="130"/>
      <c r="U151" s="6"/>
      <c r="V151" s="8"/>
      <c r="W151" s="8"/>
      <c r="X151" s="132" t="str">
        <f>F151</f>
        <v>Poplatek za uložení stavebního odpadu na recyklační skládce (skládkovné) zeminy a kamení zatříděného do Katalogu odpadů pod kódem 17 05 04</v>
      </c>
      <c r="Y151" s="9"/>
      <c r="AA151" s="11"/>
    </row>
    <row r="152" spans="1:27" ht="7.5" customHeight="1" outlineLevel="4" x14ac:dyDescent="0.15">
      <c r="B152" s="69"/>
      <c r="C152" s="69"/>
      <c r="D152" s="60"/>
      <c r="E152" s="60"/>
      <c r="F152" s="61"/>
      <c r="G152" s="60"/>
      <c r="H152" s="65"/>
      <c r="I152" s="104"/>
      <c r="J152" s="63"/>
      <c r="K152" s="65"/>
      <c r="L152" s="65"/>
      <c r="M152" s="65"/>
      <c r="N152" s="65"/>
      <c r="O152" s="63"/>
      <c r="P152" s="63"/>
      <c r="Q152" s="63"/>
      <c r="R152" s="60"/>
      <c r="S152" s="60"/>
      <c r="T152" s="69"/>
      <c r="U152" s="8"/>
      <c r="X152" s="60"/>
    </row>
    <row r="153" spans="1:27" ht="11.25" outlineLevel="4" x14ac:dyDescent="0.2">
      <c r="A153" s="136"/>
      <c r="B153" s="137"/>
      <c r="C153" s="137"/>
      <c r="D153" s="138"/>
      <c r="E153" s="144" t="s">
        <v>1</v>
      </c>
      <c r="F153" s="139" t="s">
        <v>225</v>
      </c>
      <c r="G153" s="138"/>
      <c r="H153" s="140">
        <v>405.40499999999997</v>
      </c>
      <c r="I153" s="141"/>
      <c r="J153" s="142"/>
      <c r="K153" s="143"/>
      <c r="L153" s="143"/>
      <c r="M153" s="143"/>
      <c r="N153" s="143"/>
      <c r="O153" s="142"/>
      <c r="P153" s="142"/>
      <c r="Q153" s="142"/>
      <c r="R153" s="138"/>
      <c r="S153" s="138"/>
      <c r="T153" s="137"/>
      <c r="U153" s="6"/>
      <c r="V153" s="8"/>
      <c r="W153" s="8"/>
      <c r="X153" s="60"/>
    </row>
    <row r="154" spans="1:27" ht="7.5" customHeight="1" outlineLevel="4" x14ac:dyDescent="0.15">
      <c r="A154" s="8"/>
      <c r="B154" s="69"/>
      <c r="C154" s="69"/>
      <c r="D154" s="60"/>
      <c r="E154" s="60"/>
      <c r="F154" s="103"/>
      <c r="G154" s="60"/>
      <c r="H154" s="65"/>
      <c r="I154" s="104"/>
      <c r="J154" s="63"/>
      <c r="K154" s="65"/>
      <c r="L154" s="65"/>
      <c r="M154" s="65"/>
      <c r="N154" s="65"/>
      <c r="O154" s="63"/>
      <c r="P154" s="63"/>
      <c r="Q154" s="63"/>
      <c r="R154" s="60"/>
      <c r="S154" s="60"/>
      <c r="T154" s="69"/>
      <c r="U154" s="8"/>
      <c r="X154" s="60"/>
    </row>
    <row r="155" spans="1:27" outlineLevel="3" x14ac:dyDescent="0.15">
      <c r="B155" s="6"/>
      <c r="C155" s="6"/>
      <c r="D155" s="6"/>
      <c r="E155" s="6"/>
      <c r="F155" s="6"/>
      <c r="G155" s="6"/>
      <c r="H155" s="6"/>
      <c r="I155" s="8"/>
      <c r="J155" s="8"/>
      <c r="K155" s="6"/>
      <c r="L155" s="6"/>
      <c r="M155" s="6"/>
      <c r="N155" s="6"/>
      <c r="O155" s="6"/>
      <c r="P155" s="8"/>
      <c r="Q155" s="8"/>
      <c r="R155" s="8"/>
      <c r="S155" s="6"/>
      <c r="T155" s="6"/>
      <c r="X155" s="6"/>
    </row>
    <row r="156" spans="1:27" ht="11.25" outlineLevel="2" x14ac:dyDescent="0.2">
      <c r="A156" s="96" t="s">
        <v>78</v>
      </c>
      <c r="B156" s="100">
        <v>3</v>
      </c>
      <c r="C156" s="113"/>
      <c r="D156" s="114" t="s">
        <v>112</v>
      </c>
      <c r="E156" s="114"/>
      <c r="F156" s="115" t="s">
        <v>79</v>
      </c>
      <c r="G156" s="114"/>
      <c r="H156" s="116"/>
      <c r="I156" s="117"/>
      <c r="J156" s="98">
        <f>SUBTOTAL(9,J157:J250)</f>
        <v>0</v>
      </c>
      <c r="K156" s="116"/>
      <c r="L156" s="99">
        <f>SUBTOTAL(9,L157:L250)</f>
        <v>282.33079890329998</v>
      </c>
      <c r="M156" s="116"/>
      <c r="N156" s="99">
        <f>SUBTOTAL(9,N157:N250)</f>
        <v>0</v>
      </c>
      <c r="O156" s="118"/>
      <c r="P156" s="98">
        <f>SUBTOTAL(9,P157:P250)</f>
        <v>0</v>
      </c>
      <c r="Q156" s="98">
        <f>SUBTOTAL(9,Q157:Q250)</f>
        <v>0</v>
      </c>
      <c r="R156" s="114"/>
      <c r="S156" s="114"/>
      <c r="T156" s="100">
        <f>SUBTOTAL(9,T157:T250)</f>
        <v>15</v>
      </c>
      <c r="U156" s="6"/>
      <c r="V156" s="8"/>
      <c r="W156" s="8"/>
      <c r="X156" s="60"/>
    </row>
    <row r="157" spans="1:27" ht="11.25" outlineLevel="3" x14ac:dyDescent="0.2">
      <c r="A157" s="4"/>
      <c r="B157" s="119"/>
      <c r="C157" s="120">
        <v>25</v>
      </c>
      <c r="D157" s="121" t="s">
        <v>113</v>
      </c>
      <c r="E157" s="122" t="s">
        <v>226</v>
      </c>
      <c r="F157" s="123" t="s">
        <v>227</v>
      </c>
      <c r="G157" s="121" t="s">
        <v>116</v>
      </c>
      <c r="H157" s="124">
        <v>83.715975</v>
      </c>
      <c r="I157" s="125">
        <v>0</v>
      </c>
      <c r="J157" s="126">
        <f>H157*I157</f>
        <v>0</v>
      </c>
      <c r="K157" s="124">
        <v>2.3010199999999998</v>
      </c>
      <c r="L157" s="124">
        <f>H157*K157</f>
        <v>192.6321327945</v>
      </c>
      <c r="M157" s="124"/>
      <c r="N157" s="124">
        <f>H157*M157</f>
        <v>0</v>
      </c>
      <c r="O157" s="126">
        <v>21</v>
      </c>
      <c r="P157" s="126">
        <f>J157*(O157/100)</f>
        <v>0</v>
      </c>
      <c r="Q157" s="126">
        <f>J157+P157</f>
        <v>0</v>
      </c>
      <c r="R157" s="127"/>
      <c r="S157" s="127" t="s">
        <v>117</v>
      </c>
      <c r="T157" s="128">
        <v>1</v>
      </c>
      <c r="U157" s="8"/>
      <c r="V157" s="8"/>
      <c r="W157" s="8"/>
      <c r="X157" s="60"/>
    </row>
    <row r="158" spans="1:27" ht="9.75" outlineLevel="4" x14ac:dyDescent="0.2">
      <c r="A158" s="129"/>
      <c r="B158" s="130"/>
      <c r="C158" s="130"/>
      <c r="D158" s="131"/>
      <c r="E158" s="135" t="s">
        <v>0</v>
      </c>
      <c r="F158" s="158" t="s">
        <v>228</v>
      </c>
      <c r="G158" s="158"/>
      <c r="H158" s="159"/>
      <c r="I158" s="160"/>
      <c r="J158" s="161"/>
      <c r="K158" s="133"/>
      <c r="L158" s="133"/>
      <c r="M158" s="133"/>
      <c r="N158" s="133"/>
      <c r="O158" s="134"/>
      <c r="P158" s="134"/>
      <c r="Q158" s="134"/>
      <c r="R158" s="131"/>
      <c r="S158" s="131"/>
      <c r="T158" s="130"/>
      <c r="U158" s="6"/>
      <c r="V158" s="8"/>
      <c r="W158" s="8"/>
      <c r="X158" s="132" t="str">
        <f>F158</f>
        <v>Základy z betonu železového (bez výztuže) pasy z betonu bez zvláštních nároků na prostředí tř. C 16/20</v>
      </c>
      <c r="Y158" s="9"/>
      <c r="AA158" s="11"/>
    </row>
    <row r="159" spans="1:27" ht="7.5" customHeight="1" outlineLevel="4" x14ac:dyDescent="0.15">
      <c r="B159" s="69"/>
      <c r="C159" s="69"/>
      <c r="D159" s="60"/>
      <c r="E159" s="60"/>
      <c r="F159" s="61"/>
      <c r="G159" s="60"/>
      <c r="H159" s="65"/>
      <c r="I159" s="104"/>
      <c r="J159" s="63"/>
      <c r="K159" s="65"/>
      <c r="L159" s="65"/>
      <c r="M159" s="65"/>
      <c r="N159" s="65"/>
      <c r="O159" s="63"/>
      <c r="P159" s="63"/>
      <c r="Q159" s="63"/>
      <c r="R159" s="60"/>
      <c r="S159" s="60"/>
      <c r="T159" s="69"/>
      <c r="U159" s="8"/>
      <c r="X159" s="60"/>
    </row>
    <row r="160" spans="1:27" ht="11.25" outlineLevel="4" x14ac:dyDescent="0.2">
      <c r="A160" s="136"/>
      <c r="B160" s="137"/>
      <c r="C160" s="137"/>
      <c r="D160" s="138"/>
      <c r="E160" s="144" t="s">
        <v>1</v>
      </c>
      <c r="F160" s="139" t="s">
        <v>150</v>
      </c>
      <c r="G160" s="138"/>
      <c r="H160" s="140">
        <v>0</v>
      </c>
      <c r="I160" s="141"/>
      <c r="J160" s="142"/>
      <c r="K160" s="143"/>
      <c r="L160" s="143"/>
      <c r="M160" s="143"/>
      <c r="N160" s="143"/>
      <c r="O160" s="142"/>
      <c r="P160" s="142"/>
      <c r="Q160" s="142"/>
      <c r="R160" s="138"/>
      <c r="S160" s="138"/>
      <c r="T160" s="137"/>
      <c r="U160" s="6"/>
      <c r="V160" s="8"/>
      <c r="W160" s="8"/>
      <c r="X160" s="60"/>
    </row>
    <row r="161" spans="1:27" ht="11.25" outlineLevel="4" x14ac:dyDescent="0.2">
      <c r="A161" s="136"/>
      <c r="B161" s="137"/>
      <c r="C161" s="137"/>
      <c r="D161" s="138"/>
      <c r="E161" s="144"/>
      <c r="F161" s="139" t="s">
        <v>145</v>
      </c>
      <c r="G161" s="138"/>
      <c r="H161" s="140">
        <v>0</v>
      </c>
      <c r="I161" s="141"/>
      <c r="J161" s="142"/>
      <c r="K161" s="143"/>
      <c r="L161" s="143"/>
      <c r="M161" s="143"/>
      <c r="N161" s="143"/>
      <c r="O161" s="142"/>
      <c r="P161" s="142"/>
      <c r="Q161" s="142"/>
      <c r="R161" s="138"/>
      <c r="S161" s="138"/>
      <c r="T161" s="137"/>
      <c r="U161" s="6"/>
      <c r="V161" s="8"/>
      <c r="W161" s="8"/>
      <c r="X161" s="60"/>
    </row>
    <row r="162" spans="1:27" ht="11.25" outlineLevel="4" x14ac:dyDescent="0.2">
      <c r="A162" s="136"/>
      <c r="B162" s="137"/>
      <c r="C162" s="137"/>
      <c r="D162" s="138"/>
      <c r="E162" s="144"/>
      <c r="F162" s="139" t="s">
        <v>229</v>
      </c>
      <c r="G162" s="138"/>
      <c r="H162" s="140">
        <v>83.715975</v>
      </c>
      <c r="I162" s="141"/>
      <c r="J162" s="142"/>
      <c r="K162" s="143"/>
      <c r="L162" s="143"/>
      <c r="M162" s="143"/>
      <c r="N162" s="143"/>
      <c r="O162" s="142"/>
      <c r="P162" s="142"/>
      <c r="Q162" s="142"/>
      <c r="R162" s="138"/>
      <c r="S162" s="138"/>
      <c r="T162" s="137"/>
      <c r="U162" s="6"/>
      <c r="V162" s="8"/>
      <c r="W162" s="8"/>
      <c r="X162" s="60"/>
    </row>
    <row r="163" spans="1:27" ht="7.5" customHeight="1" outlineLevel="4" x14ac:dyDescent="0.15">
      <c r="A163" s="8"/>
      <c r="B163" s="69"/>
      <c r="C163" s="69"/>
      <c r="D163" s="60"/>
      <c r="E163" s="60"/>
      <c r="F163" s="103"/>
      <c r="G163" s="60"/>
      <c r="H163" s="65"/>
      <c r="I163" s="104"/>
      <c r="J163" s="63"/>
      <c r="K163" s="65"/>
      <c r="L163" s="65"/>
      <c r="M163" s="65"/>
      <c r="N163" s="65"/>
      <c r="O163" s="63"/>
      <c r="P163" s="63"/>
      <c r="Q163" s="63"/>
      <c r="R163" s="60"/>
      <c r="S163" s="60"/>
      <c r="T163" s="69"/>
      <c r="U163" s="8"/>
      <c r="X163" s="60"/>
    </row>
    <row r="164" spans="1:27" ht="11.25" outlineLevel="3" x14ac:dyDescent="0.2">
      <c r="A164" s="4"/>
      <c r="B164" s="119"/>
      <c r="C164" s="120">
        <v>26</v>
      </c>
      <c r="D164" s="121" t="s">
        <v>113</v>
      </c>
      <c r="E164" s="122" t="s">
        <v>230</v>
      </c>
      <c r="F164" s="123" t="s">
        <v>231</v>
      </c>
      <c r="G164" s="121" t="s">
        <v>116</v>
      </c>
      <c r="H164" s="124">
        <v>31.797399999999993</v>
      </c>
      <c r="I164" s="125">
        <v>0</v>
      </c>
      <c r="J164" s="126">
        <f>H164*I164</f>
        <v>0</v>
      </c>
      <c r="K164" s="124">
        <v>2.5018699999999998</v>
      </c>
      <c r="L164" s="124">
        <f>H164*K164</f>
        <v>79.552961137999972</v>
      </c>
      <c r="M164" s="124"/>
      <c r="N164" s="124">
        <f>H164*M164</f>
        <v>0</v>
      </c>
      <c r="O164" s="126">
        <v>21</v>
      </c>
      <c r="P164" s="126">
        <f>J164*(O164/100)</f>
        <v>0</v>
      </c>
      <c r="Q164" s="126">
        <f>J164+P164</f>
        <v>0</v>
      </c>
      <c r="R164" s="127"/>
      <c r="S164" s="127" t="s">
        <v>117</v>
      </c>
      <c r="T164" s="128">
        <v>1</v>
      </c>
      <c r="U164" s="8"/>
      <c r="V164" s="8"/>
      <c r="W164" s="8"/>
      <c r="X164" s="60"/>
    </row>
    <row r="165" spans="1:27" ht="9.75" outlineLevel="4" x14ac:dyDescent="0.2">
      <c r="A165" s="129"/>
      <c r="B165" s="130"/>
      <c r="C165" s="130"/>
      <c r="D165" s="131"/>
      <c r="E165" s="135" t="s">
        <v>0</v>
      </c>
      <c r="F165" s="158" t="s">
        <v>232</v>
      </c>
      <c r="G165" s="158"/>
      <c r="H165" s="159"/>
      <c r="I165" s="160"/>
      <c r="J165" s="161"/>
      <c r="K165" s="133"/>
      <c r="L165" s="133"/>
      <c r="M165" s="133"/>
      <c r="N165" s="133"/>
      <c r="O165" s="134"/>
      <c r="P165" s="134"/>
      <c r="Q165" s="134"/>
      <c r="R165" s="131"/>
      <c r="S165" s="131"/>
      <c r="T165" s="130"/>
      <c r="U165" s="6"/>
      <c r="V165" s="8"/>
      <c r="W165" s="8"/>
      <c r="X165" s="132" t="str">
        <f>F165</f>
        <v>Základy z betonu železového (bez výztuže) pasy z betonu bez zvláštních nároků na prostředí tř. C 20/25</v>
      </c>
      <c r="Y165" s="9"/>
      <c r="AA165" s="11"/>
    </row>
    <row r="166" spans="1:27" ht="7.5" customHeight="1" outlineLevel="4" x14ac:dyDescent="0.15">
      <c r="B166" s="69"/>
      <c r="C166" s="69"/>
      <c r="D166" s="60"/>
      <c r="E166" s="60"/>
      <c r="F166" s="61"/>
      <c r="G166" s="60"/>
      <c r="H166" s="65"/>
      <c r="I166" s="104"/>
      <c r="J166" s="63"/>
      <c r="K166" s="65"/>
      <c r="L166" s="65"/>
      <c r="M166" s="65"/>
      <c r="N166" s="65"/>
      <c r="O166" s="63"/>
      <c r="P166" s="63"/>
      <c r="Q166" s="63"/>
      <c r="R166" s="60"/>
      <c r="S166" s="60"/>
      <c r="T166" s="69"/>
      <c r="U166" s="8"/>
      <c r="X166" s="60"/>
    </row>
    <row r="167" spans="1:27" ht="11.25" outlineLevel="4" x14ac:dyDescent="0.2">
      <c r="A167" s="136"/>
      <c r="B167" s="137"/>
      <c r="C167" s="137"/>
      <c r="D167" s="138"/>
      <c r="E167" s="144" t="s">
        <v>1</v>
      </c>
      <c r="F167" s="139" t="s">
        <v>150</v>
      </c>
      <c r="G167" s="138"/>
      <c r="H167" s="140">
        <v>0</v>
      </c>
      <c r="I167" s="141"/>
      <c r="J167" s="142"/>
      <c r="K167" s="143"/>
      <c r="L167" s="143"/>
      <c r="M167" s="143"/>
      <c r="N167" s="143"/>
      <c r="O167" s="142"/>
      <c r="P167" s="142"/>
      <c r="Q167" s="142"/>
      <c r="R167" s="138"/>
      <c r="S167" s="138"/>
      <c r="T167" s="137"/>
      <c r="U167" s="6"/>
      <c r="V167" s="8"/>
      <c r="W167" s="8"/>
      <c r="X167" s="60"/>
    </row>
    <row r="168" spans="1:27" ht="11.25" outlineLevel="4" x14ac:dyDescent="0.2">
      <c r="A168" s="136"/>
      <c r="B168" s="137"/>
      <c r="C168" s="137"/>
      <c r="D168" s="138"/>
      <c r="E168" s="144"/>
      <c r="F168" s="139" t="s">
        <v>145</v>
      </c>
      <c r="G168" s="138"/>
      <c r="H168" s="140">
        <v>0</v>
      </c>
      <c r="I168" s="141"/>
      <c r="J168" s="142"/>
      <c r="K168" s="143"/>
      <c r="L168" s="143"/>
      <c r="M168" s="143"/>
      <c r="N168" s="143"/>
      <c r="O168" s="142"/>
      <c r="P168" s="142"/>
      <c r="Q168" s="142"/>
      <c r="R168" s="138"/>
      <c r="S168" s="138"/>
      <c r="T168" s="137"/>
      <c r="U168" s="6"/>
      <c r="V168" s="8"/>
      <c r="W168" s="8"/>
      <c r="X168" s="60"/>
    </row>
    <row r="169" spans="1:27" ht="11.25" outlineLevel="4" x14ac:dyDescent="0.2">
      <c r="A169" s="136"/>
      <c r="B169" s="137"/>
      <c r="C169" s="137"/>
      <c r="D169" s="138"/>
      <c r="E169" s="144"/>
      <c r="F169" s="139" t="s">
        <v>233</v>
      </c>
      <c r="G169" s="138"/>
      <c r="H169" s="140">
        <v>26.534999999999997</v>
      </c>
      <c r="I169" s="141"/>
      <c r="J169" s="142"/>
      <c r="K169" s="143"/>
      <c r="L169" s="143"/>
      <c r="M169" s="143"/>
      <c r="N169" s="143"/>
      <c r="O169" s="142"/>
      <c r="P169" s="142"/>
      <c r="Q169" s="142"/>
      <c r="R169" s="138"/>
      <c r="S169" s="138"/>
      <c r="T169" s="137"/>
      <c r="U169" s="6"/>
      <c r="V169" s="8"/>
      <c r="W169" s="8"/>
      <c r="X169" s="60"/>
    </row>
    <row r="170" spans="1:27" ht="11.25" outlineLevel="4" x14ac:dyDescent="0.2">
      <c r="A170" s="136"/>
      <c r="B170" s="137"/>
      <c r="C170" s="137"/>
      <c r="D170" s="138"/>
      <c r="E170" s="144"/>
      <c r="F170" s="139" t="s">
        <v>234</v>
      </c>
      <c r="G170" s="138"/>
      <c r="H170" s="140">
        <v>5.2624000000000004</v>
      </c>
      <c r="I170" s="141"/>
      <c r="J170" s="142"/>
      <c r="K170" s="143"/>
      <c r="L170" s="143"/>
      <c r="M170" s="143"/>
      <c r="N170" s="143"/>
      <c r="O170" s="142"/>
      <c r="P170" s="142"/>
      <c r="Q170" s="142"/>
      <c r="R170" s="138"/>
      <c r="S170" s="138"/>
      <c r="T170" s="137"/>
      <c r="U170" s="6"/>
      <c r="V170" s="8"/>
      <c r="W170" s="8"/>
      <c r="X170" s="60"/>
    </row>
    <row r="171" spans="1:27" ht="7.5" customHeight="1" outlineLevel="4" x14ac:dyDescent="0.15">
      <c r="A171" s="8"/>
      <c r="B171" s="69"/>
      <c r="C171" s="69"/>
      <c r="D171" s="60"/>
      <c r="E171" s="60"/>
      <c r="F171" s="103"/>
      <c r="G171" s="60"/>
      <c r="H171" s="65"/>
      <c r="I171" s="104"/>
      <c r="J171" s="63"/>
      <c r="K171" s="65"/>
      <c r="L171" s="65"/>
      <c r="M171" s="65"/>
      <c r="N171" s="65"/>
      <c r="O171" s="63"/>
      <c r="P171" s="63"/>
      <c r="Q171" s="63"/>
      <c r="R171" s="60"/>
      <c r="S171" s="60"/>
      <c r="T171" s="69"/>
      <c r="U171" s="8"/>
      <c r="X171" s="60"/>
    </row>
    <row r="172" spans="1:27" ht="11.25" outlineLevel="3" x14ac:dyDescent="0.2">
      <c r="A172" s="4"/>
      <c r="B172" s="119"/>
      <c r="C172" s="120">
        <v>27</v>
      </c>
      <c r="D172" s="121" t="s">
        <v>113</v>
      </c>
      <c r="E172" s="122" t="s">
        <v>235</v>
      </c>
      <c r="F172" s="123" t="s">
        <v>236</v>
      </c>
      <c r="G172" s="121" t="s">
        <v>143</v>
      </c>
      <c r="H172" s="124">
        <v>206.92</v>
      </c>
      <c r="I172" s="125">
        <v>0</v>
      </c>
      <c r="J172" s="126">
        <f>H172*I172</f>
        <v>0</v>
      </c>
      <c r="K172" s="124">
        <v>2.6900000000000001E-3</v>
      </c>
      <c r="L172" s="124">
        <f>H172*K172</f>
        <v>0.55661479999999997</v>
      </c>
      <c r="M172" s="124"/>
      <c r="N172" s="124">
        <f>H172*M172</f>
        <v>0</v>
      </c>
      <c r="O172" s="126">
        <v>21</v>
      </c>
      <c r="P172" s="126">
        <f>J172*(O172/100)</f>
        <v>0</v>
      </c>
      <c r="Q172" s="126">
        <f>J172+P172</f>
        <v>0</v>
      </c>
      <c r="R172" s="127"/>
      <c r="S172" s="127" t="s">
        <v>117</v>
      </c>
      <c r="T172" s="128">
        <v>1</v>
      </c>
      <c r="U172" s="8"/>
      <c r="V172" s="8"/>
      <c r="W172" s="8"/>
      <c r="X172" s="60"/>
    </row>
    <row r="173" spans="1:27" ht="9.75" outlineLevel="4" x14ac:dyDescent="0.2">
      <c r="A173" s="129"/>
      <c r="B173" s="130"/>
      <c r="C173" s="130"/>
      <c r="D173" s="131"/>
      <c r="E173" s="135" t="s">
        <v>0</v>
      </c>
      <c r="F173" s="158" t="s">
        <v>237</v>
      </c>
      <c r="G173" s="158"/>
      <c r="H173" s="159"/>
      <c r="I173" s="160"/>
      <c r="J173" s="161"/>
      <c r="K173" s="133"/>
      <c r="L173" s="133"/>
      <c r="M173" s="133"/>
      <c r="N173" s="133"/>
      <c r="O173" s="134"/>
      <c r="P173" s="134"/>
      <c r="Q173" s="134"/>
      <c r="R173" s="131"/>
      <c r="S173" s="131"/>
      <c r="T173" s="130"/>
      <c r="U173" s="6"/>
      <c r="V173" s="8"/>
      <c r="W173" s="8"/>
      <c r="X173" s="132" t="str">
        <f>F173</f>
        <v>Bednění základů pasů rovné zřízení</v>
      </c>
      <c r="Y173" s="9"/>
      <c r="AA173" s="11"/>
    </row>
    <row r="174" spans="1:27" ht="7.5" customHeight="1" outlineLevel="4" x14ac:dyDescent="0.15">
      <c r="B174" s="69"/>
      <c r="C174" s="69"/>
      <c r="D174" s="60"/>
      <c r="E174" s="60"/>
      <c r="F174" s="61"/>
      <c r="G174" s="60"/>
      <c r="H174" s="65"/>
      <c r="I174" s="104"/>
      <c r="J174" s="63"/>
      <c r="K174" s="65"/>
      <c r="L174" s="65"/>
      <c r="M174" s="65"/>
      <c r="N174" s="65"/>
      <c r="O174" s="63"/>
      <c r="P174" s="63"/>
      <c r="Q174" s="63"/>
      <c r="R174" s="60"/>
      <c r="S174" s="60"/>
      <c r="T174" s="69"/>
      <c r="U174" s="8"/>
      <c r="X174" s="60"/>
    </row>
    <row r="175" spans="1:27" ht="11.25" outlineLevel="4" x14ac:dyDescent="0.2">
      <c r="A175" s="136"/>
      <c r="B175" s="137"/>
      <c r="C175" s="137"/>
      <c r="D175" s="138"/>
      <c r="E175" s="144" t="s">
        <v>1</v>
      </c>
      <c r="F175" s="139" t="s">
        <v>150</v>
      </c>
      <c r="G175" s="138"/>
      <c r="H175" s="140">
        <v>0</v>
      </c>
      <c r="I175" s="141"/>
      <c r="J175" s="142"/>
      <c r="K175" s="143"/>
      <c r="L175" s="143"/>
      <c r="M175" s="143"/>
      <c r="N175" s="143"/>
      <c r="O175" s="142"/>
      <c r="P175" s="142"/>
      <c r="Q175" s="142"/>
      <c r="R175" s="138"/>
      <c r="S175" s="138"/>
      <c r="T175" s="137"/>
      <c r="U175" s="6"/>
      <c r="V175" s="8"/>
      <c r="W175" s="8"/>
      <c r="X175" s="60"/>
    </row>
    <row r="176" spans="1:27" ht="11.25" outlineLevel="4" x14ac:dyDescent="0.2">
      <c r="A176" s="136"/>
      <c r="B176" s="137"/>
      <c r="C176" s="137"/>
      <c r="D176" s="138"/>
      <c r="E176" s="144"/>
      <c r="F176" s="139" t="s">
        <v>145</v>
      </c>
      <c r="G176" s="138"/>
      <c r="H176" s="140">
        <v>0</v>
      </c>
      <c r="I176" s="141"/>
      <c r="J176" s="142"/>
      <c r="K176" s="143"/>
      <c r="L176" s="143"/>
      <c r="M176" s="143"/>
      <c r="N176" s="143"/>
      <c r="O176" s="142"/>
      <c r="P176" s="142"/>
      <c r="Q176" s="142"/>
      <c r="R176" s="138"/>
      <c r="S176" s="138"/>
      <c r="T176" s="137"/>
      <c r="U176" s="6"/>
      <c r="V176" s="8"/>
      <c r="W176" s="8"/>
      <c r="X176" s="60"/>
    </row>
    <row r="177" spans="1:27" ht="11.25" outlineLevel="4" x14ac:dyDescent="0.2">
      <c r="A177" s="136"/>
      <c r="B177" s="137"/>
      <c r="C177" s="137"/>
      <c r="D177" s="138"/>
      <c r="E177" s="144"/>
      <c r="F177" s="139" t="s">
        <v>238</v>
      </c>
      <c r="G177" s="138"/>
      <c r="H177" s="140">
        <v>183</v>
      </c>
      <c r="I177" s="141"/>
      <c r="J177" s="142"/>
      <c r="K177" s="143"/>
      <c r="L177" s="143"/>
      <c r="M177" s="143"/>
      <c r="N177" s="143"/>
      <c r="O177" s="142"/>
      <c r="P177" s="142"/>
      <c r="Q177" s="142"/>
      <c r="R177" s="138"/>
      <c r="S177" s="138"/>
      <c r="T177" s="137"/>
      <c r="U177" s="6"/>
      <c r="V177" s="8"/>
      <c r="W177" s="8"/>
      <c r="X177" s="60"/>
    </row>
    <row r="178" spans="1:27" ht="11.25" outlineLevel="4" x14ac:dyDescent="0.2">
      <c r="A178" s="136"/>
      <c r="B178" s="137"/>
      <c r="C178" s="137"/>
      <c r="D178" s="138"/>
      <c r="E178" s="144"/>
      <c r="F178" s="139" t="s">
        <v>239</v>
      </c>
      <c r="G178" s="138"/>
      <c r="H178" s="140">
        <v>23.92</v>
      </c>
      <c r="I178" s="141"/>
      <c r="J178" s="142"/>
      <c r="K178" s="143"/>
      <c r="L178" s="143"/>
      <c r="M178" s="143"/>
      <c r="N178" s="143"/>
      <c r="O178" s="142"/>
      <c r="P178" s="142"/>
      <c r="Q178" s="142"/>
      <c r="R178" s="138"/>
      <c r="S178" s="138"/>
      <c r="T178" s="137"/>
      <c r="U178" s="6"/>
      <c r="V178" s="8"/>
      <c r="W178" s="8"/>
      <c r="X178" s="60"/>
    </row>
    <row r="179" spans="1:27" ht="7.5" customHeight="1" outlineLevel="4" x14ac:dyDescent="0.15">
      <c r="A179" s="8"/>
      <c r="B179" s="69"/>
      <c r="C179" s="69"/>
      <c r="D179" s="60"/>
      <c r="E179" s="60"/>
      <c r="F179" s="103"/>
      <c r="G179" s="60"/>
      <c r="H179" s="65"/>
      <c r="I179" s="104"/>
      <c r="J179" s="63"/>
      <c r="K179" s="65"/>
      <c r="L179" s="65"/>
      <c r="M179" s="65"/>
      <c r="N179" s="65"/>
      <c r="O179" s="63"/>
      <c r="P179" s="63"/>
      <c r="Q179" s="63"/>
      <c r="R179" s="60"/>
      <c r="S179" s="60"/>
      <c r="T179" s="69"/>
      <c r="U179" s="8"/>
      <c r="X179" s="60"/>
    </row>
    <row r="180" spans="1:27" ht="11.25" outlineLevel="3" x14ac:dyDescent="0.2">
      <c r="A180" s="4"/>
      <c r="B180" s="119"/>
      <c r="C180" s="120">
        <v>28</v>
      </c>
      <c r="D180" s="121" t="s">
        <v>113</v>
      </c>
      <c r="E180" s="122" t="s">
        <v>240</v>
      </c>
      <c r="F180" s="123" t="s">
        <v>241</v>
      </c>
      <c r="G180" s="121" t="s">
        <v>143</v>
      </c>
      <c r="H180" s="124">
        <v>206.92</v>
      </c>
      <c r="I180" s="125">
        <v>0</v>
      </c>
      <c r="J180" s="126">
        <f>H180*I180</f>
        <v>0</v>
      </c>
      <c r="K180" s="124"/>
      <c r="L180" s="124">
        <f>H180*K180</f>
        <v>0</v>
      </c>
      <c r="M180" s="124"/>
      <c r="N180" s="124">
        <f>H180*M180</f>
        <v>0</v>
      </c>
      <c r="O180" s="126">
        <v>21</v>
      </c>
      <c r="P180" s="126">
        <f>J180*(O180/100)</f>
        <v>0</v>
      </c>
      <c r="Q180" s="126">
        <f>J180+P180</f>
        <v>0</v>
      </c>
      <c r="R180" s="127"/>
      <c r="S180" s="127" t="s">
        <v>117</v>
      </c>
      <c r="T180" s="128">
        <v>1</v>
      </c>
      <c r="U180" s="8"/>
      <c r="V180" s="8"/>
      <c r="W180" s="8"/>
      <c r="X180" s="60"/>
    </row>
    <row r="181" spans="1:27" ht="9.75" outlineLevel="4" x14ac:dyDescent="0.2">
      <c r="A181" s="129"/>
      <c r="B181" s="130"/>
      <c r="C181" s="130"/>
      <c r="D181" s="131"/>
      <c r="E181" s="135" t="s">
        <v>0</v>
      </c>
      <c r="F181" s="158" t="s">
        <v>242</v>
      </c>
      <c r="G181" s="158"/>
      <c r="H181" s="159"/>
      <c r="I181" s="160"/>
      <c r="J181" s="161"/>
      <c r="K181" s="133"/>
      <c r="L181" s="133"/>
      <c r="M181" s="133"/>
      <c r="N181" s="133"/>
      <c r="O181" s="134"/>
      <c r="P181" s="134"/>
      <c r="Q181" s="134"/>
      <c r="R181" s="131"/>
      <c r="S181" s="131"/>
      <c r="T181" s="130"/>
      <c r="U181" s="6"/>
      <c r="V181" s="8"/>
      <c r="W181" s="8"/>
      <c r="X181" s="132" t="str">
        <f>F181</f>
        <v>Bednění základů pasů rovné odstranění</v>
      </c>
      <c r="Y181" s="9"/>
      <c r="AA181" s="11"/>
    </row>
    <row r="182" spans="1:27" ht="7.5" customHeight="1" outlineLevel="4" x14ac:dyDescent="0.15">
      <c r="B182" s="69"/>
      <c r="C182" s="69"/>
      <c r="D182" s="60"/>
      <c r="E182" s="60"/>
      <c r="F182" s="61"/>
      <c r="G182" s="60"/>
      <c r="H182" s="65"/>
      <c r="I182" s="104"/>
      <c r="J182" s="63"/>
      <c r="K182" s="65"/>
      <c r="L182" s="65"/>
      <c r="M182" s="65"/>
      <c r="N182" s="65"/>
      <c r="O182" s="63"/>
      <c r="P182" s="63"/>
      <c r="Q182" s="63"/>
      <c r="R182" s="60"/>
      <c r="S182" s="60"/>
      <c r="T182" s="69"/>
      <c r="U182" s="8"/>
      <c r="X182" s="60"/>
    </row>
    <row r="183" spans="1:27" ht="11.25" outlineLevel="3" x14ac:dyDescent="0.2">
      <c r="A183" s="4"/>
      <c r="B183" s="119"/>
      <c r="C183" s="120">
        <v>29</v>
      </c>
      <c r="D183" s="121" t="s">
        <v>113</v>
      </c>
      <c r="E183" s="122" t="s">
        <v>243</v>
      </c>
      <c r="F183" s="123" t="s">
        <v>244</v>
      </c>
      <c r="G183" s="121" t="s">
        <v>223</v>
      </c>
      <c r="H183" s="124">
        <v>1.8928</v>
      </c>
      <c r="I183" s="125">
        <v>0</v>
      </c>
      <c r="J183" s="126">
        <f>H183*I183</f>
        <v>0</v>
      </c>
      <c r="K183" s="124">
        <v>1.06277</v>
      </c>
      <c r="L183" s="124">
        <f>H183*K183</f>
        <v>2.011611056</v>
      </c>
      <c r="M183" s="124"/>
      <c r="N183" s="124">
        <f>H183*M183</f>
        <v>0</v>
      </c>
      <c r="O183" s="126">
        <v>21</v>
      </c>
      <c r="P183" s="126">
        <f>J183*(O183/100)</f>
        <v>0</v>
      </c>
      <c r="Q183" s="126">
        <f>J183+P183</f>
        <v>0</v>
      </c>
      <c r="R183" s="127"/>
      <c r="S183" s="127" t="s">
        <v>117</v>
      </c>
      <c r="T183" s="128">
        <v>1</v>
      </c>
      <c r="U183" s="8"/>
      <c r="V183" s="8"/>
      <c r="W183" s="8"/>
      <c r="X183" s="60"/>
    </row>
    <row r="184" spans="1:27" ht="9.75" outlineLevel="4" x14ac:dyDescent="0.2">
      <c r="A184" s="129"/>
      <c r="B184" s="130"/>
      <c r="C184" s="130"/>
      <c r="D184" s="131"/>
      <c r="E184" s="135" t="s">
        <v>0</v>
      </c>
      <c r="F184" s="158" t="s">
        <v>245</v>
      </c>
      <c r="G184" s="158"/>
      <c r="H184" s="159"/>
      <c r="I184" s="160"/>
      <c r="J184" s="161"/>
      <c r="K184" s="133"/>
      <c r="L184" s="133"/>
      <c r="M184" s="133"/>
      <c r="N184" s="133"/>
      <c r="O184" s="134"/>
      <c r="P184" s="134"/>
      <c r="Q184" s="134"/>
      <c r="R184" s="131"/>
      <c r="S184" s="131"/>
      <c r="T184" s="130"/>
      <c r="U184" s="6"/>
      <c r="V184" s="8"/>
      <c r="W184" s="8"/>
      <c r="X184" s="132" t="str">
        <f>F184</f>
        <v>Výztuž základů pasů ze svařovaných sítí z drátů typu KARI</v>
      </c>
      <c r="Y184" s="9"/>
      <c r="AA184" s="11"/>
    </row>
    <row r="185" spans="1:27" ht="7.5" customHeight="1" outlineLevel="4" x14ac:dyDescent="0.15">
      <c r="B185" s="69"/>
      <c r="C185" s="69"/>
      <c r="D185" s="60"/>
      <c r="E185" s="60"/>
      <c r="F185" s="61"/>
      <c r="G185" s="60"/>
      <c r="H185" s="65"/>
      <c r="I185" s="104"/>
      <c r="J185" s="63"/>
      <c r="K185" s="65"/>
      <c r="L185" s="65"/>
      <c r="M185" s="65"/>
      <c r="N185" s="65"/>
      <c r="O185" s="63"/>
      <c r="P185" s="63"/>
      <c r="Q185" s="63"/>
      <c r="R185" s="60"/>
      <c r="S185" s="60"/>
      <c r="T185" s="69"/>
      <c r="U185" s="8"/>
      <c r="X185" s="60"/>
    </row>
    <row r="186" spans="1:27" ht="11.25" outlineLevel="4" x14ac:dyDescent="0.2">
      <c r="A186" s="136"/>
      <c r="B186" s="137"/>
      <c r="C186" s="137"/>
      <c r="D186" s="138"/>
      <c r="E186" s="144" t="s">
        <v>1</v>
      </c>
      <c r="F186" s="139" t="s">
        <v>150</v>
      </c>
      <c r="G186" s="138"/>
      <c r="H186" s="140">
        <v>0</v>
      </c>
      <c r="I186" s="141"/>
      <c r="J186" s="142"/>
      <c r="K186" s="143"/>
      <c r="L186" s="143"/>
      <c r="M186" s="143"/>
      <c r="N186" s="143"/>
      <c r="O186" s="142"/>
      <c r="P186" s="142"/>
      <c r="Q186" s="142"/>
      <c r="R186" s="138"/>
      <c r="S186" s="138"/>
      <c r="T186" s="137"/>
      <c r="U186" s="6"/>
      <c r="V186" s="8"/>
      <c r="W186" s="8"/>
      <c r="X186" s="60"/>
    </row>
    <row r="187" spans="1:27" ht="11.25" outlineLevel="4" x14ac:dyDescent="0.2">
      <c r="A187" s="136"/>
      <c r="B187" s="137"/>
      <c r="C187" s="137"/>
      <c r="D187" s="138"/>
      <c r="E187" s="144"/>
      <c r="F187" s="139" t="s">
        <v>246</v>
      </c>
      <c r="G187" s="138"/>
      <c r="H187" s="140">
        <v>1.8928</v>
      </c>
      <c r="I187" s="141"/>
      <c r="J187" s="142"/>
      <c r="K187" s="143"/>
      <c r="L187" s="143"/>
      <c r="M187" s="143"/>
      <c r="N187" s="143"/>
      <c r="O187" s="142"/>
      <c r="P187" s="142"/>
      <c r="Q187" s="142"/>
      <c r="R187" s="138"/>
      <c r="S187" s="138"/>
      <c r="T187" s="137"/>
      <c r="U187" s="6"/>
      <c r="V187" s="8"/>
      <c r="W187" s="8"/>
      <c r="X187" s="60"/>
    </row>
    <row r="188" spans="1:27" ht="7.5" customHeight="1" outlineLevel="4" x14ac:dyDescent="0.15">
      <c r="A188" s="8"/>
      <c r="B188" s="69"/>
      <c r="C188" s="69"/>
      <c r="D188" s="60"/>
      <c r="E188" s="60"/>
      <c r="F188" s="103"/>
      <c r="G188" s="60"/>
      <c r="H188" s="65"/>
      <c r="I188" s="104"/>
      <c r="J188" s="63"/>
      <c r="K188" s="65"/>
      <c r="L188" s="65"/>
      <c r="M188" s="65"/>
      <c r="N188" s="65"/>
      <c r="O188" s="63"/>
      <c r="P188" s="63"/>
      <c r="Q188" s="63"/>
      <c r="R188" s="60"/>
      <c r="S188" s="60"/>
      <c r="T188" s="69"/>
      <c r="U188" s="8"/>
      <c r="X188" s="60"/>
    </row>
    <row r="189" spans="1:27" ht="11.25" outlineLevel="3" x14ac:dyDescent="0.2">
      <c r="A189" s="4"/>
      <c r="B189" s="119"/>
      <c r="C189" s="120">
        <v>30</v>
      </c>
      <c r="D189" s="121" t="s">
        <v>113</v>
      </c>
      <c r="E189" s="122" t="s">
        <v>247</v>
      </c>
      <c r="F189" s="123" t="s">
        <v>248</v>
      </c>
      <c r="G189" s="121" t="s">
        <v>223</v>
      </c>
      <c r="H189" s="124">
        <v>0.27510000000000001</v>
      </c>
      <c r="I189" s="125">
        <v>0</v>
      </c>
      <c r="J189" s="126">
        <f>H189*I189</f>
        <v>0</v>
      </c>
      <c r="K189" s="124">
        <v>1.0606199999999999</v>
      </c>
      <c r="L189" s="124">
        <f>H189*K189</f>
        <v>0.29177656199999996</v>
      </c>
      <c r="M189" s="124"/>
      <c r="N189" s="124">
        <f>H189*M189</f>
        <v>0</v>
      </c>
      <c r="O189" s="126">
        <v>21</v>
      </c>
      <c r="P189" s="126">
        <f>J189*(O189/100)</f>
        <v>0</v>
      </c>
      <c r="Q189" s="126">
        <f>J189+P189</f>
        <v>0</v>
      </c>
      <c r="R189" s="127"/>
      <c r="S189" s="127" t="s">
        <v>117</v>
      </c>
      <c r="T189" s="128">
        <v>1</v>
      </c>
      <c r="U189" s="8"/>
      <c r="V189" s="8"/>
      <c r="W189" s="8"/>
      <c r="X189" s="60"/>
    </row>
    <row r="190" spans="1:27" ht="9.75" outlineLevel="4" x14ac:dyDescent="0.2">
      <c r="A190" s="129"/>
      <c r="B190" s="130"/>
      <c r="C190" s="130"/>
      <c r="D190" s="131"/>
      <c r="E190" s="135" t="s">
        <v>0</v>
      </c>
      <c r="F190" s="158" t="s">
        <v>249</v>
      </c>
      <c r="G190" s="158"/>
      <c r="H190" s="159"/>
      <c r="I190" s="160"/>
      <c r="J190" s="161"/>
      <c r="K190" s="133"/>
      <c r="L190" s="133"/>
      <c r="M190" s="133"/>
      <c r="N190" s="133"/>
      <c r="O190" s="134"/>
      <c r="P190" s="134"/>
      <c r="Q190" s="134"/>
      <c r="R190" s="131"/>
      <c r="S190" s="131"/>
      <c r="T190" s="130"/>
      <c r="U190" s="6"/>
      <c r="V190" s="8"/>
      <c r="W190" s="8"/>
      <c r="X190" s="132" t="str">
        <f>F190</f>
        <v>Výztuž základů pasů z betonářské oceli 10 505 (R) nebo BSt 500</v>
      </c>
      <c r="Y190" s="9"/>
      <c r="AA190" s="11"/>
    </row>
    <row r="191" spans="1:27" ht="7.5" customHeight="1" outlineLevel="4" x14ac:dyDescent="0.15">
      <c r="B191" s="69"/>
      <c r="C191" s="69"/>
      <c r="D191" s="60"/>
      <c r="E191" s="60"/>
      <c r="F191" s="61"/>
      <c r="G191" s="60"/>
      <c r="H191" s="65"/>
      <c r="I191" s="104"/>
      <c r="J191" s="63"/>
      <c r="K191" s="65"/>
      <c r="L191" s="65"/>
      <c r="M191" s="65"/>
      <c r="N191" s="65"/>
      <c r="O191" s="63"/>
      <c r="P191" s="63"/>
      <c r="Q191" s="63"/>
      <c r="R191" s="60"/>
      <c r="S191" s="60"/>
      <c r="T191" s="69"/>
      <c r="U191" s="8"/>
      <c r="X191" s="60"/>
    </row>
    <row r="192" spans="1:27" ht="11.25" outlineLevel="4" x14ac:dyDescent="0.2">
      <c r="A192" s="136"/>
      <c r="B192" s="137"/>
      <c r="C192" s="137"/>
      <c r="D192" s="138"/>
      <c r="E192" s="144" t="s">
        <v>1</v>
      </c>
      <c r="F192" s="139" t="s">
        <v>150</v>
      </c>
      <c r="G192" s="138"/>
      <c r="H192" s="140">
        <v>0</v>
      </c>
      <c r="I192" s="141"/>
      <c r="J192" s="142"/>
      <c r="K192" s="143"/>
      <c r="L192" s="143"/>
      <c r="M192" s="143"/>
      <c r="N192" s="143"/>
      <c r="O192" s="142"/>
      <c r="P192" s="142"/>
      <c r="Q192" s="142"/>
      <c r="R192" s="138"/>
      <c r="S192" s="138"/>
      <c r="T192" s="137"/>
      <c r="U192" s="6"/>
      <c r="V192" s="8"/>
      <c r="W192" s="8"/>
      <c r="X192" s="60"/>
    </row>
    <row r="193" spans="1:27" ht="11.25" outlineLevel="4" x14ac:dyDescent="0.2">
      <c r="A193" s="136"/>
      <c r="B193" s="137"/>
      <c r="C193" s="137"/>
      <c r="D193" s="138"/>
      <c r="E193" s="144"/>
      <c r="F193" s="139" t="s">
        <v>250</v>
      </c>
      <c r="G193" s="138"/>
      <c r="H193" s="140">
        <v>0.27510000000000001</v>
      </c>
      <c r="I193" s="141"/>
      <c r="J193" s="142"/>
      <c r="K193" s="143"/>
      <c r="L193" s="143"/>
      <c r="M193" s="143"/>
      <c r="N193" s="143"/>
      <c r="O193" s="142"/>
      <c r="P193" s="142"/>
      <c r="Q193" s="142"/>
      <c r="R193" s="138"/>
      <c r="S193" s="138"/>
      <c r="T193" s="137"/>
      <c r="U193" s="6"/>
      <c r="V193" s="8"/>
      <c r="W193" s="8"/>
      <c r="X193" s="60"/>
    </row>
    <row r="194" spans="1:27" ht="7.5" customHeight="1" outlineLevel="4" x14ac:dyDescent="0.15">
      <c r="A194" s="8"/>
      <c r="B194" s="69"/>
      <c r="C194" s="69"/>
      <c r="D194" s="60"/>
      <c r="E194" s="60"/>
      <c r="F194" s="103"/>
      <c r="G194" s="60"/>
      <c r="H194" s="65"/>
      <c r="I194" s="104"/>
      <c r="J194" s="63"/>
      <c r="K194" s="65"/>
      <c r="L194" s="65"/>
      <c r="M194" s="65"/>
      <c r="N194" s="65"/>
      <c r="O194" s="63"/>
      <c r="P194" s="63"/>
      <c r="Q194" s="63"/>
      <c r="R194" s="60"/>
      <c r="S194" s="60"/>
      <c r="T194" s="69"/>
      <c r="U194" s="8"/>
      <c r="X194" s="60"/>
    </row>
    <row r="195" spans="1:27" ht="11.25" outlineLevel="3" x14ac:dyDescent="0.2">
      <c r="A195" s="4"/>
      <c r="B195" s="119"/>
      <c r="C195" s="120">
        <v>31</v>
      </c>
      <c r="D195" s="121" t="s">
        <v>113</v>
      </c>
      <c r="E195" s="122" t="s">
        <v>251</v>
      </c>
      <c r="F195" s="123" t="s">
        <v>252</v>
      </c>
      <c r="G195" s="121" t="s">
        <v>116</v>
      </c>
      <c r="H195" s="124">
        <v>4.284000000000001E-2</v>
      </c>
      <c r="I195" s="125">
        <v>0</v>
      </c>
      <c r="J195" s="126">
        <f>H195*I195</f>
        <v>0</v>
      </c>
      <c r="K195" s="124">
        <v>2.5018699999999998</v>
      </c>
      <c r="L195" s="124">
        <f>H195*K195</f>
        <v>0.10718011080000002</v>
      </c>
      <c r="M195" s="124"/>
      <c r="N195" s="124">
        <f>H195*M195</f>
        <v>0</v>
      </c>
      <c r="O195" s="126">
        <v>21</v>
      </c>
      <c r="P195" s="126">
        <f>J195*(O195/100)</f>
        <v>0</v>
      </c>
      <c r="Q195" s="126">
        <f>J195+P195</f>
        <v>0</v>
      </c>
      <c r="R195" s="127"/>
      <c r="S195" s="127" t="s">
        <v>117</v>
      </c>
      <c r="T195" s="128">
        <v>1</v>
      </c>
      <c r="U195" s="8"/>
      <c r="V195" s="8"/>
      <c r="W195" s="8"/>
      <c r="X195" s="60"/>
    </row>
    <row r="196" spans="1:27" ht="9.75" outlineLevel="4" x14ac:dyDescent="0.2">
      <c r="A196" s="129"/>
      <c r="B196" s="130"/>
      <c r="C196" s="130"/>
      <c r="D196" s="131"/>
      <c r="E196" s="135" t="s">
        <v>0</v>
      </c>
      <c r="F196" s="158" t="s">
        <v>253</v>
      </c>
      <c r="G196" s="158"/>
      <c r="H196" s="159"/>
      <c r="I196" s="160"/>
      <c r="J196" s="161"/>
      <c r="K196" s="133"/>
      <c r="L196" s="133"/>
      <c r="M196" s="133"/>
      <c r="N196" s="133"/>
      <c r="O196" s="134"/>
      <c r="P196" s="134"/>
      <c r="Q196" s="134"/>
      <c r="R196" s="131"/>
      <c r="S196" s="131"/>
      <c r="T196" s="130"/>
      <c r="U196" s="6"/>
      <c r="V196" s="8"/>
      <c r="W196" s="8"/>
      <c r="X196" s="132" t="str">
        <f>F196</f>
        <v>Zálivka kotevních otvorů z betonu bez zvýšených nároků na prostředí tř. C 20/25 při objemu jednoho otvoru do 0,02 m3</v>
      </c>
      <c r="Y196" s="9"/>
      <c r="AA196" s="11"/>
    </row>
    <row r="197" spans="1:27" ht="7.5" customHeight="1" outlineLevel="4" x14ac:dyDescent="0.15">
      <c r="B197" s="69"/>
      <c r="C197" s="69"/>
      <c r="D197" s="60"/>
      <c r="E197" s="60"/>
      <c r="F197" s="61"/>
      <c r="G197" s="60"/>
      <c r="H197" s="65"/>
      <c r="I197" s="104"/>
      <c r="J197" s="63"/>
      <c r="K197" s="65"/>
      <c r="L197" s="65"/>
      <c r="M197" s="65"/>
      <c r="N197" s="65"/>
      <c r="O197" s="63"/>
      <c r="P197" s="63"/>
      <c r="Q197" s="63"/>
      <c r="R197" s="60"/>
      <c r="S197" s="60"/>
      <c r="T197" s="69"/>
      <c r="U197" s="8"/>
      <c r="X197" s="60"/>
    </row>
    <row r="198" spans="1:27" ht="11.25" outlineLevel="4" x14ac:dyDescent="0.2">
      <c r="A198" s="136"/>
      <c r="B198" s="137"/>
      <c r="C198" s="137"/>
      <c r="D198" s="138"/>
      <c r="E198" s="144" t="s">
        <v>1</v>
      </c>
      <c r="F198" s="139" t="s">
        <v>150</v>
      </c>
      <c r="G198" s="138"/>
      <c r="H198" s="140">
        <v>0</v>
      </c>
      <c r="I198" s="141"/>
      <c r="J198" s="142"/>
      <c r="K198" s="143"/>
      <c r="L198" s="143"/>
      <c r="M198" s="143"/>
      <c r="N198" s="143"/>
      <c r="O198" s="142"/>
      <c r="P198" s="142"/>
      <c r="Q198" s="142"/>
      <c r="R198" s="138"/>
      <c r="S198" s="138"/>
      <c r="T198" s="137"/>
      <c r="U198" s="6"/>
      <c r="V198" s="8"/>
      <c r="W198" s="8"/>
      <c r="X198" s="60"/>
    </row>
    <row r="199" spans="1:27" ht="11.25" outlineLevel="4" x14ac:dyDescent="0.2">
      <c r="A199" s="136"/>
      <c r="B199" s="137"/>
      <c r="C199" s="137"/>
      <c r="D199" s="138"/>
      <c r="E199" s="144"/>
      <c r="F199" s="139" t="s">
        <v>254</v>
      </c>
      <c r="G199" s="138"/>
      <c r="H199" s="140">
        <v>4.284000000000001E-2</v>
      </c>
      <c r="I199" s="141"/>
      <c r="J199" s="142"/>
      <c r="K199" s="143"/>
      <c r="L199" s="143"/>
      <c r="M199" s="143"/>
      <c r="N199" s="143"/>
      <c r="O199" s="142"/>
      <c r="P199" s="142"/>
      <c r="Q199" s="142"/>
      <c r="R199" s="138"/>
      <c r="S199" s="138"/>
      <c r="T199" s="137"/>
      <c r="U199" s="6"/>
      <c r="V199" s="8"/>
      <c r="W199" s="8"/>
      <c r="X199" s="60"/>
    </row>
    <row r="200" spans="1:27" ht="7.5" customHeight="1" outlineLevel="4" x14ac:dyDescent="0.15">
      <c r="A200" s="8"/>
      <c r="B200" s="69"/>
      <c r="C200" s="69"/>
      <c r="D200" s="60"/>
      <c r="E200" s="60"/>
      <c r="F200" s="103"/>
      <c r="G200" s="60"/>
      <c r="H200" s="65"/>
      <c r="I200" s="104"/>
      <c r="J200" s="63"/>
      <c r="K200" s="65"/>
      <c r="L200" s="65"/>
      <c r="M200" s="65"/>
      <c r="N200" s="65"/>
      <c r="O200" s="63"/>
      <c r="P200" s="63"/>
      <c r="Q200" s="63"/>
      <c r="R200" s="60"/>
      <c r="S200" s="60"/>
      <c r="T200" s="69"/>
      <c r="U200" s="8"/>
      <c r="X200" s="60"/>
    </row>
    <row r="201" spans="1:27" ht="11.25" outlineLevel="3" x14ac:dyDescent="0.2">
      <c r="A201" s="4"/>
      <c r="B201" s="119"/>
      <c r="C201" s="120">
        <v>32</v>
      </c>
      <c r="D201" s="121" t="s">
        <v>113</v>
      </c>
      <c r="E201" s="122" t="s">
        <v>255</v>
      </c>
      <c r="F201" s="123" t="s">
        <v>256</v>
      </c>
      <c r="G201" s="121" t="s">
        <v>116</v>
      </c>
      <c r="H201" s="124">
        <v>9.3149999999999995</v>
      </c>
      <c r="I201" s="125">
        <v>0</v>
      </c>
      <c r="J201" s="126">
        <f>H201*I201</f>
        <v>0</v>
      </c>
      <c r="K201" s="124"/>
      <c r="L201" s="124">
        <f>H201*K201</f>
        <v>0</v>
      </c>
      <c r="M201" s="124"/>
      <c r="N201" s="124">
        <f>H201*M201</f>
        <v>0</v>
      </c>
      <c r="O201" s="126">
        <v>21</v>
      </c>
      <c r="P201" s="126">
        <f>J201*(O201/100)</f>
        <v>0</v>
      </c>
      <c r="Q201" s="126">
        <f>J201+P201</f>
        <v>0</v>
      </c>
      <c r="R201" s="127"/>
      <c r="S201" s="127" t="s">
        <v>117</v>
      </c>
      <c r="T201" s="128">
        <v>1</v>
      </c>
      <c r="U201" s="8"/>
      <c r="V201" s="8"/>
      <c r="W201" s="8"/>
      <c r="X201" s="60"/>
    </row>
    <row r="202" spans="1:27" ht="9.75" outlineLevel="4" x14ac:dyDescent="0.2">
      <c r="A202" s="129"/>
      <c r="B202" s="130"/>
      <c r="C202" s="130"/>
      <c r="D202" s="131"/>
      <c r="E202" s="135" t="s">
        <v>0</v>
      </c>
      <c r="F202" s="158" t="s">
        <v>257</v>
      </c>
      <c r="G202" s="158"/>
      <c r="H202" s="159"/>
      <c r="I202" s="160"/>
      <c r="J202" s="161"/>
      <c r="K202" s="133"/>
      <c r="L202" s="133"/>
      <c r="M202" s="133"/>
      <c r="N202" s="133"/>
      <c r="O202" s="134"/>
      <c r="P202" s="134"/>
      <c r="Q202" s="134"/>
      <c r="R202" s="131"/>
      <c r="S202" s="131"/>
      <c r="T202" s="130"/>
      <c r="U202" s="6"/>
      <c r="V202" s="8"/>
      <c r="W202" s="8"/>
      <c r="X202" s="132" t="str">
        <f>F202</f>
        <v>Výplň kamenivem do rýh odvodňovacích žeber nebo trativodů bez zhutnění, s úpravou povrchu výplně kamenivem hrubým drceným frakce 16 až 32 mm</v>
      </c>
      <c r="Y202" s="9"/>
      <c r="AA202" s="11"/>
    </row>
    <row r="203" spans="1:27" ht="7.5" customHeight="1" outlineLevel="4" x14ac:dyDescent="0.15">
      <c r="B203" s="69"/>
      <c r="C203" s="69"/>
      <c r="D203" s="60"/>
      <c r="E203" s="60"/>
      <c r="F203" s="61"/>
      <c r="G203" s="60"/>
      <c r="H203" s="65"/>
      <c r="I203" s="104"/>
      <c r="J203" s="63"/>
      <c r="K203" s="65"/>
      <c r="L203" s="65"/>
      <c r="M203" s="65"/>
      <c r="N203" s="65"/>
      <c r="O203" s="63"/>
      <c r="P203" s="63"/>
      <c r="Q203" s="63"/>
      <c r="R203" s="60"/>
      <c r="S203" s="60"/>
      <c r="T203" s="69"/>
      <c r="U203" s="8"/>
      <c r="X203" s="60"/>
    </row>
    <row r="204" spans="1:27" ht="11.25" outlineLevel="4" x14ac:dyDescent="0.2">
      <c r="A204" s="136"/>
      <c r="B204" s="137"/>
      <c r="C204" s="137"/>
      <c r="D204" s="138"/>
      <c r="E204" s="144" t="s">
        <v>1</v>
      </c>
      <c r="F204" s="139" t="s">
        <v>119</v>
      </c>
      <c r="G204" s="138"/>
      <c r="H204" s="140">
        <v>0</v>
      </c>
      <c r="I204" s="141"/>
      <c r="J204" s="142"/>
      <c r="K204" s="143"/>
      <c r="L204" s="143"/>
      <c r="M204" s="143"/>
      <c r="N204" s="143"/>
      <c r="O204" s="142"/>
      <c r="P204" s="142"/>
      <c r="Q204" s="142"/>
      <c r="R204" s="138"/>
      <c r="S204" s="138"/>
      <c r="T204" s="137"/>
      <c r="U204" s="6"/>
      <c r="V204" s="8"/>
      <c r="W204" s="8"/>
      <c r="X204" s="60"/>
    </row>
    <row r="205" spans="1:27" ht="11.25" outlineLevel="4" x14ac:dyDescent="0.2">
      <c r="A205" s="136"/>
      <c r="B205" s="137"/>
      <c r="C205" s="137"/>
      <c r="D205" s="138"/>
      <c r="E205" s="144"/>
      <c r="F205" s="139" t="s">
        <v>258</v>
      </c>
      <c r="G205" s="138"/>
      <c r="H205" s="140">
        <v>5.5889999999999995</v>
      </c>
      <c r="I205" s="141"/>
      <c r="J205" s="142"/>
      <c r="K205" s="143"/>
      <c r="L205" s="143"/>
      <c r="M205" s="143"/>
      <c r="N205" s="143"/>
      <c r="O205" s="142"/>
      <c r="P205" s="142"/>
      <c r="Q205" s="142"/>
      <c r="R205" s="138"/>
      <c r="S205" s="138"/>
      <c r="T205" s="137"/>
      <c r="U205" s="6"/>
      <c r="V205" s="8"/>
      <c r="W205" s="8"/>
      <c r="X205" s="60"/>
    </row>
    <row r="206" spans="1:27" ht="11.25" outlineLevel="4" x14ac:dyDescent="0.2">
      <c r="A206" s="136"/>
      <c r="B206" s="137"/>
      <c r="C206" s="137"/>
      <c r="D206" s="138"/>
      <c r="E206" s="144"/>
      <c r="F206" s="139" t="s">
        <v>121</v>
      </c>
      <c r="G206" s="138"/>
      <c r="H206" s="140">
        <v>0</v>
      </c>
      <c r="I206" s="141"/>
      <c r="J206" s="142"/>
      <c r="K206" s="143"/>
      <c r="L206" s="143"/>
      <c r="M206" s="143"/>
      <c r="N206" s="143"/>
      <c r="O206" s="142"/>
      <c r="P206" s="142"/>
      <c r="Q206" s="142"/>
      <c r="R206" s="138"/>
      <c r="S206" s="138"/>
      <c r="T206" s="137"/>
      <c r="U206" s="6"/>
      <c r="V206" s="8"/>
      <c r="W206" s="8"/>
      <c r="X206" s="60"/>
    </row>
    <row r="207" spans="1:27" ht="11.25" outlineLevel="4" x14ac:dyDescent="0.2">
      <c r="A207" s="136"/>
      <c r="B207" s="137"/>
      <c r="C207" s="137"/>
      <c r="D207" s="138"/>
      <c r="E207" s="144"/>
      <c r="F207" s="139" t="s">
        <v>259</v>
      </c>
      <c r="G207" s="138"/>
      <c r="H207" s="140">
        <v>3.726</v>
      </c>
      <c r="I207" s="141"/>
      <c r="J207" s="142"/>
      <c r="K207" s="143"/>
      <c r="L207" s="143"/>
      <c r="M207" s="143"/>
      <c r="N207" s="143"/>
      <c r="O207" s="142"/>
      <c r="P207" s="142"/>
      <c r="Q207" s="142"/>
      <c r="R207" s="138"/>
      <c r="S207" s="138"/>
      <c r="T207" s="137"/>
      <c r="U207" s="6"/>
      <c r="V207" s="8"/>
      <c r="W207" s="8"/>
      <c r="X207" s="60"/>
    </row>
    <row r="208" spans="1:27" ht="7.5" customHeight="1" outlineLevel="4" x14ac:dyDescent="0.15">
      <c r="A208" s="8"/>
      <c r="B208" s="69"/>
      <c r="C208" s="69"/>
      <c r="D208" s="60"/>
      <c r="E208" s="60"/>
      <c r="F208" s="103"/>
      <c r="G208" s="60"/>
      <c r="H208" s="65"/>
      <c r="I208" s="104"/>
      <c r="J208" s="63"/>
      <c r="K208" s="65"/>
      <c r="L208" s="65"/>
      <c r="M208" s="65"/>
      <c r="N208" s="65"/>
      <c r="O208" s="63"/>
      <c r="P208" s="63"/>
      <c r="Q208" s="63"/>
      <c r="R208" s="60"/>
      <c r="S208" s="60"/>
      <c r="T208" s="69"/>
      <c r="U208" s="8"/>
      <c r="X208" s="60"/>
    </row>
    <row r="209" spans="1:27" ht="11.25" outlineLevel="3" x14ac:dyDescent="0.2">
      <c r="A209" s="4"/>
      <c r="B209" s="119"/>
      <c r="C209" s="120">
        <v>33</v>
      </c>
      <c r="D209" s="121" t="s">
        <v>113</v>
      </c>
      <c r="E209" s="122" t="s">
        <v>260</v>
      </c>
      <c r="F209" s="123" t="s">
        <v>261</v>
      </c>
      <c r="G209" s="121" t="s">
        <v>143</v>
      </c>
      <c r="H209" s="124">
        <v>35.199999999999996</v>
      </c>
      <c r="I209" s="125">
        <v>0</v>
      </c>
      <c r="J209" s="126">
        <f>H209*I209</f>
        <v>0</v>
      </c>
      <c r="K209" s="124">
        <v>3.1E-4</v>
      </c>
      <c r="L209" s="124">
        <f>H209*K209</f>
        <v>1.0911999999999998E-2</v>
      </c>
      <c r="M209" s="124"/>
      <c r="N209" s="124">
        <f>H209*M209</f>
        <v>0</v>
      </c>
      <c r="O209" s="126">
        <v>21</v>
      </c>
      <c r="P209" s="126">
        <f>J209*(O209/100)</f>
        <v>0</v>
      </c>
      <c r="Q209" s="126">
        <f>J209+P209</f>
        <v>0</v>
      </c>
      <c r="R209" s="127"/>
      <c r="S209" s="127" t="s">
        <v>117</v>
      </c>
      <c r="T209" s="128">
        <v>1</v>
      </c>
      <c r="U209" s="8"/>
      <c r="V209" s="8"/>
      <c r="W209" s="8"/>
      <c r="X209" s="60"/>
    </row>
    <row r="210" spans="1:27" ht="9.75" outlineLevel="4" x14ac:dyDescent="0.2">
      <c r="A210" s="129"/>
      <c r="B210" s="130"/>
      <c r="C210" s="130"/>
      <c r="D210" s="131"/>
      <c r="E210" s="135" t="s">
        <v>0</v>
      </c>
      <c r="F210" s="158" t="s">
        <v>262</v>
      </c>
      <c r="G210" s="158"/>
      <c r="H210" s="159"/>
      <c r="I210" s="160"/>
      <c r="J210" s="161"/>
      <c r="K210" s="133"/>
      <c r="L210" s="133"/>
      <c r="M210" s="133"/>
      <c r="N210" s="133"/>
      <c r="O210" s="134"/>
      <c r="P210" s="134"/>
      <c r="Q210" s="134"/>
      <c r="R210" s="131"/>
      <c r="S210" s="131"/>
      <c r="T210" s="130"/>
      <c r="U210" s="6"/>
      <c r="V210" s="8"/>
      <c r="W210" s="8"/>
      <c r="X210" s="132" t="str">
        <f>F210</f>
        <v>Zřízení opláštění výplně z geotextilie odvodňovacích žeber nebo trativodů v rýze nebo zářezu se stěnami svislými nebo šikmými o sklonu přes 1:2 při rozvinuté šířce opláštění do 2,5 m</v>
      </c>
      <c r="Y210" s="9"/>
      <c r="AA210" s="11"/>
    </row>
    <row r="211" spans="1:27" ht="7.5" customHeight="1" outlineLevel="4" x14ac:dyDescent="0.15">
      <c r="B211" s="69"/>
      <c r="C211" s="69"/>
      <c r="D211" s="60"/>
      <c r="E211" s="60"/>
      <c r="F211" s="61"/>
      <c r="G211" s="60"/>
      <c r="H211" s="65"/>
      <c r="I211" s="104"/>
      <c r="J211" s="63"/>
      <c r="K211" s="65"/>
      <c r="L211" s="65"/>
      <c r="M211" s="65"/>
      <c r="N211" s="65"/>
      <c r="O211" s="63"/>
      <c r="P211" s="63"/>
      <c r="Q211" s="63"/>
      <c r="R211" s="60"/>
      <c r="S211" s="60"/>
      <c r="T211" s="69"/>
      <c r="U211" s="8"/>
      <c r="X211" s="60"/>
    </row>
    <row r="212" spans="1:27" ht="11.25" outlineLevel="4" x14ac:dyDescent="0.2">
      <c r="A212" s="136"/>
      <c r="B212" s="137"/>
      <c r="C212" s="137"/>
      <c r="D212" s="138"/>
      <c r="E212" s="144" t="s">
        <v>1</v>
      </c>
      <c r="F212" s="139" t="s">
        <v>119</v>
      </c>
      <c r="G212" s="138"/>
      <c r="H212" s="140">
        <v>0</v>
      </c>
      <c r="I212" s="141"/>
      <c r="J212" s="142"/>
      <c r="K212" s="143"/>
      <c r="L212" s="143"/>
      <c r="M212" s="143"/>
      <c r="N212" s="143"/>
      <c r="O212" s="142"/>
      <c r="P212" s="142"/>
      <c r="Q212" s="142"/>
      <c r="R212" s="138"/>
      <c r="S212" s="138"/>
      <c r="T212" s="137"/>
      <c r="U212" s="6"/>
      <c r="V212" s="8"/>
      <c r="W212" s="8"/>
      <c r="X212" s="60"/>
    </row>
    <row r="213" spans="1:27" ht="11.25" outlineLevel="4" x14ac:dyDescent="0.2">
      <c r="A213" s="136"/>
      <c r="B213" s="137"/>
      <c r="C213" s="137"/>
      <c r="D213" s="138"/>
      <c r="E213" s="144"/>
      <c r="F213" s="139" t="s">
        <v>263</v>
      </c>
      <c r="G213" s="138"/>
      <c r="H213" s="140">
        <v>20.399999999999999</v>
      </c>
      <c r="I213" s="141"/>
      <c r="J213" s="142"/>
      <c r="K213" s="143"/>
      <c r="L213" s="143"/>
      <c r="M213" s="143"/>
      <c r="N213" s="143"/>
      <c r="O213" s="142"/>
      <c r="P213" s="142"/>
      <c r="Q213" s="142"/>
      <c r="R213" s="138"/>
      <c r="S213" s="138"/>
      <c r="T213" s="137"/>
      <c r="U213" s="6"/>
      <c r="V213" s="8"/>
      <c r="W213" s="8"/>
      <c r="X213" s="60"/>
    </row>
    <row r="214" spans="1:27" ht="11.25" outlineLevel="4" x14ac:dyDescent="0.2">
      <c r="A214" s="136"/>
      <c r="B214" s="137"/>
      <c r="C214" s="137"/>
      <c r="D214" s="138"/>
      <c r="E214" s="144"/>
      <c r="F214" s="139" t="s">
        <v>121</v>
      </c>
      <c r="G214" s="138"/>
      <c r="H214" s="140">
        <v>0</v>
      </c>
      <c r="I214" s="141"/>
      <c r="J214" s="142"/>
      <c r="K214" s="143"/>
      <c r="L214" s="143"/>
      <c r="M214" s="143"/>
      <c r="N214" s="143"/>
      <c r="O214" s="142"/>
      <c r="P214" s="142"/>
      <c r="Q214" s="142"/>
      <c r="R214" s="138"/>
      <c r="S214" s="138"/>
      <c r="T214" s="137"/>
      <c r="U214" s="6"/>
      <c r="V214" s="8"/>
      <c r="W214" s="8"/>
      <c r="X214" s="60"/>
    </row>
    <row r="215" spans="1:27" ht="11.25" outlineLevel="4" x14ac:dyDescent="0.2">
      <c r="A215" s="136"/>
      <c r="B215" s="137"/>
      <c r="C215" s="137"/>
      <c r="D215" s="138"/>
      <c r="E215" s="144"/>
      <c r="F215" s="139" t="s">
        <v>264</v>
      </c>
      <c r="G215" s="138"/>
      <c r="H215" s="140">
        <v>14.8</v>
      </c>
      <c r="I215" s="141"/>
      <c r="J215" s="142"/>
      <c r="K215" s="143"/>
      <c r="L215" s="143"/>
      <c r="M215" s="143"/>
      <c r="N215" s="143"/>
      <c r="O215" s="142"/>
      <c r="P215" s="142"/>
      <c r="Q215" s="142"/>
      <c r="R215" s="138"/>
      <c r="S215" s="138"/>
      <c r="T215" s="137"/>
      <c r="U215" s="6"/>
      <c r="V215" s="8"/>
      <c r="W215" s="8"/>
      <c r="X215" s="60"/>
    </row>
    <row r="216" spans="1:27" ht="7.5" customHeight="1" outlineLevel="4" x14ac:dyDescent="0.15">
      <c r="A216" s="8"/>
      <c r="B216" s="69"/>
      <c r="C216" s="69"/>
      <c r="D216" s="60"/>
      <c r="E216" s="60"/>
      <c r="F216" s="103"/>
      <c r="G216" s="60"/>
      <c r="H216" s="65"/>
      <c r="I216" s="104"/>
      <c r="J216" s="63"/>
      <c r="K216" s="65"/>
      <c r="L216" s="65"/>
      <c r="M216" s="65"/>
      <c r="N216" s="65"/>
      <c r="O216" s="63"/>
      <c r="P216" s="63"/>
      <c r="Q216" s="63"/>
      <c r="R216" s="60"/>
      <c r="S216" s="60"/>
      <c r="T216" s="69"/>
      <c r="U216" s="8"/>
      <c r="X216" s="60"/>
    </row>
    <row r="217" spans="1:27" ht="11.25" outlineLevel="3" x14ac:dyDescent="0.2">
      <c r="A217" s="4"/>
      <c r="B217" s="119"/>
      <c r="C217" s="120">
        <v>34</v>
      </c>
      <c r="D217" s="121" t="s">
        <v>197</v>
      </c>
      <c r="E217" s="122" t="s">
        <v>265</v>
      </c>
      <c r="F217" s="123" t="s">
        <v>266</v>
      </c>
      <c r="G217" s="121" t="s">
        <v>143</v>
      </c>
      <c r="H217" s="124">
        <v>40.479999999999997</v>
      </c>
      <c r="I217" s="125">
        <v>0</v>
      </c>
      <c r="J217" s="126">
        <f>H217*I217</f>
        <v>0</v>
      </c>
      <c r="K217" s="124">
        <v>2.9999999999999997E-4</v>
      </c>
      <c r="L217" s="124">
        <f>H217*K217</f>
        <v>1.2143999999999999E-2</v>
      </c>
      <c r="M217" s="124"/>
      <c r="N217" s="124">
        <f>H217*M217</f>
        <v>0</v>
      </c>
      <c r="O217" s="126">
        <v>21</v>
      </c>
      <c r="P217" s="126">
        <f>J217*(O217/100)</f>
        <v>0</v>
      </c>
      <c r="Q217" s="126">
        <f>J217+P217</f>
        <v>0</v>
      </c>
      <c r="R217" s="127"/>
      <c r="S217" s="127" t="s">
        <v>117</v>
      </c>
      <c r="T217" s="128">
        <v>1</v>
      </c>
      <c r="U217" s="8"/>
      <c r="V217" s="8"/>
      <c r="W217" s="8"/>
      <c r="X217" s="60"/>
    </row>
    <row r="218" spans="1:27" ht="9.75" outlineLevel="4" x14ac:dyDescent="0.2">
      <c r="A218" s="129"/>
      <c r="B218" s="130"/>
      <c r="C218" s="130"/>
      <c r="D218" s="131"/>
      <c r="E218" s="135" t="s">
        <v>0</v>
      </c>
      <c r="F218" s="158" t="s">
        <v>53</v>
      </c>
      <c r="G218" s="158"/>
      <c r="H218" s="159"/>
      <c r="I218" s="160"/>
      <c r="J218" s="161"/>
      <c r="K218" s="133"/>
      <c r="L218" s="133"/>
      <c r="M218" s="133"/>
      <c r="N218" s="133"/>
      <c r="O218" s="134"/>
      <c r="P218" s="134"/>
      <c r="Q218" s="134"/>
      <c r="R218" s="131"/>
      <c r="S218" s="131"/>
      <c r="T218" s="130"/>
      <c r="U218" s="6"/>
      <c r="V218" s="8"/>
      <c r="W218" s="8"/>
      <c r="X218" s="132" t="str">
        <f>F218</f>
        <v>---</v>
      </c>
      <c r="Y218" s="9"/>
      <c r="AA218" s="11"/>
    </row>
    <row r="219" spans="1:27" ht="7.5" customHeight="1" outlineLevel="4" x14ac:dyDescent="0.15">
      <c r="B219" s="69"/>
      <c r="C219" s="69"/>
      <c r="D219" s="60"/>
      <c r="E219" s="60"/>
      <c r="F219" s="61"/>
      <c r="G219" s="60"/>
      <c r="H219" s="65"/>
      <c r="I219" s="104"/>
      <c r="J219" s="63"/>
      <c r="K219" s="65"/>
      <c r="L219" s="65"/>
      <c r="M219" s="65"/>
      <c r="N219" s="65"/>
      <c r="O219" s="63"/>
      <c r="P219" s="63"/>
      <c r="Q219" s="63"/>
      <c r="R219" s="60"/>
      <c r="S219" s="60"/>
      <c r="T219" s="69"/>
      <c r="U219" s="8"/>
      <c r="X219" s="60"/>
    </row>
    <row r="220" spans="1:27" ht="9.75" outlineLevel="4" x14ac:dyDescent="0.2">
      <c r="A220" s="129"/>
      <c r="B220" s="130"/>
      <c r="C220" s="130"/>
      <c r="D220" s="131"/>
      <c r="E220" s="135" t="s">
        <v>24</v>
      </c>
      <c r="F220" s="147">
        <v>15</v>
      </c>
      <c r="G220" s="131"/>
      <c r="H220" s="145">
        <v>5.28</v>
      </c>
      <c r="I220" s="146"/>
      <c r="J220" s="134"/>
      <c r="K220" s="133"/>
      <c r="L220" s="133"/>
      <c r="M220" s="133"/>
      <c r="N220" s="133"/>
      <c r="O220" s="134"/>
      <c r="P220" s="134"/>
      <c r="Q220" s="134"/>
      <c r="R220" s="131"/>
      <c r="S220" s="131"/>
      <c r="T220" s="130"/>
      <c r="U220" s="6"/>
      <c r="V220" s="8"/>
      <c r="W220" s="8"/>
      <c r="X220" s="60"/>
    </row>
    <row r="221" spans="1:27" ht="7.5" customHeight="1" outlineLevel="4" x14ac:dyDescent="0.15">
      <c r="A221" s="8"/>
      <c r="B221" s="69"/>
      <c r="C221" s="69"/>
      <c r="D221" s="60"/>
      <c r="E221" s="60"/>
      <c r="F221" s="103"/>
      <c r="G221" s="60"/>
      <c r="H221" s="65"/>
      <c r="I221" s="104"/>
      <c r="J221" s="63"/>
      <c r="K221" s="65"/>
      <c r="L221" s="65"/>
      <c r="M221" s="65"/>
      <c r="N221" s="65"/>
      <c r="O221" s="63"/>
      <c r="P221" s="63"/>
      <c r="Q221" s="63"/>
      <c r="R221" s="60"/>
      <c r="S221" s="60"/>
      <c r="T221" s="69"/>
      <c r="U221" s="8"/>
      <c r="X221" s="60"/>
    </row>
    <row r="222" spans="1:27" ht="11.25" outlineLevel="3" x14ac:dyDescent="0.2">
      <c r="A222" s="4"/>
      <c r="B222" s="119"/>
      <c r="C222" s="120">
        <v>35</v>
      </c>
      <c r="D222" s="121" t="s">
        <v>113</v>
      </c>
      <c r="E222" s="122" t="s">
        <v>267</v>
      </c>
      <c r="F222" s="123" t="s">
        <v>268</v>
      </c>
      <c r="G222" s="121" t="s">
        <v>269</v>
      </c>
      <c r="H222" s="124">
        <v>160.20500000000001</v>
      </c>
      <c r="I222" s="125">
        <v>0</v>
      </c>
      <c r="J222" s="126">
        <f>H222*I222</f>
        <v>0</v>
      </c>
      <c r="K222" s="124">
        <v>4.8999999999999998E-4</v>
      </c>
      <c r="L222" s="124">
        <f>H222*K222</f>
        <v>7.8500449999999999E-2</v>
      </c>
      <c r="M222" s="124"/>
      <c r="N222" s="124">
        <f>H222*M222</f>
        <v>0</v>
      </c>
      <c r="O222" s="126">
        <v>21</v>
      </c>
      <c r="P222" s="126">
        <f>J222*(O222/100)</f>
        <v>0</v>
      </c>
      <c r="Q222" s="126">
        <f>J222+P222</f>
        <v>0</v>
      </c>
      <c r="R222" s="127"/>
      <c r="S222" s="127" t="s">
        <v>117</v>
      </c>
      <c r="T222" s="128">
        <v>1</v>
      </c>
      <c r="U222" s="8"/>
      <c r="V222" s="8"/>
      <c r="W222" s="8"/>
      <c r="X222" s="60"/>
    </row>
    <row r="223" spans="1:27" ht="9.75" outlineLevel="4" x14ac:dyDescent="0.2">
      <c r="A223" s="129"/>
      <c r="B223" s="130"/>
      <c r="C223" s="130"/>
      <c r="D223" s="131"/>
      <c r="E223" s="135" t="s">
        <v>0</v>
      </c>
      <c r="F223" s="158" t="s">
        <v>270</v>
      </c>
      <c r="G223" s="158"/>
      <c r="H223" s="159"/>
      <c r="I223" s="160"/>
      <c r="J223" s="161"/>
      <c r="K223" s="133"/>
      <c r="L223" s="133"/>
      <c r="M223" s="133"/>
      <c r="N223" s="133"/>
      <c r="O223" s="134"/>
      <c r="P223" s="134"/>
      <c r="Q223" s="134"/>
      <c r="R223" s="131"/>
      <c r="S223" s="131"/>
      <c r="T223" s="130"/>
      <c r="U223" s="6"/>
      <c r="V223" s="8"/>
      <c r="W223" s="8"/>
      <c r="X223" s="132" t="str">
        <f>F223</f>
        <v>Trativody bez lože z drenážních trubek plastových flexibilních D 100 mm</v>
      </c>
      <c r="Y223" s="9"/>
      <c r="AA223" s="11"/>
    </row>
    <row r="224" spans="1:27" ht="7.5" customHeight="1" outlineLevel="4" x14ac:dyDescent="0.15">
      <c r="B224" s="69"/>
      <c r="C224" s="69"/>
      <c r="D224" s="60"/>
      <c r="E224" s="60"/>
      <c r="F224" s="61"/>
      <c r="G224" s="60"/>
      <c r="H224" s="65"/>
      <c r="I224" s="104"/>
      <c r="J224" s="63"/>
      <c r="K224" s="65"/>
      <c r="L224" s="65"/>
      <c r="M224" s="65"/>
      <c r="N224" s="65"/>
      <c r="O224" s="63"/>
      <c r="P224" s="63"/>
      <c r="Q224" s="63"/>
      <c r="R224" s="60"/>
      <c r="S224" s="60"/>
      <c r="T224" s="69"/>
      <c r="U224" s="8"/>
      <c r="X224" s="60"/>
    </row>
    <row r="225" spans="1:27" ht="11.25" outlineLevel="4" x14ac:dyDescent="0.2">
      <c r="A225" s="136"/>
      <c r="B225" s="137"/>
      <c r="C225" s="137"/>
      <c r="D225" s="138"/>
      <c r="E225" s="144" t="s">
        <v>1</v>
      </c>
      <c r="F225" s="139" t="s">
        <v>271</v>
      </c>
      <c r="G225" s="138"/>
      <c r="H225" s="140">
        <v>0</v>
      </c>
      <c r="I225" s="141"/>
      <c r="J225" s="142"/>
      <c r="K225" s="143"/>
      <c r="L225" s="143"/>
      <c r="M225" s="143"/>
      <c r="N225" s="143"/>
      <c r="O225" s="142"/>
      <c r="P225" s="142"/>
      <c r="Q225" s="142"/>
      <c r="R225" s="138"/>
      <c r="S225" s="138"/>
      <c r="T225" s="137"/>
      <c r="U225" s="6"/>
      <c r="V225" s="8"/>
      <c r="W225" s="8"/>
      <c r="X225" s="60"/>
    </row>
    <row r="226" spans="1:27" ht="11.25" outlineLevel="4" x14ac:dyDescent="0.2">
      <c r="A226" s="136"/>
      <c r="B226" s="137"/>
      <c r="C226" s="137"/>
      <c r="D226" s="138"/>
      <c r="E226" s="144"/>
      <c r="F226" s="139" t="s">
        <v>272</v>
      </c>
      <c r="G226" s="138"/>
      <c r="H226" s="140">
        <v>160.20500000000001</v>
      </c>
      <c r="I226" s="141"/>
      <c r="J226" s="142"/>
      <c r="K226" s="143"/>
      <c r="L226" s="143"/>
      <c r="M226" s="143"/>
      <c r="N226" s="143"/>
      <c r="O226" s="142"/>
      <c r="P226" s="142"/>
      <c r="Q226" s="142"/>
      <c r="R226" s="138"/>
      <c r="S226" s="138"/>
      <c r="T226" s="137"/>
      <c r="U226" s="6"/>
      <c r="V226" s="8"/>
      <c r="W226" s="8"/>
      <c r="X226" s="60"/>
    </row>
    <row r="227" spans="1:27" ht="7.5" customHeight="1" outlineLevel="4" x14ac:dyDescent="0.15">
      <c r="A227" s="8"/>
      <c r="B227" s="69"/>
      <c r="C227" s="69"/>
      <c r="D227" s="60"/>
      <c r="E227" s="60"/>
      <c r="F227" s="103"/>
      <c r="G227" s="60"/>
      <c r="H227" s="65"/>
      <c r="I227" s="104"/>
      <c r="J227" s="63"/>
      <c r="K227" s="65"/>
      <c r="L227" s="65"/>
      <c r="M227" s="65"/>
      <c r="N227" s="65"/>
      <c r="O227" s="63"/>
      <c r="P227" s="63"/>
      <c r="Q227" s="63"/>
      <c r="R227" s="60"/>
      <c r="S227" s="60"/>
      <c r="T227" s="69"/>
      <c r="U227" s="8"/>
      <c r="X227" s="60"/>
    </row>
    <row r="228" spans="1:27" ht="11.25" outlineLevel="3" x14ac:dyDescent="0.2">
      <c r="A228" s="4"/>
      <c r="B228" s="119"/>
      <c r="C228" s="120">
        <v>36</v>
      </c>
      <c r="D228" s="121" t="s">
        <v>113</v>
      </c>
      <c r="E228" s="122" t="s">
        <v>273</v>
      </c>
      <c r="F228" s="123" t="s">
        <v>274</v>
      </c>
      <c r="G228" s="121" t="s">
        <v>116</v>
      </c>
      <c r="H228" s="124">
        <v>0.6482</v>
      </c>
      <c r="I228" s="125">
        <v>0</v>
      </c>
      <c r="J228" s="126">
        <f>H228*I228</f>
        <v>0</v>
      </c>
      <c r="K228" s="124">
        <v>1.92</v>
      </c>
      <c r="L228" s="124">
        <f>H228*K228</f>
        <v>1.2445439999999999</v>
      </c>
      <c r="M228" s="124"/>
      <c r="N228" s="124">
        <f>H228*M228</f>
        <v>0</v>
      </c>
      <c r="O228" s="126">
        <v>21</v>
      </c>
      <c r="P228" s="126">
        <f>J228*(O228/100)</f>
        <v>0</v>
      </c>
      <c r="Q228" s="126">
        <f>J228+P228</f>
        <v>0</v>
      </c>
      <c r="R228" s="127"/>
      <c r="S228" s="127" t="s">
        <v>117</v>
      </c>
      <c r="T228" s="128">
        <v>1</v>
      </c>
      <c r="U228" s="8"/>
      <c r="V228" s="8"/>
      <c r="W228" s="8"/>
      <c r="X228" s="60"/>
    </row>
    <row r="229" spans="1:27" ht="9.75" outlineLevel="4" x14ac:dyDescent="0.2">
      <c r="A229" s="129"/>
      <c r="B229" s="130"/>
      <c r="C229" s="130"/>
      <c r="D229" s="131"/>
      <c r="E229" s="135" t="s">
        <v>0</v>
      </c>
      <c r="F229" s="158" t="s">
        <v>274</v>
      </c>
      <c r="G229" s="158"/>
      <c r="H229" s="159"/>
      <c r="I229" s="160"/>
      <c r="J229" s="161"/>
      <c r="K229" s="133"/>
      <c r="L229" s="133"/>
      <c r="M229" s="133"/>
      <c r="N229" s="133"/>
      <c r="O229" s="134"/>
      <c r="P229" s="134"/>
      <c r="Q229" s="134"/>
      <c r="R229" s="131"/>
      <c r="S229" s="131"/>
      <c r="T229" s="130"/>
      <c r="U229" s="6"/>
      <c r="V229" s="8"/>
      <c r="W229" s="8"/>
      <c r="X229" s="132" t="str">
        <f>F229</f>
        <v>Lože pro trativody ze štěrkopísku tříděného</v>
      </c>
      <c r="Y229" s="9"/>
      <c r="AA229" s="11"/>
    </row>
    <row r="230" spans="1:27" ht="7.5" customHeight="1" outlineLevel="4" x14ac:dyDescent="0.15">
      <c r="B230" s="69"/>
      <c r="C230" s="69"/>
      <c r="D230" s="60"/>
      <c r="E230" s="60"/>
      <c r="F230" s="61"/>
      <c r="G230" s="60"/>
      <c r="H230" s="65"/>
      <c r="I230" s="104"/>
      <c r="J230" s="63"/>
      <c r="K230" s="65"/>
      <c r="L230" s="65"/>
      <c r="M230" s="65"/>
      <c r="N230" s="65"/>
      <c r="O230" s="63"/>
      <c r="P230" s="63"/>
      <c r="Q230" s="63"/>
      <c r="R230" s="60"/>
      <c r="S230" s="60"/>
      <c r="T230" s="69"/>
      <c r="U230" s="8"/>
      <c r="X230" s="60"/>
    </row>
    <row r="231" spans="1:27" ht="11.25" outlineLevel="4" x14ac:dyDescent="0.2">
      <c r="A231" s="136"/>
      <c r="B231" s="137"/>
      <c r="C231" s="137"/>
      <c r="D231" s="138"/>
      <c r="E231" s="144" t="s">
        <v>1</v>
      </c>
      <c r="F231" s="139" t="s">
        <v>275</v>
      </c>
      <c r="G231" s="138"/>
      <c r="H231" s="140">
        <v>0.6482</v>
      </c>
      <c r="I231" s="141"/>
      <c r="J231" s="142"/>
      <c r="K231" s="143"/>
      <c r="L231" s="143"/>
      <c r="M231" s="143"/>
      <c r="N231" s="143"/>
      <c r="O231" s="142"/>
      <c r="P231" s="142"/>
      <c r="Q231" s="142"/>
      <c r="R231" s="138"/>
      <c r="S231" s="138"/>
      <c r="T231" s="137"/>
      <c r="U231" s="6"/>
      <c r="V231" s="8"/>
      <c r="W231" s="8"/>
      <c r="X231" s="60"/>
    </row>
    <row r="232" spans="1:27" ht="7.5" customHeight="1" outlineLevel="4" x14ac:dyDescent="0.15">
      <c r="A232" s="8"/>
      <c r="B232" s="69"/>
      <c r="C232" s="69"/>
      <c r="D232" s="60"/>
      <c r="E232" s="60"/>
      <c r="F232" s="103"/>
      <c r="G232" s="60"/>
      <c r="H232" s="65"/>
      <c r="I232" s="104"/>
      <c r="J232" s="63"/>
      <c r="K232" s="65"/>
      <c r="L232" s="65"/>
      <c r="M232" s="65"/>
      <c r="N232" s="65"/>
      <c r="O232" s="63"/>
      <c r="P232" s="63"/>
      <c r="Q232" s="63"/>
      <c r="R232" s="60"/>
      <c r="S232" s="60"/>
      <c r="T232" s="69"/>
      <c r="U232" s="8"/>
      <c r="X232" s="60"/>
    </row>
    <row r="233" spans="1:27" ht="11.25" outlineLevel="3" x14ac:dyDescent="0.2">
      <c r="A233" s="4"/>
      <c r="B233" s="119"/>
      <c r="C233" s="120">
        <v>37</v>
      </c>
      <c r="D233" s="121" t="s">
        <v>113</v>
      </c>
      <c r="E233" s="122" t="s">
        <v>276</v>
      </c>
      <c r="F233" s="123" t="s">
        <v>277</v>
      </c>
      <c r="G233" s="121" t="s">
        <v>116</v>
      </c>
      <c r="H233" s="124">
        <v>2.5116000000000001</v>
      </c>
      <c r="I233" s="125">
        <v>0</v>
      </c>
      <c r="J233" s="126">
        <f>H233*I233</f>
        <v>0</v>
      </c>
      <c r="K233" s="124">
        <v>2.3010199999999998</v>
      </c>
      <c r="L233" s="124">
        <f>H233*K233</f>
        <v>5.7792418319999994</v>
      </c>
      <c r="M233" s="124"/>
      <c r="N233" s="124">
        <f>H233*M233</f>
        <v>0</v>
      </c>
      <c r="O233" s="126">
        <v>21</v>
      </c>
      <c r="P233" s="126">
        <f>J233*(O233/100)</f>
        <v>0</v>
      </c>
      <c r="Q233" s="126">
        <f>J233+P233</f>
        <v>0</v>
      </c>
      <c r="R233" s="127"/>
      <c r="S233" s="127" t="s">
        <v>117</v>
      </c>
      <c r="T233" s="128">
        <v>1</v>
      </c>
      <c r="U233" s="8"/>
      <c r="V233" s="8"/>
      <c r="W233" s="8"/>
      <c r="X233" s="60"/>
    </row>
    <row r="234" spans="1:27" ht="9.75" outlineLevel="4" x14ac:dyDescent="0.2">
      <c r="A234" s="129"/>
      <c r="B234" s="130"/>
      <c r="C234" s="130"/>
      <c r="D234" s="131"/>
      <c r="E234" s="135" t="s">
        <v>0</v>
      </c>
      <c r="F234" s="158" t="s">
        <v>278</v>
      </c>
      <c r="G234" s="158"/>
      <c r="H234" s="159"/>
      <c r="I234" s="160"/>
      <c r="J234" s="161"/>
      <c r="K234" s="133"/>
      <c r="L234" s="133"/>
      <c r="M234" s="133"/>
      <c r="N234" s="133"/>
      <c r="O234" s="134"/>
      <c r="P234" s="134"/>
      <c r="Q234" s="134"/>
      <c r="R234" s="131"/>
      <c r="S234" s="131"/>
      <c r="T234" s="130"/>
      <c r="U234" s="6"/>
      <c r="V234" s="8"/>
      <c r="W234" s="8"/>
      <c r="X234" s="132" t="str">
        <f>F234</f>
        <v>Základy z betonu prostého patky a bloky z betonu kamenem neprokládaného tř. C 16/20</v>
      </c>
      <c r="Y234" s="9"/>
      <c r="AA234" s="11"/>
    </row>
    <row r="235" spans="1:27" ht="7.5" customHeight="1" outlineLevel="4" x14ac:dyDescent="0.15">
      <c r="B235" s="69"/>
      <c r="C235" s="69"/>
      <c r="D235" s="60"/>
      <c r="E235" s="60"/>
      <c r="F235" s="61"/>
      <c r="G235" s="60"/>
      <c r="H235" s="65"/>
      <c r="I235" s="104"/>
      <c r="J235" s="63"/>
      <c r="K235" s="65"/>
      <c r="L235" s="65"/>
      <c r="M235" s="65"/>
      <c r="N235" s="65"/>
      <c r="O235" s="63"/>
      <c r="P235" s="63"/>
      <c r="Q235" s="63"/>
      <c r="R235" s="60"/>
      <c r="S235" s="60"/>
      <c r="T235" s="69"/>
      <c r="U235" s="8"/>
      <c r="X235" s="60"/>
    </row>
    <row r="236" spans="1:27" ht="11.25" outlineLevel="4" x14ac:dyDescent="0.2">
      <c r="A236" s="136"/>
      <c r="B236" s="137"/>
      <c r="C236" s="137"/>
      <c r="D236" s="138"/>
      <c r="E236" s="144" t="s">
        <v>1</v>
      </c>
      <c r="F236" s="139" t="s">
        <v>279</v>
      </c>
      <c r="G236" s="138"/>
      <c r="H236" s="140">
        <v>0.48000000000000004</v>
      </c>
      <c r="I236" s="141"/>
      <c r="J236" s="142"/>
      <c r="K236" s="143"/>
      <c r="L236" s="143"/>
      <c r="M236" s="143"/>
      <c r="N236" s="143"/>
      <c r="O236" s="142"/>
      <c r="P236" s="142"/>
      <c r="Q236" s="142"/>
      <c r="R236" s="138"/>
      <c r="S236" s="138"/>
      <c r="T236" s="137"/>
      <c r="U236" s="6"/>
      <c r="V236" s="8"/>
      <c r="W236" s="8"/>
      <c r="X236" s="60"/>
    </row>
    <row r="237" spans="1:27" ht="11.25" outlineLevel="4" x14ac:dyDescent="0.2">
      <c r="A237" s="136"/>
      <c r="B237" s="137"/>
      <c r="C237" s="137"/>
      <c r="D237" s="138"/>
      <c r="E237" s="144"/>
      <c r="F237" s="139" t="s">
        <v>132</v>
      </c>
      <c r="G237" s="138"/>
      <c r="H237" s="140">
        <v>0</v>
      </c>
      <c r="I237" s="141"/>
      <c r="J237" s="142"/>
      <c r="K237" s="143"/>
      <c r="L237" s="143"/>
      <c r="M237" s="143"/>
      <c r="N237" s="143"/>
      <c r="O237" s="142"/>
      <c r="P237" s="142"/>
      <c r="Q237" s="142"/>
      <c r="R237" s="138"/>
      <c r="S237" s="138"/>
      <c r="T237" s="137"/>
      <c r="U237" s="6"/>
      <c r="V237" s="8"/>
      <c r="W237" s="8"/>
      <c r="X237" s="60"/>
    </row>
    <row r="238" spans="1:27" ht="33.75" outlineLevel="4" x14ac:dyDescent="0.2">
      <c r="A238" s="136"/>
      <c r="B238" s="137"/>
      <c r="C238" s="137"/>
      <c r="D238" s="138"/>
      <c r="E238" s="144"/>
      <c r="F238" s="139" t="s">
        <v>280</v>
      </c>
      <c r="G238" s="138"/>
      <c r="H238" s="140">
        <v>2.0316000000000001</v>
      </c>
      <c r="I238" s="141"/>
      <c r="J238" s="142"/>
      <c r="K238" s="143"/>
      <c r="L238" s="143"/>
      <c r="M238" s="143"/>
      <c r="N238" s="143"/>
      <c r="O238" s="142"/>
      <c r="P238" s="142"/>
      <c r="Q238" s="142"/>
      <c r="R238" s="138"/>
      <c r="S238" s="138"/>
      <c r="T238" s="137"/>
      <c r="U238" s="6"/>
      <c r="V238" s="8"/>
      <c r="W238" s="8"/>
      <c r="X238" s="60"/>
    </row>
    <row r="239" spans="1:27" ht="7.5" customHeight="1" outlineLevel="4" x14ac:dyDescent="0.15">
      <c r="A239" s="8"/>
      <c r="B239" s="69"/>
      <c r="C239" s="69"/>
      <c r="D239" s="60"/>
      <c r="E239" s="60"/>
      <c r="F239" s="103"/>
      <c r="G239" s="60"/>
      <c r="H239" s="65"/>
      <c r="I239" s="104"/>
      <c r="J239" s="63"/>
      <c r="K239" s="65"/>
      <c r="L239" s="65"/>
      <c r="M239" s="65"/>
      <c r="N239" s="65"/>
      <c r="O239" s="63"/>
      <c r="P239" s="63"/>
      <c r="Q239" s="63"/>
      <c r="R239" s="60"/>
      <c r="S239" s="60"/>
      <c r="T239" s="69"/>
      <c r="U239" s="8"/>
      <c r="X239" s="60"/>
    </row>
    <row r="240" spans="1:27" ht="11.25" outlineLevel="3" x14ac:dyDescent="0.2">
      <c r="A240" s="4"/>
      <c r="B240" s="119"/>
      <c r="C240" s="120">
        <v>38</v>
      </c>
      <c r="D240" s="121" t="s">
        <v>113</v>
      </c>
      <c r="E240" s="122" t="s">
        <v>281</v>
      </c>
      <c r="F240" s="123" t="s">
        <v>282</v>
      </c>
      <c r="G240" s="121" t="s">
        <v>143</v>
      </c>
      <c r="H240" s="124">
        <v>20.144000000000002</v>
      </c>
      <c r="I240" s="125">
        <v>0</v>
      </c>
      <c r="J240" s="126">
        <f>H240*I240</f>
        <v>0</v>
      </c>
      <c r="K240" s="124">
        <v>2.64E-3</v>
      </c>
      <c r="L240" s="124">
        <f>H240*K240</f>
        <v>5.3180160000000004E-2</v>
      </c>
      <c r="M240" s="124"/>
      <c r="N240" s="124">
        <f>H240*M240</f>
        <v>0</v>
      </c>
      <c r="O240" s="126">
        <v>21</v>
      </c>
      <c r="P240" s="126">
        <f>J240*(O240/100)</f>
        <v>0</v>
      </c>
      <c r="Q240" s="126">
        <f>J240+P240</f>
        <v>0</v>
      </c>
      <c r="R240" s="127"/>
      <c r="S240" s="127" t="s">
        <v>117</v>
      </c>
      <c r="T240" s="128">
        <v>1</v>
      </c>
      <c r="U240" s="8"/>
      <c r="V240" s="8"/>
      <c r="W240" s="8"/>
      <c r="X240" s="60"/>
    </row>
    <row r="241" spans="1:27" ht="9.75" outlineLevel="4" x14ac:dyDescent="0.2">
      <c r="A241" s="129"/>
      <c r="B241" s="130"/>
      <c r="C241" s="130"/>
      <c r="D241" s="131"/>
      <c r="E241" s="135" t="s">
        <v>0</v>
      </c>
      <c r="F241" s="158" t="s">
        <v>283</v>
      </c>
      <c r="G241" s="158"/>
      <c r="H241" s="159"/>
      <c r="I241" s="160"/>
      <c r="J241" s="161"/>
      <c r="K241" s="133"/>
      <c r="L241" s="133"/>
      <c r="M241" s="133"/>
      <c r="N241" s="133"/>
      <c r="O241" s="134"/>
      <c r="P241" s="134"/>
      <c r="Q241" s="134"/>
      <c r="R241" s="131"/>
      <c r="S241" s="131"/>
      <c r="T241" s="130"/>
      <c r="U241" s="6"/>
      <c r="V241" s="8"/>
      <c r="W241" s="8"/>
      <c r="X241" s="132" t="str">
        <f>F241</f>
        <v>Bednění základů patek zřízení</v>
      </c>
      <c r="Y241" s="9"/>
      <c r="AA241" s="11"/>
    </row>
    <row r="242" spans="1:27" ht="7.5" customHeight="1" outlineLevel="4" x14ac:dyDescent="0.15">
      <c r="B242" s="69"/>
      <c r="C242" s="69"/>
      <c r="D242" s="60"/>
      <c r="E242" s="60"/>
      <c r="F242" s="61"/>
      <c r="G242" s="60"/>
      <c r="H242" s="65"/>
      <c r="I242" s="104"/>
      <c r="J242" s="63"/>
      <c r="K242" s="65"/>
      <c r="L242" s="65"/>
      <c r="M242" s="65"/>
      <c r="N242" s="65"/>
      <c r="O242" s="63"/>
      <c r="P242" s="63"/>
      <c r="Q242" s="63"/>
      <c r="R242" s="60"/>
      <c r="S242" s="60"/>
      <c r="T242" s="69"/>
      <c r="U242" s="8"/>
      <c r="X242" s="60"/>
    </row>
    <row r="243" spans="1:27" ht="11.25" outlineLevel="4" x14ac:dyDescent="0.2">
      <c r="A243" s="136"/>
      <c r="B243" s="137"/>
      <c r="C243" s="137"/>
      <c r="D243" s="138"/>
      <c r="E243" s="144" t="s">
        <v>1</v>
      </c>
      <c r="F243" s="139" t="s">
        <v>284</v>
      </c>
      <c r="G243" s="138"/>
      <c r="H243" s="140">
        <v>4.8</v>
      </c>
      <c r="I243" s="141"/>
      <c r="J243" s="142"/>
      <c r="K243" s="143"/>
      <c r="L243" s="143"/>
      <c r="M243" s="143"/>
      <c r="N243" s="143"/>
      <c r="O243" s="142"/>
      <c r="P243" s="142"/>
      <c r="Q243" s="142"/>
      <c r="R243" s="138"/>
      <c r="S243" s="138"/>
      <c r="T243" s="137"/>
      <c r="U243" s="6"/>
      <c r="V243" s="8"/>
      <c r="W243" s="8"/>
      <c r="X243" s="60"/>
    </row>
    <row r="244" spans="1:27" ht="11.25" outlineLevel="4" x14ac:dyDescent="0.2">
      <c r="A244" s="136"/>
      <c r="B244" s="137"/>
      <c r="C244" s="137"/>
      <c r="D244" s="138"/>
      <c r="E244" s="144"/>
      <c r="F244" s="139" t="s">
        <v>132</v>
      </c>
      <c r="G244" s="138"/>
      <c r="H244" s="140">
        <v>0</v>
      </c>
      <c r="I244" s="141"/>
      <c r="J244" s="142"/>
      <c r="K244" s="143"/>
      <c r="L244" s="143"/>
      <c r="M244" s="143"/>
      <c r="N244" s="143"/>
      <c r="O244" s="142"/>
      <c r="P244" s="142"/>
      <c r="Q244" s="142"/>
      <c r="R244" s="138"/>
      <c r="S244" s="138"/>
      <c r="T244" s="137"/>
      <c r="U244" s="6"/>
      <c r="V244" s="8"/>
      <c r="W244" s="8"/>
      <c r="X244" s="60"/>
    </row>
    <row r="245" spans="1:27" ht="22.5" outlineLevel="4" x14ac:dyDescent="0.2">
      <c r="A245" s="136"/>
      <c r="B245" s="137"/>
      <c r="C245" s="137"/>
      <c r="D245" s="138"/>
      <c r="E245" s="144"/>
      <c r="F245" s="139" t="s">
        <v>285</v>
      </c>
      <c r="G245" s="138"/>
      <c r="H245" s="140">
        <v>15.343999999999999</v>
      </c>
      <c r="I245" s="141"/>
      <c r="J245" s="142"/>
      <c r="K245" s="143"/>
      <c r="L245" s="143"/>
      <c r="M245" s="143"/>
      <c r="N245" s="143"/>
      <c r="O245" s="142"/>
      <c r="P245" s="142"/>
      <c r="Q245" s="142"/>
      <c r="R245" s="138"/>
      <c r="S245" s="138"/>
      <c r="T245" s="137"/>
      <c r="U245" s="6"/>
      <c r="V245" s="8"/>
      <c r="W245" s="8"/>
      <c r="X245" s="60"/>
    </row>
    <row r="246" spans="1:27" ht="7.5" customHeight="1" outlineLevel="4" x14ac:dyDescent="0.15">
      <c r="A246" s="8"/>
      <c r="B246" s="69"/>
      <c r="C246" s="69"/>
      <c r="D246" s="60"/>
      <c r="E246" s="60"/>
      <c r="F246" s="103"/>
      <c r="G246" s="60"/>
      <c r="H246" s="65"/>
      <c r="I246" s="104"/>
      <c r="J246" s="63"/>
      <c r="K246" s="65"/>
      <c r="L246" s="65"/>
      <c r="M246" s="65"/>
      <c r="N246" s="65"/>
      <c r="O246" s="63"/>
      <c r="P246" s="63"/>
      <c r="Q246" s="63"/>
      <c r="R246" s="60"/>
      <c r="S246" s="60"/>
      <c r="T246" s="69"/>
      <c r="U246" s="8"/>
      <c r="X246" s="60"/>
    </row>
    <row r="247" spans="1:27" ht="11.25" outlineLevel="3" x14ac:dyDescent="0.2">
      <c r="A247" s="4"/>
      <c r="B247" s="119"/>
      <c r="C247" s="120">
        <v>39</v>
      </c>
      <c r="D247" s="121" t="s">
        <v>113</v>
      </c>
      <c r="E247" s="122" t="s">
        <v>286</v>
      </c>
      <c r="F247" s="123" t="s">
        <v>287</v>
      </c>
      <c r="G247" s="121" t="s">
        <v>143</v>
      </c>
      <c r="H247" s="124">
        <v>20.143999999999998</v>
      </c>
      <c r="I247" s="125">
        <v>0</v>
      </c>
      <c r="J247" s="126">
        <f>H247*I247</f>
        <v>0</v>
      </c>
      <c r="K247" s="124"/>
      <c r="L247" s="124">
        <f>H247*K247</f>
        <v>0</v>
      </c>
      <c r="M247" s="124"/>
      <c r="N247" s="124">
        <f>H247*M247</f>
        <v>0</v>
      </c>
      <c r="O247" s="126">
        <v>21</v>
      </c>
      <c r="P247" s="126">
        <f>J247*(O247/100)</f>
        <v>0</v>
      </c>
      <c r="Q247" s="126">
        <f>J247+P247</f>
        <v>0</v>
      </c>
      <c r="R247" s="127"/>
      <c r="S247" s="127" t="s">
        <v>117</v>
      </c>
      <c r="T247" s="128">
        <v>1</v>
      </c>
      <c r="U247" s="8"/>
      <c r="V247" s="8"/>
      <c r="W247" s="8"/>
      <c r="X247" s="60"/>
    </row>
    <row r="248" spans="1:27" ht="9.75" outlineLevel="4" x14ac:dyDescent="0.2">
      <c r="A248" s="129"/>
      <c r="B248" s="130"/>
      <c r="C248" s="130"/>
      <c r="D248" s="131"/>
      <c r="E248" s="135" t="s">
        <v>0</v>
      </c>
      <c r="F248" s="158" t="s">
        <v>288</v>
      </c>
      <c r="G248" s="158"/>
      <c r="H248" s="159"/>
      <c r="I248" s="160"/>
      <c r="J248" s="161"/>
      <c r="K248" s="133"/>
      <c r="L248" s="133"/>
      <c r="M248" s="133"/>
      <c r="N248" s="133"/>
      <c r="O248" s="134"/>
      <c r="P248" s="134"/>
      <c r="Q248" s="134"/>
      <c r="R248" s="131"/>
      <c r="S248" s="131"/>
      <c r="T248" s="130"/>
      <c r="U248" s="6"/>
      <c r="V248" s="8"/>
      <c r="W248" s="8"/>
      <c r="X248" s="132" t="str">
        <f>F248</f>
        <v>Bednění základů patek odstranění</v>
      </c>
      <c r="Y248" s="9"/>
      <c r="AA248" s="11"/>
    </row>
    <row r="249" spans="1:27" ht="7.5" customHeight="1" outlineLevel="4" x14ac:dyDescent="0.15">
      <c r="B249" s="69"/>
      <c r="C249" s="69"/>
      <c r="D249" s="60"/>
      <c r="E249" s="60"/>
      <c r="F249" s="61"/>
      <c r="G249" s="60"/>
      <c r="H249" s="65"/>
      <c r="I249" s="104"/>
      <c r="J249" s="63"/>
      <c r="K249" s="65"/>
      <c r="L249" s="65"/>
      <c r="M249" s="65"/>
      <c r="N249" s="65"/>
      <c r="O249" s="63"/>
      <c r="P249" s="63"/>
      <c r="Q249" s="63"/>
      <c r="R249" s="60"/>
      <c r="S249" s="60"/>
      <c r="T249" s="69"/>
      <c r="U249" s="8"/>
      <c r="X249" s="60"/>
    </row>
    <row r="250" spans="1:27" outlineLevel="3" x14ac:dyDescent="0.15">
      <c r="B250" s="6"/>
      <c r="C250" s="6"/>
      <c r="D250" s="6"/>
      <c r="E250" s="6"/>
      <c r="F250" s="6"/>
      <c r="G250" s="6"/>
      <c r="H250" s="6"/>
      <c r="I250" s="8"/>
      <c r="J250" s="8"/>
      <c r="K250" s="6"/>
      <c r="L250" s="6"/>
      <c r="M250" s="6"/>
      <c r="N250" s="6"/>
      <c r="O250" s="6"/>
      <c r="P250" s="8"/>
      <c r="Q250" s="8"/>
      <c r="R250" s="8"/>
      <c r="S250" s="6"/>
      <c r="T250" s="6"/>
      <c r="X250" s="6"/>
    </row>
    <row r="251" spans="1:27" ht="11.25" outlineLevel="2" x14ac:dyDescent="0.2">
      <c r="A251" s="96" t="s">
        <v>80</v>
      </c>
      <c r="B251" s="100">
        <v>3</v>
      </c>
      <c r="C251" s="113"/>
      <c r="D251" s="114" t="s">
        <v>112</v>
      </c>
      <c r="E251" s="114"/>
      <c r="F251" s="115" t="s">
        <v>81</v>
      </c>
      <c r="G251" s="114"/>
      <c r="H251" s="116"/>
      <c r="I251" s="117"/>
      <c r="J251" s="98">
        <f>SUBTOTAL(9,J252:J384)</f>
        <v>0</v>
      </c>
      <c r="K251" s="116"/>
      <c r="L251" s="99">
        <f>SUBTOTAL(9,L252:L384)</f>
        <v>241.575484722</v>
      </c>
      <c r="M251" s="116"/>
      <c r="N251" s="99">
        <f>SUBTOTAL(9,N252:N384)</f>
        <v>0</v>
      </c>
      <c r="O251" s="118"/>
      <c r="P251" s="98">
        <f>SUBTOTAL(9,P252:P384)</f>
        <v>0</v>
      </c>
      <c r="Q251" s="98">
        <f>SUBTOTAL(9,Q252:Q384)</f>
        <v>0</v>
      </c>
      <c r="R251" s="114"/>
      <c r="S251" s="114"/>
      <c r="T251" s="100">
        <f>SUBTOTAL(9,T252:T384)</f>
        <v>12</v>
      </c>
      <c r="U251" s="6"/>
      <c r="V251" s="8"/>
      <c r="W251" s="8"/>
      <c r="X251" s="60"/>
    </row>
    <row r="252" spans="1:27" ht="11.25" outlineLevel="3" x14ac:dyDescent="0.2">
      <c r="A252" s="4"/>
      <c r="B252" s="119"/>
      <c r="C252" s="120">
        <v>40</v>
      </c>
      <c r="D252" s="121" t="s">
        <v>113</v>
      </c>
      <c r="E252" s="122" t="s">
        <v>289</v>
      </c>
      <c r="F252" s="123" t="s">
        <v>290</v>
      </c>
      <c r="G252" s="121" t="s">
        <v>116</v>
      </c>
      <c r="H252" s="124">
        <v>94.451142499999989</v>
      </c>
      <c r="I252" s="125">
        <v>0</v>
      </c>
      <c r="J252" s="126">
        <f>H252*I252</f>
        <v>0</v>
      </c>
      <c r="K252" s="124">
        <v>2.1240000000000001</v>
      </c>
      <c r="L252" s="124">
        <f>H252*K252</f>
        <v>200.61422666999999</v>
      </c>
      <c r="M252" s="124"/>
      <c r="N252" s="124">
        <f>H252*M252</f>
        <v>0</v>
      </c>
      <c r="O252" s="126">
        <v>21</v>
      </c>
      <c r="P252" s="126">
        <f>J252*(O252/100)</f>
        <v>0</v>
      </c>
      <c r="Q252" s="126">
        <f>J252+P252</f>
        <v>0</v>
      </c>
      <c r="R252" s="127"/>
      <c r="S252" s="127" t="s">
        <v>117</v>
      </c>
      <c r="T252" s="128">
        <v>1</v>
      </c>
      <c r="U252" s="8"/>
      <c r="V252" s="8"/>
      <c r="W252" s="8"/>
      <c r="X252" s="60"/>
    </row>
    <row r="253" spans="1:27" ht="9.75" outlineLevel="4" x14ac:dyDescent="0.2">
      <c r="A253" s="129"/>
      <c r="B253" s="130"/>
      <c r="C253" s="130"/>
      <c r="D253" s="131"/>
      <c r="E253" s="135" t="s">
        <v>0</v>
      </c>
      <c r="F253" s="158" t="s">
        <v>291</v>
      </c>
      <c r="G253" s="158"/>
      <c r="H253" s="159"/>
      <c r="I253" s="160"/>
      <c r="J253" s="161"/>
      <c r="K253" s="133"/>
      <c r="L253" s="133"/>
      <c r="M253" s="133"/>
      <c r="N253" s="133"/>
      <c r="O253" s="134"/>
      <c r="P253" s="134"/>
      <c r="Q253" s="134"/>
      <c r="R253" s="131"/>
      <c r="S253" s="131"/>
      <c r="T253" s="130"/>
      <c r="U253" s="6"/>
      <c r="V253" s="8"/>
      <c r="W253" s="8"/>
      <c r="X253" s="132" t="str">
        <f>F253</f>
        <v>Zdivo z cihel pálených nosné z cihel lícových včetně spárování pevnosti P 60, na maltu MVC dl. 290 mm (český formát 290x140x65 mm) plných</v>
      </c>
      <c r="Y253" s="9"/>
      <c r="AA253" s="11"/>
    </row>
    <row r="254" spans="1:27" ht="7.5" customHeight="1" outlineLevel="4" x14ac:dyDescent="0.15">
      <c r="B254" s="69"/>
      <c r="C254" s="69"/>
      <c r="D254" s="60"/>
      <c r="E254" s="60"/>
      <c r="F254" s="61"/>
      <c r="G254" s="60"/>
      <c r="H254" s="65"/>
      <c r="I254" s="104"/>
      <c r="J254" s="63"/>
      <c r="K254" s="65"/>
      <c r="L254" s="65"/>
      <c r="M254" s="65"/>
      <c r="N254" s="65"/>
      <c r="O254" s="63"/>
      <c r="P254" s="63"/>
      <c r="Q254" s="63"/>
      <c r="R254" s="60"/>
      <c r="S254" s="60"/>
      <c r="T254" s="69"/>
      <c r="U254" s="8"/>
      <c r="X254" s="60"/>
    </row>
    <row r="255" spans="1:27" ht="11.25" outlineLevel="4" x14ac:dyDescent="0.2">
      <c r="A255" s="136"/>
      <c r="B255" s="137"/>
      <c r="C255" s="137"/>
      <c r="D255" s="138"/>
      <c r="E255" s="144" t="s">
        <v>1</v>
      </c>
      <c r="F255" s="139" t="s">
        <v>292</v>
      </c>
      <c r="G255" s="138"/>
      <c r="H255" s="140">
        <v>0</v>
      </c>
      <c r="I255" s="141"/>
      <c r="J255" s="142"/>
      <c r="K255" s="143"/>
      <c r="L255" s="143"/>
      <c r="M255" s="143"/>
      <c r="N255" s="143"/>
      <c r="O255" s="142"/>
      <c r="P255" s="142"/>
      <c r="Q255" s="142"/>
      <c r="R255" s="138"/>
      <c r="S255" s="138"/>
      <c r="T255" s="137"/>
      <c r="U255" s="6"/>
      <c r="V255" s="8"/>
      <c r="W255" s="8"/>
      <c r="X255" s="60"/>
    </row>
    <row r="256" spans="1:27" ht="11.25" outlineLevel="4" x14ac:dyDescent="0.2">
      <c r="A256" s="136"/>
      <c r="B256" s="137"/>
      <c r="C256" s="137"/>
      <c r="D256" s="138"/>
      <c r="E256" s="144"/>
      <c r="F256" s="139" t="s">
        <v>293</v>
      </c>
      <c r="G256" s="138"/>
      <c r="H256" s="140">
        <v>12.920544</v>
      </c>
      <c r="I256" s="141"/>
      <c r="J256" s="142"/>
      <c r="K256" s="143"/>
      <c r="L256" s="143"/>
      <c r="M256" s="143"/>
      <c r="N256" s="143"/>
      <c r="O256" s="142"/>
      <c r="P256" s="142"/>
      <c r="Q256" s="142"/>
      <c r="R256" s="138"/>
      <c r="S256" s="138"/>
      <c r="T256" s="137"/>
      <c r="U256" s="6"/>
      <c r="V256" s="8"/>
      <c r="W256" s="8"/>
      <c r="X256" s="60"/>
    </row>
    <row r="257" spans="1:24" ht="11.25" outlineLevel="4" x14ac:dyDescent="0.2">
      <c r="A257" s="136"/>
      <c r="B257" s="137"/>
      <c r="C257" s="137"/>
      <c r="D257" s="138"/>
      <c r="E257" s="144"/>
      <c r="F257" s="139" t="s">
        <v>294</v>
      </c>
      <c r="G257" s="138"/>
      <c r="H257" s="140">
        <v>2.3522400000000001</v>
      </c>
      <c r="I257" s="141"/>
      <c r="J257" s="142"/>
      <c r="K257" s="143"/>
      <c r="L257" s="143"/>
      <c r="M257" s="143"/>
      <c r="N257" s="143"/>
      <c r="O257" s="142"/>
      <c r="P257" s="142"/>
      <c r="Q257" s="142"/>
      <c r="R257" s="138"/>
      <c r="S257" s="138"/>
      <c r="T257" s="137"/>
      <c r="U257" s="6"/>
      <c r="V257" s="8"/>
      <c r="W257" s="8"/>
      <c r="X257" s="60"/>
    </row>
    <row r="258" spans="1:24" ht="11.25" outlineLevel="4" x14ac:dyDescent="0.2">
      <c r="A258" s="136"/>
      <c r="B258" s="137"/>
      <c r="C258" s="137"/>
      <c r="D258" s="138"/>
      <c r="E258" s="144"/>
      <c r="F258" s="139" t="s">
        <v>295</v>
      </c>
      <c r="G258" s="138"/>
      <c r="H258" s="140">
        <v>4.0830240000000009</v>
      </c>
      <c r="I258" s="141"/>
      <c r="J258" s="142"/>
      <c r="K258" s="143"/>
      <c r="L258" s="143"/>
      <c r="M258" s="143"/>
      <c r="N258" s="143"/>
      <c r="O258" s="142"/>
      <c r="P258" s="142"/>
      <c r="Q258" s="142"/>
      <c r="R258" s="138"/>
      <c r="S258" s="138"/>
      <c r="T258" s="137"/>
      <c r="U258" s="6"/>
      <c r="V258" s="8"/>
      <c r="W258" s="8"/>
      <c r="X258" s="60"/>
    </row>
    <row r="259" spans="1:24" ht="11.25" outlineLevel="4" x14ac:dyDescent="0.2">
      <c r="A259" s="136"/>
      <c r="B259" s="137"/>
      <c r="C259" s="137"/>
      <c r="D259" s="138"/>
      <c r="E259" s="144"/>
      <c r="F259" s="139" t="s">
        <v>150</v>
      </c>
      <c r="G259" s="138"/>
      <c r="H259" s="140">
        <v>0</v>
      </c>
      <c r="I259" s="141"/>
      <c r="J259" s="142"/>
      <c r="K259" s="143"/>
      <c r="L259" s="143"/>
      <c r="M259" s="143"/>
      <c r="N259" s="143"/>
      <c r="O259" s="142"/>
      <c r="P259" s="142"/>
      <c r="Q259" s="142"/>
      <c r="R259" s="138"/>
      <c r="S259" s="138"/>
      <c r="T259" s="137"/>
      <c r="U259" s="6"/>
      <c r="V259" s="8"/>
      <c r="W259" s="8"/>
      <c r="X259" s="60"/>
    </row>
    <row r="260" spans="1:24" ht="11.25" outlineLevel="4" x14ac:dyDescent="0.2">
      <c r="A260" s="136"/>
      <c r="B260" s="137"/>
      <c r="C260" s="137"/>
      <c r="D260" s="138"/>
      <c r="E260" s="144"/>
      <c r="F260" s="139" t="s">
        <v>296</v>
      </c>
      <c r="G260" s="138"/>
      <c r="H260" s="140">
        <v>7.9538444999999998</v>
      </c>
      <c r="I260" s="141"/>
      <c r="J260" s="142"/>
      <c r="K260" s="143"/>
      <c r="L260" s="143"/>
      <c r="M260" s="143"/>
      <c r="N260" s="143"/>
      <c r="O260" s="142"/>
      <c r="P260" s="142"/>
      <c r="Q260" s="142"/>
      <c r="R260" s="138"/>
      <c r="S260" s="138"/>
      <c r="T260" s="137"/>
      <c r="U260" s="6"/>
      <c r="V260" s="8"/>
      <c r="W260" s="8"/>
      <c r="X260" s="60"/>
    </row>
    <row r="261" spans="1:24" ht="11.25" outlineLevel="4" x14ac:dyDescent="0.2">
      <c r="A261" s="136"/>
      <c r="B261" s="137"/>
      <c r="C261" s="137"/>
      <c r="D261" s="138"/>
      <c r="E261" s="144"/>
      <c r="F261" s="139" t="s">
        <v>297</v>
      </c>
      <c r="G261" s="138"/>
      <c r="H261" s="140">
        <v>1.3097699999999999</v>
      </c>
      <c r="I261" s="141"/>
      <c r="J261" s="142"/>
      <c r="K261" s="143"/>
      <c r="L261" s="143"/>
      <c r="M261" s="143"/>
      <c r="N261" s="143"/>
      <c r="O261" s="142"/>
      <c r="P261" s="142"/>
      <c r="Q261" s="142"/>
      <c r="R261" s="138"/>
      <c r="S261" s="138"/>
      <c r="T261" s="137"/>
      <c r="U261" s="6"/>
      <c r="V261" s="8"/>
      <c r="W261" s="8"/>
      <c r="X261" s="60"/>
    </row>
    <row r="262" spans="1:24" ht="11.25" outlineLevel="4" x14ac:dyDescent="0.2">
      <c r="A262" s="136"/>
      <c r="B262" s="137"/>
      <c r="C262" s="137"/>
      <c r="D262" s="138"/>
      <c r="E262" s="144"/>
      <c r="F262" s="139" t="s">
        <v>298</v>
      </c>
      <c r="G262" s="138"/>
      <c r="H262" s="140">
        <v>2.3551440000000001</v>
      </c>
      <c r="I262" s="141"/>
      <c r="J262" s="142"/>
      <c r="K262" s="143"/>
      <c r="L262" s="143"/>
      <c r="M262" s="143"/>
      <c r="N262" s="143"/>
      <c r="O262" s="142"/>
      <c r="P262" s="142"/>
      <c r="Q262" s="142"/>
      <c r="R262" s="138"/>
      <c r="S262" s="138"/>
      <c r="T262" s="137"/>
      <c r="U262" s="6"/>
      <c r="V262" s="8"/>
      <c r="W262" s="8"/>
      <c r="X262" s="60"/>
    </row>
    <row r="263" spans="1:24" ht="11.25" outlineLevel="4" x14ac:dyDescent="0.2">
      <c r="A263" s="136"/>
      <c r="B263" s="137"/>
      <c r="C263" s="137"/>
      <c r="D263" s="138"/>
      <c r="E263" s="144"/>
      <c r="F263" s="139" t="s">
        <v>119</v>
      </c>
      <c r="G263" s="138"/>
      <c r="H263" s="140">
        <v>0</v>
      </c>
      <c r="I263" s="141"/>
      <c r="J263" s="142"/>
      <c r="K263" s="143"/>
      <c r="L263" s="143"/>
      <c r="M263" s="143"/>
      <c r="N263" s="143"/>
      <c r="O263" s="142"/>
      <c r="P263" s="142"/>
      <c r="Q263" s="142"/>
      <c r="R263" s="138"/>
      <c r="S263" s="138"/>
      <c r="T263" s="137"/>
      <c r="U263" s="6"/>
      <c r="V263" s="8"/>
      <c r="W263" s="8"/>
      <c r="X263" s="60"/>
    </row>
    <row r="264" spans="1:24" ht="11.25" outlineLevel="4" x14ac:dyDescent="0.2">
      <c r="A264" s="136"/>
      <c r="B264" s="137"/>
      <c r="C264" s="137"/>
      <c r="D264" s="138"/>
      <c r="E264" s="144"/>
      <c r="F264" s="139" t="s">
        <v>299</v>
      </c>
      <c r="G264" s="138"/>
      <c r="H264" s="140">
        <v>23.964345749999996</v>
      </c>
      <c r="I264" s="141"/>
      <c r="J264" s="142"/>
      <c r="K264" s="143"/>
      <c r="L264" s="143"/>
      <c r="M264" s="143"/>
      <c r="N264" s="143"/>
      <c r="O264" s="142"/>
      <c r="P264" s="142"/>
      <c r="Q264" s="142"/>
      <c r="R264" s="138"/>
      <c r="S264" s="138"/>
      <c r="T264" s="137"/>
      <c r="U264" s="6"/>
      <c r="V264" s="8"/>
      <c r="W264" s="8"/>
      <c r="X264" s="60"/>
    </row>
    <row r="265" spans="1:24" ht="11.25" outlineLevel="4" x14ac:dyDescent="0.2">
      <c r="A265" s="136"/>
      <c r="B265" s="137"/>
      <c r="C265" s="137"/>
      <c r="D265" s="138"/>
      <c r="E265" s="144"/>
      <c r="F265" s="139" t="s">
        <v>300</v>
      </c>
      <c r="G265" s="138"/>
      <c r="H265" s="140">
        <v>3.5999699999999994</v>
      </c>
      <c r="I265" s="141"/>
      <c r="J265" s="142"/>
      <c r="K265" s="143"/>
      <c r="L265" s="143"/>
      <c r="M265" s="143"/>
      <c r="N265" s="143"/>
      <c r="O265" s="142"/>
      <c r="P265" s="142"/>
      <c r="Q265" s="142"/>
      <c r="R265" s="138"/>
      <c r="S265" s="138"/>
      <c r="T265" s="137"/>
      <c r="U265" s="6"/>
      <c r="V265" s="8"/>
      <c r="W265" s="8"/>
      <c r="X265" s="60"/>
    </row>
    <row r="266" spans="1:24" ht="11.25" outlineLevel="4" x14ac:dyDescent="0.2">
      <c r="A266" s="136"/>
      <c r="B266" s="137"/>
      <c r="C266" s="137"/>
      <c r="D266" s="138"/>
      <c r="E266" s="144"/>
      <c r="F266" s="139" t="s">
        <v>301</v>
      </c>
      <c r="G266" s="138"/>
      <c r="H266" s="140">
        <v>5.5437360000000009</v>
      </c>
      <c r="I266" s="141"/>
      <c r="J266" s="142"/>
      <c r="K266" s="143"/>
      <c r="L266" s="143"/>
      <c r="M266" s="143"/>
      <c r="N266" s="143"/>
      <c r="O266" s="142"/>
      <c r="P266" s="142"/>
      <c r="Q266" s="142"/>
      <c r="R266" s="138"/>
      <c r="S266" s="138"/>
      <c r="T266" s="137"/>
      <c r="U266" s="6"/>
      <c r="V266" s="8"/>
      <c r="W266" s="8"/>
      <c r="X266" s="60"/>
    </row>
    <row r="267" spans="1:24" ht="11.25" outlineLevel="4" x14ac:dyDescent="0.2">
      <c r="A267" s="136"/>
      <c r="B267" s="137"/>
      <c r="C267" s="137"/>
      <c r="D267" s="138"/>
      <c r="E267" s="144"/>
      <c r="F267" s="139" t="s">
        <v>302</v>
      </c>
      <c r="G267" s="138"/>
      <c r="H267" s="140">
        <v>0</v>
      </c>
      <c r="I267" s="141"/>
      <c r="J267" s="142"/>
      <c r="K267" s="143"/>
      <c r="L267" s="143"/>
      <c r="M267" s="143"/>
      <c r="N267" s="143"/>
      <c r="O267" s="142"/>
      <c r="P267" s="142"/>
      <c r="Q267" s="142"/>
      <c r="R267" s="138"/>
      <c r="S267" s="138"/>
      <c r="T267" s="137"/>
      <c r="U267" s="6"/>
      <c r="V267" s="8"/>
      <c r="W267" s="8"/>
      <c r="X267" s="60"/>
    </row>
    <row r="268" spans="1:24" ht="11.25" outlineLevel="4" x14ac:dyDescent="0.2">
      <c r="A268" s="136"/>
      <c r="B268" s="137"/>
      <c r="C268" s="137"/>
      <c r="D268" s="138"/>
      <c r="E268" s="144"/>
      <c r="F268" s="139" t="s">
        <v>303</v>
      </c>
      <c r="G268" s="138"/>
      <c r="H268" s="140">
        <v>21.796153499999999</v>
      </c>
      <c r="I268" s="141"/>
      <c r="J268" s="142"/>
      <c r="K268" s="143"/>
      <c r="L268" s="143"/>
      <c r="M268" s="143"/>
      <c r="N268" s="143"/>
      <c r="O268" s="142"/>
      <c r="P268" s="142"/>
      <c r="Q268" s="142"/>
      <c r="R268" s="138"/>
      <c r="S268" s="138"/>
      <c r="T268" s="137"/>
      <c r="U268" s="6"/>
      <c r="V268" s="8"/>
      <c r="W268" s="8"/>
      <c r="X268" s="60"/>
    </row>
    <row r="269" spans="1:24" ht="11.25" outlineLevel="4" x14ac:dyDescent="0.2">
      <c r="A269" s="136"/>
      <c r="B269" s="137"/>
      <c r="C269" s="137"/>
      <c r="D269" s="138"/>
      <c r="E269" s="144"/>
      <c r="F269" s="139" t="s">
        <v>304</v>
      </c>
      <c r="G269" s="138"/>
      <c r="H269" s="140">
        <v>3.2742599999999999</v>
      </c>
      <c r="I269" s="141"/>
      <c r="J269" s="142"/>
      <c r="K269" s="143"/>
      <c r="L269" s="143"/>
      <c r="M269" s="143"/>
      <c r="N269" s="143"/>
      <c r="O269" s="142"/>
      <c r="P269" s="142"/>
      <c r="Q269" s="142"/>
      <c r="R269" s="138"/>
      <c r="S269" s="138"/>
      <c r="T269" s="137"/>
      <c r="U269" s="6"/>
      <c r="V269" s="8"/>
      <c r="W269" s="8"/>
      <c r="X269" s="60"/>
    </row>
    <row r="270" spans="1:24" ht="11.25" outlineLevel="4" x14ac:dyDescent="0.2">
      <c r="A270" s="136"/>
      <c r="B270" s="137"/>
      <c r="C270" s="137"/>
      <c r="D270" s="138"/>
      <c r="E270" s="144"/>
      <c r="F270" s="139" t="s">
        <v>305</v>
      </c>
      <c r="G270" s="138"/>
      <c r="H270" s="140">
        <v>5.8079999999999998</v>
      </c>
      <c r="I270" s="141"/>
      <c r="J270" s="142"/>
      <c r="K270" s="143"/>
      <c r="L270" s="143"/>
      <c r="M270" s="143"/>
      <c r="N270" s="143"/>
      <c r="O270" s="142"/>
      <c r="P270" s="142"/>
      <c r="Q270" s="142"/>
      <c r="R270" s="138"/>
      <c r="S270" s="138"/>
      <c r="T270" s="137"/>
      <c r="U270" s="6"/>
      <c r="V270" s="8"/>
      <c r="W270" s="8"/>
      <c r="X270" s="60"/>
    </row>
    <row r="271" spans="1:24" ht="11.25" outlineLevel="4" x14ac:dyDescent="0.2">
      <c r="A271" s="136"/>
      <c r="B271" s="137"/>
      <c r="C271" s="137"/>
      <c r="D271" s="138"/>
      <c r="E271" s="144"/>
      <c r="F271" s="139" t="s">
        <v>306</v>
      </c>
      <c r="G271" s="138"/>
      <c r="H271" s="140">
        <v>0</v>
      </c>
      <c r="I271" s="141"/>
      <c r="J271" s="142"/>
      <c r="K271" s="143"/>
      <c r="L271" s="143"/>
      <c r="M271" s="143"/>
      <c r="N271" s="143"/>
      <c r="O271" s="142"/>
      <c r="P271" s="142"/>
      <c r="Q271" s="142"/>
      <c r="R271" s="138"/>
      <c r="S271" s="138"/>
      <c r="T271" s="137"/>
      <c r="U271" s="6"/>
      <c r="V271" s="8"/>
      <c r="W271" s="8"/>
      <c r="X271" s="60"/>
    </row>
    <row r="272" spans="1:24" ht="11.25" outlineLevel="4" x14ac:dyDescent="0.2">
      <c r="A272" s="136"/>
      <c r="B272" s="137"/>
      <c r="C272" s="137"/>
      <c r="D272" s="138"/>
      <c r="E272" s="144"/>
      <c r="F272" s="139" t="s">
        <v>307</v>
      </c>
      <c r="G272" s="138"/>
      <c r="H272" s="140">
        <v>-6.7858559999999999</v>
      </c>
      <c r="I272" s="141"/>
      <c r="J272" s="142"/>
      <c r="K272" s="143"/>
      <c r="L272" s="143"/>
      <c r="M272" s="143"/>
      <c r="N272" s="143"/>
      <c r="O272" s="142"/>
      <c r="P272" s="142"/>
      <c r="Q272" s="142"/>
      <c r="R272" s="138"/>
      <c r="S272" s="138"/>
      <c r="T272" s="137"/>
      <c r="U272" s="6"/>
      <c r="V272" s="8"/>
      <c r="W272" s="8"/>
      <c r="X272" s="60"/>
    </row>
    <row r="273" spans="1:27" ht="11.25" outlineLevel="4" x14ac:dyDescent="0.2">
      <c r="A273" s="136"/>
      <c r="B273" s="137"/>
      <c r="C273" s="137"/>
      <c r="D273" s="138"/>
      <c r="E273" s="144"/>
      <c r="F273" s="139" t="s">
        <v>271</v>
      </c>
      <c r="G273" s="138"/>
      <c r="H273" s="140">
        <v>0</v>
      </c>
      <c r="I273" s="141"/>
      <c r="J273" s="142"/>
      <c r="K273" s="143"/>
      <c r="L273" s="143"/>
      <c r="M273" s="143"/>
      <c r="N273" s="143"/>
      <c r="O273" s="142"/>
      <c r="P273" s="142"/>
      <c r="Q273" s="142"/>
      <c r="R273" s="138"/>
      <c r="S273" s="138"/>
      <c r="T273" s="137"/>
      <c r="U273" s="6"/>
      <c r="V273" s="8"/>
      <c r="W273" s="8"/>
      <c r="X273" s="60"/>
    </row>
    <row r="274" spans="1:27" ht="11.25" outlineLevel="4" x14ac:dyDescent="0.2">
      <c r="A274" s="136"/>
      <c r="B274" s="137"/>
      <c r="C274" s="137"/>
      <c r="D274" s="138"/>
      <c r="E274" s="144"/>
      <c r="F274" s="139" t="s">
        <v>308</v>
      </c>
      <c r="G274" s="138"/>
      <c r="H274" s="140">
        <v>-5.8158000000000003</v>
      </c>
      <c r="I274" s="141"/>
      <c r="J274" s="142"/>
      <c r="K274" s="143"/>
      <c r="L274" s="143"/>
      <c r="M274" s="143"/>
      <c r="N274" s="143"/>
      <c r="O274" s="142"/>
      <c r="P274" s="142"/>
      <c r="Q274" s="142"/>
      <c r="R274" s="138"/>
      <c r="S274" s="138"/>
      <c r="T274" s="137"/>
      <c r="U274" s="6"/>
      <c r="V274" s="8"/>
      <c r="W274" s="8"/>
      <c r="X274" s="60"/>
    </row>
    <row r="275" spans="1:27" ht="11.25" outlineLevel="4" x14ac:dyDescent="0.2">
      <c r="A275" s="136"/>
      <c r="B275" s="137"/>
      <c r="C275" s="137"/>
      <c r="D275" s="138"/>
      <c r="E275" s="144"/>
      <c r="F275" s="139" t="s">
        <v>121</v>
      </c>
      <c r="G275" s="138"/>
      <c r="H275" s="140">
        <v>0</v>
      </c>
      <c r="I275" s="141"/>
      <c r="J275" s="142"/>
      <c r="K275" s="143"/>
      <c r="L275" s="143"/>
      <c r="M275" s="143"/>
      <c r="N275" s="143"/>
      <c r="O275" s="142"/>
      <c r="P275" s="142"/>
      <c r="Q275" s="142"/>
      <c r="R275" s="138"/>
      <c r="S275" s="138"/>
      <c r="T275" s="137"/>
      <c r="U275" s="6"/>
      <c r="V275" s="8"/>
      <c r="W275" s="8"/>
      <c r="X275" s="60"/>
    </row>
    <row r="276" spans="1:27" ht="11.25" outlineLevel="4" x14ac:dyDescent="0.2">
      <c r="A276" s="136"/>
      <c r="B276" s="137"/>
      <c r="C276" s="137"/>
      <c r="D276" s="138"/>
      <c r="E276" s="144"/>
      <c r="F276" s="139" t="s">
        <v>309</v>
      </c>
      <c r="G276" s="138"/>
      <c r="H276" s="140">
        <v>8.2268287499999992</v>
      </c>
      <c r="I276" s="141"/>
      <c r="J276" s="142"/>
      <c r="K276" s="143"/>
      <c r="L276" s="143"/>
      <c r="M276" s="143"/>
      <c r="N276" s="143"/>
      <c r="O276" s="142"/>
      <c r="P276" s="142"/>
      <c r="Q276" s="142"/>
      <c r="R276" s="138"/>
      <c r="S276" s="138"/>
      <c r="T276" s="137"/>
      <c r="U276" s="6"/>
      <c r="V276" s="8"/>
      <c r="W276" s="8"/>
      <c r="X276" s="60"/>
    </row>
    <row r="277" spans="1:27" ht="11.25" outlineLevel="4" x14ac:dyDescent="0.2">
      <c r="A277" s="136"/>
      <c r="B277" s="137"/>
      <c r="C277" s="137"/>
      <c r="D277" s="138"/>
      <c r="E277" s="144"/>
      <c r="F277" s="139" t="s">
        <v>310</v>
      </c>
      <c r="G277" s="138"/>
      <c r="H277" s="140">
        <v>1.2358499999999997</v>
      </c>
      <c r="I277" s="141"/>
      <c r="J277" s="142"/>
      <c r="K277" s="143"/>
      <c r="L277" s="143"/>
      <c r="M277" s="143"/>
      <c r="N277" s="143"/>
      <c r="O277" s="142"/>
      <c r="P277" s="142"/>
      <c r="Q277" s="142"/>
      <c r="R277" s="138"/>
      <c r="S277" s="138"/>
      <c r="T277" s="137"/>
      <c r="U277" s="6"/>
      <c r="V277" s="8"/>
      <c r="W277" s="8"/>
      <c r="X277" s="60"/>
    </row>
    <row r="278" spans="1:27" ht="11.25" outlineLevel="4" x14ac:dyDescent="0.2">
      <c r="A278" s="136"/>
      <c r="B278" s="137"/>
      <c r="C278" s="137"/>
      <c r="D278" s="138"/>
      <c r="E278" s="144"/>
      <c r="F278" s="139" t="s">
        <v>311</v>
      </c>
      <c r="G278" s="138"/>
      <c r="H278" s="140">
        <v>2.6290879999999999</v>
      </c>
      <c r="I278" s="141"/>
      <c r="J278" s="142"/>
      <c r="K278" s="143"/>
      <c r="L278" s="143"/>
      <c r="M278" s="143"/>
      <c r="N278" s="143"/>
      <c r="O278" s="142"/>
      <c r="P278" s="142"/>
      <c r="Q278" s="142"/>
      <c r="R278" s="138"/>
      <c r="S278" s="138"/>
      <c r="T278" s="137"/>
      <c r="U278" s="6"/>
      <c r="V278" s="8"/>
      <c r="W278" s="8"/>
      <c r="X278" s="60"/>
    </row>
    <row r="279" spans="1:27" ht="7.5" customHeight="1" outlineLevel="4" x14ac:dyDescent="0.15">
      <c r="A279" s="8"/>
      <c r="B279" s="69"/>
      <c r="C279" s="69"/>
      <c r="D279" s="60"/>
      <c r="E279" s="60"/>
      <c r="F279" s="103"/>
      <c r="G279" s="60"/>
      <c r="H279" s="65"/>
      <c r="I279" s="104"/>
      <c r="J279" s="63"/>
      <c r="K279" s="65"/>
      <c r="L279" s="65"/>
      <c r="M279" s="65"/>
      <c r="N279" s="65"/>
      <c r="O279" s="63"/>
      <c r="P279" s="63"/>
      <c r="Q279" s="63"/>
      <c r="R279" s="60"/>
      <c r="S279" s="60"/>
      <c r="T279" s="69"/>
      <c r="U279" s="8"/>
      <c r="X279" s="60"/>
    </row>
    <row r="280" spans="1:27" ht="11.25" outlineLevel="3" x14ac:dyDescent="0.2">
      <c r="A280" s="4"/>
      <c r="B280" s="119"/>
      <c r="C280" s="120">
        <v>41</v>
      </c>
      <c r="D280" s="121" t="s">
        <v>113</v>
      </c>
      <c r="E280" s="122" t="s">
        <v>312</v>
      </c>
      <c r="F280" s="123" t="s">
        <v>313</v>
      </c>
      <c r="G280" s="121" t="s">
        <v>116</v>
      </c>
      <c r="H280" s="124">
        <v>5.8158000000000003</v>
      </c>
      <c r="I280" s="125">
        <v>0</v>
      </c>
      <c r="J280" s="126">
        <f>H280*I280</f>
        <v>0</v>
      </c>
      <c r="K280" s="124">
        <v>2.1240000000000001</v>
      </c>
      <c r="L280" s="124">
        <f>H280*K280</f>
        <v>12.352759200000001</v>
      </c>
      <c r="M280" s="124"/>
      <c r="N280" s="124">
        <f>H280*M280</f>
        <v>0</v>
      </c>
      <c r="O280" s="126">
        <v>21</v>
      </c>
      <c r="P280" s="126">
        <f>J280*(O280/100)</f>
        <v>0</v>
      </c>
      <c r="Q280" s="126">
        <f>J280+P280</f>
        <v>0</v>
      </c>
      <c r="R280" s="127"/>
      <c r="S280" s="127" t="s">
        <v>117</v>
      </c>
      <c r="T280" s="128">
        <v>1</v>
      </c>
      <c r="U280" s="8"/>
      <c r="V280" s="8"/>
      <c r="W280" s="8"/>
      <c r="X280" s="60"/>
    </row>
    <row r="281" spans="1:27" ht="9.75" outlineLevel="4" x14ac:dyDescent="0.2">
      <c r="A281" s="129"/>
      <c r="B281" s="130"/>
      <c r="C281" s="130"/>
      <c r="D281" s="131"/>
      <c r="E281" s="135" t="s">
        <v>0</v>
      </c>
      <c r="F281" s="158" t="s">
        <v>314</v>
      </c>
      <c r="G281" s="158"/>
      <c r="H281" s="159"/>
      <c r="I281" s="160"/>
      <c r="J281" s="161"/>
      <c r="K281" s="133"/>
      <c r="L281" s="133"/>
      <c r="M281" s="133"/>
      <c r="N281" s="133"/>
      <c r="O281" s="134"/>
      <c r="P281" s="134"/>
      <c r="Q281" s="134"/>
      <c r="R281" s="131"/>
      <c r="S281" s="131"/>
      <c r="T281" s="130"/>
      <c r="U281" s="6"/>
      <c r="V281" s="8"/>
      <c r="W281" s="8"/>
      <c r="X281" s="132" t="str">
        <f>F281</f>
        <v>Zdivo z cihel pálených římsové z cihel lícových, včetně spárování pevnosti P 60, na maltu MVC dl. 290 mm ( český formát 290x140x65 mm) plných</v>
      </c>
      <c r="Y281" s="9"/>
      <c r="AA281" s="11"/>
    </row>
    <row r="282" spans="1:27" ht="7.5" customHeight="1" outlineLevel="4" x14ac:dyDescent="0.15">
      <c r="B282" s="69"/>
      <c r="C282" s="69"/>
      <c r="D282" s="60"/>
      <c r="E282" s="60"/>
      <c r="F282" s="61"/>
      <c r="G282" s="60"/>
      <c r="H282" s="65"/>
      <c r="I282" s="104"/>
      <c r="J282" s="63"/>
      <c r="K282" s="65"/>
      <c r="L282" s="65"/>
      <c r="M282" s="65"/>
      <c r="N282" s="65"/>
      <c r="O282" s="63"/>
      <c r="P282" s="63"/>
      <c r="Q282" s="63"/>
      <c r="R282" s="60"/>
      <c r="S282" s="60"/>
      <c r="T282" s="69"/>
      <c r="U282" s="8"/>
      <c r="X282" s="60"/>
    </row>
    <row r="283" spans="1:27" ht="11.25" outlineLevel="4" x14ac:dyDescent="0.2">
      <c r="A283" s="136"/>
      <c r="B283" s="137"/>
      <c r="C283" s="137"/>
      <c r="D283" s="138"/>
      <c r="E283" s="144" t="s">
        <v>1</v>
      </c>
      <c r="F283" s="139" t="s">
        <v>271</v>
      </c>
      <c r="G283" s="138"/>
      <c r="H283" s="140">
        <v>0</v>
      </c>
      <c r="I283" s="141"/>
      <c r="J283" s="142"/>
      <c r="K283" s="143"/>
      <c r="L283" s="143"/>
      <c r="M283" s="143"/>
      <c r="N283" s="143"/>
      <c r="O283" s="142"/>
      <c r="P283" s="142"/>
      <c r="Q283" s="142"/>
      <c r="R283" s="138"/>
      <c r="S283" s="138"/>
      <c r="T283" s="137"/>
      <c r="U283" s="6"/>
      <c r="V283" s="8"/>
      <c r="W283" s="8"/>
      <c r="X283" s="60"/>
    </row>
    <row r="284" spans="1:27" ht="11.25" outlineLevel="4" x14ac:dyDescent="0.2">
      <c r="A284" s="136"/>
      <c r="B284" s="137"/>
      <c r="C284" s="137"/>
      <c r="D284" s="138"/>
      <c r="E284" s="144"/>
      <c r="F284" s="139" t="s">
        <v>315</v>
      </c>
      <c r="G284" s="138"/>
      <c r="H284" s="140">
        <v>5.8158000000000003</v>
      </c>
      <c r="I284" s="141"/>
      <c r="J284" s="142"/>
      <c r="K284" s="143"/>
      <c r="L284" s="143"/>
      <c r="M284" s="143"/>
      <c r="N284" s="143"/>
      <c r="O284" s="142"/>
      <c r="P284" s="142"/>
      <c r="Q284" s="142"/>
      <c r="R284" s="138"/>
      <c r="S284" s="138"/>
      <c r="T284" s="137"/>
      <c r="U284" s="6"/>
      <c r="V284" s="8"/>
      <c r="W284" s="8"/>
      <c r="X284" s="60"/>
    </row>
    <row r="285" spans="1:27" ht="7.5" customHeight="1" outlineLevel="4" x14ac:dyDescent="0.15">
      <c r="A285" s="8"/>
      <c r="B285" s="69"/>
      <c r="C285" s="69"/>
      <c r="D285" s="60"/>
      <c r="E285" s="60"/>
      <c r="F285" s="103"/>
      <c r="G285" s="60"/>
      <c r="H285" s="65"/>
      <c r="I285" s="104"/>
      <c r="J285" s="63"/>
      <c r="K285" s="65"/>
      <c r="L285" s="65"/>
      <c r="M285" s="65"/>
      <c r="N285" s="65"/>
      <c r="O285" s="63"/>
      <c r="P285" s="63"/>
      <c r="Q285" s="63"/>
      <c r="R285" s="60"/>
      <c r="S285" s="60"/>
      <c r="T285" s="69"/>
      <c r="U285" s="8"/>
      <c r="X285" s="60"/>
    </row>
    <row r="286" spans="1:27" ht="11.25" outlineLevel="3" x14ac:dyDescent="0.2">
      <c r="A286" s="4"/>
      <c r="B286" s="119"/>
      <c r="C286" s="120">
        <v>42</v>
      </c>
      <c r="D286" s="121" t="s">
        <v>113</v>
      </c>
      <c r="E286" s="122" t="s">
        <v>316</v>
      </c>
      <c r="F286" s="123" t="s">
        <v>317</v>
      </c>
      <c r="G286" s="121" t="s">
        <v>318</v>
      </c>
      <c r="H286" s="124">
        <v>87</v>
      </c>
      <c r="I286" s="125">
        <v>0</v>
      </c>
      <c r="J286" s="126">
        <f>H286*I286</f>
        <v>0</v>
      </c>
      <c r="K286" s="124">
        <v>9.7699999999999992E-3</v>
      </c>
      <c r="L286" s="124">
        <f>H286*K286</f>
        <v>0.84998999999999991</v>
      </c>
      <c r="M286" s="124"/>
      <c r="N286" s="124">
        <f>H286*M286</f>
        <v>0</v>
      </c>
      <c r="O286" s="126">
        <v>21</v>
      </c>
      <c r="P286" s="126">
        <f>J286*(O286/100)</f>
        <v>0</v>
      </c>
      <c r="Q286" s="126">
        <f>J286+P286</f>
        <v>0</v>
      </c>
      <c r="R286" s="127"/>
      <c r="S286" s="127" t="s">
        <v>117</v>
      </c>
      <c r="T286" s="128">
        <v>1</v>
      </c>
      <c r="U286" s="8"/>
      <c r="V286" s="8"/>
      <c r="W286" s="8"/>
      <c r="X286" s="60"/>
    </row>
    <row r="287" spans="1:27" ht="9.75" outlineLevel="4" x14ac:dyDescent="0.2">
      <c r="A287" s="129"/>
      <c r="B287" s="130"/>
      <c r="C287" s="130"/>
      <c r="D287" s="131"/>
      <c r="E287" s="135" t="s">
        <v>0</v>
      </c>
      <c r="F287" s="158" t="s">
        <v>319</v>
      </c>
      <c r="G287" s="158"/>
      <c r="H287" s="159"/>
      <c r="I287" s="160"/>
      <c r="J287" s="161"/>
      <c r="K287" s="133"/>
      <c r="L287" s="133"/>
      <c r="M287" s="133"/>
      <c r="N287" s="133"/>
      <c r="O287" s="134"/>
      <c r="P287" s="134"/>
      <c r="Q287" s="134"/>
      <c r="R287" s="131"/>
      <c r="S287" s="131"/>
      <c r="T287" s="130"/>
      <c r="U287" s="6"/>
      <c r="V287" s="8"/>
      <c r="W287" s="8"/>
      <c r="X287" s="132" t="str">
        <f>F287</f>
        <v>Osazování betonových bloků prostého, lehkého nebo železového na maltu MC-10 až MC-15, objemu přes 0,10 do 0,20 m3</v>
      </c>
      <c r="Y287" s="9"/>
      <c r="AA287" s="11"/>
    </row>
    <row r="288" spans="1:27" ht="7.5" customHeight="1" outlineLevel="4" x14ac:dyDescent="0.15">
      <c r="B288" s="69"/>
      <c r="C288" s="69"/>
      <c r="D288" s="60"/>
      <c r="E288" s="60"/>
      <c r="F288" s="61"/>
      <c r="G288" s="60"/>
      <c r="H288" s="65"/>
      <c r="I288" s="104"/>
      <c r="J288" s="63"/>
      <c r="K288" s="65"/>
      <c r="L288" s="65"/>
      <c r="M288" s="65"/>
      <c r="N288" s="65"/>
      <c r="O288" s="63"/>
      <c r="P288" s="63"/>
      <c r="Q288" s="63"/>
      <c r="R288" s="60"/>
      <c r="S288" s="60"/>
      <c r="T288" s="69"/>
      <c r="U288" s="8"/>
      <c r="X288" s="60"/>
    </row>
    <row r="289" spans="1:27" ht="11.25" outlineLevel="4" x14ac:dyDescent="0.2">
      <c r="A289" s="136"/>
      <c r="B289" s="137"/>
      <c r="C289" s="137"/>
      <c r="D289" s="138"/>
      <c r="E289" s="144" t="s">
        <v>1</v>
      </c>
      <c r="F289" s="139" t="s">
        <v>320</v>
      </c>
      <c r="G289" s="138"/>
      <c r="H289" s="140">
        <v>87</v>
      </c>
      <c r="I289" s="141"/>
      <c r="J289" s="142"/>
      <c r="K289" s="143"/>
      <c r="L289" s="143"/>
      <c r="M289" s="143"/>
      <c r="N289" s="143"/>
      <c r="O289" s="142"/>
      <c r="P289" s="142"/>
      <c r="Q289" s="142"/>
      <c r="R289" s="138"/>
      <c r="S289" s="138"/>
      <c r="T289" s="137"/>
      <c r="U289" s="6"/>
      <c r="V289" s="8"/>
      <c r="W289" s="8"/>
      <c r="X289" s="60"/>
    </row>
    <row r="290" spans="1:27" ht="7.5" customHeight="1" outlineLevel="4" x14ac:dyDescent="0.15">
      <c r="A290" s="8"/>
      <c r="B290" s="69"/>
      <c r="C290" s="69"/>
      <c r="D290" s="60"/>
      <c r="E290" s="60"/>
      <c r="F290" s="103"/>
      <c r="G290" s="60"/>
      <c r="H290" s="65"/>
      <c r="I290" s="104"/>
      <c r="J290" s="63"/>
      <c r="K290" s="65"/>
      <c r="L290" s="65"/>
      <c r="M290" s="65"/>
      <c r="N290" s="65"/>
      <c r="O290" s="63"/>
      <c r="P290" s="63"/>
      <c r="Q290" s="63"/>
      <c r="R290" s="60"/>
      <c r="S290" s="60"/>
      <c r="T290" s="69"/>
      <c r="U290" s="8"/>
      <c r="X290" s="60"/>
    </row>
    <row r="291" spans="1:27" ht="11.25" outlineLevel="3" x14ac:dyDescent="0.2">
      <c r="A291" s="4"/>
      <c r="B291" s="119"/>
      <c r="C291" s="120">
        <v>43</v>
      </c>
      <c r="D291" s="121" t="s">
        <v>197</v>
      </c>
      <c r="E291" s="122" t="s">
        <v>321</v>
      </c>
      <c r="F291" s="123" t="s">
        <v>322</v>
      </c>
      <c r="G291" s="121" t="s">
        <v>318</v>
      </c>
      <c r="H291" s="124">
        <v>33.33</v>
      </c>
      <c r="I291" s="125">
        <v>0</v>
      </c>
      <c r="J291" s="126">
        <f>H291*I291</f>
        <v>0</v>
      </c>
      <c r="K291" s="124">
        <v>3.3000000000000002E-2</v>
      </c>
      <c r="L291" s="124">
        <f>H291*K291</f>
        <v>1.09989</v>
      </c>
      <c r="M291" s="124"/>
      <c r="N291" s="124">
        <f>H291*M291</f>
        <v>0</v>
      </c>
      <c r="O291" s="126">
        <v>21</v>
      </c>
      <c r="P291" s="126">
        <f>J291*(O291/100)</f>
        <v>0</v>
      </c>
      <c r="Q291" s="126">
        <f>J291+P291</f>
        <v>0</v>
      </c>
      <c r="R291" s="127"/>
      <c r="S291" s="127" t="s">
        <v>323</v>
      </c>
      <c r="T291" s="128">
        <v>1</v>
      </c>
      <c r="U291" s="8"/>
      <c r="V291" s="8"/>
      <c r="W291" s="8"/>
      <c r="X291" s="60"/>
    </row>
    <row r="292" spans="1:27" ht="9.75" outlineLevel="4" x14ac:dyDescent="0.2">
      <c r="A292" s="129"/>
      <c r="B292" s="130"/>
      <c r="C292" s="130"/>
      <c r="D292" s="131"/>
      <c r="E292" s="135" t="s">
        <v>0</v>
      </c>
      <c r="F292" s="158" t="s">
        <v>53</v>
      </c>
      <c r="G292" s="158"/>
      <c r="H292" s="159"/>
      <c r="I292" s="160"/>
      <c r="J292" s="161"/>
      <c r="K292" s="133"/>
      <c r="L292" s="133"/>
      <c r="M292" s="133"/>
      <c r="N292" s="133"/>
      <c r="O292" s="134"/>
      <c r="P292" s="134"/>
      <c r="Q292" s="134"/>
      <c r="R292" s="131"/>
      <c r="S292" s="131"/>
      <c r="T292" s="130"/>
      <c r="U292" s="6"/>
      <c r="V292" s="8"/>
      <c r="W292" s="8"/>
      <c r="X292" s="132" t="str">
        <f>F292</f>
        <v>---</v>
      </c>
      <c r="Y292" s="9"/>
      <c r="AA292" s="11"/>
    </row>
    <row r="293" spans="1:27" ht="7.5" customHeight="1" outlineLevel="4" x14ac:dyDescent="0.15">
      <c r="B293" s="69"/>
      <c r="C293" s="69"/>
      <c r="D293" s="60"/>
      <c r="E293" s="60"/>
      <c r="F293" s="61"/>
      <c r="G293" s="60"/>
      <c r="H293" s="65"/>
      <c r="I293" s="104"/>
      <c r="J293" s="63"/>
      <c r="K293" s="65"/>
      <c r="L293" s="65"/>
      <c r="M293" s="65"/>
      <c r="N293" s="65"/>
      <c r="O293" s="63"/>
      <c r="P293" s="63"/>
      <c r="Q293" s="63"/>
      <c r="R293" s="60"/>
      <c r="S293" s="60"/>
      <c r="T293" s="69"/>
      <c r="U293" s="8"/>
      <c r="X293" s="60"/>
    </row>
    <row r="294" spans="1:27" ht="11.25" outlineLevel="4" x14ac:dyDescent="0.2">
      <c r="A294" s="136"/>
      <c r="B294" s="137"/>
      <c r="C294" s="137"/>
      <c r="D294" s="138"/>
      <c r="E294" s="144" t="s">
        <v>1</v>
      </c>
      <c r="F294" s="139" t="s">
        <v>292</v>
      </c>
      <c r="G294" s="138"/>
      <c r="H294" s="140">
        <v>0</v>
      </c>
      <c r="I294" s="141"/>
      <c r="J294" s="142"/>
      <c r="K294" s="143"/>
      <c r="L294" s="143"/>
      <c r="M294" s="143"/>
      <c r="N294" s="143"/>
      <c r="O294" s="142"/>
      <c r="P294" s="142"/>
      <c r="Q294" s="142"/>
      <c r="R294" s="138"/>
      <c r="S294" s="138"/>
      <c r="T294" s="137"/>
      <c r="U294" s="6"/>
      <c r="V294" s="8"/>
      <c r="W294" s="8"/>
      <c r="X294" s="60"/>
    </row>
    <row r="295" spans="1:27" ht="11.25" outlineLevel="4" x14ac:dyDescent="0.2">
      <c r="A295" s="136"/>
      <c r="B295" s="137"/>
      <c r="C295" s="137"/>
      <c r="D295" s="138"/>
      <c r="E295" s="144"/>
      <c r="F295" s="139" t="s">
        <v>324</v>
      </c>
      <c r="G295" s="138"/>
      <c r="H295" s="140">
        <v>9</v>
      </c>
      <c r="I295" s="141"/>
      <c r="J295" s="142"/>
      <c r="K295" s="143"/>
      <c r="L295" s="143"/>
      <c r="M295" s="143"/>
      <c r="N295" s="143"/>
      <c r="O295" s="142"/>
      <c r="P295" s="142"/>
      <c r="Q295" s="142"/>
      <c r="R295" s="138"/>
      <c r="S295" s="138"/>
      <c r="T295" s="137"/>
      <c r="U295" s="6"/>
      <c r="V295" s="8"/>
      <c r="W295" s="8"/>
      <c r="X295" s="60"/>
    </row>
    <row r="296" spans="1:27" ht="11.25" outlineLevel="4" x14ac:dyDescent="0.2">
      <c r="A296" s="136"/>
      <c r="B296" s="137"/>
      <c r="C296" s="137"/>
      <c r="D296" s="138"/>
      <c r="E296" s="144"/>
      <c r="F296" s="139" t="s">
        <v>150</v>
      </c>
      <c r="G296" s="138"/>
      <c r="H296" s="140">
        <v>0</v>
      </c>
      <c r="I296" s="141"/>
      <c r="J296" s="142"/>
      <c r="K296" s="143"/>
      <c r="L296" s="143"/>
      <c r="M296" s="143"/>
      <c r="N296" s="143"/>
      <c r="O296" s="142"/>
      <c r="P296" s="142"/>
      <c r="Q296" s="142"/>
      <c r="R296" s="138"/>
      <c r="S296" s="138"/>
      <c r="T296" s="137"/>
      <c r="U296" s="6"/>
      <c r="V296" s="8"/>
      <c r="W296" s="8"/>
      <c r="X296" s="60"/>
    </row>
    <row r="297" spans="1:27" ht="11.25" outlineLevel="4" x14ac:dyDescent="0.2">
      <c r="A297" s="136"/>
      <c r="B297" s="137"/>
      <c r="C297" s="137"/>
      <c r="D297" s="138"/>
      <c r="E297" s="144"/>
      <c r="F297" s="139" t="s">
        <v>325</v>
      </c>
      <c r="G297" s="138"/>
      <c r="H297" s="140">
        <v>4</v>
      </c>
      <c r="I297" s="141"/>
      <c r="J297" s="142"/>
      <c r="K297" s="143"/>
      <c r="L297" s="143"/>
      <c r="M297" s="143"/>
      <c r="N297" s="143"/>
      <c r="O297" s="142"/>
      <c r="P297" s="142"/>
      <c r="Q297" s="142"/>
      <c r="R297" s="138"/>
      <c r="S297" s="138"/>
      <c r="T297" s="137"/>
      <c r="U297" s="6"/>
      <c r="V297" s="8"/>
      <c r="W297" s="8"/>
      <c r="X297" s="60"/>
    </row>
    <row r="298" spans="1:27" ht="11.25" outlineLevel="4" x14ac:dyDescent="0.2">
      <c r="A298" s="136"/>
      <c r="B298" s="137"/>
      <c r="C298" s="137"/>
      <c r="D298" s="138"/>
      <c r="E298" s="144"/>
      <c r="F298" s="139" t="s">
        <v>119</v>
      </c>
      <c r="G298" s="138"/>
      <c r="H298" s="140">
        <v>0</v>
      </c>
      <c r="I298" s="141"/>
      <c r="J298" s="142"/>
      <c r="K298" s="143"/>
      <c r="L298" s="143"/>
      <c r="M298" s="143"/>
      <c r="N298" s="143"/>
      <c r="O298" s="142"/>
      <c r="P298" s="142"/>
      <c r="Q298" s="142"/>
      <c r="R298" s="138"/>
      <c r="S298" s="138"/>
      <c r="T298" s="137"/>
      <c r="U298" s="6"/>
      <c r="V298" s="8"/>
      <c r="W298" s="8"/>
      <c r="X298" s="60"/>
    </row>
    <row r="299" spans="1:27" ht="11.25" outlineLevel="4" x14ac:dyDescent="0.2">
      <c r="A299" s="136"/>
      <c r="B299" s="137"/>
      <c r="C299" s="137"/>
      <c r="D299" s="138"/>
      <c r="E299" s="144"/>
      <c r="F299" s="139" t="s">
        <v>326</v>
      </c>
      <c r="G299" s="138"/>
      <c r="H299" s="140">
        <v>8</v>
      </c>
      <c r="I299" s="141"/>
      <c r="J299" s="142"/>
      <c r="K299" s="143"/>
      <c r="L299" s="143"/>
      <c r="M299" s="143"/>
      <c r="N299" s="143"/>
      <c r="O299" s="142"/>
      <c r="P299" s="142"/>
      <c r="Q299" s="142"/>
      <c r="R299" s="138"/>
      <c r="S299" s="138"/>
      <c r="T299" s="137"/>
      <c r="U299" s="6"/>
      <c r="V299" s="8"/>
      <c r="W299" s="8"/>
      <c r="X299" s="60"/>
    </row>
    <row r="300" spans="1:27" ht="11.25" outlineLevel="4" x14ac:dyDescent="0.2">
      <c r="A300" s="136"/>
      <c r="B300" s="137"/>
      <c r="C300" s="137"/>
      <c r="D300" s="138"/>
      <c r="E300" s="144"/>
      <c r="F300" s="139" t="s">
        <v>302</v>
      </c>
      <c r="G300" s="138"/>
      <c r="H300" s="140">
        <v>0</v>
      </c>
      <c r="I300" s="141"/>
      <c r="J300" s="142"/>
      <c r="K300" s="143"/>
      <c r="L300" s="143"/>
      <c r="M300" s="143"/>
      <c r="N300" s="143"/>
      <c r="O300" s="142"/>
      <c r="P300" s="142"/>
      <c r="Q300" s="142"/>
      <c r="R300" s="138"/>
      <c r="S300" s="138"/>
      <c r="T300" s="137"/>
      <c r="U300" s="6"/>
      <c r="V300" s="8"/>
      <c r="W300" s="8"/>
      <c r="X300" s="60"/>
    </row>
    <row r="301" spans="1:27" ht="11.25" outlineLevel="4" x14ac:dyDescent="0.2">
      <c r="A301" s="136"/>
      <c r="B301" s="137"/>
      <c r="C301" s="137"/>
      <c r="D301" s="138"/>
      <c r="E301" s="144"/>
      <c r="F301" s="139" t="s">
        <v>327</v>
      </c>
      <c r="G301" s="138"/>
      <c r="H301" s="140">
        <v>7</v>
      </c>
      <c r="I301" s="141"/>
      <c r="J301" s="142"/>
      <c r="K301" s="143"/>
      <c r="L301" s="143"/>
      <c r="M301" s="143"/>
      <c r="N301" s="143"/>
      <c r="O301" s="142"/>
      <c r="P301" s="142"/>
      <c r="Q301" s="142"/>
      <c r="R301" s="138"/>
      <c r="S301" s="138"/>
      <c r="T301" s="137"/>
      <c r="U301" s="6"/>
      <c r="V301" s="8"/>
      <c r="W301" s="8"/>
      <c r="X301" s="60"/>
    </row>
    <row r="302" spans="1:27" ht="11.25" outlineLevel="4" x14ac:dyDescent="0.2">
      <c r="A302" s="136"/>
      <c r="B302" s="137"/>
      <c r="C302" s="137"/>
      <c r="D302" s="138"/>
      <c r="E302" s="144"/>
      <c r="F302" s="139" t="s">
        <v>121</v>
      </c>
      <c r="G302" s="138"/>
      <c r="H302" s="140">
        <v>0</v>
      </c>
      <c r="I302" s="141"/>
      <c r="J302" s="142"/>
      <c r="K302" s="143"/>
      <c r="L302" s="143"/>
      <c r="M302" s="143"/>
      <c r="N302" s="143"/>
      <c r="O302" s="142"/>
      <c r="P302" s="142"/>
      <c r="Q302" s="142"/>
      <c r="R302" s="138"/>
      <c r="S302" s="138"/>
      <c r="T302" s="137"/>
      <c r="U302" s="6"/>
      <c r="V302" s="8"/>
      <c r="W302" s="8"/>
      <c r="X302" s="60"/>
    </row>
    <row r="303" spans="1:27" ht="11.25" outlineLevel="4" x14ac:dyDescent="0.2">
      <c r="A303" s="136"/>
      <c r="B303" s="137"/>
      <c r="C303" s="137"/>
      <c r="D303" s="138"/>
      <c r="E303" s="144"/>
      <c r="F303" s="139" t="s">
        <v>328</v>
      </c>
      <c r="G303" s="138"/>
      <c r="H303" s="140">
        <v>5</v>
      </c>
      <c r="I303" s="141"/>
      <c r="J303" s="142"/>
      <c r="K303" s="143"/>
      <c r="L303" s="143"/>
      <c r="M303" s="143"/>
      <c r="N303" s="143"/>
      <c r="O303" s="142"/>
      <c r="P303" s="142"/>
      <c r="Q303" s="142"/>
      <c r="R303" s="138"/>
      <c r="S303" s="138"/>
      <c r="T303" s="137"/>
      <c r="U303" s="6"/>
      <c r="V303" s="8"/>
      <c r="W303" s="8"/>
      <c r="X303" s="60"/>
    </row>
    <row r="304" spans="1:27" ht="9.75" outlineLevel="4" x14ac:dyDescent="0.2">
      <c r="A304" s="129"/>
      <c r="B304" s="130"/>
      <c r="C304" s="130"/>
      <c r="D304" s="131"/>
      <c r="E304" s="135" t="s">
        <v>24</v>
      </c>
      <c r="F304" s="147">
        <v>1</v>
      </c>
      <c r="G304" s="131"/>
      <c r="H304" s="145">
        <v>0.33</v>
      </c>
      <c r="I304" s="146"/>
      <c r="J304" s="134"/>
      <c r="K304" s="133"/>
      <c r="L304" s="133"/>
      <c r="M304" s="133"/>
      <c r="N304" s="133"/>
      <c r="O304" s="134"/>
      <c r="P304" s="134"/>
      <c r="Q304" s="134"/>
      <c r="R304" s="131"/>
      <c r="S304" s="131"/>
      <c r="T304" s="130"/>
      <c r="U304" s="6"/>
      <c r="V304" s="8"/>
      <c r="W304" s="8"/>
      <c r="X304" s="60"/>
    </row>
    <row r="305" spans="1:27" ht="7.5" customHeight="1" outlineLevel="4" x14ac:dyDescent="0.15">
      <c r="A305" s="8"/>
      <c r="B305" s="69"/>
      <c r="C305" s="69"/>
      <c r="D305" s="60"/>
      <c r="E305" s="60"/>
      <c r="F305" s="103"/>
      <c r="G305" s="60"/>
      <c r="H305" s="65"/>
      <c r="I305" s="104"/>
      <c r="J305" s="63"/>
      <c r="K305" s="65"/>
      <c r="L305" s="65"/>
      <c r="M305" s="65"/>
      <c r="N305" s="65"/>
      <c r="O305" s="63"/>
      <c r="P305" s="63"/>
      <c r="Q305" s="63"/>
      <c r="R305" s="60"/>
      <c r="S305" s="60"/>
      <c r="T305" s="69"/>
      <c r="U305" s="8"/>
      <c r="X305" s="60"/>
    </row>
    <row r="306" spans="1:27" ht="11.25" outlineLevel="3" x14ac:dyDescent="0.2">
      <c r="A306" s="4"/>
      <c r="B306" s="119"/>
      <c r="C306" s="120">
        <v>44</v>
      </c>
      <c r="D306" s="121" t="s">
        <v>197</v>
      </c>
      <c r="E306" s="122" t="s">
        <v>329</v>
      </c>
      <c r="F306" s="123" t="s">
        <v>330</v>
      </c>
      <c r="G306" s="121" t="s">
        <v>318</v>
      </c>
      <c r="H306" s="124">
        <v>20.2</v>
      </c>
      <c r="I306" s="125">
        <v>0</v>
      </c>
      <c r="J306" s="126">
        <f>H306*I306</f>
        <v>0</v>
      </c>
      <c r="K306" s="124">
        <v>3.2000000000000001E-2</v>
      </c>
      <c r="L306" s="124">
        <f>H306*K306</f>
        <v>0.64639999999999997</v>
      </c>
      <c r="M306" s="124"/>
      <c r="N306" s="124">
        <f>H306*M306</f>
        <v>0</v>
      </c>
      <c r="O306" s="126">
        <v>21</v>
      </c>
      <c r="P306" s="126">
        <f>J306*(O306/100)</f>
        <v>0</v>
      </c>
      <c r="Q306" s="126">
        <f>J306+P306</f>
        <v>0</v>
      </c>
      <c r="R306" s="127"/>
      <c r="S306" s="127" t="s">
        <v>323</v>
      </c>
      <c r="T306" s="128">
        <v>1</v>
      </c>
      <c r="U306" s="8"/>
      <c r="V306" s="8"/>
      <c r="W306" s="8"/>
      <c r="X306" s="60"/>
    </row>
    <row r="307" spans="1:27" ht="9.75" outlineLevel="4" x14ac:dyDescent="0.2">
      <c r="A307" s="129"/>
      <c r="B307" s="130"/>
      <c r="C307" s="130"/>
      <c r="D307" s="131"/>
      <c r="E307" s="135" t="s">
        <v>0</v>
      </c>
      <c r="F307" s="158" t="s">
        <v>53</v>
      </c>
      <c r="G307" s="158"/>
      <c r="H307" s="159"/>
      <c r="I307" s="160"/>
      <c r="J307" s="161"/>
      <c r="K307" s="133"/>
      <c r="L307" s="133"/>
      <c r="M307" s="133"/>
      <c r="N307" s="133"/>
      <c r="O307" s="134"/>
      <c r="P307" s="134"/>
      <c r="Q307" s="134"/>
      <c r="R307" s="131"/>
      <c r="S307" s="131"/>
      <c r="T307" s="130"/>
      <c r="U307" s="6"/>
      <c r="V307" s="8"/>
      <c r="W307" s="8"/>
      <c r="X307" s="132" t="str">
        <f>F307</f>
        <v>---</v>
      </c>
      <c r="Y307" s="9"/>
      <c r="AA307" s="11"/>
    </row>
    <row r="308" spans="1:27" ht="7.5" customHeight="1" outlineLevel="4" x14ac:dyDescent="0.15">
      <c r="B308" s="69"/>
      <c r="C308" s="69"/>
      <c r="D308" s="60"/>
      <c r="E308" s="60"/>
      <c r="F308" s="61"/>
      <c r="G308" s="60"/>
      <c r="H308" s="65"/>
      <c r="I308" s="104"/>
      <c r="J308" s="63"/>
      <c r="K308" s="65"/>
      <c r="L308" s="65"/>
      <c r="M308" s="65"/>
      <c r="N308" s="65"/>
      <c r="O308" s="63"/>
      <c r="P308" s="63"/>
      <c r="Q308" s="63"/>
      <c r="R308" s="60"/>
      <c r="S308" s="60"/>
      <c r="T308" s="69"/>
      <c r="U308" s="8"/>
      <c r="X308" s="60"/>
    </row>
    <row r="309" spans="1:27" ht="11.25" outlineLevel="4" x14ac:dyDescent="0.2">
      <c r="A309" s="136"/>
      <c r="B309" s="137"/>
      <c r="C309" s="137"/>
      <c r="D309" s="138"/>
      <c r="E309" s="144" t="s">
        <v>1</v>
      </c>
      <c r="F309" s="139" t="s">
        <v>292</v>
      </c>
      <c r="G309" s="138"/>
      <c r="H309" s="140">
        <v>0</v>
      </c>
      <c r="I309" s="141"/>
      <c r="J309" s="142"/>
      <c r="K309" s="143"/>
      <c r="L309" s="143"/>
      <c r="M309" s="143"/>
      <c r="N309" s="143"/>
      <c r="O309" s="142"/>
      <c r="P309" s="142"/>
      <c r="Q309" s="142"/>
      <c r="R309" s="138"/>
      <c r="S309" s="138"/>
      <c r="T309" s="137"/>
      <c r="U309" s="6"/>
      <c r="V309" s="8"/>
      <c r="W309" s="8"/>
      <c r="X309" s="60"/>
    </row>
    <row r="310" spans="1:27" ht="11.25" outlineLevel="4" x14ac:dyDescent="0.2">
      <c r="A310" s="136"/>
      <c r="B310" s="137"/>
      <c r="C310" s="137"/>
      <c r="D310" s="138"/>
      <c r="E310" s="144"/>
      <c r="F310" s="139" t="s">
        <v>331</v>
      </c>
      <c r="G310" s="138"/>
      <c r="H310" s="140">
        <v>2</v>
      </c>
      <c r="I310" s="141"/>
      <c r="J310" s="142"/>
      <c r="K310" s="143"/>
      <c r="L310" s="143"/>
      <c r="M310" s="143"/>
      <c r="N310" s="143"/>
      <c r="O310" s="142"/>
      <c r="P310" s="142"/>
      <c r="Q310" s="142"/>
      <c r="R310" s="138"/>
      <c r="S310" s="138"/>
      <c r="T310" s="137"/>
      <c r="U310" s="6"/>
      <c r="V310" s="8"/>
      <c r="W310" s="8"/>
      <c r="X310" s="60"/>
    </row>
    <row r="311" spans="1:27" ht="11.25" outlineLevel="4" x14ac:dyDescent="0.2">
      <c r="A311" s="136"/>
      <c r="B311" s="137"/>
      <c r="C311" s="137"/>
      <c r="D311" s="138"/>
      <c r="E311" s="144"/>
      <c r="F311" s="139" t="s">
        <v>150</v>
      </c>
      <c r="G311" s="138"/>
      <c r="H311" s="140">
        <v>0</v>
      </c>
      <c r="I311" s="141"/>
      <c r="J311" s="142"/>
      <c r="K311" s="143"/>
      <c r="L311" s="143"/>
      <c r="M311" s="143"/>
      <c r="N311" s="143"/>
      <c r="O311" s="142"/>
      <c r="P311" s="142"/>
      <c r="Q311" s="142"/>
      <c r="R311" s="138"/>
      <c r="S311" s="138"/>
      <c r="T311" s="137"/>
      <c r="U311" s="6"/>
      <c r="V311" s="8"/>
      <c r="W311" s="8"/>
      <c r="X311" s="60"/>
    </row>
    <row r="312" spans="1:27" ht="11.25" outlineLevel="4" x14ac:dyDescent="0.2">
      <c r="A312" s="136"/>
      <c r="B312" s="137"/>
      <c r="C312" s="137"/>
      <c r="D312" s="138"/>
      <c r="E312" s="144"/>
      <c r="F312" s="139" t="s">
        <v>332</v>
      </c>
      <c r="G312" s="138"/>
      <c r="H312" s="140">
        <v>2</v>
      </c>
      <c r="I312" s="141"/>
      <c r="J312" s="142"/>
      <c r="K312" s="143"/>
      <c r="L312" s="143"/>
      <c r="M312" s="143"/>
      <c r="N312" s="143"/>
      <c r="O312" s="142"/>
      <c r="P312" s="142"/>
      <c r="Q312" s="142"/>
      <c r="R312" s="138"/>
      <c r="S312" s="138"/>
      <c r="T312" s="137"/>
      <c r="U312" s="6"/>
      <c r="V312" s="8"/>
      <c r="W312" s="8"/>
      <c r="X312" s="60"/>
    </row>
    <row r="313" spans="1:27" ht="11.25" outlineLevel="4" x14ac:dyDescent="0.2">
      <c r="A313" s="136"/>
      <c r="B313" s="137"/>
      <c r="C313" s="137"/>
      <c r="D313" s="138"/>
      <c r="E313" s="144"/>
      <c r="F313" s="139" t="s">
        <v>119</v>
      </c>
      <c r="G313" s="138"/>
      <c r="H313" s="140">
        <v>0</v>
      </c>
      <c r="I313" s="141"/>
      <c r="J313" s="142"/>
      <c r="K313" s="143"/>
      <c r="L313" s="143"/>
      <c r="M313" s="143"/>
      <c r="N313" s="143"/>
      <c r="O313" s="142"/>
      <c r="P313" s="142"/>
      <c r="Q313" s="142"/>
      <c r="R313" s="138"/>
      <c r="S313" s="138"/>
      <c r="T313" s="137"/>
      <c r="U313" s="6"/>
      <c r="V313" s="8"/>
      <c r="W313" s="8"/>
      <c r="X313" s="60"/>
    </row>
    <row r="314" spans="1:27" ht="11.25" outlineLevel="4" x14ac:dyDescent="0.2">
      <c r="A314" s="136"/>
      <c r="B314" s="137"/>
      <c r="C314" s="137"/>
      <c r="D314" s="138"/>
      <c r="E314" s="144"/>
      <c r="F314" s="139" t="s">
        <v>333</v>
      </c>
      <c r="G314" s="138"/>
      <c r="H314" s="140">
        <v>2</v>
      </c>
      <c r="I314" s="141"/>
      <c r="J314" s="142"/>
      <c r="K314" s="143"/>
      <c r="L314" s="143"/>
      <c r="M314" s="143"/>
      <c r="N314" s="143"/>
      <c r="O314" s="142"/>
      <c r="P314" s="142"/>
      <c r="Q314" s="142"/>
      <c r="R314" s="138"/>
      <c r="S314" s="138"/>
      <c r="T314" s="137"/>
      <c r="U314" s="6"/>
      <c r="V314" s="8"/>
      <c r="W314" s="8"/>
      <c r="X314" s="60"/>
    </row>
    <row r="315" spans="1:27" ht="11.25" outlineLevel="4" x14ac:dyDescent="0.2">
      <c r="A315" s="136"/>
      <c r="B315" s="137"/>
      <c r="C315" s="137"/>
      <c r="D315" s="138"/>
      <c r="E315" s="144"/>
      <c r="F315" s="139" t="s">
        <v>334</v>
      </c>
      <c r="G315" s="138"/>
      <c r="H315" s="140">
        <v>2</v>
      </c>
      <c r="I315" s="141"/>
      <c r="J315" s="142"/>
      <c r="K315" s="143"/>
      <c r="L315" s="143"/>
      <c r="M315" s="143"/>
      <c r="N315" s="143"/>
      <c r="O315" s="142"/>
      <c r="P315" s="142"/>
      <c r="Q315" s="142"/>
      <c r="R315" s="138"/>
      <c r="S315" s="138"/>
      <c r="T315" s="137"/>
      <c r="U315" s="6"/>
      <c r="V315" s="8"/>
      <c r="W315" s="8"/>
      <c r="X315" s="60"/>
    </row>
    <row r="316" spans="1:27" ht="11.25" outlineLevel="4" x14ac:dyDescent="0.2">
      <c r="A316" s="136"/>
      <c r="B316" s="137"/>
      <c r="C316" s="137"/>
      <c r="D316" s="138"/>
      <c r="E316" s="144"/>
      <c r="F316" s="139" t="s">
        <v>335</v>
      </c>
      <c r="G316" s="138"/>
      <c r="H316" s="140">
        <v>2</v>
      </c>
      <c r="I316" s="141"/>
      <c r="J316" s="142"/>
      <c r="K316" s="143"/>
      <c r="L316" s="143"/>
      <c r="M316" s="143"/>
      <c r="N316" s="143"/>
      <c r="O316" s="142"/>
      <c r="P316" s="142"/>
      <c r="Q316" s="142"/>
      <c r="R316" s="138"/>
      <c r="S316" s="138"/>
      <c r="T316" s="137"/>
      <c r="U316" s="6"/>
      <c r="V316" s="8"/>
      <c r="W316" s="8"/>
      <c r="X316" s="60"/>
    </row>
    <row r="317" spans="1:27" ht="11.25" outlineLevel="4" x14ac:dyDescent="0.2">
      <c r="A317" s="136"/>
      <c r="B317" s="137"/>
      <c r="C317" s="137"/>
      <c r="D317" s="138"/>
      <c r="E317" s="144"/>
      <c r="F317" s="139" t="s">
        <v>302</v>
      </c>
      <c r="G317" s="138"/>
      <c r="H317" s="140">
        <v>0</v>
      </c>
      <c r="I317" s="141"/>
      <c r="J317" s="142"/>
      <c r="K317" s="143"/>
      <c r="L317" s="143"/>
      <c r="M317" s="143"/>
      <c r="N317" s="143"/>
      <c r="O317" s="142"/>
      <c r="P317" s="142"/>
      <c r="Q317" s="142"/>
      <c r="R317" s="138"/>
      <c r="S317" s="138"/>
      <c r="T317" s="137"/>
      <c r="U317" s="6"/>
      <c r="V317" s="8"/>
      <c r="W317" s="8"/>
      <c r="X317" s="60"/>
    </row>
    <row r="318" spans="1:27" ht="11.25" outlineLevel="4" x14ac:dyDescent="0.2">
      <c r="A318" s="136"/>
      <c r="B318" s="137"/>
      <c r="C318" s="137"/>
      <c r="D318" s="138"/>
      <c r="E318" s="144"/>
      <c r="F318" s="139" t="s">
        <v>336</v>
      </c>
      <c r="G318" s="138"/>
      <c r="H318" s="140">
        <v>2</v>
      </c>
      <c r="I318" s="141"/>
      <c r="J318" s="142"/>
      <c r="K318" s="143"/>
      <c r="L318" s="143"/>
      <c r="M318" s="143"/>
      <c r="N318" s="143"/>
      <c r="O318" s="142"/>
      <c r="P318" s="142"/>
      <c r="Q318" s="142"/>
      <c r="R318" s="138"/>
      <c r="S318" s="138"/>
      <c r="T318" s="137"/>
      <c r="U318" s="6"/>
      <c r="V318" s="8"/>
      <c r="W318" s="8"/>
      <c r="X318" s="60"/>
    </row>
    <row r="319" spans="1:27" ht="11.25" outlineLevel="4" x14ac:dyDescent="0.2">
      <c r="A319" s="136"/>
      <c r="B319" s="137"/>
      <c r="C319" s="137"/>
      <c r="D319" s="138"/>
      <c r="E319" s="144"/>
      <c r="F319" s="139" t="s">
        <v>337</v>
      </c>
      <c r="G319" s="138"/>
      <c r="H319" s="140">
        <v>2</v>
      </c>
      <c r="I319" s="141"/>
      <c r="J319" s="142"/>
      <c r="K319" s="143"/>
      <c r="L319" s="143"/>
      <c r="M319" s="143"/>
      <c r="N319" s="143"/>
      <c r="O319" s="142"/>
      <c r="P319" s="142"/>
      <c r="Q319" s="142"/>
      <c r="R319" s="138"/>
      <c r="S319" s="138"/>
      <c r="T319" s="137"/>
      <c r="U319" s="6"/>
      <c r="V319" s="8"/>
      <c r="W319" s="8"/>
      <c r="X319" s="60"/>
    </row>
    <row r="320" spans="1:27" ht="11.25" outlineLevel="4" x14ac:dyDescent="0.2">
      <c r="A320" s="136"/>
      <c r="B320" s="137"/>
      <c r="C320" s="137"/>
      <c r="D320" s="138"/>
      <c r="E320" s="144"/>
      <c r="F320" s="139" t="s">
        <v>338</v>
      </c>
      <c r="G320" s="138"/>
      <c r="H320" s="140">
        <v>2</v>
      </c>
      <c r="I320" s="141"/>
      <c r="J320" s="142"/>
      <c r="K320" s="143"/>
      <c r="L320" s="143"/>
      <c r="M320" s="143"/>
      <c r="N320" s="143"/>
      <c r="O320" s="142"/>
      <c r="P320" s="142"/>
      <c r="Q320" s="142"/>
      <c r="R320" s="138"/>
      <c r="S320" s="138"/>
      <c r="T320" s="137"/>
      <c r="U320" s="6"/>
      <c r="V320" s="8"/>
      <c r="W320" s="8"/>
      <c r="X320" s="60"/>
    </row>
    <row r="321" spans="1:27" ht="11.25" outlineLevel="4" x14ac:dyDescent="0.2">
      <c r="A321" s="136"/>
      <c r="B321" s="137"/>
      <c r="C321" s="137"/>
      <c r="D321" s="138"/>
      <c r="E321" s="144"/>
      <c r="F321" s="139" t="s">
        <v>339</v>
      </c>
      <c r="G321" s="138"/>
      <c r="H321" s="140">
        <v>2</v>
      </c>
      <c r="I321" s="141"/>
      <c r="J321" s="142"/>
      <c r="K321" s="143"/>
      <c r="L321" s="143"/>
      <c r="M321" s="143"/>
      <c r="N321" s="143"/>
      <c r="O321" s="142"/>
      <c r="P321" s="142"/>
      <c r="Q321" s="142"/>
      <c r="R321" s="138"/>
      <c r="S321" s="138"/>
      <c r="T321" s="137"/>
      <c r="U321" s="6"/>
      <c r="V321" s="8"/>
      <c r="W321" s="8"/>
      <c r="X321" s="60"/>
    </row>
    <row r="322" spans="1:27" ht="11.25" outlineLevel="4" x14ac:dyDescent="0.2">
      <c r="A322" s="136"/>
      <c r="B322" s="137"/>
      <c r="C322" s="137"/>
      <c r="D322" s="138"/>
      <c r="E322" s="144"/>
      <c r="F322" s="139" t="s">
        <v>121</v>
      </c>
      <c r="G322" s="138"/>
      <c r="H322" s="140">
        <v>0</v>
      </c>
      <c r="I322" s="141"/>
      <c r="J322" s="142"/>
      <c r="K322" s="143"/>
      <c r="L322" s="143"/>
      <c r="M322" s="143"/>
      <c r="N322" s="143"/>
      <c r="O322" s="142"/>
      <c r="P322" s="142"/>
      <c r="Q322" s="142"/>
      <c r="R322" s="138"/>
      <c r="S322" s="138"/>
      <c r="T322" s="137"/>
      <c r="U322" s="6"/>
      <c r="V322" s="8"/>
      <c r="W322" s="8"/>
      <c r="X322" s="60"/>
    </row>
    <row r="323" spans="1:27" ht="11.25" outlineLevel="4" x14ac:dyDescent="0.2">
      <c r="A323" s="136"/>
      <c r="B323" s="137"/>
      <c r="C323" s="137"/>
      <c r="D323" s="138"/>
      <c r="E323" s="144"/>
      <c r="F323" s="139" t="s">
        <v>340</v>
      </c>
      <c r="G323" s="138"/>
      <c r="H323" s="140">
        <v>2</v>
      </c>
      <c r="I323" s="141"/>
      <c r="J323" s="142"/>
      <c r="K323" s="143"/>
      <c r="L323" s="143"/>
      <c r="M323" s="143"/>
      <c r="N323" s="143"/>
      <c r="O323" s="142"/>
      <c r="P323" s="142"/>
      <c r="Q323" s="142"/>
      <c r="R323" s="138"/>
      <c r="S323" s="138"/>
      <c r="T323" s="137"/>
      <c r="U323" s="6"/>
      <c r="V323" s="8"/>
      <c r="W323" s="8"/>
      <c r="X323" s="60"/>
    </row>
    <row r="324" spans="1:27" ht="9.75" outlineLevel="4" x14ac:dyDescent="0.2">
      <c r="A324" s="129"/>
      <c r="B324" s="130"/>
      <c r="C324" s="130"/>
      <c r="D324" s="131"/>
      <c r="E324" s="135" t="s">
        <v>24</v>
      </c>
      <c r="F324" s="147">
        <v>1</v>
      </c>
      <c r="G324" s="131"/>
      <c r="H324" s="145">
        <v>0.2</v>
      </c>
      <c r="I324" s="146"/>
      <c r="J324" s="134"/>
      <c r="K324" s="133"/>
      <c r="L324" s="133"/>
      <c r="M324" s="133"/>
      <c r="N324" s="133"/>
      <c r="O324" s="134"/>
      <c r="P324" s="134"/>
      <c r="Q324" s="134"/>
      <c r="R324" s="131"/>
      <c r="S324" s="131"/>
      <c r="T324" s="130"/>
      <c r="U324" s="6"/>
      <c r="V324" s="8"/>
      <c r="W324" s="8"/>
      <c r="X324" s="60"/>
    </row>
    <row r="325" spans="1:27" ht="7.5" customHeight="1" outlineLevel="4" x14ac:dyDescent="0.15">
      <c r="A325" s="8"/>
      <c r="B325" s="69"/>
      <c r="C325" s="69"/>
      <c r="D325" s="60"/>
      <c r="E325" s="60"/>
      <c r="F325" s="103"/>
      <c r="G325" s="60"/>
      <c r="H325" s="65"/>
      <c r="I325" s="104"/>
      <c r="J325" s="63"/>
      <c r="K325" s="65"/>
      <c r="L325" s="65"/>
      <c r="M325" s="65"/>
      <c r="N325" s="65"/>
      <c r="O325" s="63"/>
      <c r="P325" s="63"/>
      <c r="Q325" s="63"/>
      <c r="R325" s="60"/>
      <c r="S325" s="60"/>
      <c r="T325" s="69"/>
      <c r="U325" s="8"/>
      <c r="X325" s="60"/>
    </row>
    <row r="326" spans="1:27" ht="11.25" outlineLevel="3" x14ac:dyDescent="0.2">
      <c r="A326" s="4"/>
      <c r="B326" s="119"/>
      <c r="C326" s="120">
        <v>45</v>
      </c>
      <c r="D326" s="121" t="s">
        <v>197</v>
      </c>
      <c r="E326" s="122" t="s">
        <v>341</v>
      </c>
      <c r="F326" s="123" t="s">
        <v>342</v>
      </c>
      <c r="G326" s="121" t="s">
        <v>318</v>
      </c>
      <c r="H326" s="124">
        <v>34.340000000000003</v>
      </c>
      <c r="I326" s="125">
        <v>0</v>
      </c>
      <c r="J326" s="126">
        <f>H326*I326</f>
        <v>0</v>
      </c>
      <c r="K326" s="124">
        <v>0.03</v>
      </c>
      <c r="L326" s="124">
        <f>H326*K326</f>
        <v>1.0302</v>
      </c>
      <c r="M326" s="124"/>
      <c r="N326" s="124">
        <f>H326*M326</f>
        <v>0</v>
      </c>
      <c r="O326" s="126">
        <v>21</v>
      </c>
      <c r="P326" s="126">
        <f>J326*(O326/100)</f>
        <v>0</v>
      </c>
      <c r="Q326" s="126">
        <f>J326+P326</f>
        <v>0</v>
      </c>
      <c r="R326" s="127"/>
      <c r="S326" s="127" t="s">
        <v>323</v>
      </c>
      <c r="T326" s="128">
        <v>1</v>
      </c>
      <c r="U326" s="8"/>
      <c r="V326" s="8"/>
      <c r="W326" s="8"/>
      <c r="X326" s="60"/>
    </row>
    <row r="327" spans="1:27" ht="9.75" outlineLevel="4" x14ac:dyDescent="0.2">
      <c r="A327" s="129"/>
      <c r="B327" s="130"/>
      <c r="C327" s="130"/>
      <c r="D327" s="131"/>
      <c r="E327" s="135" t="s">
        <v>0</v>
      </c>
      <c r="F327" s="158" t="s">
        <v>53</v>
      </c>
      <c r="G327" s="158"/>
      <c r="H327" s="159"/>
      <c r="I327" s="160"/>
      <c r="J327" s="161"/>
      <c r="K327" s="133"/>
      <c r="L327" s="133"/>
      <c r="M327" s="133"/>
      <c r="N327" s="133"/>
      <c r="O327" s="134"/>
      <c r="P327" s="134"/>
      <c r="Q327" s="134"/>
      <c r="R327" s="131"/>
      <c r="S327" s="131"/>
      <c r="T327" s="130"/>
      <c r="U327" s="6"/>
      <c r="V327" s="8"/>
      <c r="W327" s="8"/>
      <c r="X327" s="132" t="str">
        <f>F327</f>
        <v>---</v>
      </c>
      <c r="Y327" s="9"/>
      <c r="AA327" s="11"/>
    </row>
    <row r="328" spans="1:27" ht="7.5" customHeight="1" outlineLevel="4" x14ac:dyDescent="0.15">
      <c r="B328" s="69"/>
      <c r="C328" s="69"/>
      <c r="D328" s="60"/>
      <c r="E328" s="60"/>
      <c r="F328" s="61"/>
      <c r="G328" s="60"/>
      <c r="H328" s="65"/>
      <c r="I328" s="104"/>
      <c r="J328" s="63"/>
      <c r="K328" s="65"/>
      <c r="L328" s="65"/>
      <c r="M328" s="65"/>
      <c r="N328" s="65"/>
      <c r="O328" s="63"/>
      <c r="P328" s="63"/>
      <c r="Q328" s="63"/>
      <c r="R328" s="60"/>
      <c r="S328" s="60"/>
      <c r="T328" s="69"/>
      <c r="U328" s="8"/>
      <c r="X328" s="60"/>
    </row>
    <row r="329" spans="1:27" ht="11.25" outlineLevel="4" x14ac:dyDescent="0.2">
      <c r="A329" s="136"/>
      <c r="B329" s="137"/>
      <c r="C329" s="137"/>
      <c r="D329" s="138"/>
      <c r="E329" s="144" t="s">
        <v>1</v>
      </c>
      <c r="F329" s="139" t="s">
        <v>150</v>
      </c>
      <c r="G329" s="138"/>
      <c r="H329" s="140">
        <v>0</v>
      </c>
      <c r="I329" s="141"/>
      <c r="J329" s="142"/>
      <c r="K329" s="143"/>
      <c r="L329" s="143"/>
      <c r="M329" s="143"/>
      <c r="N329" s="143"/>
      <c r="O329" s="142"/>
      <c r="P329" s="142"/>
      <c r="Q329" s="142"/>
      <c r="R329" s="138"/>
      <c r="S329" s="138"/>
      <c r="T329" s="137"/>
      <c r="U329" s="6"/>
      <c r="V329" s="8"/>
      <c r="W329" s="8"/>
      <c r="X329" s="60"/>
    </row>
    <row r="330" spans="1:27" ht="11.25" outlineLevel="4" x14ac:dyDescent="0.2">
      <c r="A330" s="136"/>
      <c r="B330" s="137"/>
      <c r="C330" s="137"/>
      <c r="D330" s="138"/>
      <c r="E330" s="144"/>
      <c r="F330" s="139" t="s">
        <v>343</v>
      </c>
      <c r="G330" s="138"/>
      <c r="H330" s="140">
        <v>1</v>
      </c>
      <c r="I330" s="141"/>
      <c r="J330" s="142"/>
      <c r="K330" s="143"/>
      <c r="L330" s="143"/>
      <c r="M330" s="143"/>
      <c r="N330" s="143"/>
      <c r="O330" s="142"/>
      <c r="P330" s="142"/>
      <c r="Q330" s="142"/>
      <c r="R330" s="138"/>
      <c r="S330" s="138"/>
      <c r="T330" s="137"/>
      <c r="U330" s="6"/>
      <c r="V330" s="8"/>
      <c r="W330" s="8"/>
      <c r="X330" s="60"/>
    </row>
    <row r="331" spans="1:27" ht="11.25" outlineLevel="4" x14ac:dyDescent="0.2">
      <c r="A331" s="136"/>
      <c r="B331" s="137"/>
      <c r="C331" s="137"/>
      <c r="D331" s="138"/>
      <c r="E331" s="144"/>
      <c r="F331" s="139" t="s">
        <v>119</v>
      </c>
      <c r="G331" s="138"/>
      <c r="H331" s="140">
        <v>0</v>
      </c>
      <c r="I331" s="141"/>
      <c r="J331" s="142"/>
      <c r="K331" s="143"/>
      <c r="L331" s="143"/>
      <c r="M331" s="143"/>
      <c r="N331" s="143"/>
      <c r="O331" s="142"/>
      <c r="P331" s="142"/>
      <c r="Q331" s="142"/>
      <c r="R331" s="138"/>
      <c r="S331" s="138"/>
      <c r="T331" s="137"/>
      <c r="U331" s="6"/>
      <c r="V331" s="8"/>
      <c r="W331" s="8"/>
      <c r="X331" s="60"/>
    </row>
    <row r="332" spans="1:27" ht="11.25" outlineLevel="4" x14ac:dyDescent="0.2">
      <c r="A332" s="136"/>
      <c r="B332" s="137"/>
      <c r="C332" s="137"/>
      <c r="D332" s="138"/>
      <c r="E332" s="144"/>
      <c r="F332" s="139" t="s">
        <v>344</v>
      </c>
      <c r="G332" s="138"/>
      <c r="H332" s="140">
        <v>1</v>
      </c>
      <c r="I332" s="141"/>
      <c r="J332" s="142"/>
      <c r="K332" s="143"/>
      <c r="L332" s="143"/>
      <c r="M332" s="143"/>
      <c r="N332" s="143"/>
      <c r="O332" s="142"/>
      <c r="P332" s="142"/>
      <c r="Q332" s="142"/>
      <c r="R332" s="138"/>
      <c r="S332" s="138"/>
      <c r="T332" s="137"/>
      <c r="U332" s="6"/>
      <c r="V332" s="8"/>
      <c r="W332" s="8"/>
      <c r="X332" s="60"/>
    </row>
    <row r="333" spans="1:27" ht="11.25" outlineLevel="4" x14ac:dyDescent="0.2">
      <c r="A333" s="136"/>
      <c r="B333" s="137"/>
      <c r="C333" s="137"/>
      <c r="D333" s="138"/>
      <c r="E333" s="144"/>
      <c r="F333" s="139" t="s">
        <v>345</v>
      </c>
      <c r="G333" s="138"/>
      <c r="H333" s="140">
        <v>15</v>
      </c>
      <c r="I333" s="141"/>
      <c r="J333" s="142"/>
      <c r="K333" s="143"/>
      <c r="L333" s="143"/>
      <c r="M333" s="143"/>
      <c r="N333" s="143"/>
      <c r="O333" s="142"/>
      <c r="P333" s="142"/>
      <c r="Q333" s="142"/>
      <c r="R333" s="138"/>
      <c r="S333" s="138"/>
      <c r="T333" s="137"/>
      <c r="U333" s="6"/>
      <c r="V333" s="8"/>
      <c r="W333" s="8"/>
      <c r="X333" s="60"/>
    </row>
    <row r="334" spans="1:27" ht="11.25" outlineLevel="4" x14ac:dyDescent="0.2">
      <c r="A334" s="136"/>
      <c r="B334" s="137"/>
      <c r="C334" s="137"/>
      <c r="D334" s="138"/>
      <c r="E334" s="144"/>
      <c r="F334" s="139" t="s">
        <v>346</v>
      </c>
      <c r="G334" s="138"/>
      <c r="H334" s="140">
        <v>1</v>
      </c>
      <c r="I334" s="141"/>
      <c r="J334" s="142"/>
      <c r="K334" s="143"/>
      <c r="L334" s="143"/>
      <c r="M334" s="143"/>
      <c r="N334" s="143"/>
      <c r="O334" s="142"/>
      <c r="P334" s="142"/>
      <c r="Q334" s="142"/>
      <c r="R334" s="138"/>
      <c r="S334" s="138"/>
      <c r="T334" s="137"/>
      <c r="U334" s="6"/>
      <c r="V334" s="8"/>
      <c r="W334" s="8"/>
      <c r="X334" s="60"/>
    </row>
    <row r="335" spans="1:27" ht="11.25" outlineLevel="4" x14ac:dyDescent="0.2">
      <c r="A335" s="136"/>
      <c r="B335" s="137"/>
      <c r="C335" s="137"/>
      <c r="D335" s="138"/>
      <c r="E335" s="144"/>
      <c r="F335" s="139" t="s">
        <v>302</v>
      </c>
      <c r="G335" s="138"/>
      <c r="H335" s="140">
        <v>0</v>
      </c>
      <c r="I335" s="141"/>
      <c r="J335" s="142"/>
      <c r="K335" s="143"/>
      <c r="L335" s="143"/>
      <c r="M335" s="143"/>
      <c r="N335" s="143"/>
      <c r="O335" s="142"/>
      <c r="P335" s="142"/>
      <c r="Q335" s="142"/>
      <c r="R335" s="138"/>
      <c r="S335" s="138"/>
      <c r="T335" s="137"/>
      <c r="U335" s="6"/>
      <c r="V335" s="8"/>
      <c r="W335" s="8"/>
      <c r="X335" s="60"/>
    </row>
    <row r="336" spans="1:27" ht="11.25" outlineLevel="4" x14ac:dyDescent="0.2">
      <c r="A336" s="136"/>
      <c r="B336" s="137"/>
      <c r="C336" s="137"/>
      <c r="D336" s="138"/>
      <c r="E336" s="144"/>
      <c r="F336" s="139" t="s">
        <v>347</v>
      </c>
      <c r="G336" s="138"/>
      <c r="H336" s="140">
        <v>16</v>
      </c>
      <c r="I336" s="141"/>
      <c r="J336" s="142"/>
      <c r="K336" s="143"/>
      <c r="L336" s="143"/>
      <c r="M336" s="143"/>
      <c r="N336" s="143"/>
      <c r="O336" s="142"/>
      <c r="P336" s="142"/>
      <c r="Q336" s="142"/>
      <c r="R336" s="138"/>
      <c r="S336" s="138"/>
      <c r="T336" s="137"/>
      <c r="U336" s="6"/>
      <c r="V336" s="8"/>
      <c r="W336" s="8"/>
      <c r="X336" s="60"/>
    </row>
    <row r="337" spans="1:27" ht="9.75" outlineLevel="4" x14ac:dyDescent="0.2">
      <c r="A337" s="129"/>
      <c r="B337" s="130"/>
      <c r="C337" s="130"/>
      <c r="D337" s="131"/>
      <c r="E337" s="135" t="s">
        <v>24</v>
      </c>
      <c r="F337" s="147">
        <v>1</v>
      </c>
      <c r="G337" s="131"/>
      <c r="H337" s="145">
        <v>0.34</v>
      </c>
      <c r="I337" s="146"/>
      <c r="J337" s="134"/>
      <c r="K337" s="133"/>
      <c r="L337" s="133"/>
      <c r="M337" s="133"/>
      <c r="N337" s="133"/>
      <c r="O337" s="134"/>
      <c r="P337" s="134"/>
      <c r="Q337" s="134"/>
      <c r="R337" s="131"/>
      <c r="S337" s="131"/>
      <c r="T337" s="130"/>
      <c r="U337" s="6"/>
      <c r="V337" s="8"/>
      <c r="W337" s="8"/>
      <c r="X337" s="60"/>
    </row>
    <row r="338" spans="1:27" ht="7.5" customHeight="1" outlineLevel="4" x14ac:dyDescent="0.15">
      <c r="A338" s="8"/>
      <c r="B338" s="69"/>
      <c r="C338" s="69"/>
      <c r="D338" s="60"/>
      <c r="E338" s="60"/>
      <c r="F338" s="103"/>
      <c r="G338" s="60"/>
      <c r="H338" s="65"/>
      <c r="I338" s="104"/>
      <c r="J338" s="63"/>
      <c r="K338" s="65"/>
      <c r="L338" s="65"/>
      <c r="M338" s="65"/>
      <c r="N338" s="65"/>
      <c r="O338" s="63"/>
      <c r="P338" s="63"/>
      <c r="Q338" s="63"/>
      <c r="R338" s="60"/>
      <c r="S338" s="60"/>
      <c r="T338" s="69"/>
      <c r="U338" s="8"/>
      <c r="X338" s="60"/>
    </row>
    <row r="339" spans="1:27" ht="11.25" outlineLevel="3" x14ac:dyDescent="0.2">
      <c r="A339" s="4"/>
      <c r="B339" s="119"/>
      <c r="C339" s="120">
        <v>46</v>
      </c>
      <c r="D339" s="121" t="s">
        <v>113</v>
      </c>
      <c r="E339" s="122" t="s">
        <v>348</v>
      </c>
      <c r="F339" s="123" t="s">
        <v>349</v>
      </c>
      <c r="G339" s="121" t="s">
        <v>318</v>
      </c>
      <c r="H339" s="124">
        <v>209</v>
      </c>
      <c r="I339" s="125">
        <v>0</v>
      </c>
      <c r="J339" s="126">
        <f>H339*I339</f>
        <v>0</v>
      </c>
      <c r="K339" s="124">
        <v>1.465E-2</v>
      </c>
      <c r="L339" s="124">
        <f>H339*K339</f>
        <v>3.0618500000000002</v>
      </c>
      <c r="M339" s="124"/>
      <c r="N339" s="124">
        <f>H339*M339</f>
        <v>0</v>
      </c>
      <c r="O339" s="126">
        <v>21</v>
      </c>
      <c r="P339" s="126">
        <f>J339*(O339/100)</f>
        <v>0</v>
      </c>
      <c r="Q339" s="126">
        <f>J339+P339</f>
        <v>0</v>
      </c>
      <c r="R339" s="127"/>
      <c r="S339" s="127" t="s">
        <v>117</v>
      </c>
      <c r="T339" s="128">
        <v>1</v>
      </c>
      <c r="U339" s="8"/>
      <c r="V339" s="8"/>
      <c r="W339" s="8"/>
      <c r="X339" s="60"/>
    </row>
    <row r="340" spans="1:27" ht="9.75" outlineLevel="4" x14ac:dyDescent="0.2">
      <c r="A340" s="129"/>
      <c r="B340" s="130"/>
      <c r="C340" s="130"/>
      <c r="D340" s="131"/>
      <c r="E340" s="135" t="s">
        <v>0</v>
      </c>
      <c r="F340" s="158" t="s">
        <v>350</v>
      </c>
      <c r="G340" s="158"/>
      <c r="H340" s="159"/>
      <c r="I340" s="160"/>
      <c r="J340" s="161"/>
      <c r="K340" s="133"/>
      <c r="L340" s="133"/>
      <c r="M340" s="133"/>
      <c r="N340" s="133"/>
      <c r="O340" s="134"/>
      <c r="P340" s="134"/>
      <c r="Q340" s="134"/>
      <c r="R340" s="131"/>
      <c r="S340" s="131"/>
      <c r="T340" s="130"/>
      <c r="U340" s="6"/>
      <c r="V340" s="8"/>
      <c r="W340" s="8"/>
      <c r="X340" s="132" t="str">
        <f>F340</f>
        <v>Osazování betonových bloků prostého, lehkého nebo železového na maltu MC-10 až MC-15, objemu přes 0,20 do 0,30 m3</v>
      </c>
      <c r="Y340" s="9"/>
      <c r="AA340" s="11"/>
    </row>
    <row r="341" spans="1:27" ht="7.5" customHeight="1" outlineLevel="4" x14ac:dyDescent="0.15">
      <c r="B341" s="69"/>
      <c r="C341" s="69"/>
      <c r="D341" s="60"/>
      <c r="E341" s="60"/>
      <c r="F341" s="61"/>
      <c r="G341" s="60"/>
      <c r="H341" s="65"/>
      <c r="I341" s="104"/>
      <c r="J341" s="63"/>
      <c r="K341" s="65"/>
      <c r="L341" s="65"/>
      <c r="M341" s="65"/>
      <c r="N341" s="65"/>
      <c r="O341" s="63"/>
      <c r="P341" s="63"/>
      <c r="Q341" s="63"/>
      <c r="R341" s="60"/>
      <c r="S341" s="60"/>
      <c r="T341" s="69"/>
      <c r="U341" s="8"/>
      <c r="X341" s="60"/>
    </row>
    <row r="342" spans="1:27" ht="11.25" outlineLevel="3" x14ac:dyDescent="0.2">
      <c r="A342" s="4"/>
      <c r="B342" s="119"/>
      <c r="C342" s="120">
        <v>47</v>
      </c>
      <c r="D342" s="121" t="s">
        <v>197</v>
      </c>
      <c r="E342" s="122" t="s">
        <v>351</v>
      </c>
      <c r="F342" s="123" t="s">
        <v>352</v>
      </c>
      <c r="G342" s="121" t="s">
        <v>318</v>
      </c>
      <c r="H342" s="124">
        <v>211.09</v>
      </c>
      <c r="I342" s="125">
        <v>0</v>
      </c>
      <c r="J342" s="126">
        <f>H342*I342</f>
        <v>0</v>
      </c>
      <c r="K342" s="124">
        <v>5.9799999999999999E-2</v>
      </c>
      <c r="L342" s="124">
        <f>H342*K342</f>
        <v>12.623182</v>
      </c>
      <c r="M342" s="124"/>
      <c r="N342" s="124">
        <f>H342*M342</f>
        <v>0</v>
      </c>
      <c r="O342" s="126">
        <v>21</v>
      </c>
      <c r="P342" s="126">
        <f>J342*(O342/100)</f>
        <v>0</v>
      </c>
      <c r="Q342" s="126">
        <f>J342+P342</f>
        <v>0</v>
      </c>
      <c r="R342" s="127"/>
      <c r="S342" s="127" t="s">
        <v>323</v>
      </c>
      <c r="T342" s="128">
        <v>1</v>
      </c>
      <c r="U342" s="8"/>
      <c r="V342" s="8"/>
      <c r="W342" s="8"/>
      <c r="X342" s="60"/>
    </row>
    <row r="343" spans="1:27" ht="9.75" outlineLevel="4" x14ac:dyDescent="0.2">
      <c r="A343" s="129"/>
      <c r="B343" s="130"/>
      <c r="C343" s="130"/>
      <c r="D343" s="131"/>
      <c r="E343" s="135" t="s">
        <v>0</v>
      </c>
      <c r="F343" s="158" t="s">
        <v>53</v>
      </c>
      <c r="G343" s="158"/>
      <c r="H343" s="159"/>
      <c r="I343" s="160"/>
      <c r="J343" s="161"/>
      <c r="K343" s="133"/>
      <c r="L343" s="133"/>
      <c r="M343" s="133"/>
      <c r="N343" s="133"/>
      <c r="O343" s="134"/>
      <c r="P343" s="134"/>
      <c r="Q343" s="134"/>
      <c r="R343" s="131"/>
      <c r="S343" s="131"/>
      <c r="T343" s="130"/>
      <c r="U343" s="6"/>
      <c r="V343" s="8"/>
      <c r="W343" s="8"/>
      <c r="X343" s="132" t="str">
        <f>F343</f>
        <v>---</v>
      </c>
      <c r="Y343" s="9"/>
      <c r="AA343" s="11"/>
    </row>
    <row r="344" spans="1:27" ht="7.5" customHeight="1" outlineLevel="4" x14ac:dyDescent="0.15">
      <c r="B344" s="69"/>
      <c r="C344" s="69"/>
      <c r="D344" s="60"/>
      <c r="E344" s="60"/>
      <c r="F344" s="61"/>
      <c r="G344" s="60"/>
      <c r="H344" s="65"/>
      <c r="I344" s="104"/>
      <c r="J344" s="63"/>
      <c r="K344" s="65"/>
      <c r="L344" s="65"/>
      <c r="M344" s="65"/>
      <c r="N344" s="65"/>
      <c r="O344" s="63"/>
      <c r="P344" s="63"/>
      <c r="Q344" s="63"/>
      <c r="R344" s="60"/>
      <c r="S344" s="60"/>
      <c r="T344" s="69"/>
      <c r="U344" s="8"/>
      <c r="X344" s="60"/>
    </row>
    <row r="345" spans="1:27" ht="11.25" outlineLevel="4" x14ac:dyDescent="0.2">
      <c r="A345" s="136"/>
      <c r="B345" s="137"/>
      <c r="C345" s="137"/>
      <c r="D345" s="138"/>
      <c r="E345" s="144" t="s">
        <v>1</v>
      </c>
      <c r="F345" s="139" t="s">
        <v>292</v>
      </c>
      <c r="G345" s="138"/>
      <c r="H345" s="140">
        <v>0</v>
      </c>
      <c r="I345" s="141"/>
      <c r="J345" s="142"/>
      <c r="K345" s="143"/>
      <c r="L345" s="143"/>
      <c r="M345" s="143"/>
      <c r="N345" s="143"/>
      <c r="O345" s="142"/>
      <c r="P345" s="142"/>
      <c r="Q345" s="142"/>
      <c r="R345" s="138"/>
      <c r="S345" s="138"/>
      <c r="T345" s="137"/>
      <c r="U345" s="6"/>
      <c r="V345" s="8"/>
      <c r="W345" s="8"/>
      <c r="X345" s="60"/>
    </row>
    <row r="346" spans="1:27" ht="11.25" outlineLevel="4" x14ac:dyDescent="0.2">
      <c r="A346" s="136"/>
      <c r="B346" s="137"/>
      <c r="C346" s="137"/>
      <c r="D346" s="138"/>
      <c r="E346" s="144"/>
      <c r="F346" s="139" t="s">
        <v>353</v>
      </c>
      <c r="G346" s="138"/>
      <c r="H346" s="140">
        <v>4</v>
      </c>
      <c r="I346" s="141"/>
      <c r="J346" s="142"/>
      <c r="K346" s="143"/>
      <c r="L346" s="143"/>
      <c r="M346" s="143"/>
      <c r="N346" s="143"/>
      <c r="O346" s="142"/>
      <c r="P346" s="142"/>
      <c r="Q346" s="142"/>
      <c r="R346" s="138"/>
      <c r="S346" s="138"/>
      <c r="T346" s="137"/>
      <c r="U346" s="6"/>
      <c r="V346" s="8"/>
      <c r="W346" s="8"/>
      <c r="X346" s="60"/>
    </row>
    <row r="347" spans="1:27" ht="11.25" outlineLevel="4" x14ac:dyDescent="0.2">
      <c r="A347" s="136"/>
      <c r="B347" s="137"/>
      <c r="C347" s="137"/>
      <c r="D347" s="138"/>
      <c r="E347" s="144"/>
      <c r="F347" s="139" t="s">
        <v>354</v>
      </c>
      <c r="G347" s="138"/>
      <c r="H347" s="140">
        <v>40</v>
      </c>
      <c r="I347" s="141"/>
      <c r="J347" s="142"/>
      <c r="K347" s="143"/>
      <c r="L347" s="143"/>
      <c r="M347" s="143"/>
      <c r="N347" s="143"/>
      <c r="O347" s="142"/>
      <c r="P347" s="142"/>
      <c r="Q347" s="142"/>
      <c r="R347" s="138"/>
      <c r="S347" s="138"/>
      <c r="T347" s="137"/>
      <c r="U347" s="6"/>
      <c r="V347" s="8"/>
      <c r="W347" s="8"/>
      <c r="X347" s="60"/>
    </row>
    <row r="348" spans="1:27" ht="11.25" outlineLevel="4" x14ac:dyDescent="0.2">
      <c r="A348" s="136"/>
      <c r="B348" s="137"/>
      <c r="C348" s="137"/>
      <c r="D348" s="138"/>
      <c r="E348" s="144"/>
      <c r="F348" s="139" t="s">
        <v>150</v>
      </c>
      <c r="G348" s="138"/>
      <c r="H348" s="140">
        <v>0</v>
      </c>
      <c r="I348" s="141"/>
      <c r="J348" s="142"/>
      <c r="K348" s="143"/>
      <c r="L348" s="143"/>
      <c r="M348" s="143"/>
      <c r="N348" s="143"/>
      <c r="O348" s="142"/>
      <c r="P348" s="142"/>
      <c r="Q348" s="142"/>
      <c r="R348" s="138"/>
      <c r="S348" s="138"/>
      <c r="T348" s="137"/>
      <c r="U348" s="6"/>
      <c r="V348" s="8"/>
      <c r="W348" s="8"/>
      <c r="X348" s="60"/>
    </row>
    <row r="349" spans="1:27" ht="11.25" outlineLevel="4" x14ac:dyDescent="0.2">
      <c r="A349" s="136"/>
      <c r="B349" s="137"/>
      <c r="C349" s="137"/>
      <c r="D349" s="138"/>
      <c r="E349" s="144"/>
      <c r="F349" s="139" t="s">
        <v>355</v>
      </c>
      <c r="G349" s="138"/>
      <c r="H349" s="140">
        <v>20</v>
      </c>
      <c r="I349" s="141"/>
      <c r="J349" s="142"/>
      <c r="K349" s="143"/>
      <c r="L349" s="143"/>
      <c r="M349" s="143"/>
      <c r="N349" s="143"/>
      <c r="O349" s="142"/>
      <c r="P349" s="142"/>
      <c r="Q349" s="142"/>
      <c r="R349" s="138"/>
      <c r="S349" s="138"/>
      <c r="T349" s="137"/>
      <c r="U349" s="6"/>
      <c r="V349" s="8"/>
      <c r="W349" s="8"/>
      <c r="X349" s="60"/>
    </row>
    <row r="350" spans="1:27" ht="11.25" outlineLevel="4" x14ac:dyDescent="0.2">
      <c r="A350" s="136"/>
      <c r="B350" s="137"/>
      <c r="C350" s="137"/>
      <c r="D350" s="138"/>
      <c r="E350" s="144"/>
      <c r="F350" s="139" t="s">
        <v>356</v>
      </c>
      <c r="G350" s="138"/>
      <c r="H350" s="140">
        <v>5</v>
      </c>
      <c r="I350" s="141"/>
      <c r="J350" s="142"/>
      <c r="K350" s="143"/>
      <c r="L350" s="143"/>
      <c r="M350" s="143"/>
      <c r="N350" s="143"/>
      <c r="O350" s="142"/>
      <c r="P350" s="142"/>
      <c r="Q350" s="142"/>
      <c r="R350" s="138"/>
      <c r="S350" s="138"/>
      <c r="T350" s="137"/>
      <c r="U350" s="6"/>
      <c r="V350" s="8"/>
      <c r="W350" s="8"/>
      <c r="X350" s="60"/>
    </row>
    <row r="351" spans="1:27" ht="11.25" outlineLevel="4" x14ac:dyDescent="0.2">
      <c r="A351" s="136"/>
      <c r="B351" s="137"/>
      <c r="C351" s="137"/>
      <c r="D351" s="138"/>
      <c r="E351" s="144"/>
      <c r="F351" s="139" t="s">
        <v>119</v>
      </c>
      <c r="G351" s="138"/>
      <c r="H351" s="140">
        <v>0</v>
      </c>
      <c r="I351" s="141"/>
      <c r="J351" s="142"/>
      <c r="K351" s="143"/>
      <c r="L351" s="143"/>
      <c r="M351" s="143"/>
      <c r="N351" s="143"/>
      <c r="O351" s="142"/>
      <c r="P351" s="142"/>
      <c r="Q351" s="142"/>
      <c r="R351" s="138"/>
      <c r="S351" s="138"/>
      <c r="T351" s="137"/>
      <c r="U351" s="6"/>
      <c r="V351" s="8"/>
      <c r="W351" s="8"/>
      <c r="X351" s="60"/>
    </row>
    <row r="352" spans="1:27" ht="11.25" outlineLevel="4" x14ac:dyDescent="0.2">
      <c r="A352" s="136"/>
      <c r="B352" s="137"/>
      <c r="C352" s="137"/>
      <c r="D352" s="138"/>
      <c r="E352" s="144"/>
      <c r="F352" s="139" t="s">
        <v>357</v>
      </c>
      <c r="G352" s="138"/>
      <c r="H352" s="140">
        <v>5</v>
      </c>
      <c r="I352" s="141"/>
      <c r="J352" s="142"/>
      <c r="K352" s="143"/>
      <c r="L352" s="143"/>
      <c r="M352" s="143"/>
      <c r="N352" s="143"/>
      <c r="O352" s="142"/>
      <c r="P352" s="142"/>
      <c r="Q352" s="142"/>
      <c r="R352" s="138"/>
      <c r="S352" s="138"/>
      <c r="T352" s="137"/>
      <c r="U352" s="6"/>
      <c r="V352" s="8"/>
      <c r="W352" s="8"/>
      <c r="X352" s="60"/>
    </row>
    <row r="353" spans="1:27" ht="11.25" outlineLevel="4" x14ac:dyDescent="0.2">
      <c r="A353" s="136"/>
      <c r="B353" s="137"/>
      <c r="C353" s="137"/>
      <c r="D353" s="138"/>
      <c r="E353" s="144"/>
      <c r="F353" s="139" t="s">
        <v>358</v>
      </c>
      <c r="G353" s="138"/>
      <c r="H353" s="140">
        <v>50</v>
      </c>
      <c r="I353" s="141"/>
      <c r="J353" s="142"/>
      <c r="K353" s="143"/>
      <c r="L353" s="143"/>
      <c r="M353" s="143"/>
      <c r="N353" s="143"/>
      <c r="O353" s="142"/>
      <c r="P353" s="142"/>
      <c r="Q353" s="142"/>
      <c r="R353" s="138"/>
      <c r="S353" s="138"/>
      <c r="T353" s="137"/>
      <c r="U353" s="6"/>
      <c r="V353" s="8"/>
      <c r="W353" s="8"/>
      <c r="X353" s="60"/>
    </row>
    <row r="354" spans="1:27" ht="11.25" outlineLevel="4" x14ac:dyDescent="0.2">
      <c r="A354" s="136"/>
      <c r="B354" s="137"/>
      <c r="C354" s="137"/>
      <c r="D354" s="138"/>
      <c r="E354" s="144"/>
      <c r="F354" s="139" t="s">
        <v>359</v>
      </c>
      <c r="G354" s="138"/>
      <c r="H354" s="140">
        <v>6</v>
      </c>
      <c r="I354" s="141"/>
      <c r="J354" s="142"/>
      <c r="K354" s="143"/>
      <c r="L354" s="143"/>
      <c r="M354" s="143"/>
      <c r="N354" s="143"/>
      <c r="O354" s="142"/>
      <c r="P354" s="142"/>
      <c r="Q354" s="142"/>
      <c r="R354" s="138"/>
      <c r="S354" s="138"/>
      <c r="T354" s="137"/>
      <c r="U354" s="6"/>
      <c r="V354" s="8"/>
      <c r="W354" s="8"/>
      <c r="X354" s="60"/>
    </row>
    <row r="355" spans="1:27" ht="11.25" outlineLevel="4" x14ac:dyDescent="0.2">
      <c r="A355" s="136"/>
      <c r="B355" s="137"/>
      <c r="C355" s="137"/>
      <c r="D355" s="138"/>
      <c r="E355" s="144"/>
      <c r="F355" s="139" t="s">
        <v>302</v>
      </c>
      <c r="G355" s="138"/>
      <c r="H355" s="140">
        <v>0</v>
      </c>
      <c r="I355" s="141"/>
      <c r="J355" s="142"/>
      <c r="K355" s="143"/>
      <c r="L355" s="143"/>
      <c r="M355" s="143"/>
      <c r="N355" s="143"/>
      <c r="O355" s="142"/>
      <c r="P355" s="142"/>
      <c r="Q355" s="142"/>
      <c r="R355" s="138"/>
      <c r="S355" s="138"/>
      <c r="T355" s="137"/>
      <c r="U355" s="6"/>
      <c r="V355" s="8"/>
      <c r="W355" s="8"/>
      <c r="X355" s="60"/>
    </row>
    <row r="356" spans="1:27" ht="11.25" outlineLevel="4" x14ac:dyDescent="0.2">
      <c r="A356" s="136"/>
      <c r="B356" s="137"/>
      <c r="C356" s="137"/>
      <c r="D356" s="138"/>
      <c r="E356" s="144"/>
      <c r="F356" s="139" t="s">
        <v>360</v>
      </c>
      <c r="G356" s="138"/>
      <c r="H356" s="140">
        <v>55</v>
      </c>
      <c r="I356" s="141"/>
      <c r="J356" s="142"/>
      <c r="K356" s="143"/>
      <c r="L356" s="143"/>
      <c r="M356" s="143"/>
      <c r="N356" s="143"/>
      <c r="O356" s="142"/>
      <c r="P356" s="142"/>
      <c r="Q356" s="142"/>
      <c r="R356" s="138"/>
      <c r="S356" s="138"/>
      <c r="T356" s="137"/>
      <c r="U356" s="6"/>
      <c r="V356" s="8"/>
      <c r="W356" s="8"/>
      <c r="X356" s="60"/>
    </row>
    <row r="357" spans="1:27" ht="11.25" outlineLevel="4" x14ac:dyDescent="0.2">
      <c r="A357" s="136"/>
      <c r="B357" s="137"/>
      <c r="C357" s="137"/>
      <c r="D357" s="138"/>
      <c r="E357" s="144"/>
      <c r="F357" s="139" t="s">
        <v>121</v>
      </c>
      <c r="G357" s="138"/>
      <c r="H357" s="140">
        <v>0</v>
      </c>
      <c r="I357" s="141"/>
      <c r="J357" s="142"/>
      <c r="K357" s="143"/>
      <c r="L357" s="143"/>
      <c r="M357" s="143"/>
      <c r="N357" s="143"/>
      <c r="O357" s="142"/>
      <c r="P357" s="142"/>
      <c r="Q357" s="142"/>
      <c r="R357" s="138"/>
      <c r="S357" s="138"/>
      <c r="T357" s="137"/>
      <c r="U357" s="6"/>
      <c r="V357" s="8"/>
      <c r="W357" s="8"/>
      <c r="X357" s="60"/>
    </row>
    <row r="358" spans="1:27" ht="11.25" outlineLevel="4" x14ac:dyDescent="0.2">
      <c r="A358" s="136"/>
      <c r="B358" s="137"/>
      <c r="C358" s="137"/>
      <c r="D358" s="138"/>
      <c r="E358" s="144"/>
      <c r="F358" s="139" t="s">
        <v>361</v>
      </c>
      <c r="G358" s="138"/>
      <c r="H358" s="140">
        <v>10</v>
      </c>
      <c r="I358" s="141"/>
      <c r="J358" s="142"/>
      <c r="K358" s="143"/>
      <c r="L358" s="143"/>
      <c r="M358" s="143"/>
      <c r="N358" s="143"/>
      <c r="O358" s="142"/>
      <c r="P358" s="142"/>
      <c r="Q358" s="142"/>
      <c r="R358" s="138"/>
      <c r="S358" s="138"/>
      <c r="T358" s="137"/>
      <c r="U358" s="6"/>
      <c r="V358" s="8"/>
      <c r="W358" s="8"/>
      <c r="X358" s="60"/>
    </row>
    <row r="359" spans="1:27" ht="11.25" outlineLevel="4" x14ac:dyDescent="0.2">
      <c r="A359" s="136"/>
      <c r="B359" s="137"/>
      <c r="C359" s="137"/>
      <c r="D359" s="138"/>
      <c r="E359" s="144"/>
      <c r="F359" s="139" t="s">
        <v>362</v>
      </c>
      <c r="G359" s="138"/>
      <c r="H359" s="140">
        <v>7</v>
      </c>
      <c r="I359" s="141"/>
      <c r="J359" s="142"/>
      <c r="K359" s="143"/>
      <c r="L359" s="143"/>
      <c r="M359" s="143"/>
      <c r="N359" s="143"/>
      <c r="O359" s="142"/>
      <c r="P359" s="142"/>
      <c r="Q359" s="142"/>
      <c r="R359" s="138"/>
      <c r="S359" s="138"/>
      <c r="T359" s="137"/>
      <c r="U359" s="6"/>
      <c r="V359" s="8"/>
      <c r="W359" s="8"/>
      <c r="X359" s="60"/>
    </row>
    <row r="360" spans="1:27" ht="11.25" outlineLevel="4" x14ac:dyDescent="0.2">
      <c r="A360" s="136"/>
      <c r="B360" s="137"/>
      <c r="C360" s="137"/>
      <c r="D360" s="138"/>
      <c r="E360" s="144"/>
      <c r="F360" s="139" t="s">
        <v>363</v>
      </c>
      <c r="G360" s="138"/>
      <c r="H360" s="140">
        <v>7</v>
      </c>
      <c r="I360" s="141"/>
      <c r="J360" s="142"/>
      <c r="K360" s="143"/>
      <c r="L360" s="143"/>
      <c r="M360" s="143"/>
      <c r="N360" s="143"/>
      <c r="O360" s="142"/>
      <c r="P360" s="142"/>
      <c r="Q360" s="142"/>
      <c r="R360" s="138"/>
      <c r="S360" s="138"/>
      <c r="T360" s="137"/>
      <c r="U360" s="6"/>
      <c r="V360" s="8"/>
      <c r="W360" s="8"/>
      <c r="X360" s="60"/>
    </row>
    <row r="361" spans="1:27" ht="9.75" outlineLevel="4" x14ac:dyDescent="0.2">
      <c r="A361" s="129"/>
      <c r="B361" s="130"/>
      <c r="C361" s="130"/>
      <c r="D361" s="131"/>
      <c r="E361" s="135" t="s">
        <v>24</v>
      </c>
      <c r="F361" s="147">
        <v>1</v>
      </c>
      <c r="G361" s="131"/>
      <c r="H361" s="145">
        <v>2.09</v>
      </c>
      <c r="I361" s="146"/>
      <c r="J361" s="134"/>
      <c r="K361" s="133"/>
      <c r="L361" s="133"/>
      <c r="M361" s="133"/>
      <c r="N361" s="133"/>
      <c r="O361" s="134"/>
      <c r="P361" s="134"/>
      <c r="Q361" s="134"/>
      <c r="R361" s="131"/>
      <c r="S361" s="131"/>
      <c r="T361" s="130"/>
      <c r="U361" s="6"/>
      <c r="V361" s="8"/>
      <c r="W361" s="8"/>
      <c r="X361" s="60"/>
    </row>
    <row r="362" spans="1:27" ht="7.5" customHeight="1" outlineLevel="4" x14ac:dyDescent="0.15">
      <c r="A362" s="8"/>
      <c r="B362" s="69"/>
      <c r="C362" s="69"/>
      <c r="D362" s="60"/>
      <c r="E362" s="60"/>
      <c r="F362" s="103"/>
      <c r="G362" s="60"/>
      <c r="H362" s="65"/>
      <c r="I362" s="104"/>
      <c r="J362" s="63"/>
      <c r="K362" s="65"/>
      <c r="L362" s="65"/>
      <c r="M362" s="65"/>
      <c r="N362" s="65"/>
      <c r="O362" s="63"/>
      <c r="P362" s="63"/>
      <c r="Q362" s="63"/>
      <c r="R362" s="60"/>
      <c r="S362" s="60"/>
      <c r="T362" s="69"/>
      <c r="U362" s="8"/>
      <c r="X362" s="60"/>
    </row>
    <row r="363" spans="1:27" ht="11.25" outlineLevel="3" x14ac:dyDescent="0.2">
      <c r="A363" s="4"/>
      <c r="B363" s="119"/>
      <c r="C363" s="120">
        <v>48</v>
      </c>
      <c r="D363" s="121" t="s">
        <v>113</v>
      </c>
      <c r="E363" s="122" t="s">
        <v>364</v>
      </c>
      <c r="F363" s="123" t="s">
        <v>365</v>
      </c>
      <c r="G363" s="121" t="s">
        <v>269</v>
      </c>
      <c r="H363" s="124">
        <v>226</v>
      </c>
      <c r="I363" s="125">
        <v>0</v>
      </c>
      <c r="J363" s="126">
        <f>H363*I363</f>
        <v>0</v>
      </c>
      <c r="K363" s="124">
        <v>1.0000000000000001E-5</v>
      </c>
      <c r="L363" s="124">
        <f>H363*K363</f>
        <v>2.2600000000000003E-3</v>
      </c>
      <c r="M363" s="124"/>
      <c r="N363" s="124">
        <f>H363*M363</f>
        <v>0</v>
      </c>
      <c r="O363" s="126">
        <v>21</v>
      </c>
      <c r="P363" s="126">
        <f>J363*(O363/100)</f>
        <v>0</v>
      </c>
      <c r="Q363" s="126">
        <f>J363+P363</f>
        <v>0</v>
      </c>
      <c r="R363" s="127"/>
      <c r="S363" s="127" t="s">
        <v>117</v>
      </c>
      <c r="T363" s="128">
        <v>1</v>
      </c>
      <c r="U363" s="8"/>
      <c r="V363" s="8"/>
      <c r="W363" s="8"/>
      <c r="X363" s="60"/>
    </row>
    <row r="364" spans="1:27" ht="9.75" outlineLevel="4" x14ac:dyDescent="0.2">
      <c r="A364" s="129"/>
      <c r="B364" s="130"/>
      <c r="C364" s="130"/>
      <c r="D364" s="131"/>
      <c r="E364" s="135" t="s">
        <v>0</v>
      </c>
      <c r="F364" s="158" t="s">
        <v>366</v>
      </c>
      <c r="G364" s="158"/>
      <c r="H364" s="159"/>
      <c r="I364" s="160"/>
      <c r="J364" s="161"/>
      <c r="K364" s="133"/>
      <c r="L364" s="133"/>
      <c r="M364" s="133"/>
      <c r="N364" s="133"/>
      <c r="O364" s="134"/>
      <c r="P364" s="134"/>
      <c r="Q364" s="134"/>
      <c r="R364" s="131"/>
      <c r="S364" s="131"/>
      <c r="T364" s="130"/>
      <c r="U364" s="6"/>
      <c r="V364" s="8"/>
      <c r="W364" s="8"/>
      <c r="X364" s="132" t="str">
        <f>F364</f>
        <v>Řezání betonové, kameninové nebo kamenné dlažby tloušťky dlažby přes 60 do 80 mm</v>
      </c>
      <c r="Y364" s="9"/>
      <c r="AA364" s="11"/>
    </row>
    <row r="365" spans="1:27" ht="7.5" customHeight="1" outlineLevel="4" x14ac:dyDescent="0.15">
      <c r="B365" s="69"/>
      <c r="C365" s="69"/>
      <c r="D365" s="60"/>
      <c r="E365" s="60"/>
      <c r="F365" s="61"/>
      <c r="G365" s="60"/>
      <c r="H365" s="65"/>
      <c r="I365" s="104"/>
      <c r="J365" s="63"/>
      <c r="K365" s="65"/>
      <c r="L365" s="65"/>
      <c r="M365" s="65"/>
      <c r="N365" s="65"/>
      <c r="O365" s="63"/>
      <c r="P365" s="63"/>
      <c r="Q365" s="63"/>
      <c r="R365" s="60"/>
      <c r="S365" s="60"/>
      <c r="T365" s="69"/>
      <c r="U365" s="8"/>
      <c r="X365" s="60"/>
    </row>
    <row r="366" spans="1:27" ht="11.25" outlineLevel="4" x14ac:dyDescent="0.2">
      <c r="A366" s="136"/>
      <c r="B366" s="137"/>
      <c r="C366" s="137"/>
      <c r="D366" s="138"/>
      <c r="E366" s="144" t="s">
        <v>1</v>
      </c>
      <c r="F366" s="139" t="s">
        <v>367</v>
      </c>
      <c r="G366" s="138"/>
      <c r="H366" s="140">
        <v>17</v>
      </c>
      <c r="I366" s="141"/>
      <c r="J366" s="142"/>
      <c r="K366" s="143"/>
      <c r="L366" s="143"/>
      <c r="M366" s="143"/>
      <c r="N366" s="143"/>
      <c r="O366" s="142"/>
      <c r="P366" s="142"/>
      <c r="Q366" s="142"/>
      <c r="R366" s="138"/>
      <c r="S366" s="138"/>
      <c r="T366" s="137"/>
      <c r="U366" s="6"/>
      <c r="V366" s="8"/>
      <c r="W366" s="8"/>
      <c r="X366" s="60"/>
    </row>
    <row r="367" spans="1:27" ht="11.25" outlineLevel="4" x14ac:dyDescent="0.2">
      <c r="A367" s="136"/>
      <c r="B367" s="137"/>
      <c r="C367" s="137"/>
      <c r="D367" s="138"/>
      <c r="E367" s="144"/>
      <c r="F367" s="139" t="s">
        <v>368</v>
      </c>
      <c r="G367" s="138"/>
      <c r="H367" s="140">
        <v>209</v>
      </c>
      <c r="I367" s="141"/>
      <c r="J367" s="142"/>
      <c r="K367" s="143"/>
      <c r="L367" s="143"/>
      <c r="M367" s="143"/>
      <c r="N367" s="143"/>
      <c r="O367" s="142"/>
      <c r="P367" s="142"/>
      <c r="Q367" s="142"/>
      <c r="R367" s="138"/>
      <c r="S367" s="138"/>
      <c r="T367" s="137"/>
      <c r="U367" s="6"/>
      <c r="V367" s="8"/>
      <c r="W367" s="8"/>
      <c r="X367" s="60"/>
    </row>
    <row r="368" spans="1:27" ht="7.5" customHeight="1" outlineLevel="4" x14ac:dyDescent="0.15">
      <c r="A368" s="8"/>
      <c r="B368" s="69"/>
      <c r="C368" s="69"/>
      <c r="D368" s="60"/>
      <c r="E368" s="60"/>
      <c r="F368" s="103"/>
      <c r="G368" s="60"/>
      <c r="H368" s="65"/>
      <c r="I368" s="104"/>
      <c r="J368" s="63"/>
      <c r="K368" s="65"/>
      <c r="L368" s="65"/>
      <c r="M368" s="65"/>
      <c r="N368" s="65"/>
      <c r="O368" s="63"/>
      <c r="P368" s="63"/>
      <c r="Q368" s="63"/>
      <c r="R368" s="60"/>
      <c r="S368" s="60"/>
      <c r="T368" s="69"/>
      <c r="U368" s="8"/>
      <c r="X368" s="60"/>
    </row>
    <row r="369" spans="1:27" ht="11.25" outlineLevel="3" x14ac:dyDescent="0.2">
      <c r="A369" s="4"/>
      <c r="B369" s="119"/>
      <c r="C369" s="120">
        <v>49</v>
      </c>
      <c r="D369" s="121" t="s">
        <v>113</v>
      </c>
      <c r="E369" s="122" t="s">
        <v>316</v>
      </c>
      <c r="F369" s="123" t="s">
        <v>317</v>
      </c>
      <c r="G369" s="121" t="s">
        <v>318</v>
      </c>
      <c r="H369" s="124">
        <v>144</v>
      </c>
      <c r="I369" s="125">
        <v>0</v>
      </c>
      <c r="J369" s="126">
        <f>H369*I369</f>
        <v>0</v>
      </c>
      <c r="K369" s="124">
        <v>9.7699999999999992E-3</v>
      </c>
      <c r="L369" s="124">
        <f>H369*K369</f>
        <v>1.4068799999999999</v>
      </c>
      <c r="M369" s="124"/>
      <c r="N369" s="124">
        <f>H369*M369</f>
        <v>0</v>
      </c>
      <c r="O369" s="126">
        <v>21</v>
      </c>
      <c r="P369" s="126">
        <f>J369*(O369/100)</f>
        <v>0</v>
      </c>
      <c r="Q369" s="126">
        <f>J369+P369</f>
        <v>0</v>
      </c>
      <c r="R369" s="127"/>
      <c r="S369" s="127" t="s">
        <v>117</v>
      </c>
      <c r="T369" s="128">
        <v>1</v>
      </c>
      <c r="U369" s="8"/>
      <c r="V369" s="8"/>
      <c r="W369" s="8"/>
      <c r="X369" s="60"/>
    </row>
    <row r="370" spans="1:27" ht="9.75" outlineLevel="4" x14ac:dyDescent="0.2">
      <c r="A370" s="129"/>
      <c r="B370" s="130"/>
      <c r="C370" s="130"/>
      <c r="D370" s="131"/>
      <c r="E370" s="135" t="s">
        <v>0</v>
      </c>
      <c r="F370" s="158" t="s">
        <v>319</v>
      </c>
      <c r="G370" s="158"/>
      <c r="H370" s="159"/>
      <c r="I370" s="160"/>
      <c r="J370" s="161"/>
      <c r="K370" s="133"/>
      <c r="L370" s="133"/>
      <c r="M370" s="133"/>
      <c r="N370" s="133"/>
      <c r="O370" s="134"/>
      <c r="P370" s="134"/>
      <c r="Q370" s="134"/>
      <c r="R370" s="131"/>
      <c r="S370" s="131"/>
      <c r="T370" s="130"/>
      <c r="U370" s="6"/>
      <c r="V370" s="8"/>
      <c r="W370" s="8"/>
      <c r="X370" s="132" t="str">
        <f>F370</f>
        <v>Osazování betonových bloků prostého, lehkého nebo železového na maltu MC-10 až MC-15, objemu přes 0,10 do 0,20 m3</v>
      </c>
      <c r="Y370" s="9"/>
      <c r="AA370" s="11"/>
    </row>
    <row r="371" spans="1:27" ht="7.5" customHeight="1" outlineLevel="4" x14ac:dyDescent="0.15">
      <c r="B371" s="69"/>
      <c r="C371" s="69"/>
      <c r="D371" s="60"/>
      <c r="E371" s="60"/>
      <c r="F371" s="61"/>
      <c r="G371" s="60"/>
      <c r="H371" s="65"/>
      <c r="I371" s="104"/>
      <c r="J371" s="63"/>
      <c r="K371" s="65"/>
      <c r="L371" s="65"/>
      <c r="M371" s="65"/>
      <c r="N371" s="65"/>
      <c r="O371" s="63"/>
      <c r="P371" s="63"/>
      <c r="Q371" s="63"/>
      <c r="R371" s="60"/>
      <c r="S371" s="60"/>
      <c r="T371" s="69"/>
      <c r="U371" s="8"/>
      <c r="X371" s="60"/>
    </row>
    <row r="372" spans="1:27" ht="11.25" outlineLevel="4" x14ac:dyDescent="0.2">
      <c r="A372" s="136"/>
      <c r="B372" s="137"/>
      <c r="C372" s="137"/>
      <c r="D372" s="138"/>
      <c r="E372" s="144" t="s">
        <v>1</v>
      </c>
      <c r="F372" s="139" t="s">
        <v>306</v>
      </c>
      <c r="G372" s="138"/>
      <c r="H372" s="140">
        <v>0</v>
      </c>
      <c r="I372" s="141"/>
      <c r="J372" s="142"/>
      <c r="K372" s="143"/>
      <c r="L372" s="143"/>
      <c r="M372" s="143"/>
      <c r="N372" s="143"/>
      <c r="O372" s="142"/>
      <c r="P372" s="142"/>
      <c r="Q372" s="142"/>
      <c r="R372" s="138"/>
      <c r="S372" s="138"/>
      <c r="T372" s="137"/>
      <c r="U372" s="6"/>
      <c r="V372" s="8"/>
      <c r="W372" s="8"/>
      <c r="X372" s="60"/>
    </row>
    <row r="373" spans="1:27" ht="11.25" outlineLevel="4" x14ac:dyDescent="0.2">
      <c r="A373" s="136"/>
      <c r="B373" s="137"/>
      <c r="C373" s="137"/>
      <c r="D373" s="138"/>
      <c r="E373" s="144"/>
      <c r="F373" s="139" t="s">
        <v>369</v>
      </c>
      <c r="G373" s="138"/>
      <c r="H373" s="140">
        <v>144</v>
      </c>
      <c r="I373" s="141"/>
      <c r="J373" s="142"/>
      <c r="K373" s="143"/>
      <c r="L373" s="143"/>
      <c r="M373" s="143"/>
      <c r="N373" s="143"/>
      <c r="O373" s="142"/>
      <c r="P373" s="142"/>
      <c r="Q373" s="142"/>
      <c r="R373" s="138"/>
      <c r="S373" s="138"/>
      <c r="T373" s="137"/>
      <c r="U373" s="6"/>
      <c r="V373" s="8"/>
      <c r="W373" s="8"/>
      <c r="X373" s="60"/>
    </row>
    <row r="374" spans="1:27" ht="7.5" customHeight="1" outlineLevel="4" x14ac:dyDescent="0.15">
      <c r="A374" s="8"/>
      <c r="B374" s="69"/>
      <c r="C374" s="69"/>
      <c r="D374" s="60"/>
      <c r="E374" s="60"/>
      <c r="F374" s="103"/>
      <c r="G374" s="60"/>
      <c r="H374" s="65"/>
      <c r="I374" s="104"/>
      <c r="J374" s="63"/>
      <c r="K374" s="65"/>
      <c r="L374" s="65"/>
      <c r="M374" s="65"/>
      <c r="N374" s="65"/>
      <c r="O374" s="63"/>
      <c r="P374" s="63"/>
      <c r="Q374" s="63"/>
      <c r="R374" s="60"/>
      <c r="S374" s="60"/>
      <c r="T374" s="69"/>
      <c r="U374" s="8"/>
      <c r="X374" s="60"/>
    </row>
    <row r="375" spans="1:27" ht="22.5" outlineLevel="3" x14ac:dyDescent="0.2">
      <c r="A375" s="4"/>
      <c r="B375" s="119"/>
      <c r="C375" s="120">
        <v>50</v>
      </c>
      <c r="D375" s="121" t="s">
        <v>197</v>
      </c>
      <c r="E375" s="122" t="s">
        <v>370</v>
      </c>
      <c r="F375" s="123" t="s">
        <v>371</v>
      </c>
      <c r="G375" s="121" t="s">
        <v>318</v>
      </c>
      <c r="H375" s="124">
        <v>144</v>
      </c>
      <c r="I375" s="125">
        <v>0</v>
      </c>
      <c r="J375" s="126">
        <f>H375*I375</f>
        <v>0</v>
      </c>
      <c r="K375" s="124">
        <v>5.3999999999999999E-2</v>
      </c>
      <c r="L375" s="124">
        <f>H375*K375</f>
        <v>7.7759999999999998</v>
      </c>
      <c r="M375" s="124"/>
      <c r="N375" s="124">
        <f>H375*M375</f>
        <v>0</v>
      </c>
      <c r="O375" s="126">
        <v>21</v>
      </c>
      <c r="P375" s="126">
        <f>J375*(O375/100)</f>
        <v>0</v>
      </c>
      <c r="Q375" s="126">
        <f>J375+P375</f>
        <v>0</v>
      </c>
      <c r="R375" s="127"/>
      <c r="S375" s="127" t="s">
        <v>323</v>
      </c>
      <c r="T375" s="128">
        <v>1</v>
      </c>
      <c r="U375" s="8"/>
      <c r="V375" s="8"/>
      <c r="W375" s="8"/>
      <c r="X375" s="60"/>
    </row>
    <row r="376" spans="1:27" ht="9.75" outlineLevel="4" x14ac:dyDescent="0.2">
      <c r="A376" s="129"/>
      <c r="B376" s="130"/>
      <c r="C376" s="130"/>
      <c r="D376" s="131"/>
      <c r="E376" s="135" t="s">
        <v>0</v>
      </c>
      <c r="F376" s="158" t="s">
        <v>53</v>
      </c>
      <c r="G376" s="158"/>
      <c r="H376" s="159"/>
      <c r="I376" s="160"/>
      <c r="J376" s="161"/>
      <c r="K376" s="133"/>
      <c r="L376" s="133"/>
      <c r="M376" s="133"/>
      <c r="N376" s="133"/>
      <c r="O376" s="134"/>
      <c r="P376" s="134"/>
      <c r="Q376" s="134"/>
      <c r="R376" s="131"/>
      <c r="S376" s="131"/>
      <c r="T376" s="130"/>
      <c r="U376" s="6"/>
      <c r="V376" s="8"/>
      <c r="W376" s="8"/>
      <c r="X376" s="132" t="str">
        <f>F376</f>
        <v>---</v>
      </c>
      <c r="Y376" s="9"/>
      <c r="AA376" s="11"/>
    </row>
    <row r="377" spans="1:27" ht="7.5" customHeight="1" outlineLevel="4" x14ac:dyDescent="0.15">
      <c r="B377" s="69"/>
      <c r="C377" s="69"/>
      <c r="D377" s="60"/>
      <c r="E377" s="60"/>
      <c r="F377" s="61"/>
      <c r="G377" s="60"/>
      <c r="H377" s="65"/>
      <c r="I377" s="104"/>
      <c r="J377" s="63"/>
      <c r="K377" s="65"/>
      <c r="L377" s="65"/>
      <c r="M377" s="65"/>
      <c r="N377" s="65"/>
      <c r="O377" s="63"/>
      <c r="P377" s="63"/>
      <c r="Q377" s="63"/>
      <c r="R377" s="60"/>
      <c r="S377" s="60"/>
      <c r="T377" s="69"/>
      <c r="U377" s="8"/>
      <c r="X377" s="60"/>
    </row>
    <row r="378" spans="1:27" ht="11.25" outlineLevel="3" x14ac:dyDescent="0.2">
      <c r="A378" s="4"/>
      <c r="B378" s="119"/>
      <c r="C378" s="120">
        <v>51</v>
      </c>
      <c r="D378" s="121" t="s">
        <v>113</v>
      </c>
      <c r="E378" s="122" t="s">
        <v>372</v>
      </c>
      <c r="F378" s="123" t="s">
        <v>373</v>
      </c>
      <c r="G378" s="121" t="s">
        <v>223</v>
      </c>
      <c r="H378" s="124">
        <v>0.1066</v>
      </c>
      <c r="I378" s="125">
        <v>0</v>
      </c>
      <c r="J378" s="126">
        <f>H378*I378</f>
        <v>0</v>
      </c>
      <c r="K378" s="124">
        <v>1.04922</v>
      </c>
      <c r="L378" s="124">
        <f>H378*K378</f>
        <v>0.11184685200000001</v>
      </c>
      <c r="M378" s="124"/>
      <c r="N378" s="124">
        <f>H378*M378</f>
        <v>0</v>
      </c>
      <c r="O378" s="126">
        <v>21</v>
      </c>
      <c r="P378" s="126">
        <f>J378*(O378/100)</f>
        <v>0</v>
      </c>
      <c r="Q378" s="126">
        <f>J378+P378</f>
        <v>0</v>
      </c>
      <c r="R378" s="127"/>
      <c r="S378" s="127" t="s">
        <v>117</v>
      </c>
      <c r="T378" s="128">
        <v>1</v>
      </c>
      <c r="U378" s="8"/>
      <c r="V378" s="8"/>
      <c r="W378" s="8"/>
      <c r="X378" s="60"/>
    </row>
    <row r="379" spans="1:27" ht="9.75" outlineLevel="4" x14ac:dyDescent="0.2">
      <c r="A379" s="129"/>
      <c r="B379" s="130"/>
      <c r="C379" s="130"/>
      <c r="D379" s="131"/>
      <c r="E379" s="135" t="s">
        <v>0</v>
      </c>
      <c r="F379" s="158" t="s">
        <v>374</v>
      </c>
      <c r="G379" s="158"/>
      <c r="H379" s="159"/>
      <c r="I379" s="160"/>
      <c r="J379" s="161"/>
      <c r="K379" s="133"/>
      <c r="L379" s="133"/>
      <c r="M379" s="133"/>
      <c r="N379" s="133"/>
      <c r="O379" s="134"/>
      <c r="P379" s="134"/>
      <c r="Q379" s="134"/>
      <c r="R379" s="131"/>
      <c r="S379" s="131"/>
      <c r="T379" s="130"/>
      <c r="U379" s="6"/>
      <c r="V379" s="8"/>
      <c r="W379" s="8"/>
      <c r="X379" s="132" t="str">
        <f>F379</f>
        <v>Výztuž nadzákladových zdí nosných svislých nebo odkloněných od svislice, rovných nebo oblých z betonářské oceli 10 505 (R) nebo BSt 500</v>
      </c>
      <c r="Y379" s="9"/>
      <c r="AA379" s="11"/>
    </row>
    <row r="380" spans="1:27" ht="7.5" customHeight="1" outlineLevel="4" x14ac:dyDescent="0.15">
      <c r="B380" s="69"/>
      <c r="C380" s="69"/>
      <c r="D380" s="60"/>
      <c r="E380" s="60"/>
      <c r="F380" s="61"/>
      <c r="G380" s="60"/>
      <c r="H380" s="65"/>
      <c r="I380" s="104"/>
      <c r="J380" s="63"/>
      <c r="K380" s="65"/>
      <c r="L380" s="65"/>
      <c r="M380" s="65"/>
      <c r="N380" s="65"/>
      <c r="O380" s="63"/>
      <c r="P380" s="63"/>
      <c r="Q380" s="63"/>
      <c r="R380" s="60"/>
      <c r="S380" s="60"/>
      <c r="T380" s="69"/>
      <c r="U380" s="8"/>
      <c r="X380" s="60"/>
    </row>
    <row r="381" spans="1:27" ht="11.25" outlineLevel="4" x14ac:dyDescent="0.2">
      <c r="A381" s="136"/>
      <c r="B381" s="137"/>
      <c r="C381" s="137"/>
      <c r="D381" s="138"/>
      <c r="E381" s="144" t="s">
        <v>1</v>
      </c>
      <c r="F381" s="139" t="s">
        <v>271</v>
      </c>
      <c r="G381" s="138"/>
      <c r="H381" s="140">
        <v>0</v>
      </c>
      <c r="I381" s="141"/>
      <c r="J381" s="142"/>
      <c r="K381" s="143"/>
      <c r="L381" s="143"/>
      <c r="M381" s="143"/>
      <c r="N381" s="143"/>
      <c r="O381" s="142"/>
      <c r="P381" s="142"/>
      <c r="Q381" s="142"/>
      <c r="R381" s="138"/>
      <c r="S381" s="138"/>
      <c r="T381" s="137"/>
      <c r="U381" s="6"/>
      <c r="V381" s="8"/>
      <c r="W381" s="8"/>
      <c r="X381" s="60"/>
    </row>
    <row r="382" spans="1:27" ht="11.25" outlineLevel="4" x14ac:dyDescent="0.2">
      <c r="A382" s="136"/>
      <c r="B382" s="137"/>
      <c r="C382" s="137"/>
      <c r="D382" s="138"/>
      <c r="E382" s="144"/>
      <c r="F382" s="139" t="s">
        <v>375</v>
      </c>
      <c r="G382" s="138"/>
      <c r="H382" s="140">
        <v>0.1066</v>
      </c>
      <c r="I382" s="141"/>
      <c r="J382" s="142"/>
      <c r="K382" s="143"/>
      <c r="L382" s="143"/>
      <c r="M382" s="143"/>
      <c r="N382" s="143"/>
      <c r="O382" s="142"/>
      <c r="P382" s="142"/>
      <c r="Q382" s="142"/>
      <c r="R382" s="138"/>
      <c r="S382" s="138"/>
      <c r="T382" s="137"/>
      <c r="U382" s="6"/>
      <c r="V382" s="8"/>
      <c r="W382" s="8"/>
      <c r="X382" s="60"/>
    </row>
    <row r="383" spans="1:27" ht="7.5" customHeight="1" outlineLevel="4" x14ac:dyDescent="0.15">
      <c r="A383" s="8"/>
      <c r="B383" s="69"/>
      <c r="C383" s="69"/>
      <c r="D383" s="60"/>
      <c r="E383" s="60"/>
      <c r="F383" s="103"/>
      <c r="G383" s="60"/>
      <c r="H383" s="65"/>
      <c r="I383" s="104"/>
      <c r="J383" s="63"/>
      <c r="K383" s="65"/>
      <c r="L383" s="65"/>
      <c r="M383" s="65"/>
      <c r="N383" s="65"/>
      <c r="O383" s="63"/>
      <c r="P383" s="63"/>
      <c r="Q383" s="63"/>
      <c r="R383" s="60"/>
      <c r="S383" s="60"/>
      <c r="T383" s="69"/>
      <c r="U383" s="8"/>
      <c r="X383" s="60"/>
    </row>
    <row r="384" spans="1:27" outlineLevel="3" x14ac:dyDescent="0.15">
      <c r="B384" s="6"/>
      <c r="C384" s="6"/>
      <c r="D384" s="6"/>
      <c r="E384" s="6"/>
      <c r="F384" s="6"/>
      <c r="G384" s="6"/>
      <c r="H384" s="6"/>
      <c r="I384" s="8"/>
      <c r="J384" s="8"/>
      <c r="K384" s="6"/>
      <c r="L384" s="6"/>
      <c r="M384" s="6"/>
      <c r="N384" s="6"/>
      <c r="O384" s="6"/>
      <c r="P384" s="8"/>
      <c r="Q384" s="8"/>
      <c r="R384" s="8"/>
      <c r="S384" s="6"/>
      <c r="T384" s="6"/>
      <c r="X384" s="6"/>
    </row>
    <row r="385" spans="1:27" ht="11.25" outlineLevel="2" x14ac:dyDescent="0.2">
      <c r="A385" s="96" t="s">
        <v>82</v>
      </c>
      <c r="B385" s="100">
        <v>3</v>
      </c>
      <c r="C385" s="113"/>
      <c r="D385" s="114" t="s">
        <v>112</v>
      </c>
      <c r="E385" s="114"/>
      <c r="F385" s="115" t="s">
        <v>83</v>
      </c>
      <c r="G385" s="114"/>
      <c r="H385" s="116"/>
      <c r="I385" s="117"/>
      <c r="J385" s="98">
        <f>SUBTOTAL(9,J386:J404)</f>
        <v>0</v>
      </c>
      <c r="K385" s="116"/>
      <c r="L385" s="99">
        <f>SUBTOTAL(9,L386:L404)</f>
        <v>0.96167999999999998</v>
      </c>
      <c r="M385" s="116"/>
      <c r="N385" s="99">
        <f>SUBTOTAL(9,N386:N404)</f>
        <v>0</v>
      </c>
      <c r="O385" s="118"/>
      <c r="P385" s="98">
        <f>SUBTOTAL(9,P386:P404)</f>
        <v>0</v>
      </c>
      <c r="Q385" s="98">
        <f>SUBTOTAL(9,Q386:Q404)</f>
        <v>0</v>
      </c>
      <c r="R385" s="114"/>
      <c r="S385" s="114"/>
      <c r="T385" s="100">
        <f>SUBTOTAL(9,T386:T404)</f>
        <v>6</v>
      </c>
      <c r="U385" s="6"/>
      <c r="V385" s="8"/>
      <c r="W385" s="8"/>
      <c r="X385" s="60"/>
    </row>
    <row r="386" spans="1:27" ht="11.25" outlineLevel="3" x14ac:dyDescent="0.2">
      <c r="A386" s="4"/>
      <c r="B386" s="119"/>
      <c r="C386" s="120">
        <v>52</v>
      </c>
      <c r="D386" s="121" t="s">
        <v>113</v>
      </c>
      <c r="E386" s="122" t="s">
        <v>376</v>
      </c>
      <c r="F386" s="123" t="s">
        <v>377</v>
      </c>
      <c r="G386" s="121" t="s">
        <v>318</v>
      </c>
      <c r="H386" s="124">
        <v>5</v>
      </c>
      <c r="I386" s="125">
        <v>0</v>
      </c>
      <c r="J386" s="126">
        <f>H386*I386</f>
        <v>0</v>
      </c>
      <c r="K386" s="124">
        <v>0.17488999999999999</v>
      </c>
      <c r="L386" s="124">
        <f>H386*K386</f>
        <v>0.87444999999999995</v>
      </c>
      <c r="M386" s="124"/>
      <c r="N386" s="124">
        <f>H386*M386</f>
        <v>0</v>
      </c>
      <c r="O386" s="126">
        <v>21</v>
      </c>
      <c r="P386" s="126">
        <f>J386*(O386/100)</f>
        <v>0</v>
      </c>
      <c r="Q386" s="126">
        <f>J386+P386</f>
        <v>0</v>
      </c>
      <c r="R386" s="127"/>
      <c r="S386" s="127" t="s">
        <v>117</v>
      </c>
      <c r="T386" s="128">
        <v>1</v>
      </c>
      <c r="U386" s="8"/>
      <c r="V386" s="8"/>
      <c r="W386" s="8"/>
      <c r="X386" s="60"/>
    </row>
    <row r="387" spans="1:27" ht="9.75" outlineLevel="4" x14ac:dyDescent="0.2">
      <c r="A387" s="129"/>
      <c r="B387" s="130"/>
      <c r="C387" s="130"/>
      <c r="D387" s="131"/>
      <c r="E387" s="135" t="s">
        <v>0</v>
      </c>
      <c r="F387" s="158" t="s">
        <v>378</v>
      </c>
      <c r="G387" s="158"/>
      <c r="H387" s="159"/>
      <c r="I387" s="160"/>
      <c r="J387" s="161"/>
      <c r="K387" s="133"/>
      <c r="L387" s="133"/>
      <c r="M387" s="133"/>
      <c r="N387" s="133"/>
      <c r="O387" s="134"/>
      <c r="P387" s="134"/>
      <c r="Q387" s="134"/>
      <c r="R387" s="131"/>
      <c r="S387" s="131"/>
      <c r="T387" s="130"/>
      <c r="U387" s="6"/>
      <c r="V387" s="8"/>
      <c r="W387" s="8"/>
      <c r="X387" s="132" t="str">
        <f>F387</f>
        <v>Montáž sloupků a vzpěr plotových ocelových trubkových nebo profilovaných výšky do 2 m se zabetonováním do 0,08 m3 do připravených jamek</v>
      </c>
      <c r="Y387" s="9"/>
      <c r="AA387" s="11"/>
    </row>
    <row r="388" spans="1:27" ht="7.5" customHeight="1" outlineLevel="4" x14ac:dyDescent="0.15">
      <c r="B388" s="69"/>
      <c r="C388" s="69"/>
      <c r="D388" s="60"/>
      <c r="E388" s="60"/>
      <c r="F388" s="61"/>
      <c r="G388" s="60"/>
      <c r="H388" s="65"/>
      <c r="I388" s="104"/>
      <c r="J388" s="63"/>
      <c r="K388" s="65"/>
      <c r="L388" s="65"/>
      <c r="M388" s="65"/>
      <c r="N388" s="65"/>
      <c r="O388" s="63"/>
      <c r="P388" s="63"/>
      <c r="Q388" s="63"/>
      <c r="R388" s="60"/>
      <c r="S388" s="60"/>
      <c r="T388" s="69"/>
      <c r="U388" s="8"/>
      <c r="X388" s="60"/>
    </row>
    <row r="389" spans="1:27" ht="22.5" outlineLevel="3" x14ac:dyDescent="0.2">
      <c r="A389" s="4"/>
      <c r="B389" s="119"/>
      <c r="C389" s="120">
        <v>53</v>
      </c>
      <c r="D389" s="121" t="s">
        <v>197</v>
      </c>
      <c r="E389" s="122" t="s">
        <v>379</v>
      </c>
      <c r="F389" s="123" t="s">
        <v>380</v>
      </c>
      <c r="G389" s="121" t="s">
        <v>318</v>
      </c>
      <c r="H389" s="124">
        <v>3</v>
      </c>
      <c r="I389" s="125">
        <v>0</v>
      </c>
      <c r="J389" s="126">
        <f>H389*I389</f>
        <v>0</v>
      </c>
      <c r="K389" s="124">
        <v>5.0000000000000001E-3</v>
      </c>
      <c r="L389" s="124">
        <f>H389*K389</f>
        <v>1.4999999999999999E-2</v>
      </c>
      <c r="M389" s="124"/>
      <c r="N389" s="124">
        <f>H389*M389</f>
        <v>0</v>
      </c>
      <c r="O389" s="126">
        <v>21</v>
      </c>
      <c r="P389" s="126">
        <f>J389*(O389/100)</f>
        <v>0</v>
      </c>
      <c r="Q389" s="126">
        <f>J389+P389</f>
        <v>0</v>
      </c>
      <c r="R389" s="127"/>
      <c r="S389" s="127" t="s">
        <v>323</v>
      </c>
      <c r="T389" s="128">
        <v>1</v>
      </c>
      <c r="U389" s="8"/>
      <c r="V389" s="8"/>
      <c r="W389" s="8"/>
      <c r="X389" s="60"/>
    </row>
    <row r="390" spans="1:27" ht="9.75" outlineLevel="4" x14ac:dyDescent="0.2">
      <c r="A390" s="129"/>
      <c r="B390" s="130"/>
      <c r="C390" s="130"/>
      <c r="D390" s="131"/>
      <c r="E390" s="135" t="s">
        <v>0</v>
      </c>
      <c r="F390" s="158" t="s">
        <v>53</v>
      </c>
      <c r="G390" s="158"/>
      <c r="H390" s="159"/>
      <c r="I390" s="160"/>
      <c r="J390" s="161"/>
      <c r="K390" s="133"/>
      <c r="L390" s="133"/>
      <c r="M390" s="133"/>
      <c r="N390" s="133"/>
      <c r="O390" s="134"/>
      <c r="P390" s="134"/>
      <c r="Q390" s="134"/>
      <c r="R390" s="131"/>
      <c r="S390" s="131"/>
      <c r="T390" s="130"/>
      <c r="U390" s="6"/>
      <c r="V390" s="8"/>
      <c r="W390" s="8"/>
      <c r="X390" s="132" t="str">
        <f>F390</f>
        <v>---</v>
      </c>
      <c r="Y390" s="9"/>
      <c r="AA390" s="11"/>
    </row>
    <row r="391" spans="1:27" ht="7.5" customHeight="1" outlineLevel="4" x14ac:dyDescent="0.15">
      <c r="B391" s="69"/>
      <c r="C391" s="69"/>
      <c r="D391" s="60"/>
      <c r="E391" s="60"/>
      <c r="F391" s="61"/>
      <c r="G391" s="60"/>
      <c r="H391" s="65"/>
      <c r="I391" s="104"/>
      <c r="J391" s="63"/>
      <c r="K391" s="65"/>
      <c r="L391" s="65"/>
      <c r="M391" s="65"/>
      <c r="N391" s="65"/>
      <c r="O391" s="63"/>
      <c r="P391" s="63"/>
      <c r="Q391" s="63"/>
      <c r="R391" s="60"/>
      <c r="S391" s="60"/>
      <c r="T391" s="69"/>
      <c r="U391" s="8"/>
      <c r="X391" s="60"/>
    </row>
    <row r="392" spans="1:27" ht="11.25" outlineLevel="3" x14ac:dyDescent="0.2">
      <c r="A392" s="4"/>
      <c r="B392" s="119"/>
      <c r="C392" s="120">
        <v>54</v>
      </c>
      <c r="D392" s="121" t="s">
        <v>113</v>
      </c>
      <c r="E392" s="122" t="s">
        <v>381</v>
      </c>
      <c r="F392" s="123" t="s">
        <v>382</v>
      </c>
      <c r="G392" s="121" t="s">
        <v>318</v>
      </c>
      <c r="H392" s="124">
        <v>1</v>
      </c>
      <c r="I392" s="125">
        <v>0</v>
      </c>
      <c r="J392" s="126">
        <f>H392*I392</f>
        <v>0</v>
      </c>
      <c r="K392" s="124"/>
      <c r="L392" s="124">
        <f>H392*K392</f>
        <v>0</v>
      </c>
      <c r="M392" s="124"/>
      <c r="N392" s="124">
        <f>H392*M392</f>
        <v>0</v>
      </c>
      <c r="O392" s="126">
        <v>21</v>
      </c>
      <c r="P392" s="126">
        <f>J392*(O392/100)</f>
        <v>0</v>
      </c>
      <c r="Q392" s="126">
        <f>J392+P392</f>
        <v>0</v>
      </c>
      <c r="R392" s="127"/>
      <c r="S392" s="127" t="s">
        <v>117</v>
      </c>
      <c r="T392" s="128">
        <v>1</v>
      </c>
      <c r="U392" s="8"/>
      <c r="V392" s="8"/>
      <c r="W392" s="8"/>
      <c r="X392" s="60"/>
    </row>
    <row r="393" spans="1:27" ht="9.75" outlineLevel="4" x14ac:dyDescent="0.2">
      <c r="A393" s="129"/>
      <c r="B393" s="130"/>
      <c r="C393" s="130"/>
      <c r="D393" s="131"/>
      <c r="E393" s="135" t="s">
        <v>0</v>
      </c>
      <c r="F393" s="158" t="s">
        <v>383</v>
      </c>
      <c r="G393" s="158"/>
      <c r="H393" s="159"/>
      <c r="I393" s="160"/>
      <c r="J393" s="161"/>
      <c r="K393" s="133"/>
      <c r="L393" s="133"/>
      <c r="M393" s="133"/>
      <c r="N393" s="133"/>
      <c r="O393" s="134"/>
      <c r="P393" s="134"/>
      <c r="Q393" s="134"/>
      <c r="R393" s="131"/>
      <c r="S393" s="131"/>
      <c r="T393" s="130"/>
      <c r="U393" s="6"/>
      <c r="V393" s="8"/>
      <c r="W393" s="8"/>
      <c r="X393" s="132" t="str">
        <f>F393</f>
        <v>Osazení vrat nebo vrátek k oplocení na sloupky ocelové, plochy jednotlivě přes 4 do 6 m2</v>
      </c>
      <c r="Y393" s="9"/>
      <c r="AA393" s="11"/>
    </row>
    <row r="394" spans="1:27" ht="7.5" customHeight="1" outlineLevel="4" x14ac:dyDescent="0.15">
      <c r="B394" s="69"/>
      <c r="C394" s="69"/>
      <c r="D394" s="60"/>
      <c r="E394" s="60"/>
      <c r="F394" s="61"/>
      <c r="G394" s="60"/>
      <c r="H394" s="65"/>
      <c r="I394" s="104"/>
      <c r="J394" s="63"/>
      <c r="K394" s="65"/>
      <c r="L394" s="65"/>
      <c r="M394" s="65"/>
      <c r="N394" s="65"/>
      <c r="O394" s="63"/>
      <c r="P394" s="63"/>
      <c r="Q394" s="63"/>
      <c r="R394" s="60"/>
      <c r="S394" s="60"/>
      <c r="T394" s="69"/>
      <c r="U394" s="8"/>
      <c r="X394" s="60"/>
    </row>
    <row r="395" spans="1:27" ht="22.5" outlineLevel="3" x14ac:dyDescent="0.2">
      <c r="A395" s="4"/>
      <c r="B395" s="119"/>
      <c r="C395" s="120">
        <v>55</v>
      </c>
      <c r="D395" s="121" t="s">
        <v>197</v>
      </c>
      <c r="E395" s="122" t="s">
        <v>384</v>
      </c>
      <c r="F395" s="123" t="s">
        <v>385</v>
      </c>
      <c r="G395" s="121" t="s">
        <v>318</v>
      </c>
      <c r="H395" s="124">
        <v>1</v>
      </c>
      <c r="I395" s="125">
        <v>0</v>
      </c>
      <c r="J395" s="126">
        <f>H395*I395</f>
        <v>0</v>
      </c>
      <c r="K395" s="124">
        <v>5.5030000000000003E-2</v>
      </c>
      <c r="L395" s="124">
        <f>H395*K395</f>
        <v>5.5030000000000003E-2</v>
      </c>
      <c r="M395" s="124"/>
      <c r="N395" s="124">
        <f>H395*M395</f>
        <v>0</v>
      </c>
      <c r="O395" s="126">
        <v>21</v>
      </c>
      <c r="P395" s="126">
        <f>J395*(O395/100)</f>
        <v>0</v>
      </c>
      <c r="Q395" s="126">
        <f>J395+P395</f>
        <v>0</v>
      </c>
      <c r="R395" s="127"/>
      <c r="S395" s="127" t="s">
        <v>323</v>
      </c>
      <c r="T395" s="128">
        <v>1</v>
      </c>
      <c r="U395" s="8"/>
      <c r="V395" s="8"/>
      <c r="W395" s="8"/>
      <c r="X395" s="60"/>
    </row>
    <row r="396" spans="1:27" ht="9.75" outlineLevel="4" x14ac:dyDescent="0.2">
      <c r="A396" s="129"/>
      <c r="B396" s="130"/>
      <c r="C396" s="130"/>
      <c r="D396" s="131"/>
      <c r="E396" s="135" t="s">
        <v>0</v>
      </c>
      <c r="F396" s="158" t="s">
        <v>53</v>
      </c>
      <c r="G396" s="158"/>
      <c r="H396" s="159"/>
      <c r="I396" s="160"/>
      <c r="J396" s="161"/>
      <c r="K396" s="133"/>
      <c r="L396" s="133"/>
      <c r="M396" s="133"/>
      <c r="N396" s="133"/>
      <c r="O396" s="134"/>
      <c r="P396" s="134"/>
      <c r="Q396" s="134"/>
      <c r="R396" s="131"/>
      <c r="S396" s="131"/>
      <c r="T396" s="130"/>
      <c r="U396" s="6"/>
      <c r="V396" s="8"/>
      <c r="W396" s="8"/>
      <c r="X396" s="132" t="str">
        <f>F396</f>
        <v>---</v>
      </c>
      <c r="Y396" s="9"/>
      <c r="AA396" s="11"/>
    </row>
    <row r="397" spans="1:27" ht="7.5" customHeight="1" outlineLevel="4" x14ac:dyDescent="0.15">
      <c r="B397" s="69"/>
      <c r="C397" s="69"/>
      <c r="D397" s="60"/>
      <c r="E397" s="60"/>
      <c r="F397" s="61"/>
      <c r="G397" s="60"/>
      <c r="H397" s="65"/>
      <c r="I397" s="104"/>
      <c r="J397" s="63"/>
      <c r="K397" s="65"/>
      <c r="L397" s="65"/>
      <c r="M397" s="65"/>
      <c r="N397" s="65"/>
      <c r="O397" s="63"/>
      <c r="P397" s="63"/>
      <c r="Q397" s="63"/>
      <c r="R397" s="60"/>
      <c r="S397" s="60"/>
      <c r="T397" s="69"/>
      <c r="U397" s="8"/>
      <c r="X397" s="60"/>
    </row>
    <row r="398" spans="1:27" ht="11.25" outlineLevel="3" x14ac:dyDescent="0.2">
      <c r="A398" s="4"/>
      <c r="B398" s="119"/>
      <c r="C398" s="120">
        <v>56</v>
      </c>
      <c r="D398" s="121" t="s">
        <v>113</v>
      </c>
      <c r="E398" s="122" t="s">
        <v>386</v>
      </c>
      <c r="F398" s="123" t="s">
        <v>387</v>
      </c>
      <c r="G398" s="121" t="s">
        <v>269</v>
      </c>
      <c r="H398" s="124">
        <v>4.2</v>
      </c>
      <c r="I398" s="125">
        <v>0</v>
      </c>
      <c r="J398" s="126">
        <f>H398*I398</f>
        <v>0</v>
      </c>
      <c r="K398" s="124"/>
      <c r="L398" s="124">
        <f>H398*K398</f>
        <v>0</v>
      </c>
      <c r="M398" s="124"/>
      <c r="N398" s="124">
        <f>H398*M398</f>
        <v>0</v>
      </c>
      <c r="O398" s="126">
        <v>21</v>
      </c>
      <c r="P398" s="126">
        <f>J398*(O398/100)</f>
        <v>0</v>
      </c>
      <c r="Q398" s="126">
        <f>J398+P398</f>
        <v>0</v>
      </c>
      <c r="R398" s="127"/>
      <c r="S398" s="127" t="s">
        <v>117</v>
      </c>
      <c r="T398" s="128">
        <v>1</v>
      </c>
      <c r="U398" s="8"/>
      <c r="V398" s="8"/>
      <c r="W398" s="8"/>
      <c r="X398" s="60"/>
    </row>
    <row r="399" spans="1:27" ht="9.75" outlineLevel="4" x14ac:dyDescent="0.2">
      <c r="A399" s="129"/>
      <c r="B399" s="130"/>
      <c r="C399" s="130"/>
      <c r="D399" s="131"/>
      <c r="E399" s="135" t="s">
        <v>0</v>
      </c>
      <c r="F399" s="158" t="s">
        <v>388</v>
      </c>
      <c r="G399" s="158"/>
      <c r="H399" s="159"/>
      <c r="I399" s="160"/>
      <c r="J399" s="161"/>
      <c r="K399" s="133"/>
      <c r="L399" s="133"/>
      <c r="M399" s="133"/>
      <c r="N399" s="133"/>
      <c r="O399" s="134"/>
      <c r="P399" s="134"/>
      <c r="Q399" s="134"/>
      <c r="R399" s="131"/>
      <c r="S399" s="131"/>
      <c r="T399" s="130"/>
      <c r="U399" s="6"/>
      <c r="V399" s="8"/>
      <c r="W399" s="8"/>
      <c r="X399" s="132" t="str">
        <f>F399</f>
        <v>Montáž oplocení z dílců kovových panelových svařovaných, na ocelové profilované sloupky, výšky přes 1,0 do 1,5 m</v>
      </c>
      <c r="Y399" s="9"/>
      <c r="AA399" s="11"/>
    </row>
    <row r="400" spans="1:27" ht="7.5" customHeight="1" outlineLevel="4" x14ac:dyDescent="0.15">
      <c r="B400" s="69"/>
      <c r="C400" s="69"/>
      <c r="D400" s="60"/>
      <c r="E400" s="60"/>
      <c r="F400" s="61"/>
      <c r="G400" s="60"/>
      <c r="H400" s="65"/>
      <c r="I400" s="104"/>
      <c r="J400" s="63"/>
      <c r="K400" s="65"/>
      <c r="L400" s="65"/>
      <c r="M400" s="65"/>
      <c r="N400" s="65"/>
      <c r="O400" s="63"/>
      <c r="P400" s="63"/>
      <c r="Q400" s="63"/>
      <c r="R400" s="60"/>
      <c r="S400" s="60"/>
      <c r="T400" s="69"/>
      <c r="U400" s="8"/>
      <c r="X400" s="60"/>
    </row>
    <row r="401" spans="1:27" ht="22.5" outlineLevel="3" x14ac:dyDescent="0.2">
      <c r="A401" s="4"/>
      <c r="B401" s="119"/>
      <c r="C401" s="120">
        <v>57</v>
      </c>
      <c r="D401" s="121" t="s">
        <v>197</v>
      </c>
      <c r="E401" s="122" t="s">
        <v>389</v>
      </c>
      <c r="F401" s="123" t="s">
        <v>390</v>
      </c>
      <c r="G401" s="121" t="s">
        <v>318</v>
      </c>
      <c r="H401" s="124">
        <v>2</v>
      </c>
      <c r="I401" s="125">
        <v>0</v>
      </c>
      <c r="J401" s="126">
        <f>H401*I401</f>
        <v>0</v>
      </c>
      <c r="K401" s="124">
        <v>8.6E-3</v>
      </c>
      <c r="L401" s="124">
        <f>H401*K401</f>
        <v>1.72E-2</v>
      </c>
      <c r="M401" s="124"/>
      <c r="N401" s="124">
        <f>H401*M401</f>
        <v>0</v>
      </c>
      <c r="O401" s="126">
        <v>21</v>
      </c>
      <c r="P401" s="126">
        <f>J401*(O401/100)</f>
        <v>0</v>
      </c>
      <c r="Q401" s="126">
        <f>J401+P401</f>
        <v>0</v>
      </c>
      <c r="R401" s="127"/>
      <c r="S401" s="127" t="s">
        <v>323</v>
      </c>
      <c r="T401" s="128">
        <v>1</v>
      </c>
      <c r="U401" s="8"/>
      <c r="V401" s="8"/>
      <c r="W401" s="8"/>
      <c r="X401" s="60"/>
    </row>
    <row r="402" spans="1:27" ht="9.75" outlineLevel="4" x14ac:dyDescent="0.2">
      <c r="A402" s="129"/>
      <c r="B402" s="130"/>
      <c r="C402" s="130"/>
      <c r="D402" s="131"/>
      <c r="E402" s="135" t="s">
        <v>0</v>
      </c>
      <c r="F402" s="158" t="s">
        <v>53</v>
      </c>
      <c r="G402" s="158"/>
      <c r="H402" s="159"/>
      <c r="I402" s="160"/>
      <c r="J402" s="161"/>
      <c r="K402" s="133"/>
      <c r="L402" s="133"/>
      <c r="M402" s="133"/>
      <c r="N402" s="133"/>
      <c r="O402" s="134"/>
      <c r="P402" s="134"/>
      <c r="Q402" s="134"/>
      <c r="R402" s="131"/>
      <c r="S402" s="131"/>
      <c r="T402" s="130"/>
      <c r="U402" s="6"/>
      <c r="V402" s="8"/>
      <c r="W402" s="8"/>
      <c r="X402" s="132" t="str">
        <f>F402</f>
        <v>---</v>
      </c>
      <c r="Y402" s="9"/>
      <c r="AA402" s="11"/>
    </row>
    <row r="403" spans="1:27" ht="7.5" customHeight="1" outlineLevel="4" x14ac:dyDescent="0.15">
      <c r="B403" s="69"/>
      <c r="C403" s="69"/>
      <c r="D403" s="60"/>
      <c r="E403" s="60"/>
      <c r="F403" s="61"/>
      <c r="G403" s="60"/>
      <c r="H403" s="65"/>
      <c r="I403" s="104"/>
      <c r="J403" s="63"/>
      <c r="K403" s="65"/>
      <c r="L403" s="65"/>
      <c r="M403" s="65"/>
      <c r="N403" s="65"/>
      <c r="O403" s="63"/>
      <c r="P403" s="63"/>
      <c r="Q403" s="63"/>
      <c r="R403" s="60"/>
      <c r="S403" s="60"/>
      <c r="T403" s="69"/>
      <c r="U403" s="8"/>
      <c r="X403" s="60"/>
    </row>
    <row r="404" spans="1:27" outlineLevel="3" x14ac:dyDescent="0.15">
      <c r="B404" s="6"/>
      <c r="C404" s="6"/>
      <c r="D404" s="6"/>
      <c r="E404" s="6"/>
      <c r="F404" s="6"/>
      <c r="G404" s="6"/>
      <c r="H404" s="6"/>
      <c r="I404" s="8"/>
      <c r="J404" s="8"/>
      <c r="K404" s="6"/>
      <c r="L404" s="6"/>
      <c r="M404" s="6"/>
      <c r="N404" s="6"/>
      <c r="O404" s="6"/>
      <c r="P404" s="8"/>
      <c r="Q404" s="8"/>
      <c r="R404" s="8"/>
      <c r="S404" s="6"/>
      <c r="T404" s="6"/>
      <c r="X404" s="6"/>
    </row>
    <row r="405" spans="1:27" ht="11.25" outlineLevel="2" x14ac:dyDescent="0.2">
      <c r="A405" s="96" t="s">
        <v>84</v>
      </c>
      <c r="B405" s="100">
        <v>3</v>
      </c>
      <c r="C405" s="113"/>
      <c r="D405" s="114" t="s">
        <v>112</v>
      </c>
      <c r="E405" s="114"/>
      <c r="F405" s="115" t="s">
        <v>85</v>
      </c>
      <c r="G405" s="114"/>
      <c r="H405" s="116"/>
      <c r="I405" s="117"/>
      <c r="J405" s="98">
        <f>SUBTOTAL(9,J406:J474)</f>
        <v>0</v>
      </c>
      <c r="K405" s="116"/>
      <c r="L405" s="99">
        <f>SUBTOTAL(9,L406:L474)</f>
        <v>90.865893999999997</v>
      </c>
      <c r="M405" s="116"/>
      <c r="N405" s="99">
        <f>SUBTOTAL(9,N406:N474)</f>
        <v>0</v>
      </c>
      <c r="O405" s="118"/>
      <c r="P405" s="98">
        <f>SUBTOTAL(9,P406:P474)</f>
        <v>0</v>
      </c>
      <c r="Q405" s="98">
        <f>SUBTOTAL(9,Q406:Q474)</f>
        <v>0</v>
      </c>
      <c r="R405" s="114"/>
      <c r="S405" s="114"/>
      <c r="T405" s="100">
        <f>SUBTOTAL(9,T406:T474)</f>
        <v>11</v>
      </c>
      <c r="U405" s="6"/>
      <c r="V405" s="8"/>
      <c r="W405" s="8"/>
      <c r="X405" s="60"/>
    </row>
    <row r="406" spans="1:27" ht="11.25" outlineLevel="3" x14ac:dyDescent="0.2">
      <c r="A406" s="4"/>
      <c r="B406" s="119"/>
      <c r="C406" s="120">
        <v>58</v>
      </c>
      <c r="D406" s="121" t="s">
        <v>113</v>
      </c>
      <c r="E406" s="122" t="s">
        <v>391</v>
      </c>
      <c r="F406" s="123" t="s">
        <v>392</v>
      </c>
      <c r="G406" s="121" t="s">
        <v>143</v>
      </c>
      <c r="H406" s="124">
        <v>28.8</v>
      </c>
      <c r="I406" s="125">
        <v>0</v>
      </c>
      <c r="J406" s="126">
        <f>H406*I406</f>
        <v>0</v>
      </c>
      <c r="K406" s="124">
        <v>9.0399999999999994E-2</v>
      </c>
      <c r="L406" s="124">
        <f>H406*K406</f>
        <v>2.6035200000000001</v>
      </c>
      <c r="M406" s="124"/>
      <c r="N406" s="124">
        <f>H406*M406</f>
        <v>0</v>
      </c>
      <c r="O406" s="126">
        <v>21</v>
      </c>
      <c r="P406" s="126">
        <f>J406*(O406/100)</f>
        <v>0</v>
      </c>
      <c r="Q406" s="126">
        <f>J406+P406</f>
        <v>0</v>
      </c>
      <c r="R406" s="127"/>
      <c r="S406" s="127" t="s">
        <v>117</v>
      </c>
      <c r="T406" s="128">
        <v>1</v>
      </c>
      <c r="U406" s="8"/>
      <c r="V406" s="8"/>
      <c r="W406" s="8"/>
      <c r="X406" s="60"/>
    </row>
    <row r="407" spans="1:27" ht="19.5" outlineLevel="4" x14ac:dyDescent="0.2">
      <c r="A407" s="129"/>
      <c r="B407" s="130"/>
      <c r="C407" s="130"/>
      <c r="D407" s="131"/>
      <c r="E407" s="135" t="s">
        <v>0</v>
      </c>
      <c r="F407" s="158" t="s">
        <v>393</v>
      </c>
      <c r="G407" s="158"/>
      <c r="H407" s="159"/>
      <c r="I407" s="160"/>
      <c r="J407" s="161"/>
      <c r="K407" s="133"/>
      <c r="L407" s="133"/>
      <c r="M407" s="133"/>
      <c r="N407" s="133"/>
      <c r="O407" s="134"/>
      <c r="P407" s="134"/>
      <c r="Q407" s="134"/>
      <c r="R407" s="131"/>
      <c r="S407" s="131"/>
      <c r="T407" s="130"/>
      <c r="U407" s="6"/>
      <c r="V407" s="8"/>
      <c r="W407" s="8"/>
      <c r="X407" s="132" t="str">
        <f>F407</f>
        <v>Kladení velkoformátové dlažby pozemních komunikací a komunikací pro pěší s ložem z kameniva tl. 40 mm, s vyplněním spár, s hutněním, vibrováním a se smetením přebytečného materiálu tl. přes 100 do 150 mm, velikosti dlaždic do 0,5 m2, pro plochy do 300 m2</v>
      </c>
      <c r="Y407" s="9"/>
      <c r="AA407" s="11"/>
    </row>
    <row r="408" spans="1:27" ht="7.5" customHeight="1" outlineLevel="4" x14ac:dyDescent="0.15">
      <c r="B408" s="69"/>
      <c r="C408" s="69"/>
      <c r="D408" s="60"/>
      <c r="E408" s="60"/>
      <c r="F408" s="61"/>
      <c r="G408" s="60"/>
      <c r="H408" s="65"/>
      <c r="I408" s="104"/>
      <c r="J408" s="63"/>
      <c r="K408" s="65"/>
      <c r="L408" s="65"/>
      <c r="M408" s="65"/>
      <c r="N408" s="65"/>
      <c r="O408" s="63"/>
      <c r="P408" s="63"/>
      <c r="Q408" s="63"/>
      <c r="R408" s="60"/>
      <c r="S408" s="60"/>
      <c r="T408" s="69"/>
      <c r="U408" s="8"/>
      <c r="X408" s="60"/>
    </row>
    <row r="409" spans="1:27" ht="11.25" outlineLevel="4" x14ac:dyDescent="0.2">
      <c r="A409" s="136"/>
      <c r="B409" s="137"/>
      <c r="C409" s="137"/>
      <c r="D409" s="138"/>
      <c r="E409" s="144" t="s">
        <v>1</v>
      </c>
      <c r="F409" s="139" t="s">
        <v>306</v>
      </c>
      <c r="G409" s="138"/>
      <c r="H409" s="140">
        <v>0</v>
      </c>
      <c r="I409" s="141"/>
      <c r="J409" s="142"/>
      <c r="K409" s="143"/>
      <c r="L409" s="143"/>
      <c r="M409" s="143"/>
      <c r="N409" s="143"/>
      <c r="O409" s="142"/>
      <c r="P409" s="142"/>
      <c r="Q409" s="142"/>
      <c r="R409" s="138"/>
      <c r="S409" s="138"/>
      <c r="T409" s="137"/>
      <c r="U409" s="6"/>
      <c r="V409" s="8"/>
      <c r="W409" s="8"/>
      <c r="X409" s="60"/>
    </row>
    <row r="410" spans="1:27" ht="11.25" outlineLevel="4" x14ac:dyDescent="0.2">
      <c r="A410" s="136"/>
      <c r="B410" s="137"/>
      <c r="C410" s="137"/>
      <c r="D410" s="138"/>
      <c r="E410" s="144"/>
      <c r="F410" s="139" t="s">
        <v>394</v>
      </c>
      <c r="G410" s="138"/>
      <c r="H410" s="140">
        <v>28.8</v>
      </c>
      <c r="I410" s="141"/>
      <c r="J410" s="142"/>
      <c r="K410" s="143"/>
      <c r="L410" s="143"/>
      <c r="M410" s="143"/>
      <c r="N410" s="143"/>
      <c r="O410" s="142"/>
      <c r="P410" s="142"/>
      <c r="Q410" s="142"/>
      <c r="R410" s="138"/>
      <c r="S410" s="138"/>
      <c r="T410" s="137"/>
      <c r="U410" s="6"/>
      <c r="V410" s="8"/>
      <c r="W410" s="8"/>
      <c r="X410" s="60"/>
    </row>
    <row r="411" spans="1:27" ht="7.5" customHeight="1" outlineLevel="4" x14ac:dyDescent="0.15">
      <c r="A411" s="8"/>
      <c r="B411" s="69"/>
      <c r="C411" s="69"/>
      <c r="D411" s="60"/>
      <c r="E411" s="60"/>
      <c r="F411" s="103"/>
      <c r="G411" s="60"/>
      <c r="H411" s="65"/>
      <c r="I411" s="104"/>
      <c r="J411" s="63"/>
      <c r="K411" s="65"/>
      <c r="L411" s="65"/>
      <c r="M411" s="65"/>
      <c r="N411" s="65"/>
      <c r="O411" s="63"/>
      <c r="P411" s="63"/>
      <c r="Q411" s="63"/>
      <c r="R411" s="60"/>
      <c r="S411" s="60"/>
      <c r="T411" s="69"/>
      <c r="U411" s="8"/>
      <c r="X411" s="60"/>
    </row>
    <row r="412" spans="1:27" ht="22.5" outlineLevel="3" x14ac:dyDescent="0.2">
      <c r="A412" s="4"/>
      <c r="B412" s="119"/>
      <c r="C412" s="120">
        <v>59</v>
      </c>
      <c r="D412" s="121" t="s">
        <v>197</v>
      </c>
      <c r="E412" s="122" t="s">
        <v>395</v>
      </c>
      <c r="F412" s="123" t="s">
        <v>396</v>
      </c>
      <c r="G412" s="121" t="s">
        <v>318</v>
      </c>
      <c r="H412" s="124">
        <v>72</v>
      </c>
      <c r="I412" s="125">
        <v>0</v>
      </c>
      <c r="J412" s="126">
        <f>H412*I412</f>
        <v>0</v>
      </c>
      <c r="K412" s="124">
        <v>0.1575</v>
      </c>
      <c r="L412" s="124">
        <f>H412*K412</f>
        <v>11.34</v>
      </c>
      <c r="M412" s="124"/>
      <c r="N412" s="124">
        <f>H412*M412</f>
        <v>0</v>
      </c>
      <c r="O412" s="126">
        <v>21</v>
      </c>
      <c r="P412" s="126">
        <f>J412*(O412/100)</f>
        <v>0</v>
      </c>
      <c r="Q412" s="126">
        <f>J412+P412</f>
        <v>0</v>
      </c>
      <c r="R412" s="127"/>
      <c r="S412" s="127" t="s">
        <v>323</v>
      </c>
      <c r="T412" s="128">
        <v>1</v>
      </c>
      <c r="U412" s="8"/>
      <c r="V412" s="8"/>
      <c r="W412" s="8"/>
      <c r="X412" s="60"/>
    </row>
    <row r="413" spans="1:27" ht="9.75" outlineLevel="4" x14ac:dyDescent="0.2">
      <c r="A413" s="129"/>
      <c r="B413" s="130"/>
      <c r="C413" s="130"/>
      <c r="D413" s="131"/>
      <c r="E413" s="135" t="s">
        <v>0</v>
      </c>
      <c r="F413" s="158" t="s">
        <v>53</v>
      </c>
      <c r="G413" s="158"/>
      <c r="H413" s="159"/>
      <c r="I413" s="160"/>
      <c r="J413" s="161"/>
      <c r="K413" s="133"/>
      <c r="L413" s="133"/>
      <c r="M413" s="133"/>
      <c r="N413" s="133"/>
      <c r="O413" s="134"/>
      <c r="P413" s="134"/>
      <c r="Q413" s="134"/>
      <c r="R413" s="131"/>
      <c r="S413" s="131"/>
      <c r="T413" s="130"/>
      <c r="U413" s="6"/>
      <c r="V413" s="8"/>
      <c r="W413" s="8"/>
      <c r="X413" s="132" t="str">
        <f>F413</f>
        <v>---</v>
      </c>
      <c r="Y413" s="9"/>
      <c r="AA413" s="11"/>
    </row>
    <row r="414" spans="1:27" ht="7.5" customHeight="1" outlineLevel="4" x14ac:dyDescent="0.15">
      <c r="B414" s="69"/>
      <c r="C414" s="69"/>
      <c r="D414" s="60"/>
      <c r="E414" s="60"/>
      <c r="F414" s="61"/>
      <c r="G414" s="60"/>
      <c r="H414" s="65"/>
      <c r="I414" s="104"/>
      <c r="J414" s="63"/>
      <c r="K414" s="65"/>
      <c r="L414" s="65"/>
      <c r="M414" s="65"/>
      <c r="N414" s="65"/>
      <c r="O414" s="63"/>
      <c r="P414" s="63"/>
      <c r="Q414" s="63"/>
      <c r="R414" s="60"/>
      <c r="S414" s="60"/>
      <c r="T414" s="69"/>
      <c r="U414" s="8"/>
      <c r="X414" s="60"/>
    </row>
    <row r="415" spans="1:27" ht="11.25" outlineLevel="3" x14ac:dyDescent="0.2">
      <c r="A415" s="4"/>
      <c r="B415" s="119"/>
      <c r="C415" s="120">
        <v>60</v>
      </c>
      <c r="D415" s="121" t="s">
        <v>113</v>
      </c>
      <c r="E415" s="122" t="s">
        <v>397</v>
      </c>
      <c r="F415" s="123" t="s">
        <v>398</v>
      </c>
      <c r="G415" s="121" t="s">
        <v>143</v>
      </c>
      <c r="H415" s="124">
        <v>268.52</v>
      </c>
      <c r="I415" s="125">
        <v>0</v>
      </c>
      <c r="J415" s="126">
        <f>H415*I415</f>
        <v>0</v>
      </c>
      <c r="K415" s="124"/>
      <c r="L415" s="124">
        <f>H415*K415</f>
        <v>0</v>
      </c>
      <c r="M415" s="124"/>
      <c r="N415" s="124">
        <f>H415*M415</f>
        <v>0</v>
      </c>
      <c r="O415" s="126">
        <v>21</v>
      </c>
      <c r="P415" s="126">
        <f>J415*(O415/100)</f>
        <v>0</v>
      </c>
      <c r="Q415" s="126">
        <f>J415+P415</f>
        <v>0</v>
      </c>
      <c r="R415" s="127"/>
      <c r="S415" s="127" t="s">
        <v>117</v>
      </c>
      <c r="T415" s="128">
        <v>1</v>
      </c>
      <c r="U415" s="8"/>
      <c r="V415" s="8"/>
      <c r="W415" s="8"/>
      <c r="X415" s="60"/>
    </row>
    <row r="416" spans="1:27" ht="9.75" outlineLevel="4" x14ac:dyDescent="0.2">
      <c r="A416" s="129"/>
      <c r="B416" s="130"/>
      <c r="C416" s="130"/>
      <c r="D416" s="131"/>
      <c r="E416" s="135" t="s">
        <v>0</v>
      </c>
      <c r="F416" s="158" t="s">
        <v>399</v>
      </c>
      <c r="G416" s="158"/>
      <c r="H416" s="159"/>
      <c r="I416" s="160"/>
      <c r="J416" s="161"/>
      <c r="K416" s="133"/>
      <c r="L416" s="133"/>
      <c r="M416" s="133"/>
      <c r="N416" s="133"/>
      <c r="O416" s="134"/>
      <c r="P416" s="134"/>
      <c r="Q416" s="134"/>
      <c r="R416" s="131"/>
      <c r="S416" s="131"/>
      <c r="T416" s="130"/>
      <c r="U416" s="6"/>
      <c r="V416" s="8"/>
      <c r="W416" s="8"/>
      <c r="X416" s="132" t="str">
        <f>F416</f>
        <v>Podklad z mechanicky zpevněného kameniva MZK (minerální beton) s rozprostřením a s hutněním, po zhutnění tl. 100 mm</v>
      </c>
      <c r="Y416" s="9"/>
      <c r="AA416" s="11"/>
    </row>
    <row r="417" spans="1:27" ht="7.5" customHeight="1" outlineLevel="4" x14ac:dyDescent="0.15">
      <c r="B417" s="69"/>
      <c r="C417" s="69"/>
      <c r="D417" s="60"/>
      <c r="E417" s="60"/>
      <c r="F417" s="61"/>
      <c r="G417" s="60"/>
      <c r="H417" s="65"/>
      <c r="I417" s="104"/>
      <c r="J417" s="63"/>
      <c r="K417" s="65"/>
      <c r="L417" s="65"/>
      <c r="M417" s="65"/>
      <c r="N417" s="65"/>
      <c r="O417" s="63"/>
      <c r="P417" s="63"/>
      <c r="Q417" s="63"/>
      <c r="R417" s="60"/>
      <c r="S417" s="60"/>
      <c r="T417" s="69"/>
      <c r="U417" s="8"/>
      <c r="X417" s="60"/>
    </row>
    <row r="418" spans="1:27" ht="11.25" outlineLevel="4" x14ac:dyDescent="0.2">
      <c r="A418" s="136"/>
      <c r="B418" s="137"/>
      <c r="C418" s="137"/>
      <c r="D418" s="138"/>
      <c r="E418" s="144" t="s">
        <v>1</v>
      </c>
      <c r="F418" s="139" t="s">
        <v>157</v>
      </c>
      <c r="G418" s="138"/>
      <c r="H418" s="140">
        <v>0</v>
      </c>
      <c r="I418" s="141"/>
      <c r="J418" s="142"/>
      <c r="K418" s="143"/>
      <c r="L418" s="143"/>
      <c r="M418" s="143"/>
      <c r="N418" s="143"/>
      <c r="O418" s="142"/>
      <c r="P418" s="142"/>
      <c r="Q418" s="142"/>
      <c r="R418" s="138"/>
      <c r="S418" s="138"/>
      <c r="T418" s="137"/>
      <c r="U418" s="6"/>
      <c r="V418" s="8"/>
      <c r="W418" s="8"/>
      <c r="X418" s="60"/>
    </row>
    <row r="419" spans="1:27" ht="11.25" outlineLevel="4" x14ac:dyDescent="0.2">
      <c r="A419" s="136"/>
      <c r="B419" s="137"/>
      <c r="C419" s="137"/>
      <c r="D419" s="138"/>
      <c r="E419" s="144"/>
      <c r="F419" s="139" t="s">
        <v>400</v>
      </c>
      <c r="G419" s="138"/>
      <c r="H419" s="140">
        <v>268.52</v>
      </c>
      <c r="I419" s="141"/>
      <c r="J419" s="142"/>
      <c r="K419" s="143"/>
      <c r="L419" s="143"/>
      <c r="M419" s="143"/>
      <c r="N419" s="143"/>
      <c r="O419" s="142"/>
      <c r="P419" s="142"/>
      <c r="Q419" s="142"/>
      <c r="R419" s="138"/>
      <c r="S419" s="138"/>
      <c r="T419" s="137"/>
      <c r="U419" s="6"/>
      <c r="V419" s="8"/>
      <c r="W419" s="8"/>
      <c r="X419" s="60"/>
    </row>
    <row r="420" spans="1:27" ht="7.5" customHeight="1" outlineLevel="4" x14ac:dyDescent="0.15">
      <c r="A420" s="8"/>
      <c r="B420" s="69"/>
      <c r="C420" s="69"/>
      <c r="D420" s="60"/>
      <c r="E420" s="60"/>
      <c r="F420" s="103"/>
      <c r="G420" s="60"/>
      <c r="H420" s="65"/>
      <c r="I420" s="104"/>
      <c r="J420" s="63"/>
      <c r="K420" s="65"/>
      <c r="L420" s="65"/>
      <c r="M420" s="65"/>
      <c r="N420" s="65"/>
      <c r="O420" s="63"/>
      <c r="P420" s="63"/>
      <c r="Q420" s="63"/>
      <c r="R420" s="60"/>
      <c r="S420" s="60"/>
      <c r="T420" s="69"/>
      <c r="U420" s="8"/>
      <c r="X420" s="60"/>
    </row>
    <row r="421" spans="1:27" ht="11.25" outlineLevel="3" x14ac:dyDescent="0.2">
      <c r="A421" s="4"/>
      <c r="B421" s="119"/>
      <c r="C421" s="120">
        <v>61</v>
      </c>
      <c r="D421" s="121" t="s">
        <v>113</v>
      </c>
      <c r="E421" s="122" t="s">
        <v>401</v>
      </c>
      <c r="F421" s="123" t="s">
        <v>402</v>
      </c>
      <c r="G421" s="121" t="s">
        <v>143</v>
      </c>
      <c r="H421" s="124">
        <v>485.47</v>
      </c>
      <c r="I421" s="125">
        <v>0</v>
      </c>
      <c r="J421" s="126">
        <f>H421*I421</f>
        <v>0</v>
      </c>
      <c r="K421" s="124"/>
      <c r="L421" s="124">
        <f>H421*K421</f>
        <v>0</v>
      </c>
      <c r="M421" s="124"/>
      <c r="N421" s="124">
        <f>H421*M421</f>
        <v>0</v>
      </c>
      <c r="O421" s="126">
        <v>21</v>
      </c>
      <c r="P421" s="126">
        <f>J421*(O421/100)</f>
        <v>0</v>
      </c>
      <c r="Q421" s="126">
        <f>J421+P421</f>
        <v>0</v>
      </c>
      <c r="R421" s="127"/>
      <c r="S421" s="127" t="s">
        <v>117</v>
      </c>
      <c r="T421" s="128">
        <v>1</v>
      </c>
      <c r="U421" s="8"/>
      <c r="V421" s="8"/>
      <c r="W421" s="8"/>
      <c r="X421" s="60"/>
    </row>
    <row r="422" spans="1:27" ht="9.75" outlineLevel="4" x14ac:dyDescent="0.2">
      <c r="A422" s="129"/>
      <c r="B422" s="130"/>
      <c r="C422" s="130"/>
      <c r="D422" s="131"/>
      <c r="E422" s="135" t="s">
        <v>0</v>
      </c>
      <c r="F422" s="158" t="s">
        <v>403</v>
      </c>
      <c r="G422" s="158"/>
      <c r="H422" s="159"/>
      <c r="I422" s="160"/>
      <c r="J422" s="161"/>
      <c r="K422" s="133"/>
      <c r="L422" s="133"/>
      <c r="M422" s="133"/>
      <c r="N422" s="133"/>
      <c r="O422" s="134"/>
      <c r="P422" s="134"/>
      <c r="Q422" s="134"/>
      <c r="R422" s="131"/>
      <c r="S422" s="131"/>
      <c r="T422" s="130"/>
      <c r="U422" s="6"/>
      <c r="V422" s="8"/>
      <c r="W422" s="8"/>
      <c r="X422" s="132" t="str">
        <f>F422</f>
        <v>Podklad nebo podsyp ze štěrkopísku ŠP 0-32 s rozprostřením, vlhčením a zhutněním plochy přes 100 m2, po zhutnění tl. 200 mm</v>
      </c>
      <c r="Y422" s="9"/>
      <c r="AA422" s="11"/>
    </row>
    <row r="423" spans="1:27" ht="7.5" customHeight="1" outlineLevel="4" x14ac:dyDescent="0.15">
      <c r="B423" s="69"/>
      <c r="C423" s="69"/>
      <c r="D423" s="60"/>
      <c r="E423" s="60"/>
      <c r="F423" s="61"/>
      <c r="G423" s="60"/>
      <c r="H423" s="65"/>
      <c r="I423" s="104"/>
      <c r="J423" s="63"/>
      <c r="K423" s="65"/>
      <c r="L423" s="65"/>
      <c r="M423" s="65"/>
      <c r="N423" s="65"/>
      <c r="O423" s="63"/>
      <c r="P423" s="63"/>
      <c r="Q423" s="63"/>
      <c r="R423" s="60"/>
      <c r="S423" s="60"/>
      <c r="T423" s="69"/>
      <c r="U423" s="8"/>
      <c r="X423" s="60"/>
    </row>
    <row r="424" spans="1:27" ht="11.25" outlineLevel="4" x14ac:dyDescent="0.2">
      <c r="A424" s="136"/>
      <c r="B424" s="137"/>
      <c r="C424" s="137"/>
      <c r="D424" s="138"/>
      <c r="E424" s="144" t="s">
        <v>1</v>
      </c>
      <c r="F424" s="139" t="s">
        <v>157</v>
      </c>
      <c r="G424" s="138"/>
      <c r="H424" s="140">
        <v>0</v>
      </c>
      <c r="I424" s="141"/>
      <c r="J424" s="142"/>
      <c r="K424" s="143"/>
      <c r="L424" s="143"/>
      <c r="M424" s="143"/>
      <c r="N424" s="143"/>
      <c r="O424" s="142"/>
      <c r="P424" s="142"/>
      <c r="Q424" s="142"/>
      <c r="R424" s="138"/>
      <c r="S424" s="138"/>
      <c r="T424" s="137"/>
      <c r="U424" s="6"/>
      <c r="V424" s="8"/>
      <c r="W424" s="8"/>
      <c r="X424" s="60"/>
    </row>
    <row r="425" spans="1:27" ht="11.25" outlineLevel="4" x14ac:dyDescent="0.2">
      <c r="A425" s="136"/>
      <c r="B425" s="137"/>
      <c r="C425" s="137"/>
      <c r="D425" s="138"/>
      <c r="E425" s="144"/>
      <c r="F425" s="139" t="s">
        <v>400</v>
      </c>
      <c r="G425" s="138"/>
      <c r="H425" s="140">
        <v>268.52</v>
      </c>
      <c r="I425" s="141"/>
      <c r="J425" s="142"/>
      <c r="K425" s="143"/>
      <c r="L425" s="143"/>
      <c r="M425" s="143"/>
      <c r="N425" s="143"/>
      <c r="O425" s="142"/>
      <c r="P425" s="142"/>
      <c r="Q425" s="142"/>
      <c r="R425" s="138"/>
      <c r="S425" s="138"/>
      <c r="T425" s="137"/>
      <c r="U425" s="6"/>
      <c r="V425" s="8"/>
      <c r="W425" s="8"/>
      <c r="X425" s="60"/>
    </row>
    <row r="426" spans="1:27" ht="11.25" outlineLevel="4" x14ac:dyDescent="0.2">
      <c r="A426" s="136"/>
      <c r="B426" s="137"/>
      <c r="C426" s="137"/>
      <c r="D426" s="138"/>
      <c r="E426" s="144"/>
      <c r="F426" s="139" t="s">
        <v>394</v>
      </c>
      <c r="G426" s="138"/>
      <c r="H426" s="140">
        <v>28.8</v>
      </c>
      <c r="I426" s="141"/>
      <c r="J426" s="142"/>
      <c r="K426" s="143"/>
      <c r="L426" s="143"/>
      <c r="M426" s="143"/>
      <c r="N426" s="143"/>
      <c r="O426" s="142"/>
      <c r="P426" s="142"/>
      <c r="Q426" s="142"/>
      <c r="R426" s="138"/>
      <c r="S426" s="138"/>
      <c r="T426" s="137"/>
      <c r="U426" s="6"/>
      <c r="V426" s="8"/>
      <c r="W426" s="8"/>
      <c r="X426" s="60"/>
    </row>
    <row r="427" spans="1:27" ht="11.25" outlineLevel="4" x14ac:dyDescent="0.2">
      <c r="A427" s="136"/>
      <c r="B427" s="137"/>
      <c r="C427" s="137"/>
      <c r="D427" s="138"/>
      <c r="E427" s="144"/>
      <c r="F427" s="139" t="s">
        <v>404</v>
      </c>
      <c r="G427" s="138"/>
      <c r="H427" s="140">
        <v>188.15</v>
      </c>
      <c r="I427" s="141"/>
      <c r="J427" s="142"/>
      <c r="K427" s="143"/>
      <c r="L427" s="143"/>
      <c r="M427" s="143"/>
      <c r="N427" s="143"/>
      <c r="O427" s="142"/>
      <c r="P427" s="142"/>
      <c r="Q427" s="142"/>
      <c r="R427" s="138"/>
      <c r="S427" s="138"/>
      <c r="T427" s="137"/>
      <c r="U427" s="6"/>
      <c r="V427" s="8"/>
      <c r="W427" s="8"/>
      <c r="X427" s="60"/>
    </row>
    <row r="428" spans="1:27" ht="7.5" customHeight="1" outlineLevel="4" x14ac:dyDescent="0.15">
      <c r="A428" s="8"/>
      <c r="B428" s="69"/>
      <c r="C428" s="69"/>
      <c r="D428" s="60"/>
      <c r="E428" s="60"/>
      <c r="F428" s="103"/>
      <c r="G428" s="60"/>
      <c r="H428" s="65"/>
      <c r="I428" s="104"/>
      <c r="J428" s="63"/>
      <c r="K428" s="65"/>
      <c r="L428" s="65"/>
      <c r="M428" s="65"/>
      <c r="N428" s="65"/>
      <c r="O428" s="63"/>
      <c r="P428" s="63"/>
      <c r="Q428" s="63"/>
      <c r="R428" s="60"/>
      <c r="S428" s="60"/>
      <c r="T428" s="69"/>
      <c r="U428" s="8"/>
      <c r="X428" s="60"/>
    </row>
    <row r="429" spans="1:27" ht="11.25" outlineLevel="3" x14ac:dyDescent="0.2">
      <c r="A429" s="4"/>
      <c r="B429" s="119"/>
      <c r="C429" s="120">
        <v>62</v>
      </c>
      <c r="D429" s="121" t="s">
        <v>113</v>
      </c>
      <c r="E429" s="122" t="s">
        <v>405</v>
      </c>
      <c r="F429" s="123" t="s">
        <v>406</v>
      </c>
      <c r="G429" s="121" t="s">
        <v>143</v>
      </c>
      <c r="H429" s="124">
        <v>646.8850000000001</v>
      </c>
      <c r="I429" s="125">
        <v>0</v>
      </c>
      <c r="J429" s="126">
        <f>H429*I429</f>
        <v>0</v>
      </c>
      <c r="K429" s="124"/>
      <c r="L429" s="124">
        <f>H429*K429</f>
        <v>0</v>
      </c>
      <c r="M429" s="124"/>
      <c r="N429" s="124">
        <f>H429*M429</f>
        <v>0</v>
      </c>
      <c r="O429" s="126">
        <v>21</v>
      </c>
      <c r="P429" s="126">
        <f>J429*(O429/100)</f>
        <v>0</v>
      </c>
      <c r="Q429" s="126">
        <f>J429+P429</f>
        <v>0</v>
      </c>
      <c r="R429" s="127"/>
      <c r="S429" s="127" t="s">
        <v>117</v>
      </c>
      <c r="T429" s="128">
        <v>1</v>
      </c>
      <c r="U429" s="8"/>
      <c r="V429" s="8"/>
      <c r="W429" s="8"/>
      <c r="X429" s="60"/>
    </row>
    <row r="430" spans="1:27" ht="9.75" outlineLevel="4" x14ac:dyDescent="0.2">
      <c r="A430" s="129"/>
      <c r="B430" s="130"/>
      <c r="C430" s="130"/>
      <c r="D430" s="131"/>
      <c r="E430" s="135" t="s">
        <v>0</v>
      </c>
      <c r="F430" s="158" t="s">
        <v>407</v>
      </c>
      <c r="G430" s="158"/>
      <c r="H430" s="159"/>
      <c r="I430" s="160"/>
      <c r="J430" s="161"/>
      <c r="K430" s="133"/>
      <c r="L430" s="133"/>
      <c r="M430" s="133"/>
      <c r="N430" s="133"/>
      <c r="O430" s="134"/>
      <c r="P430" s="134"/>
      <c r="Q430" s="134"/>
      <c r="R430" s="131"/>
      <c r="S430" s="131"/>
      <c r="T430" s="130"/>
      <c r="U430" s="6"/>
      <c r="V430" s="8"/>
      <c r="W430" s="8"/>
      <c r="X430" s="132" t="str">
        <f>F430</f>
        <v>Úprava pláně vyrovnáním výškových rozdílů ručně v hornině třídy těžitelnosti I skupiny 3 se zhutněním</v>
      </c>
      <c r="Y430" s="9"/>
      <c r="AA430" s="11"/>
    </row>
    <row r="431" spans="1:27" ht="7.5" customHeight="1" outlineLevel="4" x14ac:dyDescent="0.15">
      <c r="B431" s="69"/>
      <c r="C431" s="69"/>
      <c r="D431" s="60"/>
      <c r="E431" s="60"/>
      <c r="F431" s="61"/>
      <c r="G431" s="60"/>
      <c r="H431" s="65"/>
      <c r="I431" s="104"/>
      <c r="J431" s="63"/>
      <c r="K431" s="65"/>
      <c r="L431" s="65"/>
      <c r="M431" s="65"/>
      <c r="N431" s="65"/>
      <c r="O431" s="63"/>
      <c r="P431" s="63"/>
      <c r="Q431" s="63"/>
      <c r="R431" s="60"/>
      <c r="S431" s="60"/>
      <c r="T431" s="69"/>
      <c r="U431" s="8"/>
      <c r="X431" s="60"/>
    </row>
    <row r="432" spans="1:27" ht="11.25" outlineLevel="4" x14ac:dyDescent="0.2">
      <c r="A432" s="136"/>
      <c r="B432" s="137"/>
      <c r="C432" s="137"/>
      <c r="D432" s="138"/>
      <c r="E432" s="144" t="s">
        <v>1</v>
      </c>
      <c r="F432" s="139" t="s">
        <v>157</v>
      </c>
      <c r="G432" s="138"/>
      <c r="H432" s="140">
        <v>0</v>
      </c>
      <c r="I432" s="141"/>
      <c r="J432" s="142"/>
      <c r="K432" s="143"/>
      <c r="L432" s="143"/>
      <c r="M432" s="143"/>
      <c r="N432" s="143"/>
      <c r="O432" s="142"/>
      <c r="P432" s="142"/>
      <c r="Q432" s="142"/>
      <c r="R432" s="138"/>
      <c r="S432" s="138"/>
      <c r="T432" s="137"/>
      <c r="U432" s="6"/>
      <c r="V432" s="8"/>
      <c r="W432" s="8"/>
      <c r="X432" s="60"/>
    </row>
    <row r="433" spans="1:27" ht="11.25" outlineLevel="4" x14ac:dyDescent="0.2">
      <c r="A433" s="136"/>
      <c r="B433" s="137"/>
      <c r="C433" s="137"/>
      <c r="D433" s="138"/>
      <c r="E433" s="144"/>
      <c r="F433" s="139" t="s">
        <v>400</v>
      </c>
      <c r="G433" s="138"/>
      <c r="H433" s="140">
        <v>268.52</v>
      </c>
      <c r="I433" s="141"/>
      <c r="J433" s="142"/>
      <c r="K433" s="143"/>
      <c r="L433" s="143"/>
      <c r="M433" s="143"/>
      <c r="N433" s="143"/>
      <c r="O433" s="142"/>
      <c r="P433" s="142"/>
      <c r="Q433" s="142"/>
      <c r="R433" s="138"/>
      <c r="S433" s="138"/>
      <c r="T433" s="137"/>
      <c r="U433" s="6"/>
      <c r="V433" s="8"/>
      <c r="W433" s="8"/>
      <c r="X433" s="60"/>
    </row>
    <row r="434" spans="1:27" ht="11.25" outlineLevel="4" x14ac:dyDescent="0.2">
      <c r="A434" s="136"/>
      <c r="B434" s="137"/>
      <c r="C434" s="137"/>
      <c r="D434" s="138"/>
      <c r="E434" s="144"/>
      <c r="F434" s="139" t="s">
        <v>394</v>
      </c>
      <c r="G434" s="138"/>
      <c r="H434" s="140">
        <v>28.8</v>
      </c>
      <c r="I434" s="141"/>
      <c r="J434" s="142"/>
      <c r="K434" s="143"/>
      <c r="L434" s="143"/>
      <c r="M434" s="143"/>
      <c r="N434" s="143"/>
      <c r="O434" s="142"/>
      <c r="P434" s="142"/>
      <c r="Q434" s="142"/>
      <c r="R434" s="138"/>
      <c r="S434" s="138"/>
      <c r="T434" s="137"/>
      <c r="U434" s="6"/>
      <c r="V434" s="8"/>
      <c r="W434" s="8"/>
      <c r="X434" s="60"/>
    </row>
    <row r="435" spans="1:27" ht="11.25" outlineLevel="4" x14ac:dyDescent="0.2">
      <c r="A435" s="136"/>
      <c r="B435" s="137"/>
      <c r="C435" s="137"/>
      <c r="D435" s="138"/>
      <c r="E435" s="144"/>
      <c r="F435" s="139" t="s">
        <v>404</v>
      </c>
      <c r="G435" s="138"/>
      <c r="H435" s="140">
        <v>188.15</v>
      </c>
      <c r="I435" s="141"/>
      <c r="J435" s="142"/>
      <c r="K435" s="143"/>
      <c r="L435" s="143"/>
      <c r="M435" s="143"/>
      <c r="N435" s="143"/>
      <c r="O435" s="142"/>
      <c r="P435" s="142"/>
      <c r="Q435" s="142"/>
      <c r="R435" s="138"/>
      <c r="S435" s="138"/>
      <c r="T435" s="137"/>
      <c r="U435" s="6"/>
      <c r="V435" s="8"/>
      <c r="W435" s="8"/>
      <c r="X435" s="60"/>
    </row>
    <row r="436" spans="1:27" ht="11.25" outlineLevel="4" x14ac:dyDescent="0.2">
      <c r="A436" s="136"/>
      <c r="B436" s="137"/>
      <c r="C436" s="137"/>
      <c r="D436" s="138"/>
      <c r="E436" s="144"/>
      <c r="F436" s="139" t="s">
        <v>408</v>
      </c>
      <c r="G436" s="138"/>
      <c r="H436" s="140">
        <v>120.2</v>
      </c>
      <c r="I436" s="141"/>
      <c r="J436" s="142"/>
      <c r="K436" s="143"/>
      <c r="L436" s="143"/>
      <c r="M436" s="143"/>
      <c r="N436" s="143"/>
      <c r="O436" s="142"/>
      <c r="P436" s="142"/>
      <c r="Q436" s="142"/>
      <c r="R436" s="138"/>
      <c r="S436" s="138"/>
      <c r="T436" s="137"/>
      <c r="U436" s="6"/>
      <c r="V436" s="8"/>
      <c r="W436" s="8"/>
      <c r="X436" s="60"/>
    </row>
    <row r="437" spans="1:27" ht="11.25" outlineLevel="4" x14ac:dyDescent="0.2">
      <c r="A437" s="136"/>
      <c r="B437" s="137"/>
      <c r="C437" s="137"/>
      <c r="D437" s="138"/>
      <c r="E437" s="144"/>
      <c r="F437" s="139" t="s">
        <v>190</v>
      </c>
      <c r="G437" s="138"/>
      <c r="H437" s="140">
        <v>40.015000000000008</v>
      </c>
      <c r="I437" s="141"/>
      <c r="J437" s="142"/>
      <c r="K437" s="143"/>
      <c r="L437" s="143"/>
      <c r="M437" s="143"/>
      <c r="N437" s="143"/>
      <c r="O437" s="142"/>
      <c r="P437" s="142"/>
      <c r="Q437" s="142"/>
      <c r="R437" s="138"/>
      <c r="S437" s="138"/>
      <c r="T437" s="137"/>
      <c r="U437" s="6"/>
      <c r="V437" s="8"/>
      <c r="W437" s="8"/>
      <c r="X437" s="60"/>
    </row>
    <row r="438" spans="1:27" ht="11.25" outlineLevel="4" x14ac:dyDescent="0.2">
      <c r="A438" s="136"/>
      <c r="B438" s="137"/>
      <c r="C438" s="137"/>
      <c r="D438" s="138"/>
      <c r="E438" s="144"/>
      <c r="F438" s="139" t="s">
        <v>409</v>
      </c>
      <c r="G438" s="138"/>
      <c r="H438" s="140">
        <v>1.2000000000000002</v>
      </c>
      <c r="I438" s="141"/>
      <c r="J438" s="142"/>
      <c r="K438" s="143"/>
      <c r="L438" s="143"/>
      <c r="M438" s="143"/>
      <c r="N438" s="143"/>
      <c r="O438" s="142"/>
      <c r="P438" s="142"/>
      <c r="Q438" s="142"/>
      <c r="R438" s="138"/>
      <c r="S438" s="138"/>
      <c r="T438" s="137"/>
      <c r="U438" s="6"/>
      <c r="V438" s="8"/>
      <c r="W438" s="8"/>
      <c r="X438" s="60"/>
    </row>
    <row r="439" spans="1:27" ht="7.5" customHeight="1" outlineLevel="4" x14ac:dyDescent="0.15">
      <c r="A439" s="8"/>
      <c r="B439" s="69"/>
      <c r="C439" s="69"/>
      <c r="D439" s="60"/>
      <c r="E439" s="60"/>
      <c r="F439" s="103"/>
      <c r="G439" s="60"/>
      <c r="H439" s="65"/>
      <c r="I439" s="104"/>
      <c r="J439" s="63"/>
      <c r="K439" s="65"/>
      <c r="L439" s="65"/>
      <c r="M439" s="65"/>
      <c r="N439" s="65"/>
      <c r="O439" s="63"/>
      <c r="P439" s="63"/>
      <c r="Q439" s="63"/>
      <c r="R439" s="60"/>
      <c r="S439" s="60"/>
      <c r="T439" s="69"/>
      <c r="U439" s="8"/>
      <c r="X439" s="60"/>
    </row>
    <row r="440" spans="1:27" ht="11.25" outlineLevel="3" x14ac:dyDescent="0.2">
      <c r="A440" s="4"/>
      <c r="B440" s="119"/>
      <c r="C440" s="120">
        <v>63</v>
      </c>
      <c r="D440" s="121" t="s">
        <v>113</v>
      </c>
      <c r="E440" s="122" t="s">
        <v>410</v>
      </c>
      <c r="F440" s="123" t="s">
        <v>411</v>
      </c>
      <c r="G440" s="121" t="s">
        <v>143</v>
      </c>
      <c r="H440" s="124">
        <v>188.15</v>
      </c>
      <c r="I440" s="125">
        <v>0</v>
      </c>
      <c r="J440" s="126">
        <f>H440*I440</f>
        <v>0</v>
      </c>
      <c r="K440" s="124">
        <v>8.9219999999999994E-2</v>
      </c>
      <c r="L440" s="124">
        <f>H440*K440</f>
        <v>16.786742999999998</v>
      </c>
      <c r="M440" s="124"/>
      <c r="N440" s="124">
        <f>H440*M440</f>
        <v>0</v>
      </c>
      <c r="O440" s="126">
        <v>21</v>
      </c>
      <c r="P440" s="126">
        <f>J440*(O440/100)</f>
        <v>0</v>
      </c>
      <c r="Q440" s="126">
        <f>J440+P440</f>
        <v>0</v>
      </c>
      <c r="R440" s="127"/>
      <c r="S440" s="127" t="s">
        <v>117</v>
      </c>
      <c r="T440" s="128">
        <v>1</v>
      </c>
      <c r="U440" s="8"/>
      <c r="V440" s="8"/>
      <c r="W440" s="8"/>
      <c r="X440" s="60"/>
    </row>
    <row r="441" spans="1:27" ht="19.5" outlineLevel="4" x14ac:dyDescent="0.2">
      <c r="A441" s="129"/>
      <c r="B441" s="130"/>
      <c r="C441" s="130"/>
      <c r="D441" s="131"/>
      <c r="E441" s="135" t="s">
        <v>0</v>
      </c>
      <c r="F441" s="158" t="s">
        <v>412</v>
      </c>
      <c r="G441" s="158"/>
      <c r="H441" s="159"/>
      <c r="I441" s="160"/>
      <c r="J441" s="161"/>
      <c r="K441" s="133"/>
      <c r="L441" s="133"/>
      <c r="M441" s="133"/>
      <c r="N441" s="133"/>
      <c r="O441" s="134"/>
      <c r="P441" s="134"/>
      <c r="Q441" s="134"/>
      <c r="R441" s="131"/>
      <c r="S441" s="131"/>
      <c r="T441" s="130"/>
      <c r="U441" s="6"/>
      <c r="V441" s="8"/>
      <c r="W441" s="8"/>
      <c r="X441" s="132" t="str">
        <f>F441</f>
        <v>Kladení dlažby z betonových zámkových dlaždic komunikací pro pěší ručně s ložem z kameniva těženého nebo drceného tl. do 40 mm, s vyplněním spár s dvojitým hutněním, vibrováním a se smetením přebytečného materiálu na krajnici tl. 60 mm skupiny B, pro plochy přes 100 do 300 m2</v>
      </c>
      <c r="Y441" s="9"/>
      <c r="AA441" s="11"/>
    </row>
    <row r="442" spans="1:27" ht="7.5" customHeight="1" outlineLevel="4" x14ac:dyDescent="0.15">
      <c r="B442" s="69"/>
      <c r="C442" s="69"/>
      <c r="D442" s="60"/>
      <c r="E442" s="60"/>
      <c r="F442" s="61"/>
      <c r="G442" s="60"/>
      <c r="H442" s="65"/>
      <c r="I442" s="104"/>
      <c r="J442" s="63"/>
      <c r="K442" s="65"/>
      <c r="L442" s="65"/>
      <c r="M442" s="65"/>
      <c r="N442" s="65"/>
      <c r="O442" s="63"/>
      <c r="P442" s="63"/>
      <c r="Q442" s="63"/>
      <c r="R442" s="60"/>
      <c r="S442" s="60"/>
      <c r="T442" s="69"/>
      <c r="U442" s="8"/>
      <c r="X442" s="60"/>
    </row>
    <row r="443" spans="1:27" ht="11.25" outlineLevel="4" x14ac:dyDescent="0.2">
      <c r="A443" s="136"/>
      <c r="B443" s="137"/>
      <c r="C443" s="137"/>
      <c r="D443" s="138"/>
      <c r="E443" s="144" t="s">
        <v>1</v>
      </c>
      <c r="F443" s="139" t="s">
        <v>157</v>
      </c>
      <c r="G443" s="138"/>
      <c r="H443" s="140">
        <v>0</v>
      </c>
      <c r="I443" s="141"/>
      <c r="J443" s="142"/>
      <c r="K443" s="143"/>
      <c r="L443" s="143"/>
      <c r="M443" s="143"/>
      <c r="N443" s="143"/>
      <c r="O443" s="142"/>
      <c r="P443" s="142"/>
      <c r="Q443" s="142"/>
      <c r="R443" s="138"/>
      <c r="S443" s="138"/>
      <c r="T443" s="137"/>
      <c r="U443" s="6"/>
      <c r="V443" s="8"/>
      <c r="W443" s="8"/>
      <c r="X443" s="60"/>
    </row>
    <row r="444" spans="1:27" ht="11.25" outlineLevel="4" x14ac:dyDescent="0.2">
      <c r="A444" s="136"/>
      <c r="B444" s="137"/>
      <c r="C444" s="137"/>
      <c r="D444" s="138"/>
      <c r="E444" s="144"/>
      <c r="F444" s="139" t="s">
        <v>404</v>
      </c>
      <c r="G444" s="138"/>
      <c r="H444" s="140">
        <v>188.15</v>
      </c>
      <c r="I444" s="141"/>
      <c r="J444" s="142"/>
      <c r="K444" s="143"/>
      <c r="L444" s="143"/>
      <c r="M444" s="143"/>
      <c r="N444" s="143"/>
      <c r="O444" s="142"/>
      <c r="P444" s="142"/>
      <c r="Q444" s="142"/>
      <c r="R444" s="138"/>
      <c r="S444" s="138"/>
      <c r="T444" s="137"/>
      <c r="U444" s="6"/>
      <c r="V444" s="8"/>
      <c r="W444" s="8"/>
      <c r="X444" s="60"/>
    </row>
    <row r="445" spans="1:27" ht="7.5" customHeight="1" outlineLevel="4" x14ac:dyDescent="0.15">
      <c r="A445" s="8"/>
      <c r="B445" s="69"/>
      <c r="C445" s="69"/>
      <c r="D445" s="60"/>
      <c r="E445" s="60"/>
      <c r="F445" s="103"/>
      <c r="G445" s="60"/>
      <c r="H445" s="65"/>
      <c r="I445" s="104"/>
      <c r="J445" s="63"/>
      <c r="K445" s="65"/>
      <c r="L445" s="65"/>
      <c r="M445" s="65"/>
      <c r="N445" s="65"/>
      <c r="O445" s="63"/>
      <c r="P445" s="63"/>
      <c r="Q445" s="63"/>
      <c r="R445" s="60"/>
      <c r="S445" s="60"/>
      <c r="T445" s="69"/>
      <c r="U445" s="8"/>
      <c r="X445" s="60"/>
    </row>
    <row r="446" spans="1:27" ht="11.25" outlineLevel="3" x14ac:dyDescent="0.2">
      <c r="A446" s="4"/>
      <c r="B446" s="119"/>
      <c r="C446" s="120">
        <v>64</v>
      </c>
      <c r="D446" s="121" t="s">
        <v>197</v>
      </c>
      <c r="E446" s="122" t="s">
        <v>413</v>
      </c>
      <c r="F446" s="123" t="s">
        <v>414</v>
      </c>
      <c r="G446" s="121" t="s">
        <v>143</v>
      </c>
      <c r="H446" s="124">
        <v>191.91300000000001</v>
      </c>
      <c r="I446" s="125">
        <v>0</v>
      </c>
      <c r="J446" s="126">
        <f>H446*I446</f>
        <v>0</v>
      </c>
      <c r="K446" s="124">
        <v>0.13100000000000001</v>
      </c>
      <c r="L446" s="124">
        <f>H446*K446</f>
        <v>25.140603000000002</v>
      </c>
      <c r="M446" s="124"/>
      <c r="N446" s="124">
        <f>H446*M446</f>
        <v>0</v>
      </c>
      <c r="O446" s="126">
        <v>21</v>
      </c>
      <c r="P446" s="126">
        <f>J446*(O446/100)</f>
        <v>0</v>
      </c>
      <c r="Q446" s="126">
        <f>J446+P446</f>
        <v>0</v>
      </c>
      <c r="R446" s="127"/>
      <c r="S446" s="127" t="s">
        <v>117</v>
      </c>
      <c r="T446" s="128">
        <v>1</v>
      </c>
      <c r="U446" s="8"/>
      <c r="V446" s="8"/>
      <c r="W446" s="8"/>
      <c r="X446" s="60"/>
    </row>
    <row r="447" spans="1:27" ht="9.75" outlineLevel="4" x14ac:dyDescent="0.2">
      <c r="A447" s="129"/>
      <c r="B447" s="130"/>
      <c r="C447" s="130"/>
      <c r="D447" s="131"/>
      <c r="E447" s="135" t="s">
        <v>0</v>
      </c>
      <c r="F447" s="158" t="s">
        <v>53</v>
      </c>
      <c r="G447" s="158"/>
      <c r="H447" s="159"/>
      <c r="I447" s="160"/>
      <c r="J447" s="161"/>
      <c r="K447" s="133"/>
      <c r="L447" s="133"/>
      <c r="M447" s="133"/>
      <c r="N447" s="133"/>
      <c r="O447" s="134"/>
      <c r="P447" s="134"/>
      <c r="Q447" s="134"/>
      <c r="R447" s="131"/>
      <c r="S447" s="131"/>
      <c r="T447" s="130"/>
      <c r="U447" s="6"/>
      <c r="V447" s="8"/>
      <c r="W447" s="8"/>
      <c r="X447" s="132" t="str">
        <f>F447</f>
        <v>---</v>
      </c>
      <c r="Y447" s="9"/>
      <c r="AA447" s="11"/>
    </row>
    <row r="448" spans="1:27" ht="7.5" customHeight="1" outlineLevel="4" x14ac:dyDescent="0.15">
      <c r="B448" s="69"/>
      <c r="C448" s="69"/>
      <c r="D448" s="60"/>
      <c r="E448" s="60"/>
      <c r="F448" s="61"/>
      <c r="G448" s="60"/>
      <c r="H448" s="65"/>
      <c r="I448" s="104"/>
      <c r="J448" s="63"/>
      <c r="K448" s="65"/>
      <c r="L448" s="65"/>
      <c r="M448" s="65"/>
      <c r="N448" s="65"/>
      <c r="O448" s="63"/>
      <c r="P448" s="63"/>
      <c r="Q448" s="63"/>
      <c r="R448" s="60"/>
      <c r="S448" s="60"/>
      <c r="T448" s="69"/>
      <c r="U448" s="8"/>
      <c r="X448" s="60"/>
    </row>
    <row r="449" spans="1:27" ht="9.75" outlineLevel="4" x14ac:dyDescent="0.2">
      <c r="A449" s="129"/>
      <c r="B449" s="130"/>
      <c r="C449" s="130"/>
      <c r="D449" s="131"/>
      <c r="E449" s="135" t="s">
        <v>24</v>
      </c>
      <c r="F449" s="147">
        <v>2</v>
      </c>
      <c r="G449" s="131"/>
      <c r="H449" s="145">
        <v>3.7629999999999999</v>
      </c>
      <c r="I449" s="146"/>
      <c r="J449" s="134"/>
      <c r="K449" s="133"/>
      <c r="L449" s="133"/>
      <c r="M449" s="133"/>
      <c r="N449" s="133"/>
      <c r="O449" s="134"/>
      <c r="P449" s="134"/>
      <c r="Q449" s="134"/>
      <c r="R449" s="131"/>
      <c r="S449" s="131"/>
      <c r="T449" s="130"/>
      <c r="U449" s="6"/>
      <c r="V449" s="8"/>
      <c r="W449" s="8"/>
      <c r="X449" s="60"/>
    </row>
    <row r="450" spans="1:27" ht="7.5" customHeight="1" outlineLevel="4" x14ac:dyDescent="0.15">
      <c r="A450" s="8"/>
      <c r="B450" s="69"/>
      <c r="C450" s="69"/>
      <c r="D450" s="60"/>
      <c r="E450" s="60"/>
      <c r="F450" s="103"/>
      <c r="G450" s="60"/>
      <c r="H450" s="65"/>
      <c r="I450" s="104"/>
      <c r="J450" s="63"/>
      <c r="K450" s="65"/>
      <c r="L450" s="65"/>
      <c r="M450" s="65"/>
      <c r="N450" s="65"/>
      <c r="O450" s="63"/>
      <c r="P450" s="63"/>
      <c r="Q450" s="63"/>
      <c r="R450" s="60"/>
      <c r="S450" s="60"/>
      <c r="T450" s="69"/>
      <c r="U450" s="8"/>
      <c r="X450" s="60"/>
    </row>
    <row r="451" spans="1:27" ht="11.25" outlineLevel="3" x14ac:dyDescent="0.2">
      <c r="A451" s="4"/>
      <c r="B451" s="119"/>
      <c r="C451" s="120">
        <v>65</v>
      </c>
      <c r="D451" s="121" t="s">
        <v>113</v>
      </c>
      <c r="E451" s="122" t="s">
        <v>415</v>
      </c>
      <c r="F451" s="123" t="s">
        <v>416</v>
      </c>
      <c r="G451" s="121" t="s">
        <v>143</v>
      </c>
      <c r="H451" s="124">
        <v>120.2</v>
      </c>
      <c r="I451" s="125">
        <v>0</v>
      </c>
      <c r="J451" s="126">
        <f>H451*I451</f>
        <v>0</v>
      </c>
      <c r="K451" s="124">
        <v>0.11162</v>
      </c>
      <c r="L451" s="124">
        <f>H451*K451</f>
        <v>13.416724</v>
      </c>
      <c r="M451" s="124"/>
      <c r="N451" s="124">
        <f>H451*M451</f>
        <v>0</v>
      </c>
      <c r="O451" s="126">
        <v>21</v>
      </c>
      <c r="P451" s="126">
        <f>J451*(O451/100)</f>
        <v>0</v>
      </c>
      <c r="Q451" s="126">
        <f>J451+P451</f>
        <v>0</v>
      </c>
      <c r="R451" s="127"/>
      <c r="S451" s="127" t="s">
        <v>117</v>
      </c>
      <c r="T451" s="128">
        <v>1</v>
      </c>
      <c r="U451" s="8"/>
      <c r="V451" s="8"/>
      <c r="W451" s="8"/>
      <c r="X451" s="60"/>
    </row>
    <row r="452" spans="1:27" ht="19.5" outlineLevel="4" x14ac:dyDescent="0.2">
      <c r="A452" s="129"/>
      <c r="B452" s="130"/>
      <c r="C452" s="130"/>
      <c r="D452" s="131"/>
      <c r="E452" s="135" t="s">
        <v>0</v>
      </c>
      <c r="F452" s="158" t="s">
        <v>417</v>
      </c>
      <c r="G452" s="158"/>
      <c r="H452" s="159"/>
      <c r="I452" s="160"/>
      <c r="J452" s="161"/>
      <c r="K452" s="133"/>
      <c r="L452" s="133"/>
      <c r="M452" s="133"/>
      <c r="N452" s="133"/>
      <c r="O452" s="134"/>
      <c r="P452" s="134"/>
      <c r="Q452" s="134"/>
      <c r="R452" s="131"/>
      <c r="S452" s="131"/>
      <c r="T452" s="130"/>
      <c r="U452" s="6"/>
      <c r="V452" s="8"/>
      <c r="W452" s="8"/>
      <c r="X452" s="132" t="str">
        <f>F452</f>
        <v>Kladení dlažby z betonových zámkových dlaždic pozemních komunikací ručně s ložem z kameniva těženého nebo drceného tl. do 50 mm, s vyplněním spár, s dvojitým hutněním vibrováním a se smetením přebytečného materiálu na krajnici tl. 80 mm skupiny B, pro plochy přes 100 do 300 m2</v>
      </c>
      <c r="Y452" s="9"/>
      <c r="AA452" s="11"/>
    </row>
    <row r="453" spans="1:27" ht="7.5" customHeight="1" outlineLevel="4" x14ac:dyDescent="0.15">
      <c r="B453" s="69"/>
      <c r="C453" s="69"/>
      <c r="D453" s="60"/>
      <c r="E453" s="60"/>
      <c r="F453" s="61"/>
      <c r="G453" s="60"/>
      <c r="H453" s="65"/>
      <c r="I453" s="104"/>
      <c r="J453" s="63"/>
      <c r="K453" s="65"/>
      <c r="L453" s="65"/>
      <c r="M453" s="65"/>
      <c r="N453" s="65"/>
      <c r="O453" s="63"/>
      <c r="P453" s="63"/>
      <c r="Q453" s="63"/>
      <c r="R453" s="60"/>
      <c r="S453" s="60"/>
      <c r="T453" s="69"/>
      <c r="U453" s="8"/>
      <c r="X453" s="60"/>
    </row>
    <row r="454" spans="1:27" ht="11.25" outlineLevel="4" x14ac:dyDescent="0.2">
      <c r="A454" s="136"/>
      <c r="B454" s="137"/>
      <c r="C454" s="137"/>
      <c r="D454" s="138"/>
      <c r="E454" s="144" t="s">
        <v>1</v>
      </c>
      <c r="F454" s="139" t="s">
        <v>157</v>
      </c>
      <c r="G454" s="138"/>
      <c r="H454" s="140">
        <v>0</v>
      </c>
      <c r="I454" s="141"/>
      <c r="J454" s="142"/>
      <c r="K454" s="143"/>
      <c r="L454" s="143"/>
      <c r="M454" s="143"/>
      <c r="N454" s="143"/>
      <c r="O454" s="142"/>
      <c r="P454" s="142"/>
      <c r="Q454" s="142"/>
      <c r="R454" s="138"/>
      <c r="S454" s="138"/>
      <c r="T454" s="137"/>
      <c r="U454" s="6"/>
      <c r="V454" s="8"/>
      <c r="W454" s="8"/>
      <c r="X454" s="60"/>
    </row>
    <row r="455" spans="1:27" ht="11.25" outlineLevel="4" x14ac:dyDescent="0.2">
      <c r="A455" s="136"/>
      <c r="B455" s="137"/>
      <c r="C455" s="137"/>
      <c r="D455" s="138"/>
      <c r="E455" s="144"/>
      <c r="F455" s="139" t="s">
        <v>408</v>
      </c>
      <c r="G455" s="138"/>
      <c r="H455" s="140">
        <v>120.2</v>
      </c>
      <c r="I455" s="141"/>
      <c r="J455" s="142"/>
      <c r="K455" s="143"/>
      <c r="L455" s="143"/>
      <c r="M455" s="143"/>
      <c r="N455" s="143"/>
      <c r="O455" s="142"/>
      <c r="P455" s="142"/>
      <c r="Q455" s="142"/>
      <c r="R455" s="138"/>
      <c r="S455" s="138"/>
      <c r="T455" s="137"/>
      <c r="U455" s="6"/>
      <c r="V455" s="8"/>
      <c r="W455" s="8"/>
      <c r="X455" s="60"/>
    </row>
    <row r="456" spans="1:27" ht="7.5" customHeight="1" outlineLevel="4" x14ac:dyDescent="0.15">
      <c r="A456" s="8"/>
      <c r="B456" s="69"/>
      <c r="C456" s="69"/>
      <c r="D456" s="60"/>
      <c r="E456" s="60"/>
      <c r="F456" s="103"/>
      <c r="G456" s="60"/>
      <c r="H456" s="65"/>
      <c r="I456" s="104"/>
      <c r="J456" s="63"/>
      <c r="K456" s="65"/>
      <c r="L456" s="65"/>
      <c r="M456" s="65"/>
      <c r="N456" s="65"/>
      <c r="O456" s="63"/>
      <c r="P456" s="63"/>
      <c r="Q456" s="63"/>
      <c r="R456" s="60"/>
      <c r="S456" s="60"/>
      <c r="T456" s="69"/>
      <c r="U456" s="8"/>
      <c r="X456" s="60"/>
    </row>
    <row r="457" spans="1:27" ht="11.25" outlineLevel="3" x14ac:dyDescent="0.2">
      <c r="A457" s="4"/>
      <c r="B457" s="119"/>
      <c r="C457" s="120">
        <v>66</v>
      </c>
      <c r="D457" s="121" t="s">
        <v>197</v>
      </c>
      <c r="E457" s="122" t="s">
        <v>418</v>
      </c>
      <c r="F457" s="123" t="s">
        <v>419</v>
      </c>
      <c r="G457" s="121" t="s">
        <v>143</v>
      </c>
      <c r="H457" s="124">
        <v>122.604</v>
      </c>
      <c r="I457" s="125">
        <v>0</v>
      </c>
      <c r="J457" s="126">
        <f>H457*I457</f>
        <v>0</v>
      </c>
      <c r="K457" s="124">
        <v>0.17599999999999999</v>
      </c>
      <c r="L457" s="124">
        <f>H457*K457</f>
        <v>21.578303999999999</v>
      </c>
      <c r="M457" s="124"/>
      <c r="N457" s="124">
        <f>H457*M457</f>
        <v>0</v>
      </c>
      <c r="O457" s="126">
        <v>21</v>
      </c>
      <c r="P457" s="126">
        <f>J457*(O457/100)</f>
        <v>0</v>
      </c>
      <c r="Q457" s="126">
        <f>J457+P457</f>
        <v>0</v>
      </c>
      <c r="R457" s="127"/>
      <c r="S457" s="127" t="s">
        <v>117</v>
      </c>
      <c r="T457" s="128">
        <v>1</v>
      </c>
      <c r="U457" s="8"/>
      <c r="V457" s="8"/>
      <c r="W457" s="8"/>
      <c r="X457" s="60"/>
    </row>
    <row r="458" spans="1:27" ht="9.75" outlineLevel="4" x14ac:dyDescent="0.2">
      <c r="A458" s="129"/>
      <c r="B458" s="130"/>
      <c r="C458" s="130"/>
      <c r="D458" s="131"/>
      <c r="E458" s="135" t="s">
        <v>0</v>
      </c>
      <c r="F458" s="158" t="s">
        <v>53</v>
      </c>
      <c r="G458" s="158"/>
      <c r="H458" s="159"/>
      <c r="I458" s="160"/>
      <c r="J458" s="161"/>
      <c r="K458" s="133"/>
      <c r="L458" s="133"/>
      <c r="M458" s="133"/>
      <c r="N458" s="133"/>
      <c r="O458" s="134"/>
      <c r="P458" s="134"/>
      <c r="Q458" s="134"/>
      <c r="R458" s="131"/>
      <c r="S458" s="131"/>
      <c r="T458" s="130"/>
      <c r="U458" s="6"/>
      <c r="V458" s="8"/>
      <c r="W458" s="8"/>
      <c r="X458" s="132" t="str">
        <f>F458</f>
        <v>---</v>
      </c>
      <c r="Y458" s="9"/>
      <c r="AA458" s="11"/>
    </row>
    <row r="459" spans="1:27" ht="7.5" customHeight="1" outlineLevel="4" x14ac:dyDescent="0.15">
      <c r="B459" s="69"/>
      <c r="C459" s="69"/>
      <c r="D459" s="60"/>
      <c r="E459" s="60"/>
      <c r="F459" s="61"/>
      <c r="G459" s="60"/>
      <c r="H459" s="65"/>
      <c r="I459" s="104"/>
      <c r="J459" s="63"/>
      <c r="K459" s="65"/>
      <c r="L459" s="65"/>
      <c r="M459" s="65"/>
      <c r="N459" s="65"/>
      <c r="O459" s="63"/>
      <c r="P459" s="63"/>
      <c r="Q459" s="63"/>
      <c r="R459" s="60"/>
      <c r="S459" s="60"/>
      <c r="T459" s="69"/>
      <c r="U459" s="8"/>
      <c r="X459" s="60"/>
    </row>
    <row r="460" spans="1:27" ht="9.75" outlineLevel="4" x14ac:dyDescent="0.2">
      <c r="A460" s="129"/>
      <c r="B460" s="130"/>
      <c r="C460" s="130"/>
      <c r="D460" s="131"/>
      <c r="E460" s="135" t="s">
        <v>24</v>
      </c>
      <c r="F460" s="147">
        <v>2</v>
      </c>
      <c r="G460" s="131"/>
      <c r="H460" s="145">
        <v>2.4039999999999999</v>
      </c>
      <c r="I460" s="146"/>
      <c r="J460" s="134"/>
      <c r="K460" s="133"/>
      <c r="L460" s="133"/>
      <c r="M460" s="133"/>
      <c r="N460" s="133"/>
      <c r="O460" s="134"/>
      <c r="P460" s="134"/>
      <c r="Q460" s="134"/>
      <c r="R460" s="131"/>
      <c r="S460" s="131"/>
      <c r="T460" s="130"/>
      <c r="U460" s="6"/>
      <c r="V460" s="8"/>
      <c r="W460" s="8"/>
      <c r="X460" s="60"/>
    </row>
    <row r="461" spans="1:27" ht="7.5" customHeight="1" outlineLevel="4" x14ac:dyDescent="0.15">
      <c r="A461" s="8"/>
      <c r="B461" s="69"/>
      <c r="C461" s="69"/>
      <c r="D461" s="60"/>
      <c r="E461" s="60"/>
      <c r="F461" s="103"/>
      <c r="G461" s="60"/>
      <c r="H461" s="65"/>
      <c r="I461" s="104"/>
      <c r="J461" s="63"/>
      <c r="K461" s="65"/>
      <c r="L461" s="65"/>
      <c r="M461" s="65"/>
      <c r="N461" s="65"/>
      <c r="O461" s="63"/>
      <c r="P461" s="63"/>
      <c r="Q461" s="63"/>
      <c r="R461" s="60"/>
      <c r="S461" s="60"/>
      <c r="T461" s="69"/>
      <c r="U461" s="8"/>
      <c r="X461" s="60"/>
    </row>
    <row r="462" spans="1:27" ht="11.25" outlineLevel="3" x14ac:dyDescent="0.2">
      <c r="A462" s="4"/>
      <c r="B462" s="119"/>
      <c r="C462" s="120">
        <v>67</v>
      </c>
      <c r="D462" s="121" t="s">
        <v>113</v>
      </c>
      <c r="E462" s="122" t="s">
        <v>420</v>
      </c>
      <c r="F462" s="123" t="s">
        <v>421</v>
      </c>
      <c r="G462" s="121" t="s">
        <v>143</v>
      </c>
      <c r="H462" s="124">
        <v>120.2</v>
      </c>
      <c r="I462" s="125">
        <v>0</v>
      </c>
      <c r="J462" s="126">
        <f>H462*I462</f>
        <v>0</v>
      </c>
      <c r="K462" s="124"/>
      <c r="L462" s="124">
        <f>H462*K462</f>
        <v>0</v>
      </c>
      <c r="M462" s="124"/>
      <c r="N462" s="124">
        <f>H462*M462</f>
        <v>0</v>
      </c>
      <c r="O462" s="126">
        <v>21</v>
      </c>
      <c r="P462" s="126">
        <f>J462*(O462/100)</f>
        <v>0</v>
      </c>
      <c r="Q462" s="126">
        <f>J462+P462</f>
        <v>0</v>
      </c>
      <c r="R462" s="127"/>
      <c r="S462" s="127" t="s">
        <v>117</v>
      </c>
      <c r="T462" s="128">
        <v>1</v>
      </c>
      <c r="U462" s="8"/>
      <c r="V462" s="8"/>
      <c r="W462" s="8"/>
      <c r="X462" s="60"/>
    </row>
    <row r="463" spans="1:27" ht="9.75" outlineLevel="4" x14ac:dyDescent="0.2">
      <c r="A463" s="129"/>
      <c r="B463" s="130"/>
      <c r="C463" s="130"/>
      <c r="D463" s="131"/>
      <c r="E463" s="135" t="s">
        <v>0</v>
      </c>
      <c r="F463" s="158" t="s">
        <v>422</v>
      </c>
      <c r="G463" s="158"/>
      <c r="H463" s="159"/>
      <c r="I463" s="160"/>
      <c r="J463" s="161"/>
      <c r="K463" s="133"/>
      <c r="L463" s="133"/>
      <c r="M463" s="133"/>
      <c r="N463" s="133"/>
      <c r="O463" s="134"/>
      <c r="P463" s="134"/>
      <c r="Q463" s="134"/>
      <c r="R463" s="131"/>
      <c r="S463" s="131"/>
      <c r="T463" s="130"/>
      <c r="U463" s="6"/>
      <c r="V463" s="8"/>
      <c r="W463" s="8"/>
      <c r="X463" s="132" t="str">
        <f>F463</f>
        <v>Podklad nebo podsyp ze štěrkopísku ŠP 0-32 s rozprostřením, vlhčením a zhutněním plochy přes 100 m2, po zhutnění tl. 250 mm</v>
      </c>
      <c r="Y463" s="9"/>
      <c r="AA463" s="11"/>
    </row>
    <row r="464" spans="1:27" ht="7.5" customHeight="1" outlineLevel="4" x14ac:dyDescent="0.15">
      <c r="B464" s="69"/>
      <c r="C464" s="69"/>
      <c r="D464" s="60"/>
      <c r="E464" s="60"/>
      <c r="F464" s="61"/>
      <c r="G464" s="60"/>
      <c r="H464" s="65"/>
      <c r="I464" s="104"/>
      <c r="J464" s="63"/>
      <c r="K464" s="65"/>
      <c r="L464" s="65"/>
      <c r="M464" s="65"/>
      <c r="N464" s="65"/>
      <c r="O464" s="63"/>
      <c r="P464" s="63"/>
      <c r="Q464" s="63"/>
      <c r="R464" s="60"/>
      <c r="S464" s="60"/>
      <c r="T464" s="69"/>
      <c r="U464" s="8"/>
      <c r="X464" s="60"/>
    </row>
    <row r="465" spans="1:27" ht="11.25" outlineLevel="4" x14ac:dyDescent="0.2">
      <c r="A465" s="136"/>
      <c r="B465" s="137"/>
      <c r="C465" s="137"/>
      <c r="D465" s="138"/>
      <c r="E465" s="144" t="s">
        <v>1</v>
      </c>
      <c r="F465" s="139" t="s">
        <v>157</v>
      </c>
      <c r="G465" s="138"/>
      <c r="H465" s="140">
        <v>0</v>
      </c>
      <c r="I465" s="141"/>
      <c r="J465" s="142"/>
      <c r="K465" s="143"/>
      <c r="L465" s="143"/>
      <c r="M465" s="143"/>
      <c r="N465" s="143"/>
      <c r="O465" s="142"/>
      <c r="P465" s="142"/>
      <c r="Q465" s="142"/>
      <c r="R465" s="138"/>
      <c r="S465" s="138"/>
      <c r="T465" s="137"/>
      <c r="U465" s="6"/>
      <c r="V465" s="8"/>
      <c r="W465" s="8"/>
      <c r="X465" s="60"/>
    </row>
    <row r="466" spans="1:27" ht="11.25" outlineLevel="4" x14ac:dyDescent="0.2">
      <c r="A466" s="136"/>
      <c r="B466" s="137"/>
      <c r="C466" s="137"/>
      <c r="D466" s="138"/>
      <c r="E466" s="144"/>
      <c r="F466" s="139" t="s">
        <v>408</v>
      </c>
      <c r="G466" s="138"/>
      <c r="H466" s="140">
        <v>120.2</v>
      </c>
      <c r="I466" s="141"/>
      <c r="J466" s="142"/>
      <c r="K466" s="143"/>
      <c r="L466" s="143"/>
      <c r="M466" s="143"/>
      <c r="N466" s="143"/>
      <c r="O466" s="142"/>
      <c r="P466" s="142"/>
      <c r="Q466" s="142"/>
      <c r="R466" s="138"/>
      <c r="S466" s="138"/>
      <c r="T466" s="137"/>
      <c r="U466" s="6"/>
      <c r="V466" s="8"/>
      <c r="W466" s="8"/>
      <c r="X466" s="60"/>
    </row>
    <row r="467" spans="1:27" ht="7.5" customHeight="1" outlineLevel="4" x14ac:dyDescent="0.15">
      <c r="A467" s="8"/>
      <c r="B467" s="69"/>
      <c r="C467" s="69"/>
      <c r="D467" s="60"/>
      <c r="E467" s="60"/>
      <c r="F467" s="103"/>
      <c r="G467" s="60"/>
      <c r="H467" s="65"/>
      <c r="I467" s="104"/>
      <c r="J467" s="63"/>
      <c r="K467" s="65"/>
      <c r="L467" s="65"/>
      <c r="M467" s="65"/>
      <c r="N467" s="65"/>
      <c r="O467" s="63"/>
      <c r="P467" s="63"/>
      <c r="Q467" s="63"/>
      <c r="R467" s="60"/>
      <c r="S467" s="60"/>
      <c r="T467" s="69"/>
      <c r="U467" s="8"/>
      <c r="X467" s="60"/>
    </row>
    <row r="468" spans="1:27" ht="11.25" outlineLevel="3" x14ac:dyDescent="0.2">
      <c r="A468" s="4"/>
      <c r="B468" s="119"/>
      <c r="C468" s="120">
        <v>68</v>
      </c>
      <c r="D468" s="121" t="s">
        <v>113</v>
      </c>
      <c r="E468" s="122" t="s">
        <v>423</v>
      </c>
      <c r="F468" s="123" t="s">
        <v>424</v>
      </c>
      <c r="G468" s="121" t="s">
        <v>143</v>
      </c>
      <c r="H468" s="124">
        <v>94.075000000000003</v>
      </c>
      <c r="I468" s="125">
        <v>0</v>
      </c>
      <c r="J468" s="126">
        <f>H468*I468</f>
        <v>0</v>
      </c>
      <c r="K468" s="124"/>
      <c r="L468" s="124">
        <f>H468*K468</f>
        <v>0</v>
      </c>
      <c r="M468" s="124"/>
      <c r="N468" s="124">
        <f>H468*M468</f>
        <v>0</v>
      </c>
      <c r="O468" s="126">
        <v>21</v>
      </c>
      <c r="P468" s="126">
        <f>J468*(O468/100)</f>
        <v>0</v>
      </c>
      <c r="Q468" s="126">
        <f>J468+P468</f>
        <v>0</v>
      </c>
      <c r="R468" s="127"/>
      <c r="S468" s="127" t="s">
        <v>117</v>
      </c>
      <c r="T468" s="128">
        <v>1</v>
      </c>
      <c r="U468" s="8"/>
      <c r="V468" s="8"/>
      <c r="W468" s="8"/>
      <c r="X468" s="60"/>
    </row>
    <row r="469" spans="1:27" ht="9.75" outlineLevel="4" x14ac:dyDescent="0.2">
      <c r="A469" s="129"/>
      <c r="B469" s="130"/>
      <c r="C469" s="130"/>
      <c r="D469" s="131"/>
      <c r="E469" s="135" t="s">
        <v>0</v>
      </c>
      <c r="F469" s="158" t="s">
        <v>425</v>
      </c>
      <c r="G469" s="158"/>
      <c r="H469" s="159"/>
      <c r="I469" s="160"/>
      <c r="J469" s="161"/>
      <c r="K469" s="133"/>
      <c r="L469" s="133"/>
      <c r="M469" s="133"/>
      <c r="N469" s="133"/>
      <c r="O469" s="134"/>
      <c r="P469" s="134"/>
      <c r="Q469" s="134"/>
      <c r="R469" s="131"/>
      <c r="S469" s="131"/>
      <c r="T469" s="130"/>
      <c r="U469" s="6"/>
      <c r="V469" s="8"/>
      <c r="W469" s="8"/>
      <c r="X469" s="132" t="str">
        <f>F469</f>
        <v>Podklad nebo kryt z vibrovaného štěrku VŠ 0-63 s rozprostřením, vlhčením a zhutněním, po zhutnění tl. 180 mm</v>
      </c>
      <c r="Y469" s="9"/>
      <c r="AA469" s="11"/>
    </row>
    <row r="470" spans="1:27" ht="7.5" customHeight="1" outlineLevel="4" x14ac:dyDescent="0.15">
      <c r="B470" s="69"/>
      <c r="C470" s="69"/>
      <c r="D470" s="60"/>
      <c r="E470" s="60"/>
      <c r="F470" s="61"/>
      <c r="G470" s="60"/>
      <c r="H470" s="65"/>
      <c r="I470" s="104"/>
      <c r="J470" s="63"/>
      <c r="K470" s="65"/>
      <c r="L470" s="65"/>
      <c r="M470" s="65"/>
      <c r="N470" s="65"/>
      <c r="O470" s="63"/>
      <c r="P470" s="63"/>
      <c r="Q470" s="63"/>
      <c r="R470" s="60"/>
      <c r="S470" s="60"/>
      <c r="T470" s="69"/>
      <c r="U470" s="8"/>
      <c r="X470" s="60"/>
    </row>
    <row r="471" spans="1:27" ht="11.25" outlineLevel="4" x14ac:dyDescent="0.2">
      <c r="A471" s="136"/>
      <c r="B471" s="137"/>
      <c r="C471" s="137"/>
      <c r="D471" s="138"/>
      <c r="E471" s="144" t="s">
        <v>1</v>
      </c>
      <c r="F471" s="139" t="s">
        <v>157</v>
      </c>
      <c r="G471" s="138"/>
      <c r="H471" s="140">
        <v>0</v>
      </c>
      <c r="I471" s="141"/>
      <c r="J471" s="142"/>
      <c r="K471" s="143"/>
      <c r="L471" s="143"/>
      <c r="M471" s="143"/>
      <c r="N471" s="143"/>
      <c r="O471" s="142"/>
      <c r="P471" s="142"/>
      <c r="Q471" s="142"/>
      <c r="R471" s="138"/>
      <c r="S471" s="138"/>
      <c r="T471" s="137"/>
      <c r="U471" s="6"/>
      <c r="V471" s="8"/>
      <c r="W471" s="8"/>
      <c r="X471" s="60"/>
    </row>
    <row r="472" spans="1:27" ht="11.25" outlineLevel="4" x14ac:dyDescent="0.2">
      <c r="A472" s="136"/>
      <c r="B472" s="137"/>
      <c r="C472" s="137"/>
      <c r="D472" s="138"/>
      <c r="E472" s="144"/>
      <c r="F472" s="139" t="s">
        <v>426</v>
      </c>
      <c r="G472" s="138"/>
      <c r="H472" s="140">
        <v>94.075000000000003</v>
      </c>
      <c r="I472" s="141"/>
      <c r="J472" s="142"/>
      <c r="K472" s="143"/>
      <c r="L472" s="143"/>
      <c r="M472" s="143"/>
      <c r="N472" s="143"/>
      <c r="O472" s="142"/>
      <c r="P472" s="142"/>
      <c r="Q472" s="142"/>
      <c r="R472" s="138"/>
      <c r="S472" s="138"/>
      <c r="T472" s="137"/>
      <c r="U472" s="6"/>
      <c r="V472" s="8"/>
      <c r="W472" s="8"/>
      <c r="X472" s="60"/>
    </row>
    <row r="473" spans="1:27" ht="7.5" customHeight="1" outlineLevel="4" x14ac:dyDescent="0.15">
      <c r="A473" s="8"/>
      <c r="B473" s="69"/>
      <c r="C473" s="69"/>
      <c r="D473" s="60"/>
      <c r="E473" s="60"/>
      <c r="F473" s="103"/>
      <c r="G473" s="60"/>
      <c r="H473" s="65"/>
      <c r="I473" s="104"/>
      <c r="J473" s="63"/>
      <c r="K473" s="65"/>
      <c r="L473" s="65"/>
      <c r="M473" s="65"/>
      <c r="N473" s="65"/>
      <c r="O473" s="63"/>
      <c r="P473" s="63"/>
      <c r="Q473" s="63"/>
      <c r="R473" s="60"/>
      <c r="S473" s="60"/>
      <c r="T473" s="69"/>
      <c r="U473" s="8"/>
      <c r="X473" s="60"/>
    </row>
    <row r="474" spans="1:27" outlineLevel="3" x14ac:dyDescent="0.15">
      <c r="B474" s="6"/>
      <c r="C474" s="6"/>
      <c r="D474" s="6"/>
      <c r="E474" s="6"/>
      <c r="F474" s="6"/>
      <c r="G474" s="6"/>
      <c r="H474" s="6"/>
      <c r="I474" s="8"/>
      <c r="J474" s="8"/>
      <c r="K474" s="6"/>
      <c r="L474" s="6"/>
      <c r="M474" s="6"/>
      <c r="N474" s="6"/>
      <c r="O474" s="6"/>
      <c r="P474" s="8"/>
      <c r="Q474" s="8"/>
      <c r="R474" s="8"/>
      <c r="S474" s="6"/>
      <c r="T474" s="6"/>
      <c r="X474" s="6"/>
    </row>
    <row r="475" spans="1:27" ht="11.25" outlineLevel="2" x14ac:dyDescent="0.2">
      <c r="A475" s="96" t="s">
        <v>86</v>
      </c>
      <c r="B475" s="100">
        <v>3</v>
      </c>
      <c r="C475" s="113"/>
      <c r="D475" s="114" t="s">
        <v>112</v>
      </c>
      <c r="E475" s="114"/>
      <c r="F475" s="115" t="s">
        <v>87</v>
      </c>
      <c r="G475" s="114"/>
      <c r="H475" s="116"/>
      <c r="I475" s="117"/>
      <c r="J475" s="98">
        <f>SUBTOTAL(9,J476:J511)</f>
        <v>0</v>
      </c>
      <c r="K475" s="116"/>
      <c r="L475" s="99">
        <f>SUBTOTAL(9,L476:L511)</f>
        <v>0.45313119000000002</v>
      </c>
      <c r="M475" s="116"/>
      <c r="N475" s="99">
        <f>SUBTOTAL(9,N476:N511)</f>
        <v>0</v>
      </c>
      <c r="O475" s="118"/>
      <c r="P475" s="98">
        <f>SUBTOTAL(9,P476:P511)</f>
        <v>0</v>
      </c>
      <c r="Q475" s="98">
        <f>SUBTOTAL(9,Q476:Q511)</f>
        <v>0</v>
      </c>
      <c r="R475" s="114"/>
      <c r="S475" s="114"/>
      <c r="T475" s="100">
        <f>SUBTOTAL(9,T476:T511)</f>
        <v>3</v>
      </c>
      <c r="U475" s="6"/>
      <c r="V475" s="8"/>
      <c r="W475" s="8"/>
      <c r="X475" s="60"/>
    </row>
    <row r="476" spans="1:27" ht="11.25" outlineLevel="3" x14ac:dyDescent="0.2">
      <c r="A476" s="4"/>
      <c r="B476" s="119"/>
      <c r="C476" s="120">
        <v>69</v>
      </c>
      <c r="D476" s="121" t="s">
        <v>113</v>
      </c>
      <c r="E476" s="122" t="s">
        <v>427</v>
      </c>
      <c r="F476" s="123" t="s">
        <v>428</v>
      </c>
      <c r="G476" s="121" t="s">
        <v>269</v>
      </c>
      <c r="H476" s="124">
        <v>63.13</v>
      </c>
      <c r="I476" s="125">
        <v>0</v>
      </c>
      <c r="J476" s="126">
        <f>H476*I476</f>
        <v>0</v>
      </c>
      <c r="K476" s="124">
        <v>7.1000000000000002E-4</v>
      </c>
      <c r="L476" s="124">
        <f>H476*K476</f>
        <v>4.4822300000000002E-2</v>
      </c>
      <c r="M476" s="124"/>
      <c r="N476" s="124">
        <f>H476*M476</f>
        <v>0</v>
      </c>
      <c r="O476" s="126">
        <v>21</v>
      </c>
      <c r="P476" s="126">
        <f>J476*(O476/100)</f>
        <v>0</v>
      </c>
      <c r="Q476" s="126">
        <f>J476+P476</f>
        <v>0</v>
      </c>
      <c r="R476" s="127"/>
      <c r="S476" s="127" t="s">
        <v>323</v>
      </c>
      <c r="T476" s="128">
        <v>1</v>
      </c>
      <c r="U476" s="8"/>
      <c r="V476" s="8"/>
      <c r="W476" s="8"/>
      <c r="X476" s="60"/>
    </row>
    <row r="477" spans="1:27" ht="9.75" outlineLevel="4" x14ac:dyDescent="0.2">
      <c r="A477" s="129"/>
      <c r="B477" s="130"/>
      <c r="C477" s="130"/>
      <c r="D477" s="131"/>
      <c r="E477" s="135" t="s">
        <v>0</v>
      </c>
      <c r="F477" s="158" t="s">
        <v>429</v>
      </c>
      <c r="G477" s="158"/>
      <c r="H477" s="159"/>
      <c r="I477" s="160"/>
      <c r="J477" s="161"/>
      <c r="K477" s="133"/>
      <c r="L477" s="133"/>
      <c r="M477" s="133"/>
      <c r="N477" s="133"/>
      <c r="O477" s="134"/>
      <c r="P477" s="134"/>
      <c r="Q477" s="134"/>
      <c r="R477" s="131"/>
      <c r="S477" s="131"/>
      <c r="T477" s="130"/>
      <c r="U477" s="6"/>
      <c r="V477" s="8"/>
      <c r="W477" s="8"/>
      <c r="X477" s="132" t="str">
        <f>F477</f>
        <v>Úpravy vnějších vodorovných a svislých spár obvodového pláště z panelových dílců tmelení spáry tmelem akrylátovým, průřezu tmeleného profilu přes 200 do 400 mm2</v>
      </c>
      <c r="Y477" s="9"/>
      <c r="AA477" s="11"/>
    </row>
    <row r="478" spans="1:27" ht="7.5" customHeight="1" outlineLevel="4" x14ac:dyDescent="0.15">
      <c r="B478" s="69"/>
      <c r="C478" s="69"/>
      <c r="D478" s="60"/>
      <c r="E478" s="60"/>
      <c r="F478" s="61"/>
      <c r="G478" s="60"/>
      <c r="H478" s="65"/>
      <c r="I478" s="104"/>
      <c r="J478" s="63"/>
      <c r="K478" s="65"/>
      <c r="L478" s="65"/>
      <c r="M478" s="65"/>
      <c r="N478" s="65"/>
      <c r="O478" s="63"/>
      <c r="P478" s="63"/>
      <c r="Q478" s="63"/>
      <c r="R478" s="60"/>
      <c r="S478" s="60"/>
      <c r="T478" s="69"/>
      <c r="U478" s="8"/>
      <c r="X478" s="60"/>
    </row>
    <row r="479" spans="1:27" ht="11.25" outlineLevel="4" x14ac:dyDescent="0.2">
      <c r="A479" s="136"/>
      <c r="B479" s="137"/>
      <c r="C479" s="137"/>
      <c r="D479" s="138"/>
      <c r="E479" s="144" t="s">
        <v>1</v>
      </c>
      <c r="F479" s="139" t="s">
        <v>430</v>
      </c>
      <c r="G479" s="138"/>
      <c r="H479" s="140">
        <v>0</v>
      </c>
      <c r="I479" s="141"/>
      <c r="J479" s="142"/>
      <c r="K479" s="143"/>
      <c r="L479" s="143"/>
      <c r="M479" s="143"/>
      <c r="N479" s="143"/>
      <c r="O479" s="142"/>
      <c r="P479" s="142"/>
      <c r="Q479" s="142"/>
      <c r="R479" s="138"/>
      <c r="S479" s="138"/>
      <c r="T479" s="137"/>
      <c r="U479" s="6"/>
      <c r="V479" s="8"/>
      <c r="W479" s="8"/>
      <c r="X479" s="60"/>
    </row>
    <row r="480" spans="1:27" ht="11.25" outlineLevel="4" x14ac:dyDescent="0.2">
      <c r="A480" s="136"/>
      <c r="B480" s="137"/>
      <c r="C480" s="137"/>
      <c r="D480" s="138"/>
      <c r="E480" s="144"/>
      <c r="F480" s="139" t="s">
        <v>292</v>
      </c>
      <c r="G480" s="138"/>
      <c r="H480" s="140">
        <v>0</v>
      </c>
      <c r="I480" s="141"/>
      <c r="J480" s="142"/>
      <c r="K480" s="143"/>
      <c r="L480" s="143"/>
      <c r="M480" s="143"/>
      <c r="N480" s="143"/>
      <c r="O480" s="142"/>
      <c r="P480" s="142"/>
      <c r="Q480" s="142"/>
      <c r="R480" s="138"/>
      <c r="S480" s="138"/>
      <c r="T480" s="137"/>
      <c r="U480" s="6"/>
      <c r="V480" s="8"/>
      <c r="W480" s="8"/>
      <c r="X480" s="60"/>
    </row>
    <row r="481" spans="1:24" ht="11.25" outlineLevel="4" x14ac:dyDescent="0.2">
      <c r="A481" s="136"/>
      <c r="B481" s="137"/>
      <c r="C481" s="137"/>
      <c r="D481" s="138"/>
      <c r="E481" s="144"/>
      <c r="F481" s="139" t="s">
        <v>431</v>
      </c>
      <c r="G481" s="138"/>
      <c r="H481" s="140">
        <v>3.2899999999999996</v>
      </c>
      <c r="I481" s="141"/>
      <c r="J481" s="142"/>
      <c r="K481" s="143"/>
      <c r="L481" s="143"/>
      <c r="M481" s="143"/>
      <c r="N481" s="143"/>
      <c r="O481" s="142"/>
      <c r="P481" s="142"/>
      <c r="Q481" s="142"/>
      <c r="R481" s="138"/>
      <c r="S481" s="138"/>
      <c r="T481" s="137"/>
      <c r="U481" s="6"/>
      <c r="V481" s="8"/>
      <c r="W481" s="8"/>
      <c r="X481" s="60"/>
    </row>
    <row r="482" spans="1:24" ht="11.25" outlineLevel="4" x14ac:dyDescent="0.2">
      <c r="A482" s="136"/>
      <c r="B482" s="137"/>
      <c r="C482" s="137"/>
      <c r="D482" s="138"/>
      <c r="E482" s="144"/>
      <c r="F482" s="139" t="s">
        <v>432</v>
      </c>
      <c r="G482" s="138"/>
      <c r="H482" s="140">
        <v>4.6300000000000008</v>
      </c>
      <c r="I482" s="141"/>
      <c r="J482" s="142"/>
      <c r="K482" s="143"/>
      <c r="L482" s="143"/>
      <c r="M482" s="143"/>
      <c r="N482" s="143"/>
      <c r="O482" s="142"/>
      <c r="P482" s="142"/>
      <c r="Q482" s="142"/>
      <c r="R482" s="138"/>
      <c r="S482" s="138"/>
      <c r="T482" s="137"/>
      <c r="U482" s="6"/>
      <c r="V482" s="8"/>
      <c r="W482" s="8"/>
      <c r="X482" s="60"/>
    </row>
    <row r="483" spans="1:24" ht="11.25" outlineLevel="4" x14ac:dyDescent="0.2">
      <c r="A483" s="136"/>
      <c r="B483" s="137"/>
      <c r="C483" s="137"/>
      <c r="D483" s="138"/>
      <c r="E483" s="144"/>
      <c r="F483" s="139" t="s">
        <v>150</v>
      </c>
      <c r="G483" s="138"/>
      <c r="H483" s="140">
        <v>0</v>
      </c>
      <c r="I483" s="141"/>
      <c r="J483" s="142"/>
      <c r="K483" s="143"/>
      <c r="L483" s="143"/>
      <c r="M483" s="143"/>
      <c r="N483" s="143"/>
      <c r="O483" s="142"/>
      <c r="P483" s="142"/>
      <c r="Q483" s="142"/>
      <c r="R483" s="138"/>
      <c r="S483" s="138"/>
      <c r="T483" s="137"/>
      <c r="U483" s="6"/>
      <c r="V483" s="8"/>
      <c r="W483" s="8"/>
      <c r="X483" s="60"/>
    </row>
    <row r="484" spans="1:24" ht="11.25" outlineLevel="4" x14ac:dyDescent="0.2">
      <c r="A484" s="136"/>
      <c r="B484" s="137"/>
      <c r="C484" s="137"/>
      <c r="D484" s="138"/>
      <c r="E484" s="144"/>
      <c r="F484" s="139" t="s">
        <v>433</v>
      </c>
      <c r="G484" s="138"/>
      <c r="H484" s="140">
        <v>6.02</v>
      </c>
      <c r="I484" s="141"/>
      <c r="J484" s="142"/>
      <c r="K484" s="143"/>
      <c r="L484" s="143"/>
      <c r="M484" s="143"/>
      <c r="N484" s="143"/>
      <c r="O484" s="142"/>
      <c r="P484" s="142"/>
      <c r="Q484" s="142"/>
      <c r="R484" s="138"/>
      <c r="S484" s="138"/>
      <c r="T484" s="137"/>
      <c r="U484" s="6"/>
      <c r="V484" s="8"/>
      <c r="W484" s="8"/>
      <c r="X484" s="60"/>
    </row>
    <row r="485" spans="1:24" ht="11.25" outlineLevel="4" x14ac:dyDescent="0.2">
      <c r="A485" s="136"/>
      <c r="B485" s="137"/>
      <c r="C485" s="137"/>
      <c r="D485" s="138"/>
      <c r="E485" s="144"/>
      <c r="F485" s="139" t="s">
        <v>119</v>
      </c>
      <c r="G485" s="138"/>
      <c r="H485" s="140">
        <v>0</v>
      </c>
      <c r="I485" s="141"/>
      <c r="J485" s="142"/>
      <c r="K485" s="143"/>
      <c r="L485" s="143"/>
      <c r="M485" s="143"/>
      <c r="N485" s="143"/>
      <c r="O485" s="142"/>
      <c r="P485" s="142"/>
      <c r="Q485" s="142"/>
      <c r="R485" s="138"/>
      <c r="S485" s="138"/>
      <c r="T485" s="137"/>
      <c r="U485" s="6"/>
      <c r="V485" s="8"/>
      <c r="W485" s="8"/>
      <c r="X485" s="60"/>
    </row>
    <row r="486" spans="1:24" ht="11.25" outlineLevel="4" x14ac:dyDescent="0.2">
      <c r="A486" s="136"/>
      <c r="B486" s="137"/>
      <c r="C486" s="137"/>
      <c r="D486" s="138"/>
      <c r="E486" s="144"/>
      <c r="F486" s="139" t="s">
        <v>434</v>
      </c>
      <c r="G486" s="138"/>
      <c r="H486" s="140">
        <v>6.21</v>
      </c>
      <c r="I486" s="141"/>
      <c r="J486" s="142"/>
      <c r="K486" s="143"/>
      <c r="L486" s="143"/>
      <c r="M486" s="143"/>
      <c r="N486" s="143"/>
      <c r="O486" s="142"/>
      <c r="P486" s="142"/>
      <c r="Q486" s="142"/>
      <c r="R486" s="138"/>
      <c r="S486" s="138"/>
      <c r="T486" s="137"/>
      <c r="U486" s="6"/>
      <c r="V486" s="8"/>
      <c r="W486" s="8"/>
      <c r="X486" s="60"/>
    </row>
    <row r="487" spans="1:24" ht="11.25" outlineLevel="4" x14ac:dyDescent="0.2">
      <c r="A487" s="136"/>
      <c r="B487" s="137"/>
      <c r="C487" s="137"/>
      <c r="D487" s="138"/>
      <c r="E487" s="144"/>
      <c r="F487" s="139" t="s">
        <v>435</v>
      </c>
      <c r="G487" s="138"/>
      <c r="H487" s="140">
        <v>5.5100000000000007</v>
      </c>
      <c r="I487" s="141"/>
      <c r="J487" s="142"/>
      <c r="K487" s="143"/>
      <c r="L487" s="143"/>
      <c r="M487" s="143"/>
      <c r="N487" s="143"/>
      <c r="O487" s="142"/>
      <c r="P487" s="142"/>
      <c r="Q487" s="142"/>
      <c r="R487" s="138"/>
      <c r="S487" s="138"/>
      <c r="T487" s="137"/>
      <c r="U487" s="6"/>
      <c r="V487" s="8"/>
      <c r="W487" s="8"/>
      <c r="X487" s="60"/>
    </row>
    <row r="488" spans="1:24" ht="11.25" outlineLevel="4" x14ac:dyDescent="0.2">
      <c r="A488" s="136"/>
      <c r="B488" s="137"/>
      <c r="C488" s="137"/>
      <c r="D488" s="138"/>
      <c r="E488" s="144"/>
      <c r="F488" s="139" t="s">
        <v>436</v>
      </c>
      <c r="G488" s="138"/>
      <c r="H488" s="140">
        <v>5.86</v>
      </c>
      <c r="I488" s="141"/>
      <c r="J488" s="142"/>
      <c r="K488" s="143"/>
      <c r="L488" s="143"/>
      <c r="M488" s="143"/>
      <c r="N488" s="143"/>
      <c r="O488" s="142"/>
      <c r="P488" s="142"/>
      <c r="Q488" s="142"/>
      <c r="R488" s="138"/>
      <c r="S488" s="138"/>
      <c r="T488" s="137"/>
      <c r="U488" s="6"/>
      <c r="V488" s="8"/>
      <c r="W488" s="8"/>
      <c r="X488" s="60"/>
    </row>
    <row r="489" spans="1:24" ht="11.25" outlineLevel="4" x14ac:dyDescent="0.2">
      <c r="A489" s="136"/>
      <c r="B489" s="137"/>
      <c r="C489" s="137"/>
      <c r="D489" s="138"/>
      <c r="E489" s="144"/>
      <c r="F489" s="139" t="s">
        <v>302</v>
      </c>
      <c r="G489" s="138"/>
      <c r="H489" s="140">
        <v>0</v>
      </c>
      <c r="I489" s="141"/>
      <c r="J489" s="142"/>
      <c r="K489" s="143"/>
      <c r="L489" s="143"/>
      <c r="M489" s="143"/>
      <c r="N489" s="143"/>
      <c r="O489" s="142"/>
      <c r="P489" s="142"/>
      <c r="Q489" s="142"/>
      <c r="R489" s="138"/>
      <c r="S489" s="138"/>
      <c r="T489" s="137"/>
      <c r="U489" s="6"/>
      <c r="V489" s="8"/>
      <c r="W489" s="8"/>
      <c r="X489" s="60"/>
    </row>
    <row r="490" spans="1:24" ht="11.25" outlineLevel="4" x14ac:dyDescent="0.2">
      <c r="A490" s="136"/>
      <c r="B490" s="137"/>
      <c r="C490" s="137"/>
      <c r="D490" s="138"/>
      <c r="E490" s="144"/>
      <c r="F490" s="139" t="s">
        <v>437</v>
      </c>
      <c r="G490" s="138"/>
      <c r="H490" s="140">
        <v>5.2600000000000007</v>
      </c>
      <c r="I490" s="141"/>
      <c r="J490" s="142"/>
      <c r="K490" s="143"/>
      <c r="L490" s="143"/>
      <c r="M490" s="143"/>
      <c r="N490" s="143"/>
      <c r="O490" s="142"/>
      <c r="P490" s="142"/>
      <c r="Q490" s="142"/>
      <c r="R490" s="138"/>
      <c r="S490" s="138"/>
      <c r="T490" s="137"/>
      <c r="U490" s="6"/>
      <c r="V490" s="8"/>
      <c r="W490" s="8"/>
      <c r="X490" s="60"/>
    </row>
    <row r="491" spans="1:24" ht="11.25" outlineLevel="4" x14ac:dyDescent="0.2">
      <c r="A491" s="136"/>
      <c r="B491" s="137"/>
      <c r="C491" s="137"/>
      <c r="D491" s="138"/>
      <c r="E491" s="144"/>
      <c r="F491" s="139" t="s">
        <v>438</v>
      </c>
      <c r="G491" s="138"/>
      <c r="H491" s="140">
        <v>5.330000000000001</v>
      </c>
      <c r="I491" s="141"/>
      <c r="J491" s="142"/>
      <c r="K491" s="143"/>
      <c r="L491" s="143"/>
      <c r="M491" s="143"/>
      <c r="N491" s="143"/>
      <c r="O491" s="142"/>
      <c r="P491" s="142"/>
      <c r="Q491" s="142"/>
      <c r="R491" s="138"/>
      <c r="S491" s="138"/>
      <c r="T491" s="137"/>
      <c r="U491" s="6"/>
      <c r="V491" s="8"/>
      <c r="W491" s="8"/>
      <c r="X491" s="60"/>
    </row>
    <row r="492" spans="1:24" ht="11.25" outlineLevel="4" x14ac:dyDescent="0.2">
      <c r="A492" s="136"/>
      <c r="B492" s="137"/>
      <c r="C492" s="137"/>
      <c r="D492" s="138"/>
      <c r="E492" s="144"/>
      <c r="F492" s="139" t="s">
        <v>439</v>
      </c>
      <c r="G492" s="138"/>
      <c r="H492" s="140">
        <v>5.2500000000000009</v>
      </c>
      <c r="I492" s="141"/>
      <c r="J492" s="142"/>
      <c r="K492" s="143"/>
      <c r="L492" s="143"/>
      <c r="M492" s="143"/>
      <c r="N492" s="143"/>
      <c r="O492" s="142"/>
      <c r="P492" s="142"/>
      <c r="Q492" s="142"/>
      <c r="R492" s="138"/>
      <c r="S492" s="138"/>
      <c r="T492" s="137"/>
      <c r="U492" s="6"/>
      <c r="V492" s="8"/>
      <c r="W492" s="8"/>
      <c r="X492" s="60"/>
    </row>
    <row r="493" spans="1:24" ht="11.25" outlineLevel="4" x14ac:dyDescent="0.2">
      <c r="A493" s="136"/>
      <c r="B493" s="137"/>
      <c r="C493" s="137"/>
      <c r="D493" s="138"/>
      <c r="E493" s="144"/>
      <c r="F493" s="139" t="s">
        <v>440</v>
      </c>
      <c r="G493" s="138"/>
      <c r="H493" s="140">
        <v>5.27</v>
      </c>
      <c r="I493" s="141"/>
      <c r="J493" s="142"/>
      <c r="K493" s="143"/>
      <c r="L493" s="143"/>
      <c r="M493" s="143"/>
      <c r="N493" s="143"/>
      <c r="O493" s="142"/>
      <c r="P493" s="142"/>
      <c r="Q493" s="142"/>
      <c r="R493" s="138"/>
      <c r="S493" s="138"/>
      <c r="T493" s="137"/>
      <c r="U493" s="6"/>
      <c r="V493" s="8"/>
      <c r="W493" s="8"/>
      <c r="X493" s="60"/>
    </row>
    <row r="494" spans="1:24" ht="11.25" outlineLevel="4" x14ac:dyDescent="0.2">
      <c r="A494" s="136"/>
      <c r="B494" s="137"/>
      <c r="C494" s="137"/>
      <c r="D494" s="138"/>
      <c r="E494" s="144"/>
      <c r="F494" s="139" t="s">
        <v>121</v>
      </c>
      <c r="G494" s="138"/>
      <c r="H494" s="140">
        <v>0</v>
      </c>
      <c r="I494" s="141"/>
      <c r="J494" s="142"/>
      <c r="K494" s="143"/>
      <c r="L494" s="143"/>
      <c r="M494" s="143"/>
      <c r="N494" s="143"/>
      <c r="O494" s="142"/>
      <c r="P494" s="142"/>
      <c r="Q494" s="142"/>
      <c r="R494" s="138"/>
      <c r="S494" s="138"/>
      <c r="T494" s="137"/>
      <c r="U494" s="6"/>
      <c r="V494" s="8"/>
      <c r="W494" s="8"/>
      <c r="X494" s="60"/>
    </row>
    <row r="495" spans="1:24" ht="11.25" outlineLevel="4" x14ac:dyDescent="0.2">
      <c r="A495" s="136"/>
      <c r="B495" s="137"/>
      <c r="C495" s="137"/>
      <c r="D495" s="138"/>
      <c r="E495" s="144"/>
      <c r="F495" s="139" t="s">
        <v>441</v>
      </c>
      <c r="G495" s="138"/>
      <c r="H495" s="140">
        <v>5.56</v>
      </c>
      <c r="I495" s="141"/>
      <c r="J495" s="142"/>
      <c r="K495" s="143"/>
      <c r="L495" s="143"/>
      <c r="M495" s="143"/>
      <c r="N495" s="143"/>
      <c r="O495" s="142"/>
      <c r="P495" s="142"/>
      <c r="Q495" s="142"/>
      <c r="R495" s="138"/>
      <c r="S495" s="138"/>
      <c r="T495" s="137"/>
      <c r="U495" s="6"/>
      <c r="V495" s="8"/>
      <c r="W495" s="8"/>
      <c r="X495" s="60"/>
    </row>
    <row r="496" spans="1:24" ht="11.25" outlineLevel="4" x14ac:dyDescent="0.2">
      <c r="A496" s="136"/>
      <c r="B496" s="137"/>
      <c r="C496" s="137"/>
      <c r="D496" s="138"/>
      <c r="E496" s="144"/>
      <c r="F496" s="139" t="s">
        <v>442</v>
      </c>
      <c r="G496" s="138"/>
      <c r="H496" s="140">
        <v>4.9400000000000004</v>
      </c>
      <c r="I496" s="141"/>
      <c r="J496" s="142"/>
      <c r="K496" s="143"/>
      <c r="L496" s="143"/>
      <c r="M496" s="143"/>
      <c r="N496" s="143"/>
      <c r="O496" s="142"/>
      <c r="P496" s="142"/>
      <c r="Q496" s="142"/>
      <c r="R496" s="138"/>
      <c r="S496" s="138"/>
      <c r="T496" s="137"/>
      <c r="U496" s="6"/>
      <c r="V496" s="8"/>
      <c r="W496" s="8"/>
      <c r="X496" s="60"/>
    </row>
    <row r="497" spans="1:27" ht="7.5" customHeight="1" outlineLevel="4" x14ac:dyDescent="0.15">
      <c r="A497" s="8"/>
      <c r="B497" s="69"/>
      <c r="C497" s="69"/>
      <c r="D497" s="60"/>
      <c r="E497" s="60"/>
      <c r="F497" s="103"/>
      <c r="G497" s="60"/>
      <c r="H497" s="65"/>
      <c r="I497" s="104"/>
      <c r="J497" s="63"/>
      <c r="K497" s="65"/>
      <c r="L497" s="65"/>
      <c r="M497" s="65"/>
      <c r="N497" s="65"/>
      <c r="O497" s="63"/>
      <c r="P497" s="63"/>
      <c r="Q497" s="63"/>
      <c r="R497" s="60"/>
      <c r="S497" s="60"/>
      <c r="T497" s="69"/>
      <c r="U497" s="8"/>
      <c r="X497" s="60"/>
    </row>
    <row r="498" spans="1:27" ht="11.25" outlineLevel="3" x14ac:dyDescent="0.2">
      <c r="A498" s="4"/>
      <c r="B498" s="119"/>
      <c r="C498" s="120">
        <v>70</v>
      </c>
      <c r="D498" s="121" t="s">
        <v>113</v>
      </c>
      <c r="E498" s="122" t="s">
        <v>443</v>
      </c>
      <c r="F498" s="123" t="s">
        <v>444</v>
      </c>
      <c r="G498" s="121" t="s">
        <v>269</v>
      </c>
      <c r="H498" s="124">
        <v>126.5</v>
      </c>
      <c r="I498" s="125">
        <v>0</v>
      </c>
      <c r="J498" s="126">
        <f>H498*I498</f>
        <v>0</v>
      </c>
      <c r="K498" s="124">
        <v>4.4000000000000002E-4</v>
      </c>
      <c r="L498" s="124">
        <f>H498*K498</f>
        <v>5.5660000000000001E-2</v>
      </c>
      <c r="M498" s="124"/>
      <c r="N498" s="124">
        <f>H498*M498</f>
        <v>0</v>
      </c>
      <c r="O498" s="126">
        <v>21</v>
      </c>
      <c r="P498" s="126">
        <f>J498*(O498/100)</f>
        <v>0</v>
      </c>
      <c r="Q498" s="126">
        <f>J498+P498</f>
        <v>0</v>
      </c>
      <c r="R498" s="127"/>
      <c r="S498" s="127" t="s">
        <v>323</v>
      </c>
      <c r="T498" s="128">
        <v>1</v>
      </c>
      <c r="U498" s="8"/>
      <c r="V498" s="8"/>
      <c r="W498" s="8"/>
      <c r="X498" s="60"/>
    </row>
    <row r="499" spans="1:27" ht="9.75" outlineLevel="4" x14ac:dyDescent="0.2">
      <c r="A499" s="129"/>
      <c r="B499" s="130"/>
      <c r="C499" s="130"/>
      <c r="D499" s="131"/>
      <c r="E499" s="135" t="s">
        <v>0</v>
      </c>
      <c r="F499" s="158" t="s">
        <v>445</v>
      </c>
      <c r="G499" s="158"/>
      <c r="H499" s="159"/>
      <c r="I499" s="160"/>
      <c r="J499" s="161"/>
      <c r="K499" s="133"/>
      <c r="L499" s="133"/>
      <c r="M499" s="133"/>
      <c r="N499" s="133"/>
      <c r="O499" s="134"/>
      <c r="P499" s="134"/>
      <c r="Q499" s="134"/>
      <c r="R499" s="131"/>
      <c r="S499" s="131"/>
      <c r="T499" s="130"/>
      <c r="U499" s="6"/>
      <c r="V499" s="8"/>
      <c r="W499" s="8"/>
      <c r="X499" s="132" t="str">
        <f>F499</f>
        <v>Úpravy vnějších vodorovných a svislých spár obvodového pláště z panelových dílců tmelení spáry tmelem akrylátovým, průřezu tmeleného profilu do 200 mm2</v>
      </c>
      <c r="Y499" s="9"/>
      <c r="AA499" s="11"/>
    </row>
    <row r="500" spans="1:27" ht="7.5" customHeight="1" outlineLevel="4" x14ac:dyDescent="0.15">
      <c r="B500" s="69"/>
      <c r="C500" s="69"/>
      <c r="D500" s="60"/>
      <c r="E500" s="60"/>
      <c r="F500" s="61"/>
      <c r="G500" s="60"/>
      <c r="H500" s="65"/>
      <c r="I500" s="104"/>
      <c r="J500" s="63"/>
      <c r="K500" s="65"/>
      <c r="L500" s="65"/>
      <c r="M500" s="65"/>
      <c r="N500" s="65"/>
      <c r="O500" s="63"/>
      <c r="P500" s="63"/>
      <c r="Q500" s="63"/>
      <c r="R500" s="60"/>
      <c r="S500" s="60"/>
      <c r="T500" s="69"/>
      <c r="U500" s="8"/>
      <c r="X500" s="60"/>
    </row>
    <row r="501" spans="1:27" ht="11.25" outlineLevel="4" x14ac:dyDescent="0.2">
      <c r="A501" s="136"/>
      <c r="B501" s="137"/>
      <c r="C501" s="137"/>
      <c r="D501" s="138"/>
      <c r="E501" s="144" t="s">
        <v>1</v>
      </c>
      <c r="F501" s="139" t="s">
        <v>446</v>
      </c>
      <c r="G501" s="138"/>
      <c r="H501" s="140">
        <v>0</v>
      </c>
      <c r="I501" s="141"/>
      <c r="J501" s="142"/>
      <c r="K501" s="143"/>
      <c r="L501" s="143"/>
      <c r="M501" s="143"/>
      <c r="N501" s="143"/>
      <c r="O501" s="142"/>
      <c r="P501" s="142"/>
      <c r="Q501" s="142"/>
      <c r="R501" s="138"/>
      <c r="S501" s="138"/>
      <c r="T501" s="137"/>
      <c r="U501" s="6"/>
      <c r="V501" s="8"/>
      <c r="W501" s="8"/>
      <c r="X501" s="60"/>
    </row>
    <row r="502" spans="1:27" ht="11.25" outlineLevel="4" x14ac:dyDescent="0.2">
      <c r="A502" s="136"/>
      <c r="B502" s="137"/>
      <c r="C502" s="137"/>
      <c r="D502" s="138"/>
      <c r="E502" s="144"/>
      <c r="F502" s="139" t="s">
        <v>447</v>
      </c>
      <c r="G502" s="138"/>
      <c r="H502" s="140">
        <v>5</v>
      </c>
      <c r="I502" s="141"/>
      <c r="J502" s="142"/>
      <c r="K502" s="143"/>
      <c r="L502" s="143"/>
      <c r="M502" s="143"/>
      <c r="N502" s="143"/>
      <c r="O502" s="142"/>
      <c r="P502" s="142"/>
      <c r="Q502" s="142"/>
      <c r="R502" s="138"/>
      <c r="S502" s="138"/>
      <c r="T502" s="137"/>
      <c r="U502" s="6"/>
      <c r="V502" s="8"/>
      <c r="W502" s="8"/>
      <c r="X502" s="60"/>
    </row>
    <row r="503" spans="1:27" ht="11.25" outlineLevel="4" x14ac:dyDescent="0.2">
      <c r="A503" s="136"/>
      <c r="B503" s="137"/>
      <c r="C503" s="137"/>
      <c r="D503" s="138"/>
      <c r="E503" s="144"/>
      <c r="F503" s="139" t="s">
        <v>448</v>
      </c>
      <c r="G503" s="138"/>
      <c r="H503" s="140">
        <v>121.5</v>
      </c>
      <c r="I503" s="141"/>
      <c r="J503" s="142"/>
      <c r="K503" s="143"/>
      <c r="L503" s="143"/>
      <c r="M503" s="143"/>
      <c r="N503" s="143"/>
      <c r="O503" s="142"/>
      <c r="P503" s="142"/>
      <c r="Q503" s="142"/>
      <c r="R503" s="138"/>
      <c r="S503" s="138"/>
      <c r="T503" s="137"/>
      <c r="U503" s="6"/>
      <c r="V503" s="8"/>
      <c r="W503" s="8"/>
      <c r="X503" s="60"/>
    </row>
    <row r="504" spans="1:27" ht="7.5" customHeight="1" outlineLevel="4" x14ac:dyDescent="0.15">
      <c r="A504" s="8"/>
      <c r="B504" s="69"/>
      <c r="C504" s="69"/>
      <c r="D504" s="60"/>
      <c r="E504" s="60"/>
      <c r="F504" s="103"/>
      <c r="G504" s="60"/>
      <c r="H504" s="65"/>
      <c r="I504" s="104"/>
      <c r="J504" s="63"/>
      <c r="K504" s="65"/>
      <c r="L504" s="65"/>
      <c r="M504" s="65"/>
      <c r="N504" s="65"/>
      <c r="O504" s="63"/>
      <c r="P504" s="63"/>
      <c r="Q504" s="63"/>
      <c r="R504" s="60"/>
      <c r="S504" s="60"/>
      <c r="T504" s="69"/>
      <c r="U504" s="8"/>
      <c r="X504" s="60"/>
    </row>
    <row r="505" spans="1:27" ht="11.25" outlineLevel="3" x14ac:dyDescent="0.2">
      <c r="A505" s="4"/>
      <c r="B505" s="119"/>
      <c r="C505" s="120">
        <v>71</v>
      </c>
      <c r="D505" s="121" t="s">
        <v>113</v>
      </c>
      <c r="E505" s="122" t="s">
        <v>449</v>
      </c>
      <c r="F505" s="123" t="s">
        <v>450</v>
      </c>
      <c r="G505" s="121" t="s">
        <v>143</v>
      </c>
      <c r="H505" s="124">
        <v>0.63990000000000002</v>
      </c>
      <c r="I505" s="125">
        <v>0</v>
      </c>
      <c r="J505" s="126">
        <f>H505*I505</f>
        <v>0</v>
      </c>
      <c r="K505" s="124">
        <v>0.55110000000000003</v>
      </c>
      <c r="L505" s="124">
        <f>H505*K505</f>
        <v>0.35264889000000005</v>
      </c>
      <c r="M505" s="124"/>
      <c r="N505" s="124">
        <f>H505*M505</f>
        <v>0</v>
      </c>
      <c r="O505" s="126">
        <v>21</v>
      </c>
      <c r="P505" s="126">
        <f>J505*(O505/100)</f>
        <v>0</v>
      </c>
      <c r="Q505" s="126">
        <f>J505+P505</f>
        <v>0</v>
      </c>
      <c r="R505" s="127"/>
      <c r="S505" s="127" t="s">
        <v>117</v>
      </c>
      <c r="T505" s="128">
        <v>1</v>
      </c>
      <c r="U505" s="8"/>
      <c r="V505" s="8"/>
      <c r="W505" s="8"/>
      <c r="X505" s="60"/>
    </row>
    <row r="506" spans="1:27" ht="9.75" outlineLevel="4" x14ac:dyDescent="0.2">
      <c r="A506" s="129"/>
      <c r="B506" s="130"/>
      <c r="C506" s="130"/>
      <c r="D506" s="131"/>
      <c r="E506" s="135" t="s">
        <v>0</v>
      </c>
      <c r="F506" s="158" t="s">
        <v>451</v>
      </c>
      <c r="G506" s="158"/>
      <c r="H506" s="159"/>
      <c r="I506" s="160"/>
      <c r="J506" s="161"/>
      <c r="K506" s="133"/>
      <c r="L506" s="133"/>
      <c r="M506" s="133"/>
      <c r="N506" s="133"/>
      <c r="O506" s="134"/>
      <c r="P506" s="134"/>
      <c r="Q506" s="134"/>
      <c r="R506" s="131"/>
      <c r="S506" s="131"/>
      <c r="T506" s="130"/>
      <c r="U506" s="6"/>
      <c r="V506" s="8"/>
      <c r="W506" s="8"/>
      <c r="X506" s="132" t="str">
        <f>F506</f>
        <v>Okapový chodník z kameniva s udusáním a urovnáním povrchu z kačírku tl. 300 mm</v>
      </c>
      <c r="Y506" s="9"/>
      <c r="AA506" s="11"/>
    </row>
    <row r="507" spans="1:27" ht="7.5" customHeight="1" outlineLevel="4" x14ac:dyDescent="0.15">
      <c r="B507" s="69"/>
      <c r="C507" s="69"/>
      <c r="D507" s="60"/>
      <c r="E507" s="60"/>
      <c r="F507" s="61"/>
      <c r="G507" s="60"/>
      <c r="H507" s="65"/>
      <c r="I507" s="104"/>
      <c r="J507" s="63"/>
      <c r="K507" s="65"/>
      <c r="L507" s="65"/>
      <c r="M507" s="65"/>
      <c r="N507" s="65"/>
      <c r="O507" s="63"/>
      <c r="P507" s="63"/>
      <c r="Q507" s="63"/>
      <c r="R507" s="60"/>
      <c r="S507" s="60"/>
      <c r="T507" s="69"/>
      <c r="U507" s="8"/>
      <c r="X507" s="60"/>
    </row>
    <row r="508" spans="1:27" ht="11.25" outlineLevel="4" x14ac:dyDescent="0.2">
      <c r="A508" s="136"/>
      <c r="B508" s="137"/>
      <c r="C508" s="137"/>
      <c r="D508" s="138"/>
      <c r="E508" s="144" t="s">
        <v>1</v>
      </c>
      <c r="F508" s="139" t="s">
        <v>292</v>
      </c>
      <c r="G508" s="138"/>
      <c r="H508" s="140">
        <v>0</v>
      </c>
      <c r="I508" s="141"/>
      <c r="J508" s="142"/>
      <c r="K508" s="143"/>
      <c r="L508" s="143"/>
      <c r="M508" s="143"/>
      <c r="N508" s="143"/>
      <c r="O508" s="142"/>
      <c r="P508" s="142"/>
      <c r="Q508" s="142"/>
      <c r="R508" s="138"/>
      <c r="S508" s="138"/>
      <c r="T508" s="137"/>
      <c r="U508" s="6"/>
      <c r="V508" s="8"/>
      <c r="W508" s="8"/>
      <c r="X508" s="60"/>
    </row>
    <row r="509" spans="1:27" ht="11.25" outlineLevel="4" x14ac:dyDescent="0.2">
      <c r="A509" s="136"/>
      <c r="B509" s="137"/>
      <c r="C509" s="137"/>
      <c r="D509" s="138"/>
      <c r="E509" s="144"/>
      <c r="F509" s="139" t="s">
        <v>452</v>
      </c>
      <c r="G509" s="138"/>
      <c r="H509" s="140">
        <v>0.63990000000000002</v>
      </c>
      <c r="I509" s="141"/>
      <c r="J509" s="142"/>
      <c r="K509" s="143"/>
      <c r="L509" s="143"/>
      <c r="M509" s="143"/>
      <c r="N509" s="143"/>
      <c r="O509" s="142"/>
      <c r="P509" s="142"/>
      <c r="Q509" s="142"/>
      <c r="R509" s="138"/>
      <c r="S509" s="138"/>
      <c r="T509" s="137"/>
      <c r="U509" s="6"/>
      <c r="V509" s="8"/>
      <c r="W509" s="8"/>
      <c r="X509" s="60"/>
    </row>
    <row r="510" spans="1:27" ht="7.5" customHeight="1" outlineLevel="4" x14ac:dyDescent="0.15">
      <c r="A510" s="8"/>
      <c r="B510" s="69"/>
      <c r="C510" s="69"/>
      <c r="D510" s="60"/>
      <c r="E510" s="60"/>
      <c r="F510" s="103"/>
      <c r="G510" s="60"/>
      <c r="H510" s="65"/>
      <c r="I510" s="104"/>
      <c r="J510" s="63"/>
      <c r="K510" s="65"/>
      <c r="L510" s="65"/>
      <c r="M510" s="65"/>
      <c r="N510" s="65"/>
      <c r="O510" s="63"/>
      <c r="P510" s="63"/>
      <c r="Q510" s="63"/>
      <c r="R510" s="60"/>
      <c r="S510" s="60"/>
      <c r="T510" s="69"/>
      <c r="U510" s="8"/>
      <c r="X510" s="60"/>
    </row>
    <row r="511" spans="1:27" outlineLevel="3" x14ac:dyDescent="0.15">
      <c r="B511" s="6"/>
      <c r="C511" s="6"/>
      <c r="D511" s="6"/>
      <c r="E511" s="6"/>
      <c r="F511" s="6"/>
      <c r="G511" s="6"/>
      <c r="H511" s="6"/>
      <c r="I511" s="8"/>
      <c r="J511" s="8"/>
      <c r="K511" s="6"/>
      <c r="L511" s="6"/>
      <c r="M511" s="6"/>
      <c r="N511" s="6"/>
      <c r="O511" s="6"/>
      <c r="P511" s="8"/>
      <c r="Q511" s="8"/>
      <c r="R511" s="8"/>
      <c r="S511" s="6"/>
      <c r="T511" s="6"/>
      <c r="X511" s="6"/>
    </row>
    <row r="512" spans="1:27" ht="11.25" outlineLevel="2" x14ac:dyDescent="0.2">
      <c r="A512" s="96" t="s">
        <v>88</v>
      </c>
      <c r="B512" s="100">
        <v>3</v>
      </c>
      <c r="C512" s="113"/>
      <c r="D512" s="114" t="s">
        <v>112</v>
      </c>
      <c r="E512" s="114"/>
      <c r="F512" s="115" t="s">
        <v>89</v>
      </c>
      <c r="G512" s="114"/>
      <c r="H512" s="116"/>
      <c r="I512" s="117"/>
      <c r="J512" s="98">
        <f>SUBTOTAL(9,J513:J570)</f>
        <v>0</v>
      </c>
      <c r="K512" s="116"/>
      <c r="L512" s="99">
        <f>SUBTOTAL(9,L513:L570)</f>
        <v>5.0212E-2</v>
      </c>
      <c r="M512" s="116"/>
      <c r="N512" s="99">
        <f>SUBTOTAL(9,N513:N570)</f>
        <v>0</v>
      </c>
      <c r="O512" s="118"/>
      <c r="P512" s="98">
        <f>SUBTOTAL(9,P513:P570)</f>
        <v>0</v>
      </c>
      <c r="Q512" s="98">
        <f>SUBTOTAL(9,Q513:Q570)</f>
        <v>0</v>
      </c>
      <c r="R512" s="114"/>
      <c r="S512" s="114"/>
      <c r="T512" s="100">
        <f>SUBTOTAL(9,T513:T570)</f>
        <v>13</v>
      </c>
      <c r="U512" s="6"/>
      <c r="V512" s="8"/>
      <c r="W512" s="8"/>
      <c r="X512" s="60"/>
    </row>
    <row r="513" spans="1:27" ht="11.25" outlineLevel="3" x14ac:dyDescent="0.2">
      <c r="A513" s="4"/>
      <c r="B513" s="119"/>
      <c r="C513" s="120">
        <v>72</v>
      </c>
      <c r="D513" s="121" t="s">
        <v>113</v>
      </c>
      <c r="E513" s="122" t="s">
        <v>453</v>
      </c>
      <c r="F513" s="123" t="s">
        <v>454</v>
      </c>
      <c r="G513" s="121" t="s">
        <v>269</v>
      </c>
      <c r="H513" s="124">
        <v>6</v>
      </c>
      <c r="I513" s="125">
        <v>0</v>
      </c>
      <c r="J513" s="126">
        <f>H513*I513</f>
        <v>0</v>
      </c>
      <c r="K513" s="124">
        <v>1.0000000000000001E-5</v>
      </c>
      <c r="L513" s="124">
        <f>H513*K513</f>
        <v>6.0000000000000008E-5</v>
      </c>
      <c r="M513" s="124"/>
      <c r="N513" s="124">
        <f>H513*M513</f>
        <v>0</v>
      </c>
      <c r="O513" s="126">
        <v>21</v>
      </c>
      <c r="P513" s="126">
        <f>J513*(O513/100)</f>
        <v>0</v>
      </c>
      <c r="Q513" s="126">
        <f>J513+P513</f>
        <v>0</v>
      </c>
      <c r="R513" s="127"/>
      <c r="S513" s="127" t="s">
        <v>117</v>
      </c>
      <c r="T513" s="128">
        <v>1</v>
      </c>
      <c r="U513" s="8"/>
      <c r="V513" s="8"/>
      <c r="W513" s="8"/>
      <c r="X513" s="60"/>
    </row>
    <row r="514" spans="1:27" ht="9.75" outlineLevel="4" x14ac:dyDescent="0.2">
      <c r="A514" s="129"/>
      <c r="B514" s="130"/>
      <c r="C514" s="130"/>
      <c r="D514" s="131"/>
      <c r="E514" s="135" t="s">
        <v>0</v>
      </c>
      <c r="F514" s="158" t="s">
        <v>455</v>
      </c>
      <c r="G514" s="158"/>
      <c r="H514" s="159"/>
      <c r="I514" s="160"/>
      <c r="J514" s="161"/>
      <c r="K514" s="133"/>
      <c r="L514" s="133"/>
      <c r="M514" s="133"/>
      <c r="N514" s="133"/>
      <c r="O514" s="134"/>
      <c r="P514" s="134"/>
      <c r="Q514" s="134"/>
      <c r="R514" s="131"/>
      <c r="S514" s="131"/>
      <c r="T514" s="130"/>
      <c r="U514" s="6"/>
      <c r="V514" s="8"/>
      <c r="W514" s="8"/>
      <c r="X514" s="132" t="str">
        <f>F514</f>
        <v>Montáž kanalizačního potrubí z polypropylenu PP hladkého plnostěnného SN 10 DN 150</v>
      </c>
      <c r="Y514" s="9"/>
      <c r="AA514" s="11"/>
    </row>
    <row r="515" spans="1:27" ht="7.5" customHeight="1" outlineLevel="4" x14ac:dyDescent="0.15">
      <c r="B515" s="69"/>
      <c r="C515" s="69"/>
      <c r="D515" s="60"/>
      <c r="E515" s="60"/>
      <c r="F515" s="61"/>
      <c r="G515" s="60"/>
      <c r="H515" s="65"/>
      <c r="I515" s="104"/>
      <c r="J515" s="63"/>
      <c r="K515" s="65"/>
      <c r="L515" s="65"/>
      <c r="M515" s="65"/>
      <c r="N515" s="65"/>
      <c r="O515" s="63"/>
      <c r="P515" s="63"/>
      <c r="Q515" s="63"/>
      <c r="R515" s="60"/>
      <c r="S515" s="60"/>
      <c r="T515" s="69"/>
      <c r="U515" s="8"/>
      <c r="X515" s="60"/>
    </row>
    <row r="516" spans="1:27" ht="11.25" outlineLevel="4" x14ac:dyDescent="0.2">
      <c r="A516" s="136"/>
      <c r="B516" s="137"/>
      <c r="C516" s="137"/>
      <c r="D516" s="138"/>
      <c r="E516" s="144" t="s">
        <v>1</v>
      </c>
      <c r="F516" s="139" t="s">
        <v>119</v>
      </c>
      <c r="G516" s="138"/>
      <c r="H516" s="140">
        <v>0</v>
      </c>
      <c r="I516" s="141"/>
      <c r="J516" s="142"/>
      <c r="K516" s="143"/>
      <c r="L516" s="143"/>
      <c r="M516" s="143"/>
      <c r="N516" s="143"/>
      <c r="O516" s="142"/>
      <c r="P516" s="142"/>
      <c r="Q516" s="142"/>
      <c r="R516" s="138"/>
      <c r="S516" s="138"/>
      <c r="T516" s="137"/>
      <c r="U516" s="6"/>
      <c r="V516" s="8"/>
      <c r="W516" s="8"/>
      <c r="X516" s="60"/>
    </row>
    <row r="517" spans="1:27" ht="11.25" outlineLevel="4" x14ac:dyDescent="0.2">
      <c r="A517" s="136"/>
      <c r="B517" s="137"/>
      <c r="C517" s="137"/>
      <c r="D517" s="138"/>
      <c r="E517" s="144"/>
      <c r="F517" s="139" t="s">
        <v>456</v>
      </c>
      <c r="G517" s="138"/>
      <c r="H517" s="140">
        <v>3</v>
      </c>
      <c r="I517" s="141"/>
      <c r="J517" s="142"/>
      <c r="K517" s="143"/>
      <c r="L517" s="143"/>
      <c r="M517" s="143"/>
      <c r="N517" s="143"/>
      <c r="O517" s="142"/>
      <c r="P517" s="142"/>
      <c r="Q517" s="142"/>
      <c r="R517" s="138"/>
      <c r="S517" s="138"/>
      <c r="T517" s="137"/>
      <c r="U517" s="6"/>
      <c r="V517" s="8"/>
      <c r="W517" s="8"/>
      <c r="X517" s="60"/>
    </row>
    <row r="518" spans="1:27" ht="11.25" outlineLevel="4" x14ac:dyDescent="0.2">
      <c r="A518" s="136"/>
      <c r="B518" s="137"/>
      <c r="C518" s="137"/>
      <c r="D518" s="138"/>
      <c r="E518" s="144"/>
      <c r="F518" s="139" t="s">
        <v>121</v>
      </c>
      <c r="G518" s="138"/>
      <c r="H518" s="140">
        <v>0</v>
      </c>
      <c r="I518" s="141"/>
      <c r="J518" s="142"/>
      <c r="K518" s="143"/>
      <c r="L518" s="143"/>
      <c r="M518" s="143"/>
      <c r="N518" s="143"/>
      <c r="O518" s="142"/>
      <c r="P518" s="142"/>
      <c r="Q518" s="142"/>
      <c r="R518" s="138"/>
      <c r="S518" s="138"/>
      <c r="T518" s="137"/>
      <c r="U518" s="6"/>
      <c r="V518" s="8"/>
      <c r="W518" s="8"/>
      <c r="X518" s="60"/>
    </row>
    <row r="519" spans="1:27" ht="11.25" outlineLevel="4" x14ac:dyDescent="0.2">
      <c r="A519" s="136"/>
      <c r="B519" s="137"/>
      <c r="C519" s="137"/>
      <c r="D519" s="138"/>
      <c r="E519" s="144"/>
      <c r="F519" s="139" t="s">
        <v>456</v>
      </c>
      <c r="G519" s="138"/>
      <c r="H519" s="140">
        <v>3</v>
      </c>
      <c r="I519" s="141"/>
      <c r="J519" s="142"/>
      <c r="K519" s="143"/>
      <c r="L519" s="143"/>
      <c r="M519" s="143"/>
      <c r="N519" s="143"/>
      <c r="O519" s="142"/>
      <c r="P519" s="142"/>
      <c r="Q519" s="142"/>
      <c r="R519" s="138"/>
      <c r="S519" s="138"/>
      <c r="T519" s="137"/>
      <c r="U519" s="6"/>
      <c r="V519" s="8"/>
      <c r="W519" s="8"/>
      <c r="X519" s="60"/>
    </row>
    <row r="520" spans="1:27" ht="7.5" customHeight="1" outlineLevel="4" x14ac:dyDescent="0.15">
      <c r="A520" s="8"/>
      <c r="B520" s="69"/>
      <c r="C520" s="69"/>
      <c r="D520" s="60"/>
      <c r="E520" s="60"/>
      <c r="F520" s="103"/>
      <c r="G520" s="60"/>
      <c r="H520" s="65"/>
      <c r="I520" s="104"/>
      <c r="J520" s="63"/>
      <c r="K520" s="65"/>
      <c r="L520" s="65"/>
      <c r="M520" s="65"/>
      <c r="N520" s="65"/>
      <c r="O520" s="63"/>
      <c r="P520" s="63"/>
      <c r="Q520" s="63"/>
      <c r="R520" s="60"/>
      <c r="S520" s="60"/>
      <c r="T520" s="69"/>
      <c r="U520" s="8"/>
      <c r="X520" s="60"/>
    </row>
    <row r="521" spans="1:27" ht="11.25" outlineLevel="3" x14ac:dyDescent="0.2">
      <c r="A521" s="4"/>
      <c r="B521" s="119"/>
      <c r="C521" s="120">
        <v>73</v>
      </c>
      <c r="D521" s="121" t="s">
        <v>197</v>
      </c>
      <c r="E521" s="122" t="s">
        <v>457</v>
      </c>
      <c r="F521" s="123" t="s">
        <v>458</v>
      </c>
      <c r="G521" s="121" t="s">
        <v>269</v>
      </c>
      <c r="H521" s="124">
        <v>6.06</v>
      </c>
      <c r="I521" s="125">
        <v>0</v>
      </c>
      <c r="J521" s="126">
        <f>H521*I521</f>
        <v>0</v>
      </c>
      <c r="K521" s="124">
        <v>2.7699999999999999E-3</v>
      </c>
      <c r="L521" s="124">
        <f>H521*K521</f>
        <v>1.6786199999999998E-2</v>
      </c>
      <c r="M521" s="124"/>
      <c r="N521" s="124">
        <f>H521*M521</f>
        <v>0</v>
      </c>
      <c r="O521" s="126">
        <v>21</v>
      </c>
      <c r="P521" s="126">
        <f>J521*(O521/100)</f>
        <v>0</v>
      </c>
      <c r="Q521" s="126">
        <f>J521+P521</f>
        <v>0</v>
      </c>
      <c r="R521" s="127"/>
      <c r="S521" s="127" t="s">
        <v>117</v>
      </c>
      <c r="T521" s="128">
        <v>1</v>
      </c>
      <c r="U521" s="8"/>
      <c r="V521" s="8"/>
      <c r="W521" s="8"/>
      <c r="X521" s="60"/>
    </row>
    <row r="522" spans="1:27" ht="9.75" outlineLevel="4" x14ac:dyDescent="0.2">
      <c r="A522" s="129"/>
      <c r="B522" s="130"/>
      <c r="C522" s="130"/>
      <c r="D522" s="131"/>
      <c r="E522" s="135" t="s">
        <v>0</v>
      </c>
      <c r="F522" s="158" t="s">
        <v>53</v>
      </c>
      <c r="G522" s="158"/>
      <c r="H522" s="159"/>
      <c r="I522" s="160"/>
      <c r="J522" s="161"/>
      <c r="K522" s="133"/>
      <c r="L522" s="133"/>
      <c r="M522" s="133"/>
      <c r="N522" s="133"/>
      <c r="O522" s="134"/>
      <c r="P522" s="134"/>
      <c r="Q522" s="134"/>
      <c r="R522" s="131"/>
      <c r="S522" s="131"/>
      <c r="T522" s="130"/>
      <c r="U522" s="6"/>
      <c r="V522" s="8"/>
      <c r="W522" s="8"/>
      <c r="X522" s="132" t="str">
        <f>F522</f>
        <v>---</v>
      </c>
      <c r="Y522" s="9"/>
      <c r="AA522" s="11"/>
    </row>
    <row r="523" spans="1:27" ht="7.5" customHeight="1" outlineLevel="4" x14ac:dyDescent="0.15">
      <c r="B523" s="69"/>
      <c r="C523" s="69"/>
      <c r="D523" s="60"/>
      <c r="E523" s="60"/>
      <c r="F523" s="61"/>
      <c r="G523" s="60"/>
      <c r="H523" s="65"/>
      <c r="I523" s="104"/>
      <c r="J523" s="63"/>
      <c r="K523" s="65"/>
      <c r="L523" s="65"/>
      <c r="M523" s="65"/>
      <c r="N523" s="65"/>
      <c r="O523" s="63"/>
      <c r="P523" s="63"/>
      <c r="Q523" s="63"/>
      <c r="R523" s="60"/>
      <c r="S523" s="60"/>
      <c r="T523" s="69"/>
      <c r="U523" s="8"/>
      <c r="X523" s="60"/>
    </row>
    <row r="524" spans="1:27" ht="9.75" outlineLevel="4" x14ac:dyDescent="0.2">
      <c r="A524" s="129"/>
      <c r="B524" s="130"/>
      <c r="C524" s="130"/>
      <c r="D524" s="131"/>
      <c r="E524" s="135" t="s">
        <v>24</v>
      </c>
      <c r="F524" s="147">
        <v>1</v>
      </c>
      <c r="G524" s="131"/>
      <c r="H524" s="145">
        <v>0.06</v>
      </c>
      <c r="I524" s="146"/>
      <c r="J524" s="134"/>
      <c r="K524" s="133"/>
      <c r="L524" s="133"/>
      <c r="M524" s="133"/>
      <c r="N524" s="133"/>
      <c r="O524" s="134"/>
      <c r="P524" s="134"/>
      <c r="Q524" s="134"/>
      <c r="R524" s="131"/>
      <c r="S524" s="131"/>
      <c r="T524" s="130"/>
      <c r="U524" s="6"/>
      <c r="V524" s="8"/>
      <c r="W524" s="8"/>
      <c r="X524" s="60"/>
    </row>
    <row r="525" spans="1:27" ht="7.5" customHeight="1" outlineLevel="4" x14ac:dyDescent="0.15">
      <c r="A525" s="8"/>
      <c r="B525" s="69"/>
      <c r="C525" s="69"/>
      <c r="D525" s="60"/>
      <c r="E525" s="60"/>
      <c r="F525" s="103"/>
      <c r="G525" s="60"/>
      <c r="H525" s="65"/>
      <c r="I525" s="104"/>
      <c r="J525" s="63"/>
      <c r="K525" s="65"/>
      <c r="L525" s="65"/>
      <c r="M525" s="65"/>
      <c r="N525" s="65"/>
      <c r="O525" s="63"/>
      <c r="P525" s="63"/>
      <c r="Q525" s="63"/>
      <c r="R525" s="60"/>
      <c r="S525" s="60"/>
      <c r="T525" s="69"/>
      <c r="U525" s="8"/>
      <c r="X525" s="60"/>
    </row>
    <row r="526" spans="1:27" ht="11.25" outlineLevel="3" x14ac:dyDescent="0.2">
      <c r="A526" s="4"/>
      <c r="B526" s="119"/>
      <c r="C526" s="120">
        <v>74</v>
      </c>
      <c r="D526" s="121" t="s">
        <v>113</v>
      </c>
      <c r="E526" s="122" t="s">
        <v>459</v>
      </c>
      <c r="F526" s="123" t="s">
        <v>460</v>
      </c>
      <c r="G526" s="121" t="s">
        <v>318</v>
      </c>
      <c r="H526" s="124">
        <v>2</v>
      </c>
      <c r="I526" s="125">
        <v>0</v>
      </c>
      <c r="J526" s="126">
        <f>H526*I526</f>
        <v>0</v>
      </c>
      <c r="K526" s="124"/>
      <c r="L526" s="124">
        <f>H526*K526</f>
        <v>0</v>
      </c>
      <c r="M526" s="124"/>
      <c r="N526" s="124">
        <f>H526*M526</f>
        <v>0</v>
      </c>
      <c r="O526" s="126">
        <v>21</v>
      </c>
      <c r="P526" s="126">
        <f>J526*(O526/100)</f>
        <v>0</v>
      </c>
      <c r="Q526" s="126">
        <f>J526+P526</f>
        <v>0</v>
      </c>
      <c r="R526" s="127"/>
      <c r="S526" s="127" t="s">
        <v>117</v>
      </c>
      <c r="T526" s="128">
        <v>1</v>
      </c>
      <c r="U526" s="8"/>
      <c r="V526" s="8"/>
      <c r="W526" s="8"/>
      <c r="X526" s="60"/>
    </row>
    <row r="527" spans="1:27" ht="9.75" outlineLevel="4" x14ac:dyDescent="0.2">
      <c r="A527" s="129"/>
      <c r="B527" s="130"/>
      <c r="C527" s="130"/>
      <c r="D527" s="131"/>
      <c r="E527" s="135" t="s">
        <v>0</v>
      </c>
      <c r="F527" s="158" t="s">
        <v>461</v>
      </c>
      <c r="G527" s="158"/>
      <c r="H527" s="159"/>
      <c r="I527" s="160"/>
      <c r="J527" s="161"/>
      <c r="K527" s="133"/>
      <c r="L527" s="133"/>
      <c r="M527" s="133"/>
      <c r="N527" s="133"/>
      <c r="O527" s="134"/>
      <c r="P527" s="134"/>
      <c r="Q527" s="134"/>
      <c r="R527" s="131"/>
      <c r="S527" s="131"/>
      <c r="T527" s="130"/>
      <c r="U527" s="6"/>
      <c r="V527" s="8"/>
      <c r="W527" s="8"/>
      <c r="X527" s="132" t="str">
        <f>F527</f>
        <v>Montáž tvarovek na kanalizačním plastovém potrubí z PP nebo PVC-U hladkého plnostěnného kolen, víček nebo hrdlových uzávěrů DN 150</v>
      </c>
      <c r="Y527" s="9"/>
      <c r="AA527" s="11"/>
    </row>
    <row r="528" spans="1:27" ht="7.5" customHeight="1" outlineLevel="4" x14ac:dyDescent="0.15">
      <c r="B528" s="69"/>
      <c r="C528" s="69"/>
      <c r="D528" s="60"/>
      <c r="E528" s="60"/>
      <c r="F528" s="61"/>
      <c r="G528" s="60"/>
      <c r="H528" s="65"/>
      <c r="I528" s="104"/>
      <c r="J528" s="63"/>
      <c r="K528" s="65"/>
      <c r="L528" s="65"/>
      <c r="M528" s="65"/>
      <c r="N528" s="65"/>
      <c r="O528" s="63"/>
      <c r="P528" s="63"/>
      <c r="Q528" s="63"/>
      <c r="R528" s="60"/>
      <c r="S528" s="60"/>
      <c r="T528" s="69"/>
      <c r="U528" s="8"/>
      <c r="X528" s="60"/>
    </row>
    <row r="529" spans="1:27" ht="11.25" outlineLevel="3" x14ac:dyDescent="0.2">
      <c r="A529" s="4"/>
      <c r="B529" s="119"/>
      <c r="C529" s="120">
        <v>75</v>
      </c>
      <c r="D529" s="121" t="s">
        <v>197</v>
      </c>
      <c r="E529" s="122" t="s">
        <v>462</v>
      </c>
      <c r="F529" s="123" t="s">
        <v>463</v>
      </c>
      <c r="G529" s="121" t="s">
        <v>318</v>
      </c>
      <c r="H529" s="124">
        <v>2</v>
      </c>
      <c r="I529" s="125">
        <v>0</v>
      </c>
      <c r="J529" s="126">
        <f>H529*I529</f>
        <v>0</v>
      </c>
      <c r="K529" s="124">
        <v>6.4999999999999997E-4</v>
      </c>
      <c r="L529" s="124">
        <f>H529*K529</f>
        <v>1.2999999999999999E-3</v>
      </c>
      <c r="M529" s="124"/>
      <c r="N529" s="124">
        <f>H529*M529</f>
        <v>0</v>
      </c>
      <c r="O529" s="126">
        <v>21</v>
      </c>
      <c r="P529" s="126">
        <f>J529*(O529/100)</f>
        <v>0</v>
      </c>
      <c r="Q529" s="126">
        <f>J529+P529</f>
        <v>0</v>
      </c>
      <c r="R529" s="127"/>
      <c r="S529" s="127" t="s">
        <v>117</v>
      </c>
      <c r="T529" s="128">
        <v>1</v>
      </c>
      <c r="U529" s="8"/>
      <c r="V529" s="8"/>
      <c r="W529" s="8"/>
      <c r="X529" s="60"/>
    </row>
    <row r="530" spans="1:27" ht="9.75" outlineLevel="4" x14ac:dyDescent="0.2">
      <c r="A530" s="129"/>
      <c r="B530" s="130"/>
      <c r="C530" s="130"/>
      <c r="D530" s="131"/>
      <c r="E530" s="135" t="s">
        <v>0</v>
      </c>
      <c r="F530" s="158" t="s">
        <v>53</v>
      </c>
      <c r="G530" s="158"/>
      <c r="H530" s="159"/>
      <c r="I530" s="160"/>
      <c r="J530" s="161"/>
      <c r="K530" s="133"/>
      <c r="L530" s="133"/>
      <c r="M530" s="133"/>
      <c r="N530" s="133"/>
      <c r="O530" s="134"/>
      <c r="P530" s="134"/>
      <c r="Q530" s="134"/>
      <c r="R530" s="131"/>
      <c r="S530" s="131"/>
      <c r="T530" s="130"/>
      <c r="U530" s="6"/>
      <c r="V530" s="8"/>
      <c r="W530" s="8"/>
      <c r="X530" s="132" t="str">
        <f>F530</f>
        <v>---</v>
      </c>
      <c r="Y530" s="9"/>
      <c r="AA530" s="11"/>
    </row>
    <row r="531" spans="1:27" ht="7.5" customHeight="1" outlineLevel="4" x14ac:dyDescent="0.15">
      <c r="B531" s="69"/>
      <c r="C531" s="69"/>
      <c r="D531" s="60"/>
      <c r="E531" s="60"/>
      <c r="F531" s="61"/>
      <c r="G531" s="60"/>
      <c r="H531" s="65"/>
      <c r="I531" s="104"/>
      <c r="J531" s="63"/>
      <c r="K531" s="65"/>
      <c r="L531" s="65"/>
      <c r="M531" s="65"/>
      <c r="N531" s="65"/>
      <c r="O531" s="63"/>
      <c r="P531" s="63"/>
      <c r="Q531" s="63"/>
      <c r="R531" s="60"/>
      <c r="S531" s="60"/>
      <c r="T531" s="69"/>
      <c r="U531" s="8"/>
      <c r="X531" s="60"/>
    </row>
    <row r="532" spans="1:27" ht="11.25" outlineLevel="3" x14ac:dyDescent="0.2">
      <c r="A532" s="4"/>
      <c r="B532" s="119"/>
      <c r="C532" s="120">
        <v>76</v>
      </c>
      <c r="D532" s="121" t="s">
        <v>113</v>
      </c>
      <c r="E532" s="122" t="s">
        <v>464</v>
      </c>
      <c r="F532" s="123" t="s">
        <v>465</v>
      </c>
      <c r="G532" s="121" t="s">
        <v>269</v>
      </c>
      <c r="H532" s="124">
        <v>11</v>
      </c>
      <c r="I532" s="125">
        <v>0</v>
      </c>
      <c r="J532" s="126">
        <f>H532*I532</f>
        <v>0</v>
      </c>
      <c r="K532" s="124">
        <v>1.0000000000000001E-5</v>
      </c>
      <c r="L532" s="124">
        <f>H532*K532</f>
        <v>1.1E-4</v>
      </c>
      <c r="M532" s="124"/>
      <c r="N532" s="124">
        <f>H532*M532</f>
        <v>0</v>
      </c>
      <c r="O532" s="126">
        <v>21</v>
      </c>
      <c r="P532" s="126">
        <f>J532*(O532/100)</f>
        <v>0</v>
      </c>
      <c r="Q532" s="126">
        <f>J532+P532</f>
        <v>0</v>
      </c>
      <c r="R532" s="127"/>
      <c r="S532" s="127" t="s">
        <v>117</v>
      </c>
      <c r="T532" s="128">
        <v>1</v>
      </c>
      <c r="U532" s="8"/>
      <c r="V532" s="8"/>
      <c r="W532" s="8"/>
      <c r="X532" s="60"/>
    </row>
    <row r="533" spans="1:27" ht="9.75" outlineLevel="4" x14ac:dyDescent="0.2">
      <c r="A533" s="129"/>
      <c r="B533" s="130"/>
      <c r="C533" s="130"/>
      <c r="D533" s="131"/>
      <c r="E533" s="135" t="s">
        <v>0</v>
      </c>
      <c r="F533" s="158" t="s">
        <v>466</v>
      </c>
      <c r="G533" s="158"/>
      <c r="H533" s="159"/>
      <c r="I533" s="160"/>
      <c r="J533" s="161"/>
      <c r="K533" s="133"/>
      <c r="L533" s="133"/>
      <c r="M533" s="133"/>
      <c r="N533" s="133"/>
      <c r="O533" s="134"/>
      <c r="P533" s="134"/>
      <c r="Q533" s="134"/>
      <c r="R533" s="131"/>
      <c r="S533" s="131"/>
      <c r="T533" s="130"/>
      <c r="U533" s="6"/>
      <c r="V533" s="8"/>
      <c r="W533" s="8"/>
      <c r="X533" s="132" t="str">
        <f>F533</f>
        <v>Montáž kanalizačního potrubí z polypropylenu PP hladkého plnostěnného SN 10 DN 125</v>
      </c>
      <c r="Y533" s="9"/>
      <c r="AA533" s="11"/>
    </row>
    <row r="534" spans="1:27" ht="7.5" customHeight="1" outlineLevel="4" x14ac:dyDescent="0.15">
      <c r="B534" s="69"/>
      <c r="C534" s="69"/>
      <c r="D534" s="60"/>
      <c r="E534" s="60"/>
      <c r="F534" s="61"/>
      <c r="G534" s="60"/>
      <c r="H534" s="65"/>
      <c r="I534" s="104"/>
      <c r="J534" s="63"/>
      <c r="K534" s="65"/>
      <c r="L534" s="65"/>
      <c r="M534" s="65"/>
      <c r="N534" s="65"/>
      <c r="O534" s="63"/>
      <c r="P534" s="63"/>
      <c r="Q534" s="63"/>
      <c r="R534" s="60"/>
      <c r="S534" s="60"/>
      <c r="T534" s="69"/>
      <c r="U534" s="8"/>
      <c r="X534" s="60"/>
    </row>
    <row r="535" spans="1:27" ht="11.25" outlineLevel="4" x14ac:dyDescent="0.2">
      <c r="A535" s="136"/>
      <c r="B535" s="137"/>
      <c r="C535" s="137"/>
      <c r="D535" s="138"/>
      <c r="E535" s="144" t="s">
        <v>1</v>
      </c>
      <c r="F535" s="139" t="s">
        <v>119</v>
      </c>
      <c r="G535" s="138"/>
      <c r="H535" s="140">
        <v>0</v>
      </c>
      <c r="I535" s="141"/>
      <c r="J535" s="142"/>
      <c r="K535" s="143"/>
      <c r="L535" s="143"/>
      <c r="M535" s="143"/>
      <c r="N535" s="143"/>
      <c r="O535" s="142"/>
      <c r="P535" s="142"/>
      <c r="Q535" s="142"/>
      <c r="R535" s="138"/>
      <c r="S535" s="138"/>
      <c r="T535" s="137"/>
      <c r="U535" s="6"/>
      <c r="V535" s="8"/>
      <c r="W535" s="8"/>
      <c r="X535" s="60"/>
    </row>
    <row r="536" spans="1:27" ht="11.25" outlineLevel="4" x14ac:dyDescent="0.2">
      <c r="A536" s="136"/>
      <c r="B536" s="137"/>
      <c r="C536" s="137"/>
      <c r="D536" s="138"/>
      <c r="E536" s="144"/>
      <c r="F536" s="139" t="s">
        <v>467</v>
      </c>
      <c r="G536" s="138"/>
      <c r="H536" s="140">
        <v>11</v>
      </c>
      <c r="I536" s="141"/>
      <c r="J536" s="142"/>
      <c r="K536" s="143"/>
      <c r="L536" s="143"/>
      <c r="M536" s="143"/>
      <c r="N536" s="143"/>
      <c r="O536" s="142"/>
      <c r="P536" s="142"/>
      <c r="Q536" s="142"/>
      <c r="R536" s="138"/>
      <c r="S536" s="138"/>
      <c r="T536" s="137"/>
      <c r="U536" s="6"/>
      <c r="V536" s="8"/>
      <c r="W536" s="8"/>
      <c r="X536" s="60"/>
    </row>
    <row r="537" spans="1:27" ht="7.5" customHeight="1" outlineLevel="4" x14ac:dyDescent="0.15">
      <c r="A537" s="8"/>
      <c r="B537" s="69"/>
      <c r="C537" s="69"/>
      <c r="D537" s="60"/>
      <c r="E537" s="60"/>
      <c r="F537" s="103"/>
      <c r="G537" s="60"/>
      <c r="H537" s="65"/>
      <c r="I537" s="104"/>
      <c r="J537" s="63"/>
      <c r="K537" s="65"/>
      <c r="L537" s="65"/>
      <c r="M537" s="65"/>
      <c r="N537" s="65"/>
      <c r="O537" s="63"/>
      <c r="P537" s="63"/>
      <c r="Q537" s="63"/>
      <c r="R537" s="60"/>
      <c r="S537" s="60"/>
      <c r="T537" s="69"/>
      <c r="U537" s="8"/>
      <c r="X537" s="60"/>
    </row>
    <row r="538" spans="1:27" ht="11.25" outlineLevel="3" x14ac:dyDescent="0.2">
      <c r="A538" s="4"/>
      <c r="B538" s="119"/>
      <c r="C538" s="120">
        <v>77</v>
      </c>
      <c r="D538" s="121" t="s">
        <v>197</v>
      </c>
      <c r="E538" s="122" t="s">
        <v>468</v>
      </c>
      <c r="F538" s="123" t="s">
        <v>469</v>
      </c>
      <c r="G538" s="121" t="s">
        <v>269</v>
      </c>
      <c r="H538" s="124">
        <v>11.11</v>
      </c>
      <c r="I538" s="125">
        <v>0</v>
      </c>
      <c r="J538" s="126">
        <f>H538*I538</f>
        <v>0</v>
      </c>
      <c r="K538" s="124">
        <v>1.7799999999999999E-3</v>
      </c>
      <c r="L538" s="124">
        <f>H538*K538</f>
        <v>1.9775799999999996E-2</v>
      </c>
      <c r="M538" s="124"/>
      <c r="N538" s="124">
        <f>H538*M538</f>
        <v>0</v>
      </c>
      <c r="O538" s="126">
        <v>21</v>
      </c>
      <c r="P538" s="126">
        <f>J538*(O538/100)</f>
        <v>0</v>
      </c>
      <c r="Q538" s="126">
        <f>J538+P538</f>
        <v>0</v>
      </c>
      <c r="R538" s="127"/>
      <c r="S538" s="127" t="s">
        <v>117</v>
      </c>
      <c r="T538" s="128">
        <v>1</v>
      </c>
      <c r="U538" s="8"/>
      <c r="V538" s="8"/>
      <c r="W538" s="8"/>
      <c r="X538" s="60"/>
    </row>
    <row r="539" spans="1:27" ht="9.75" outlineLevel="4" x14ac:dyDescent="0.2">
      <c r="A539" s="129"/>
      <c r="B539" s="130"/>
      <c r="C539" s="130"/>
      <c r="D539" s="131"/>
      <c r="E539" s="135" t="s">
        <v>0</v>
      </c>
      <c r="F539" s="158" t="s">
        <v>53</v>
      </c>
      <c r="G539" s="158"/>
      <c r="H539" s="159"/>
      <c r="I539" s="160"/>
      <c r="J539" s="161"/>
      <c r="K539" s="133"/>
      <c r="L539" s="133"/>
      <c r="M539" s="133"/>
      <c r="N539" s="133"/>
      <c r="O539" s="134"/>
      <c r="P539" s="134"/>
      <c r="Q539" s="134"/>
      <c r="R539" s="131"/>
      <c r="S539" s="131"/>
      <c r="T539" s="130"/>
      <c r="U539" s="6"/>
      <c r="V539" s="8"/>
      <c r="W539" s="8"/>
      <c r="X539" s="132" t="str">
        <f>F539</f>
        <v>---</v>
      </c>
      <c r="Y539" s="9"/>
      <c r="AA539" s="11"/>
    </row>
    <row r="540" spans="1:27" ht="7.5" customHeight="1" outlineLevel="4" x14ac:dyDescent="0.15">
      <c r="B540" s="69"/>
      <c r="C540" s="69"/>
      <c r="D540" s="60"/>
      <c r="E540" s="60"/>
      <c r="F540" s="61"/>
      <c r="G540" s="60"/>
      <c r="H540" s="65"/>
      <c r="I540" s="104"/>
      <c r="J540" s="63"/>
      <c r="K540" s="65"/>
      <c r="L540" s="65"/>
      <c r="M540" s="65"/>
      <c r="N540" s="65"/>
      <c r="O540" s="63"/>
      <c r="P540" s="63"/>
      <c r="Q540" s="63"/>
      <c r="R540" s="60"/>
      <c r="S540" s="60"/>
      <c r="T540" s="69"/>
      <c r="U540" s="8"/>
      <c r="X540" s="60"/>
    </row>
    <row r="541" spans="1:27" ht="9.75" outlineLevel="4" x14ac:dyDescent="0.2">
      <c r="A541" s="129"/>
      <c r="B541" s="130"/>
      <c r="C541" s="130"/>
      <c r="D541" s="131"/>
      <c r="E541" s="135" t="s">
        <v>24</v>
      </c>
      <c r="F541" s="147">
        <v>1</v>
      </c>
      <c r="G541" s="131"/>
      <c r="H541" s="145">
        <v>0.11</v>
      </c>
      <c r="I541" s="146"/>
      <c r="J541" s="134"/>
      <c r="K541" s="133"/>
      <c r="L541" s="133"/>
      <c r="M541" s="133"/>
      <c r="N541" s="133"/>
      <c r="O541" s="134"/>
      <c r="P541" s="134"/>
      <c r="Q541" s="134"/>
      <c r="R541" s="131"/>
      <c r="S541" s="131"/>
      <c r="T541" s="130"/>
      <c r="U541" s="6"/>
      <c r="V541" s="8"/>
      <c r="W541" s="8"/>
      <c r="X541" s="60"/>
    </row>
    <row r="542" spans="1:27" ht="7.5" customHeight="1" outlineLevel="4" x14ac:dyDescent="0.15">
      <c r="A542" s="8"/>
      <c r="B542" s="69"/>
      <c r="C542" s="69"/>
      <c r="D542" s="60"/>
      <c r="E542" s="60"/>
      <c r="F542" s="103"/>
      <c r="G542" s="60"/>
      <c r="H542" s="65"/>
      <c r="I542" s="104"/>
      <c r="J542" s="63"/>
      <c r="K542" s="65"/>
      <c r="L542" s="65"/>
      <c r="M542" s="65"/>
      <c r="N542" s="65"/>
      <c r="O542" s="63"/>
      <c r="P542" s="63"/>
      <c r="Q542" s="63"/>
      <c r="R542" s="60"/>
      <c r="S542" s="60"/>
      <c r="T542" s="69"/>
      <c r="U542" s="8"/>
      <c r="X542" s="60"/>
    </row>
    <row r="543" spans="1:27" ht="11.25" outlineLevel="3" x14ac:dyDescent="0.2">
      <c r="A543" s="4"/>
      <c r="B543" s="119"/>
      <c r="C543" s="120">
        <v>78</v>
      </c>
      <c r="D543" s="121" t="s">
        <v>113</v>
      </c>
      <c r="E543" s="122" t="s">
        <v>470</v>
      </c>
      <c r="F543" s="123" t="s">
        <v>471</v>
      </c>
      <c r="G543" s="121" t="s">
        <v>318</v>
      </c>
      <c r="H543" s="124">
        <v>1</v>
      </c>
      <c r="I543" s="125">
        <v>0</v>
      </c>
      <c r="J543" s="126">
        <f>H543*I543</f>
        <v>0</v>
      </c>
      <c r="K543" s="124"/>
      <c r="L543" s="124">
        <f>H543*K543</f>
        <v>0</v>
      </c>
      <c r="M543" s="124"/>
      <c r="N543" s="124">
        <f>H543*M543</f>
        <v>0</v>
      </c>
      <c r="O543" s="126">
        <v>21</v>
      </c>
      <c r="P543" s="126">
        <f>J543*(O543/100)</f>
        <v>0</v>
      </c>
      <c r="Q543" s="126">
        <f>J543+P543</f>
        <v>0</v>
      </c>
      <c r="R543" s="127"/>
      <c r="S543" s="127" t="s">
        <v>117</v>
      </c>
      <c r="T543" s="128">
        <v>1</v>
      </c>
      <c r="U543" s="8"/>
      <c r="V543" s="8"/>
      <c r="W543" s="8"/>
      <c r="X543" s="60"/>
    </row>
    <row r="544" spans="1:27" ht="9.75" outlineLevel="4" x14ac:dyDescent="0.2">
      <c r="A544" s="129"/>
      <c r="B544" s="130"/>
      <c r="C544" s="130"/>
      <c r="D544" s="131"/>
      <c r="E544" s="135" t="s">
        <v>0</v>
      </c>
      <c r="F544" s="158" t="s">
        <v>472</v>
      </c>
      <c r="G544" s="158"/>
      <c r="H544" s="159"/>
      <c r="I544" s="160"/>
      <c r="J544" s="161"/>
      <c r="K544" s="133"/>
      <c r="L544" s="133"/>
      <c r="M544" s="133"/>
      <c r="N544" s="133"/>
      <c r="O544" s="134"/>
      <c r="P544" s="134"/>
      <c r="Q544" s="134"/>
      <c r="R544" s="131"/>
      <c r="S544" s="131"/>
      <c r="T544" s="130"/>
      <c r="U544" s="6"/>
      <c r="V544" s="8"/>
      <c r="W544" s="8"/>
      <c r="X544" s="132" t="str">
        <f>F544</f>
        <v>Montáž tvarovek na kanalizačním plastovém potrubí z PP nebo PVC-U hladkého plnostěnného kolen, víček nebo hrdlových uzávěrů DN 125</v>
      </c>
      <c r="Y544" s="9"/>
      <c r="AA544" s="11"/>
    </row>
    <row r="545" spans="1:27" ht="7.5" customHeight="1" outlineLevel="4" x14ac:dyDescent="0.15">
      <c r="B545" s="69"/>
      <c r="C545" s="69"/>
      <c r="D545" s="60"/>
      <c r="E545" s="60"/>
      <c r="F545" s="61"/>
      <c r="G545" s="60"/>
      <c r="H545" s="65"/>
      <c r="I545" s="104"/>
      <c r="J545" s="63"/>
      <c r="K545" s="65"/>
      <c r="L545" s="65"/>
      <c r="M545" s="65"/>
      <c r="N545" s="65"/>
      <c r="O545" s="63"/>
      <c r="P545" s="63"/>
      <c r="Q545" s="63"/>
      <c r="R545" s="60"/>
      <c r="S545" s="60"/>
      <c r="T545" s="69"/>
      <c r="U545" s="8"/>
      <c r="X545" s="60"/>
    </row>
    <row r="546" spans="1:27" ht="11.25" outlineLevel="3" x14ac:dyDescent="0.2">
      <c r="A546" s="4"/>
      <c r="B546" s="119"/>
      <c r="C546" s="120">
        <v>79</v>
      </c>
      <c r="D546" s="121" t="s">
        <v>197</v>
      </c>
      <c r="E546" s="122" t="s">
        <v>473</v>
      </c>
      <c r="F546" s="123" t="s">
        <v>474</v>
      </c>
      <c r="G546" s="121" t="s">
        <v>318</v>
      </c>
      <c r="H546" s="124">
        <v>1</v>
      </c>
      <c r="I546" s="125">
        <v>0</v>
      </c>
      <c r="J546" s="126">
        <f>H546*I546</f>
        <v>0</v>
      </c>
      <c r="K546" s="124">
        <v>3.5E-4</v>
      </c>
      <c r="L546" s="124">
        <f>H546*K546</f>
        <v>3.5E-4</v>
      </c>
      <c r="M546" s="124"/>
      <c r="N546" s="124">
        <f>H546*M546</f>
        <v>0</v>
      </c>
      <c r="O546" s="126">
        <v>21</v>
      </c>
      <c r="P546" s="126">
        <f>J546*(O546/100)</f>
        <v>0</v>
      </c>
      <c r="Q546" s="126">
        <f>J546+P546</f>
        <v>0</v>
      </c>
      <c r="R546" s="127"/>
      <c r="S546" s="127" t="s">
        <v>117</v>
      </c>
      <c r="T546" s="128">
        <v>1</v>
      </c>
      <c r="U546" s="8"/>
      <c r="V546" s="8"/>
      <c r="W546" s="8"/>
      <c r="X546" s="60"/>
    </row>
    <row r="547" spans="1:27" ht="9.75" outlineLevel="4" x14ac:dyDescent="0.2">
      <c r="A547" s="129"/>
      <c r="B547" s="130"/>
      <c r="C547" s="130"/>
      <c r="D547" s="131"/>
      <c r="E547" s="135" t="s">
        <v>0</v>
      </c>
      <c r="F547" s="158" t="s">
        <v>53</v>
      </c>
      <c r="G547" s="158"/>
      <c r="H547" s="159"/>
      <c r="I547" s="160"/>
      <c r="J547" s="161"/>
      <c r="K547" s="133"/>
      <c r="L547" s="133"/>
      <c r="M547" s="133"/>
      <c r="N547" s="133"/>
      <c r="O547" s="134"/>
      <c r="P547" s="134"/>
      <c r="Q547" s="134"/>
      <c r="R547" s="131"/>
      <c r="S547" s="131"/>
      <c r="T547" s="130"/>
      <c r="U547" s="6"/>
      <c r="V547" s="8"/>
      <c r="W547" s="8"/>
      <c r="X547" s="132" t="str">
        <f>F547</f>
        <v>---</v>
      </c>
      <c r="Y547" s="9"/>
      <c r="AA547" s="11"/>
    </row>
    <row r="548" spans="1:27" ht="7.5" customHeight="1" outlineLevel="4" x14ac:dyDescent="0.15">
      <c r="B548" s="69"/>
      <c r="C548" s="69"/>
      <c r="D548" s="60"/>
      <c r="E548" s="60"/>
      <c r="F548" s="61"/>
      <c r="G548" s="60"/>
      <c r="H548" s="65"/>
      <c r="I548" s="104"/>
      <c r="J548" s="63"/>
      <c r="K548" s="65"/>
      <c r="L548" s="65"/>
      <c r="M548" s="65"/>
      <c r="N548" s="65"/>
      <c r="O548" s="63"/>
      <c r="P548" s="63"/>
      <c r="Q548" s="63"/>
      <c r="R548" s="60"/>
      <c r="S548" s="60"/>
      <c r="T548" s="69"/>
      <c r="U548" s="8"/>
      <c r="X548" s="60"/>
    </row>
    <row r="549" spans="1:27" ht="11.25" outlineLevel="3" x14ac:dyDescent="0.2">
      <c r="A549" s="4"/>
      <c r="B549" s="119"/>
      <c r="C549" s="120">
        <v>80</v>
      </c>
      <c r="D549" s="121" t="s">
        <v>113</v>
      </c>
      <c r="E549" s="122" t="s">
        <v>475</v>
      </c>
      <c r="F549" s="123" t="s">
        <v>476</v>
      </c>
      <c r="G549" s="121" t="s">
        <v>318</v>
      </c>
      <c r="H549" s="124">
        <v>1</v>
      </c>
      <c r="I549" s="125">
        <v>0</v>
      </c>
      <c r="J549" s="126">
        <f>H549*I549</f>
        <v>0</v>
      </c>
      <c r="K549" s="124"/>
      <c r="L549" s="124">
        <f>H549*K549</f>
        <v>0</v>
      </c>
      <c r="M549" s="124"/>
      <c r="N549" s="124">
        <f>H549*M549</f>
        <v>0</v>
      </c>
      <c r="O549" s="126">
        <v>21</v>
      </c>
      <c r="P549" s="126">
        <f>J549*(O549/100)</f>
        <v>0</v>
      </c>
      <c r="Q549" s="126">
        <f>J549+P549</f>
        <v>0</v>
      </c>
      <c r="R549" s="127"/>
      <c r="S549" s="127" t="s">
        <v>117</v>
      </c>
      <c r="T549" s="128">
        <v>1</v>
      </c>
      <c r="U549" s="8"/>
      <c r="V549" s="8"/>
      <c r="W549" s="8"/>
      <c r="X549" s="60"/>
    </row>
    <row r="550" spans="1:27" ht="9.75" outlineLevel="4" x14ac:dyDescent="0.2">
      <c r="A550" s="129"/>
      <c r="B550" s="130"/>
      <c r="C550" s="130"/>
      <c r="D550" s="131"/>
      <c r="E550" s="135" t="s">
        <v>0</v>
      </c>
      <c r="F550" s="158" t="s">
        <v>477</v>
      </c>
      <c r="G550" s="158"/>
      <c r="H550" s="159"/>
      <c r="I550" s="160"/>
      <c r="J550" s="161"/>
      <c r="K550" s="133"/>
      <c r="L550" s="133"/>
      <c r="M550" s="133"/>
      <c r="N550" s="133"/>
      <c r="O550" s="134"/>
      <c r="P550" s="134"/>
      <c r="Q550" s="134"/>
      <c r="R550" s="131"/>
      <c r="S550" s="131"/>
      <c r="T550" s="130"/>
      <c r="U550" s="6"/>
      <c r="V550" s="8"/>
      <c r="W550" s="8"/>
      <c r="X550" s="132" t="str">
        <f>F550</f>
        <v>Montáž tvarovek na kanalizačním plastovém potrubí z PP nebo PVC-U hladkého plnostěnného odboček DN 125</v>
      </c>
      <c r="Y550" s="9"/>
      <c r="AA550" s="11"/>
    </row>
    <row r="551" spans="1:27" ht="7.5" customHeight="1" outlineLevel="4" x14ac:dyDescent="0.15">
      <c r="B551" s="69"/>
      <c r="C551" s="69"/>
      <c r="D551" s="60"/>
      <c r="E551" s="60"/>
      <c r="F551" s="61"/>
      <c r="G551" s="60"/>
      <c r="H551" s="65"/>
      <c r="I551" s="104"/>
      <c r="J551" s="63"/>
      <c r="K551" s="65"/>
      <c r="L551" s="65"/>
      <c r="M551" s="65"/>
      <c r="N551" s="65"/>
      <c r="O551" s="63"/>
      <c r="P551" s="63"/>
      <c r="Q551" s="63"/>
      <c r="R551" s="60"/>
      <c r="S551" s="60"/>
      <c r="T551" s="69"/>
      <c r="U551" s="8"/>
      <c r="X551" s="60"/>
    </row>
    <row r="552" spans="1:27" ht="11.25" outlineLevel="3" x14ac:dyDescent="0.2">
      <c r="A552" s="4"/>
      <c r="B552" s="119"/>
      <c r="C552" s="120">
        <v>81</v>
      </c>
      <c r="D552" s="121" t="s">
        <v>197</v>
      </c>
      <c r="E552" s="122" t="s">
        <v>478</v>
      </c>
      <c r="F552" s="123" t="s">
        <v>479</v>
      </c>
      <c r="G552" s="121" t="s">
        <v>318</v>
      </c>
      <c r="H552" s="124">
        <v>1</v>
      </c>
      <c r="I552" s="125">
        <v>0</v>
      </c>
      <c r="J552" s="126">
        <f>H552*I552</f>
        <v>0</v>
      </c>
      <c r="K552" s="124">
        <v>1.4300000000000001E-3</v>
      </c>
      <c r="L552" s="124">
        <f>H552*K552</f>
        <v>1.4300000000000001E-3</v>
      </c>
      <c r="M552" s="124"/>
      <c r="N552" s="124">
        <f>H552*M552</f>
        <v>0</v>
      </c>
      <c r="O552" s="126">
        <v>21</v>
      </c>
      <c r="P552" s="126">
        <f>J552*(O552/100)</f>
        <v>0</v>
      </c>
      <c r="Q552" s="126">
        <f>J552+P552</f>
        <v>0</v>
      </c>
      <c r="R552" s="127"/>
      <c r="S552" s="127" t="s">
        <v>117</v>
      </c>
      <c r="T552" s="128">
        <v>1</v>
      </c>
      <c r="U552" s="8"/>
      <c r="V552" s="8"/>
      <c r="W552" s="8"/>
      <c r="X552" s="60"/>
    </row>
    <row r="553" spans="1:27" ht="9.75" outlineLevel="4" x14ac:dyDescent="0.2">
      <c r="A553" s="129"/>
      <c r="B553" s="130"/>
      <c r="C553" s="130"/>
      <c r="D553" s="131"/>
      <c r="E553" s="135" t="s">
        <v>0</v>
      </c>
      <c r="F553" s="158" t="s">
        <v>53</v>
      </c>
      <c r="G553" s="158"/>
      <c r="H553" s="159"/>
      <c r="I553" s="160"/>
      <c r="J553" s="161"/>
      <c r="K553" s="133"/>
      <c r="L553" s="133"/>
      <c r="M553" s="133"/>
      <c r="N553" s="133"/>
      <c r="O553" s="134"/>
      <c r="P553" s="134"/>
      <c r="Q553" s="134"/>
      <c r="R553" s="131"/>
      <c r="S553" s="131"/>
      <c r="T553" s="130"/>
      <c r="U553" s="6"/>
      <c r="V553" s="8"/>
      <c r="W553" s="8"/>
      <c r="X553" s="132" t="str">
        <f>F553</f>
        <v>---</v>
      </c>
      <c r="Y553" s="9"/>
      <c r="AA553" s="11"/>
    </row>
    <row r="554" spans="1:27" ht="7.5" customHeight="1" outlineLevel="4" x14ac:dyDescent="0.15">
      <c r="B554" s="69"/>
      <c r="C554" s="69"/>
      <c r="D554" s="60"/>
      <c r="E554" s="60"/>
      <c r="F554" s="61"/>
      <c r="G554" s="60"/>
      <c r="H554" s="65"/>
      <c r="I554" s="104"/>
      <c r="J554" s="63"/>
      <c r="K554" s="65"/>
      <c r="L554" s="65"/>
      <c r="M554" s="65"/>
      <c r="N554" s="65"/>
      <c r="O554" s="63"/>
      <c r="P554" s="63"/>
      <c r="Q554" s="63"/>
      <c r="R554" s="60"/>
      <c r="S554" s="60"/>
      <c r="T554" s="69"/>
      <c r="U554" s="8"/>
      <c r="X554" s="60"/>
    </row>
    <row r="555" spans="1:27" ht="11.25" outlineLevel="3" x14ac:dyDescent="0.2">
      <c r="A555" s="4"/>
      <c r="B555" s="119"/>
      <c r="C555" s="120">
        <v>82</v>
      </c>
      <c r="D555" s="121" t="s">
        <v>113</v>
      </c>
      <c r="E555" s="122" t="s">
        <v>480</v>
      </c>
      <c r="F555" s="123" t="s">
        <v>481</v>
      </c>
      <c r="G555" s="121" t="s">
        <v>318</v>
      </c>
      <c r="H555" s="124">
        <v>1</v>
      </c>
      <c r="I555" s="125">
        <v>0</v>
      </c>
      <c r="J555" s="126">
        <f>H555*I555</f>
        <v>0</v>
      </c>
      <c r="K555" s="124">
        <v>1.65E-3</v>
      </c>
      <c r="L555" s="124">
        <f>H555*K555</f>
        <v>1.65E-3</v>
      </c>
      <c r="M555" s="124"/>
      <c r="N555" s="124">
        <f>H555*M555</f>
        <v>0</v>
      </c>
      <c r="O555" s="126">
        <v>21</v>
      </c>
      <c r="P555" s="126">
        <f>J555*(O555/100)</f>
        <v>0</v>
      </c>
      <c r="Q555" s="126">
        <f>J555+P555</f>
        <v>0</v>
      </c>
      <c r="R555" s="127"/>
      <c r="S555" s="127" t="s">
        <v>117</v>
      </c>
      <c r="T555" s="128">
        <v>1</v>
      </c>
      <c r="U555" s="8"/>
      <c r="V555" s="8"/>
      <c r="W555" s="8"/>
      <c r="X555" s="60"/>
    </row>
    <row r="556" spans="1:27" ht="9.75" outlineLevel="4" x14ac:dyDescent="0.2">
      <c r="A556" s="129"/>
      <c r="B556" s="130"/>
      <c r="C556" s="130"/>
      <c r="D556" s="131"/>
      <c r="E556" s="135" t="s">
        <v>0</v>
      </c>
      <c r="F556" s="158" t="s">
        <v>482</v>
      </c>
      <c r="G556" s="158"/>
      <c r="H556" s="159"/>
      <c r="I556" s="160"/>
      <c r="J556" s="161"/>
      <c r="K556" s="133"/>
      <c r="L556" s="133"/>
      <c r="M556" s="133"/>
      <c r="N556" s="133"/>
      <c r="O556" s="134"/>
      <c r="P556" s="134"/>
      <c r="Q556" s="134"/>
      <c r="R556" s="131"/>
      <c r="S556" s="131"/>
      <c r="T556" s="130"/>
      <c r="U556" s="6"/>
      <c r="V556" s="8"/>
      <c r="W556" s="8"/>
      <c r="X556" s="132" t="str">
        <f>F556</f>
        <v>Podlahové vpusti montáž dvorních vtoků ostatních typů DN 110/160</v>
      </c>
      <c r="Y556" s="9"/>
      <c r="AA556" s="11"/>
    </row>
    <row r="557" spans="1:27" ht="7.5" customHeight="1" outlineLevel="4" x14ac:dyDescent="0.15">
      <c r="B557" s="69"/>
      <c r="C557" s="69"/>
      <c r="D557" s="60"/>
      <c r="E557" s="60"/>
      <c r="F557" s="61"/>
      <c r="G557" s="60"/>
      <c r="H557" s="65"/>
      <c r="I557" s="104"/>
      <c r="J557" s="63"/>
      <c r="K557" s="65"/>
      <c r="L557" s="65"/>
      <c r="M557" s="65"/>
      <c r="N557" s="65"/>
      <c r="O557" s="63"/>
      <c r="P557" s="63"/>
      <c r="Q557" s="63"/>
      <c r="R557" s="60"/>
      <c r="S557" s="60"/>
      <c r="T557" s="69"/>
      <c r="U557" s="8"/>
      <c r="X557" s="60"/>
    </row>
    <row r="558" spans="1:27" ht="11.25" outlineLevel="4" x14ac:dyDescent="0.2">
      <c r="A558" s="136"/>
      <c r="B558" s="137"/>
      <c r="C558" s="137"/>
      <c r="D558" s="138"/>
      <c r="E558" s="144" t="s">
        <v>1</v>
      </c>
      <c r="F558" s="139" t="s">
        <v>119</v>
      </c>
      <c r="G558" s="138"/>
      <c r="H558" s="140">
        <v>0</v>
      </c>
      <c r="I558" s="141"/>
      <c r="J558" s="142"/>
      <c r="K558" s="143"/>
      <c r="L558" s="143"/>
      <c r="M558" s="143"/>
      <c r="N558" s="143"/>
      <c r="O558" s="142"/>
      <c r="P558" s="142"/>
      <c r="Q558" s="142"/>
      <c r="R558" s="138"/>
      <c r="S558" s="138"/>
      <c r="T558" s="137"/>
      <c r="U558" s="6"/>
      <c r="V558" s="8"/>
      <c r="W558" s="8"/>
      <c r="X558" s="60"/>
    </row>
    <row r="559" spans="1:27" ht="11.25" outlineLevel="4" x14ac:dyDescent="0.2">
      <c r="A559" s="136"/>
      <c r="B559" s="137"/>
      <c r="C559" s="137"/>
      <c r="D559" s="138"/>
      <c r="E559" s="144"/>
      <c r="F559" s="139" t="s">
        <v>483</v>
      </c>
      <c r="G559" s="138"/>
      <c r="H559" s="140">
        <v>1</v>
      </c>
      <c r="I559" s="141"/>
      <c r="J559" s="142"/>
      <c r="K559" s="143"/>
      <c r="L559" s="143"/>
      <c r="M559" s="143"/>
      <c r="N559" s="143"/>
      <c r="O559" s="142"/>
      <c r="P559" s="142"/>
      <c r="Q559" s="142"/>
      <c r="R559" s="138"/>
      <c r="S559" s="138"/>
      <c r="T559" s="137"/>
      <c r="U559" s="6"/>
      <c r="V559" s="8"/>
      <c r="W559" s="8"/>
      <c r="X559" s="60"/>
    </row>
    <row r="560" spans="1:27" ht="7.5" customHeight="1" outlineLevel="4" x14ac:dyDescent="0.15">
      <c r="A560" s="8"/>
      <c r="B560" s="69"/>
      <c r="C560" s="69"/>
      <c r="D560" s="60"/>
      <c r="E560" s="60"/>
      <c r="F560" s="103"/>
      <c r="G560" s="60"/>
      <c r="H560" s="65"/>
      <c r="I560" s="104"/>
      <c r="J560" s="63"/>
      <c r="K560" s="65"/>
      <c r="L560" s="65"/>
      <c r="M560" s="65"/>
      <c r="N560" s="65"/>
      <c r="O560" s="63"/>
      <c r="P560" s="63"/>
      <c r="Q560" s="63"/>
      <c r="R560" s="60"/>
      <c r="S560" s="60"/>
      <c r="T560" s="69"/>
      <c r="U560" s="8"/>
      <c r="X560" s="60"/>
    </row>
    <row r="561" spans="1:27" ht="22.5" outlineLevel="3" x14ac:dyDescent="0.2">
      <c r="A561" s="4"/>
      <c r="B561" s="119"/>
      <c r="C561" s="120">
        <v>83</v>
      </c>
      <c r="D561" s="121" t="s">
        <v>197</v>
      </c>
      <c r="E561" s="122" t="s">
        <v>484</v>
      </c>
      <c r="F561" s="123" t="s">
        <v>485</v>
      </c>
      <c r="G561" s="121" t="s">
        <v>318</v>
      </c>
      <c r="H561" s="124">
        <v>1</v>
      </c>
      <c r="I561" s="125">
        <v>0</v>
      </c>
      <c r="J561" s="126">
        <f>H561*I561</f>
        <v>0</v>
      </c>
      <c r="K561" s="124">
        <v>7.2500000000000004E-3</v>
      </c>
      <c r="L561" s="124">
        <f>H561*K561</f>
        <v>7.2500000000000004E-3</v>
      </c>
      <c r="M561" s="124"/>
      <c r="N561" s="124">
        <f>H561*M561</f>
        <v>0</v>
      </c>
      <c r="O561" s="126">
        <v>21</v>
      </c>
      <c r="P561" s="126">
        <f>J561*(O561/100)</f>
        <v>0</v>
      </c>
      <c r="Q561" s="126">
        <f>J561+P561</f>
        <v>0</v>
      </c>
      <c r="R561" s="127"/>
      <c r="S561" s="127" t="s">
        <v>117</v>
      </c>
      <c r="T561" s="128">
        <v>1</v>
      </c>
      <c r="U561" s="8"/>
      <c r="V561" s="8"/>
      <c r="W561" s="8"/>
      <c r="X561" s="60"/>
    </row>
    <row r="562" spans="1:27" ht="9.75" outlineLevel="4" x14ac:dyDescent="0.2">
      <c r="A562" s="129"/>
      <c r="B562" s="130"/>
      <c r="C562" s="130"/>
      <c r="D562" s="131"/>
      <c r="E562" s="135" t="s">
        <v>0</v>
      </c>
      <c r="F562" s="158" t="s">
        <v>53</v>
      </c>
      <c r="G562" s="158"/>
      <c r="H562" s="159"/>
      <c r="I562" s="160"/>
      <c r="J562" s="161"/>
      <c r="K562" s="133"/>
      <c r="L562" s="133"/>
      <c r="M562" s="133"/>
      <c r="N562" s="133"/>
      <c r="O562" s="134"/>
      <c r="P562" s="134"/>
      <c r="Q562" s="134"/>
      <c r="R562" s="131"/>
      <c r="S562" s="131"/>
      <c r="T562" s="130"/>
      <c r="U562" s="6"/>
      <c r="V562" s="8"/>
      <c r="W562" s="8"/>
      <c r="X562" s="132" t="str">
        <f>F562</f>
        <v>---</v>
      </c>
      <c r="Y562" s="9"/>
      <c r="AA562" s="11"/>
    </row>
    <row r="563" spans="1:27" ht="7.5" customHeight="1" outlineLevel="4" x14ac:dyDescent="0.15">
      <c r="B563" s="69"/>
      <c r="C563" s="69"/>
      <c r="D563" s="60"/>
      <c r="E563" s="60"/>
      <c r="F563" s="61"/>
      <c r="G563" s="60"/>
      <c r="H563" s="65"/>
      <c r="I563" s="104"/>
      <c r="J563" s="63"/>
      <c r="K563" s="65"/>
      <c r="L563" s="65"/>
      <c r="M563" s="65"/>
      <c r="N563" s="65"/>
      <c r="O563" s="63"/>
      <c r="P563" s="63"/>
      <c r="Q563" s="63"/>
      <c r="R563" s="60"/>
      <c r="S563" s="60"/>
      <c r="T563" s="69"/>
      <c r="U563" s="8"/>
      <c r="X563" s="60"/>
    </row>
    <row r="564" spans="1:27" ht="11.25" outlineLevel="3" x14ac:dyDescent="0.2">
      <c r="A564" s="4"/>
      <c r="B564" s="119"/>
      <c r="C564" s="120">
        <v>84</v>
      </c>
      <c r="D564" s="121" t="s">
        <v>113</v>
      </c>
      <c r="E564" s="122" t="s">
        <v>486</v>
      </c>
      <c r="F564" s="123" t="s">
        <v>487</v>
      </c>
      <c r="G564" s="121" t="s">
        <v>318</v>
      </c>
      <c r="H564" s="124">
        <v>1</v>
      </c>
      <c r="I564" s="125">
        <v>0</v>
      </c>
      <c r="J564" s="126">
        <f>H564*I564</f>
        <v>0</v>
      </c>
      <c r="K564" s="124">
        <v>1.5E-3</v>
      </c>
      <c r="L564" s="124">
        <f>H564*K564</f>
        <v>1.5E-3</v>
      </c>
      <c r="M564" s="124"/>
      <c r="N564" s="124">
        <f>H564*M564</f>
        <v>0</v>
      </c>
      <c r="O564" s="126">
        <v>21</v>
      </c>
      <c r="P564" s="126">
        <f>J564*(O564/100)</f>
        <v>0</v>
      </c>
      <c r="Q564" s="126">
        <f>J564+P564</f>
        <v>0</v>
      </c>
      <c r="R564" s="127"/>
      <c r="S564" s="127" t="s">
        <v>117</v>
      </c>
      <c r="T564" s="128">
        <v>1</v>
      </c>
      <c r="U564" s="8"/>
      <c r="V564" s="8"/>
      <c r="W564" s="8"/>
      <c r="X564" s="60"/>
    </row>
    <row r="565" spans="1:27" ht="9.75" outlineLevel="4" x14ac:dyDescent="0.2">
      <c r="A565" s="129"/>
      <c r="B565" s="130"/>
      <c r="C565" s="130"/>
      <c r="D565" s="131"/>
      <c r="E565" s="135" t="s">
        <v>0</v>
      </c>
      <c r="F565" s="158" t="s">
        <v>488</v>
      </c>
      <c r="G565" s="158"/>
      <c r="H565" s="159"/>
      <c r="I565" s="160"/>
      <c r="J565" s="161"/>
      <c r="K565" s="133"/>
      <c r="L565" s="133"/>
      <c r="M565" s="133"/>
      <c r="N565" s="133"/>
      <c r="O565" s="134"/>
      <c r="P565" s="134"/>
      <c r="Q565" s="134"/>
      <c r="R565" s="131"/>
      <c r="S565" s="131"/>
      <c r="T565" s="130"/>
      <c r="U565" s="6"/>
      <c r="V565" s="8"/>
      <c r="W565" s="8"/>
      <c r="X565" s="132" t="str">
        <f>F565</f>
        <v>Lapače střešních splavenin polypropylenové (PP) se svislým odtokem DN 125</v>
      </c>
      <c r="Y565" s="9"/>
      <c r="AA565" s="11"/>
    </row>
    <row r="566" spans="1:27" ht="7.5" customHeight="1" outlineLevel="4" x14ac:dyDescent="0.15">
      <c r="B566" s="69"/>
      <c r="C566" s="69"/>
      <c r="D566" s="60"/>
      <c r="E566" s="60"/>
      <c r="F566" s="61"/>
      <c r="G566" s="60"/>
      <c r="H566" s="65"/>
      <c r="I566" s="104"/>
      <c r="J566" s="63"/>
      <c r="K566" s="65"/>
      <c r="L566" s="65"/>
      <c r="M566" s="65"/>
      <c r="N566" s="65"/>
      <c r="O566" s="63"/>
      <c r="P566" s="63"/>
      <c r="Q566" s="63"/>
      <c r="R566" s="60"/>
      <c r="S566" s="60"/>
      <c r="T566" s="69"/>
      <c r="U566" s="8"/>
      <c r="X566" s="60"/>
    </row>
    <row r="567" spans="1:27" ht="11.25" outlineLevel="4" x14ac:dyDescent="0.2">
      <c r="A567" s="136"/>
      <c r="B567" s="137"/>
      <c r="C567" s="137"/>
      <c r="D567" s="138"/>
      <c r="E567" s="144" t="s">
        <v>1</v>
      </c>
      <c r="F567" s="139" t="s">
        <v>132</v>
      </c>
      <c r="G567" s="138"/>
      <c r="H567" s="140">
        <v>0</v>
      </c>
      <c r="I567" s="141"/>
      <c r="J567" s="142"/>
      <c r="K567" s="143"/>
      <c r="L567" s="143"/>
      <c r="M567" s="143"/>
      <c r="N567" s="143"/>
      <c r="O567" s="142"/>
      <c r="P567" s="142"/>
      <c r="Q567" s="142"/>
      <c r="R567" s="138"/>
      <c r="S567" s="138"/>
      <c r="T567" s="137"/>
      <c r="U567" s="6"/>
      <c r="V567" s="8"/>
      <c r="W567" s="8"/>
      <c r="X567" s="60"/>
    </row>
    <row r="568" spans="1:27" ht="11.25" outlineLevel="4" x14ac:dyDescent="0.2">
      <c r="A568" s="136"/>
      <c r="B568" s="137"/>
      <c r="C568" s="137"/>
      <c r="D568" s="138"/>
      <c r="E568" s="144"/>
      <c r="F568" s="139" t="s">
        <v>489</v>
      </c>
      <c r="G568" s="138"/>
      <c r="H568" s="140">
        <v>1</v>
      </c>
      <c r="I568" s="141"/>
      <c r="J568" s="142"/>
      <c r="K568" s="143"/>
      <c r="L568" s="143"/>
      <c r="M568" s="143"/>
      <c r="N568" s="143"/>
      <c r="O568" s="142"/>
      <c r="P568" s="142"/>
      <c r="Q568" s="142"/>
      <c r="R568" s="138"/>
      <c r="S568" s="138"/>
      <c r="T568" s="137"/>
      <c r="U568" s="6"/>
      <c r="V568" s="8"/>
      <c r="W568" s="8"/>
      <c r="X568" s="60"/>
    </row>
    <row r="569" spans="1:27" ht="7.5" customHeight="1" outlineLevel="4" x14ac:dyDescent="0.15">
      <c r="A569" s="8"/>
      <c r="B569" s="69"/>
      <c r="C569" s="69"/>
      <c r="D569" s="60"/>
      <c r="E569" s="60"/>
      <c r="F569" s="103"/>
      <c r="G569" s="60"/>
      <c r="H569" s="65"/>
      <c r="I569" s="104"/>
      <c r="J569" s="63"/>
      <c r="K569" s="65"/>
      <c r="L569" s="65"/>
      <c r="M569" s="65"/>
      <c r="N569" s="65"/>
      <c r="O569" s="63"/>
      <c r="P569" s="63"/>
      <c r="Q569" s="63"/>
      <c r="R569" s="60"/>
      <c r="S569" s="60"/>
      <c r="T569" s="69"/>
      <c r="U569" s="8"/>
      <c r="X569" s="60"/>
    </row>
    <row r="570" spans="1:27" outlineLevel="3" x14ac:dyDescent="0.15">
      <c r="B570" s="6"/>
      <c r="C570" s="6"/>
      <c r="D570" s="6"/>
      <c r="E570" s="6"/>
      <c r="F570" s="6"/>
      <c r="G570" s="6"/>
      <c r="H570" s="6"/>
      <c r="I570" s="8"/>
      <c r="J570" s="8"/>
      <c r="K570" s="6"/>
      <c r="L570" s="6"/>
      <c r="M570" s="6"/>
      <c r="N570" s="6"/>
      <c r="O570" s="6"/>
      <c r="P570" s="8"/>
      <c r="Q570" s="8"/>
      <c r="R570" s="8"/>
      <c r="S570" s="6"/>
      <c r="T570" s="6"/>
      <c r="X570" s="6"/>
    </row>
    <row r="571" spans="1:27" ht="11.25" outlineLevel="2" x14ac:dyDescent="0.2">
      <c r="A571" s="96" t="s">
        <v>90</v>
      </c>
      <c r="B571" s="100">
        <v>3</v>
      </c>
      <c r="C571" s="113"/>
      <c r="D571" s="114" t="s">
        <v>112</v>
      </c>
      <c r="E571" s="114"/>
      <c r="F571" s="115" t="s">
        <v>91</v>
      </c>
      <c r="G571" s="114"/>
      <c r="H571" s="116"/>
      <c r="I571" s="117"/>
      <c r="J571" s="98">
        <f>SUBTOTAL(9,J572:J673)</f>
        <v>0</v>
      </c>
      <c r="K571" s="116"/>
      <c r="L571" s="99">
        <f>SUBTOTAL(9,L572:L673)</f>
        <v>58.928487206500009</v>
      </c>
      <c r="M571" s="116"/>
      <c r="N571" s="99">
        <f>SUBTOTAL(9,N572:N673)</f>
        <v>0</v>
      </c>
      <c r="O571" s="118"/>
      <c r="P571" s="98">
        <f>SUBTOTAL(9,P572:P673)</f>
        <v>0</v>
      </c>
      <c r="Q571" s="98">
        <f>SUBTOTAL(9,Q572:Q673)</f>
        <v>0</v>
      </c>
      <c r="R571" s="114"/>
      <c r="S571" s="114"/>
      <c r="T571" s="100">
        <f>SUBTOTAL(9,T572:T673)</f>
        <v>14</v>
      </c>
      <c r="U571" s="6"/>
      <c r="V571" s="8"/>
      <c r="W571" s="8"/>
      <c r="X571" s="60"/>
    </row>
    <row r="572" spans="1:27" ht="11.25" outlineLevel="3" x14ac:dyDescent="0.2">
      <c r="A572" s="4"/>
      <c r="B572" s="119"/>
      <c r="C572" s="120">
        <v>85</v>
      </c>
      <c r="D572" s="121" t="s">
        <v>113</v>
      </c>
      <c r="E572" s="122" t="s">
        <v>490</v>
      </c>
      <c r="F572" s="123" t="s">
        <v>491</v>
      </c>
      <c r="G572" s="121" t="s">
        <v>143</v>
      </c>
      <c r="H572" s="124">
        <v>16.89575</v>
      </c>
      <c r="I572" s="125">
        <v>0</v>
      </c>
      <c r="J572" s="126">
        <f>H572*I572</f>
        <v>0</v>
      </c>
      <c r="K572" s="124">
        <v>6.3000000000000003E-4</v>
      </c>
      <c r="L572" s="124">
        <f>H572*K572</f>
        <v>1.0644322500000001E-2</v>
      </c>
      <c r="M572" s="124"/>
      <c r="N572" s="124">
        <f>H572*M572</f>
        <v>0</v>
      </c>
      <c r="O572" s="126">
        <v>21</v>
      </c>
      <c r="P572" s="126">
        <f>J572*(O572/100)</f>
        <v>0</v>
      </c>
      <c r="Q572" s="126">
        <f>J572+P572</f>
        <v>0</v>
      </c>
      <c r="R572" s="127"/>
      <c r="S572" s="127" t="s">
        <v>117</v>
      </c>
      <c r="T572" s="128">
        <v>1</v>
      </c>
      <c r="U572" s="8"/>
      <c r="V572" s="8"/>
      <c r="W572" s="8"/>
      <c r="X572" s="60"/>
    </row>
    <row r="573" spans="1:27" ht="9.75" outlineLevel="4" x14ac:dyDescent="0.2">
      <c r="A573" s="129"/>
      <c r="B573" s="130"/>
      <c r="C573" s="130"/>
      <c r="D573" s="131"/>
      <c r="E573" s="135" t="s">
        <v>0</v>
      </c>
      <c r="F573" s="158" t="s">
        <v>492</v>
      </c>
      <c r="G573" s="158"/>
      <c r="H573" s="159"/>
      <c r="I573" s="160"/>
      <c r="J573" s="161"/>
      <c r="K573" s="133"/>
      <c r="L573" s="133"/>
      <c r="M573" s="133"/>
      <c r="N573" s="133"/>
      <c r="O573" s="134"/>
      <c r="P573" s="134"/>
      <c r="Q573" s="134"/>
      <c r="R573" s="131"/>
      <c r="S573" s="131"/>
      <c r="T573" s="130"/>
      <c r="U573" s="6"/>
      <c r="V573" s="8"/>
      <c r="W573" s="8"/>
      <c r="X573" s="132" t="str">
        <f>F573</f>
        <v>Vložky svislé do dilatačních spár z polystyrenových desek extrudovaných včetně dodání a osazení, v jakémkoliv zdivu přes 10 do 20 mm</v>
      </c>
      <c r="Y573" s="9"/>
      <c r="AA573" s="11"/>
    </row>
    <row r="574" spans="1:27" ht="7.5" customHeight="1" outlineLevel="4" x14ac:dyDescent="0.15">
      <c r="B574" s="69"/>
      <c r="C574" s="69"/>
      <c r="D574" s="60"/>
      <c r="E574" s="60"/>
      <c r="F574" s="61"/>
      <c r="G574" s="60"/>
      <c r="H574" s="65"/>
      <c r="I574" s="104"/>
      <c r="J574" s="63"/>
      <c r="K574" s="65"/>
      <c r="L574" s="65"/>
      <c r="M574" s="65"/>
      <c r="N574" s="65"/>
      <c r="O574" s="63"/>
      <c r="P574" s="63"/>
      <c r="Q574" s="63"/>
      <c r="R574" s="60"/>
      <c r="S574" s="60"/>
      <c r="T574" s="69"/>
      <c r="U574" s="8"/>
      <c r="X574" s="60"/>
    </row>
    <row r="575" spans="1:27" ht="11.25" outlineLevel="4" x14ac:dyDescent="0.2">
      <c r="A575" s="136"/>
      <c r="B575" s="137"/>
      <c r="C575" s="137"/>
      <c r="D575" s="138"/>
      <c r="E575" s="144" t="s">
        <v>1</v>
      </c>
      <c r="F575" s="139" t="s">
        <v>292</v>
      </c>
      <c r="G575" s="138"/>
      <c r="H575" s="140">
        <v>0</v>
      </c>
      <c r="I575" s="141"/>
      <c r="J575" s="142"/>
      <c r="K575" s="143"/>
      <c r="L575" s="143"/>
      <c r="M575" s="143"/>
      <c r="N575" s="143"/>
      <c r="O575" s="142"/>
      <c r="P575" s="142"/>
      <c r="Q575" s="142"/>
      <c r="R575" s="138"/>
      <c r="S575" s="138"/>
      <c r="T575" s="137"/>
      <c r="U575" s="6"/>
      <c r="V575" s="8"/>
      <c r="W575" s="8"/>
      <c r="X575" s="60"/>
    </row>
    <row r="576" spans="1:27" ht="11.25" outlineLevel="4" x14ac:dyDescent="0.2">
      <c r="A576" s="136"/>
      <c r="B576" s="137"/>
      <c r="C576" s="137"/>
      <c r="D576" s="138"/>
      <c r="E576" s="144"/>
      <c r="F576" s="139" t="s">
        <v>493</v>
      </c>
      <c r="G576" s="138"/>
      <c r="H576" s="140">
        <v>0.43575000000000003</v>
      </c>
      <c r="I576" s="141"/>
      <c r="J576" s="142"/>
      <c r="K576" s="143"/>
      <c r="L576" s="143"/>
      <c r="M576" s="143"/>
      <c r="N576" s="143"/>
      <c r="O576" s="142"/>
      <c r="P576" s="142"/>
      <c r="Q576" s="142"/>
      <c r="R576" s="138"/>
      <c r="S576" s="138"/>
      <c r="T576" s="137"/>
      <c r="U576" s="6"/>
      <c r="V576" s="8"/>
      <c r="W576" s="8"/>
      <c r="X576" s="60"/>
    </row>
    <row r="577" spans="1:24" ht="11.25" outlineLevel="4" x14ac:dyDescent="0.2">
      <c r="A577" s="136"/>
      <c r="B577" s="137"/>
      <c r="C577" s="137"/>
      <c r="D577" s="138"/>
      <c r="E577" s="144"/>
      <c r="F577" s="139" t="s">
        <v>494</v>
      </c>
      <c r="G577" s="138"/>
      <c r="H577" s="140">
        <v>1.3218000000000001</v>
      </c>
      <c r="I577" s="141"/>
      <c r="J577" s="142"/>
      <c r="K577" s="143"/>
      <c r="L577" s="143"/>
      <c r="M577" s="143"/>
      <c r="N577" s="143"/>
      <c r="O577" s="142"/>
      <c r="P577" s="142"/>
      <c r="Q577" s="142"/>
      <c r="R577" s="138"/>
      <c r="S577" s="138"/>
      <c r="T577" s="137"/>
      <c r="U577" s="6"/>
      <c r="V577" s="8"/>
      <c r="W577" s="8"/>
      <c r="X577" s="60"/>
    </row>
    <row r="578" spans="1:24" ht="11.25" outlineLevel="4" x14ac:dyDescent="0.2">
      <c r="A578" s="136"/>
      <c r="B578" s="137"/>
      <c r="C578" s="137"/>
      <c r="D578" s="138"/>
      <c r="E578" s="144"/>
      <c r="F578" s="139" t="s">
        <v>150</v>
      </c>
      <c r="G578" s="138"/>
      <c r="H578" s="140">
        <v>0</v>
      </c>
      <c r="I578" s="141"/>
      <c r="J578" s="142"/>
      <c r="K578" s="143"/>
      <c r="L578" s="143"/>
      <c r="M578" s="143"/>
      <c r="N578" s="143"/>
      <c r="O578" s="142"/>
      <c r="P578" s="142"/>
      <c r="Q578" s="142"/>
      <c r="R578" s="138"/>
      <c r="S578" s="138"/>
      <c r="T578" s="137"/>
      <c r="U578" s="6"/>
      <c r="V578" s="8"/>
      <c r="W578" s="8"/>
      <c r="X578" s="60"/>
    </row>
    <row r="579" spans="1:24" ht="11.25" outlineLevel="4" x14ac:dyDescent="0.2">
      <c r="A579" s="136"/>
      <c r="B579" s="137"/>
      <c r="C579" s="137"/>
      <c r="D579" s="138"/>
      <c r="E579" s="144"/>
      <c r="F579" s="139" t="s">
        <v>495</v>
      </c>
      <c r="G579" s="138"/>
      <c r="H579" s="140">
        <v>1.6275999999999999</v>
      </c>
      <c r="I579" s="141"/>
      <c r="J579" s="142"/>
      <c r="K579" s="143"/>
      <c r="L579" s="143"/>
      <c r="M579" s="143"/>
      <c r="N579" s="143"/>
      <c r="O579" s="142"/>
      <c r="P579" s="142"/>
      <c r="Q579" s="142"/>
      <c r="R579" s="138"/>
      <c r="S579" s="138"/>
      <c r="T579" s="137"/>
      <c r="U579" s="6"/>
      <c r="V579" s="8"/>
      <c r="W579" s="8"/>
      <c r="X579" s="60"/>
    </row>
    <row r="580" spans="1:24" ht="11.25" outlineLevel="4" x14ac:dyDescent="0.2">
      <c r="A580" s="136"/>
      <c r="B580" s="137"/>
      <c r="C580" s="137"/>
      <c r="D580" s="138"/>
      <c r="E580" s="144"/>
      <c r="F580" s="139" t="s">
        <v>119</v>
      </c>
      <c r="G580" s="138"/>
      <c r="H580" s="140">
        <v>0</v>
      </c>
      <c r="I580" s="141"/>
      <c r="J580" s="142"/>
      <c r="K580" s="143"/>
      <c r="L580" s="143"/>
      <c r="M580" s="143"/>
      <c r="N580" s="143"/>
      <c r="O580" s="142"/>
      <c r="P580" s="142"/>
      <c r="Q580" s="142"/>
      <c r="R580" s="138"/>
      <c r="S580" s="138"/>
      <c r="T580" s="137"/>
      <c r="U580" s="6"/>
      <c r="V580" s="8"/>
      <c r="W580" s="8"/>
      <c r="X580" s="60"/>
    </row>
    <row r="581" spans="1:24" ht="11.25" outlineLevel="4" x14ac:dyDescent="0.2">
      <c r="A581" s="136"/>
      <c r="B581" s="137"/>
      <c r="C581" s="137"/>
      <c r="D581" s="138"/>
      <c r="E581" s="144"/>
      <c r="F581" s="139" t="s">
        <v>496</v>
      </c>
      <c r="G581" s="138"/>
      <c r="H581" s="140">
        <v>1.6694</v>
      </c>
      <c r="I581" s="141"/>
      <c r="J581" s="142"/>
      <c r="K581" s="143"/>
      <c r="L581" s="143"/>
      <c r="M581" s="143"/>
      <c r="N581" s="143"/>
      <c r="O581" s="142"/>
      <c r="P581" s="142"/>
      <c r="Q581" s="142"/>
      <c r="R581" s="138"/>
      <c r="S581" s="138"/>
      <c r="T581" s="137"/>
      <c r="U581" s="6"/>
      <c r="V581" s="8"/>
      <c r="W581" s="8"/>
      <c r="X581" s="60"/>
    </row>
    <row r="582" spans="1:24" ht="11.25" outlineLevel="4" x14ac:dyDescent="0.2">
      <c r="A582" s="136"/>
      <c r="B582" s="137"/>
      <c r="C582" s="137"/>
      <c r="D582" s="138"/>
      <c r="E582" s="144"/>
      <c r="F582" s="139" t="s">
        <v>497</v>
      </c>
      <c r="G582" s="138"/>
      <c r="H582" s="140">
        <v>1.5154000000000001</v>
      </c>
      <c r="I582" s="141"/>
      <c r="J582" s="142"/>
      <c r="K582" s="143"/>
      <c r="L582" s="143"/>
      <c r="M582" s="143"/>
      <c r="N582" s="143"/>
      <c r="O582" s="142"/>
      <c r="P582" s="142"/>
      <c r="Q582" s="142"/>
      <c r="R582" s="138"/>
      <c r="S582" s="138"/>
      <c r="T582" s="137"/>
      <c r="U582" s="6"/>
      <c r="V582" s="8"/>
      <c r="W582" s="8"/>
      <c r="X582" s="60"/>
    </row>
    <row r="583" spans="1:24" ht="11.25" outlineLevel="4" x14ac:dyDescent="0.2">
      <c r="A583" s="136"/>
      <c r="B583" s="137"/>
      <c r="C583" s="137"/>
      <c r="D583" s="138"/>
      <c r="E583" s="144"/>
      <c r="F583" s="139" t="s">
        <v>498</v>
      </c>
      <c r="G583" s="138"/>
      <c r="H583" s="140">
        <v>1.5524</v>
      </c>
      <c r="I583" s="141"/>
      <c r="J583" s="142"/>
      <c r="K583" s="143"/>
      <c r="L583" s="143"/>
      <c r="M583" s="143"/>
      <c r="N583" s="143"/>
      <c r="O583" s="142"/>
      <c r="P583" s="142"/>
      <c r="Q583" s="142"/>
      <c r="R583" s="138"/>
      <c r="S583" s="138"/>
      <c r="T583" s="137"/>
      <c r="U583" s="6"/>
      <c r="V583" s="8"/>
      <c r="W583" s="8"/>
      <c r="X583" s="60"/>
    </row>
    <row r="584" spans="1:24" ht="11.25" outlineLevel="4" x14ac:dyDescent="0.2">
      <c r="A584" s="136"/>
      <c r="B584" s="137"/>
      <c r="C584" s="137"/>
      <c r="D584" s="138"/>
      <c r="E584" s="144"/>
      <c r="F584" s="139" t="s">
        <v>302</v>
      </c>
      <c r="G584" s="138"/>
      <c r="H584" s="140">
        <v>0</v>
      </c>
      <c r="I584" s="141"/>
      <c r="J584" s="142"/>
      <c r="K584" s="143"/>
      <c r="L584" s="143"/>
      <c r="M584" s="143"/>
      <c r="N584" s="143"/>
      <c r="O584" s="142"/>
      <c r="P584" s="142"/>
      <c r="Q584" s="142"/>
      <c r="R584" s="138"/>
      <c r="S584" s="138"/>
      <c r="T584" s="137"/>
      <c r="U584" s="6"/>
      <c r="V584" s="8"/>
      <c r="W584" s="8"/>
      <c r="X584" s="60"/>
    </row>
    <row r="585" spans="1:24" ht="11.25" outlineLevel="4" x14ac:dyDescent="0.2">
      <c r="A585" s="136"/>
      <c r="B585" s="137"/>
      <c r="C585" s="137"/>
      <c r="D585" s="138"/>
      <c r="E585" s="144"/>
      <c r="F585" s="139" t="s">
        <v>499</v>
      </c>
      <c r="G585" s="138"/>
      <c r="H585" s="140">
        <v>1.4603999999999999</v>
      </c>
      <c r="I585" s="141"/>
      <c r="J585" s="142"/>
      <c r="K585" s="143"/>
      <c r="L585" s="143"/>
      <c r="M585" s="143"/>
      <c r="N585" s="143"/>
      <c r="O585" s="142"/>
      <c r="P585" s="142"/>
      <c r="Q585" s="142"/>
      <c r="R585" s="138"/>
      <c r="S585" s="138"/>
      <c r="T585" s="137"/>
      <c r="U585" s="6"/>
      <c r="V585" s="8"/>
      <c r="W585" s="8"/>
      <c r="X585" s="60"/>
    </row>
    <row r="586" spans="1:24" ht="11.25" outlineLevel="4" x14ac:dyDescent="0.2">
      <c r="A586" s="136"/>
      <c r="B586" s="137"/>
      <c r="C586" s="137"/>
      <c r="D586" s="138"/>
      <c r="E586" s="144"/>
      <c r="F586" s="139" t="s">
        <v>500</v>
      </c>
      <c r="G586" s="138"/>
      <c r="H586" s="140">
        <v>1.4758</v>
      </c>
      <c r="I586" s="141"/>
      <c r="J586" s="142"/>
      <c r="K586" s="143"/>
      <c r="L586" s="143"/>
      <c r="M586" s="143"/>
      <c r="N586" s="143"/>
      <c r="O586" s="142"/>
      <c r="P586" s="142"/>
      <c r="Q586" s="142"/>
      <c r="R586" s="138"/>
      <c r="S586" s="138"/>
      <c r="T586" s="137"/>
      <c r="U586" s="6"/>
      <c r="V586" s="8"/>
      <c r="W586" s="8"/>
      <c r="X586" s="60"/>
    </row>
    <row r="587" spans="1:24" ht="11.25" outlineLevel="4" x14ac:dyDescent="0.2">
      <c r="A587" s="136"/>
      <c r="B587" s="137"/>
      <c r="C587" s="137"/>
      <c r="D587" s="138"/>
      <c r="E587" s="144"/>
      <c r="F587" s="139" t="s">
        <v>501</v>
      </c>
      <c r="G587" s="138"/>
      <c r="H587" s="140">
        <v>1.4582000000000004</v>
      </c>
      <c r="I587" s="141"/>
      <c r="J587" s="142"/>
      <c r="K587" s="143"/>
      <c r="L587" s="143"/>
      <c r="M587" s="143"/>
      <c r="N587" s="143"/>
      <c r="O587" s="142"/>
      <c r="P587" s="142"/>
      <c r="Q587" s="142"/>
      <c r="R587" s="138"/>
      <c r="S587" s="138"/>
      <c r="T587" s="137"/>
      <c r="U587" s="6"/>
      <c r="V587" s="8"/>
      <c r="W587" s="8"/>
      <c r="X587" s="60"/>
    </row>
    <row r="588" spans="1:24" ht="11.25" outlineLevel="4" x14ac:dyDescent="0.2">
      <c r="A588" s="136"/>
      <c r="B588" s="137"/>
      <c r="C588" s="137"/>
      <c r="D588" s="138"/>
      <c r="E588" s="144"/>
      <c r="F588" s="139" t="s">
        <v>502</v>
      </c>
      <c r="G588" s="138"/>
      <c r="H588" s="140">
        <v>1.4625999999999999</v>
      </c>
      <c r="I588" s="141"/>
      <c r="J588" s="142"/>
      <c r="K588" s="143"/>
      <c r="L588" s="143"/>
      <c r="M588" s="143"/>
      <c r="N588" s="143"/>
      <c r="O588" s="142"/>
      <c r="P588" s="142"/>
      <c r="Q588" s="142"/>
      <c r="R588" s="138"/>
      <c r="S588" s="138"/>
      <c r="T588" s="137"/>
      <c r="U588" s="6"/>
      <c r="V588" s="8"/>
      <c r="W588" s="8"/>
      <c r="X588" s="60"/>
    </row>
    <row r="589" spans="1:24" ht="11.25" outlineLevel="4" x14ac:dyDescent="0.2">
      <c r="A589" s="136"/>
      <c r="B589" s="137"/>
      <c r="C589" s="137"/>
      <c r="D589" s="138"/>
      <c r="E589" s="144"/>
      <c r="F589" s="139" t="s">
        <v>121</v>
      </c>
      <c r="G589" s="138"/>
      <c r="H589" s="140">
        <v>0</v>
      </c>
      <c r="I589" s="141"/>
      <c r="J589" s="142"/>
      <c r="K589" s="143"/>
      <c r="L589" s="143"/>
      <c r="M589" s="143"/>
      <c r="N589" s="143"/>
      <c r="O589" s="142"/>
      <c r="P589" s="142"/>
      <c r="Q589" s="142"/>
      <c r="R589" s="138"/>
      <c r="S589" s="138"/>
      <c r="T589" s="137"/>
      <c r="U589" s="6"/>
      <c r="V589" s="8"/>
      <c r="W589" s="8"/>
      <c r="X589" s="60"/>
    </row>
    <row r="590" spans="1:24" ht="11.25" outlineLevel="4" x14ac:dyDescent="0.2">
      <c r="A590" s="136"/>
      <c r="B590" s="137"/>
      <c r="C590" s="137"/>
      <c r="D590" s="138"/>
      <c r="E590" s="144"/>
      <c r="F590" s="139" t="s">
        <v>503</v>
      </c>
      <c r="G590" s="138"/>
      <c r="H590" s="140">
        <v>1.5264000000000002</v>
      </c>
      <c r="I590" s="141"/>
      <c r="J590" s="142"/>
      <c r="K590" s="143"/>
      <c r="L590" s="143"/>
      <c r="M590" s="143"/>
      <c r="N590" s="143"/>
      <c r="O590" s="142"/>
      <c r="P590" s="142"/>
      <c r="Q590" s="142"/>
      <c r="R590" s="138"/>
      <c r="S590" s="138"/>
      <c r="T590" s="137"/>
      <c r="U590" s="6"/>
      <c r="V590" s="8"/>
      <c r="W590" s="8"/>
      <c r="X590" s="60"/>
    </row>
    <row r="591" spans="1:24" ht="11.25" outlineLevel="4" x14ac:dyDescent="0.2">
      <c r="A591" s="136"/>
      <c r="B591" s="137"/>
      <c r="C591" s="137"/>
      <c r="D591" s="138"/>
      <c r="E591" s="144"/>
      <c r="F591" s="139" t="s">
        <v>504</v>
      </c>
      <c r="G591" s="138"/>
      <c r="H591" s="140">
        <v>1.39</v>
      </c>
      <c r="I591" s="141"/>
      <c r="J591" s="142"/>
      <c r="K591" s="143"/>
      <c r="L591" s="143"/>
      <c r="M591" s="143"/>
      <c r="N591" s="143"/>
      <c r="O591" s="142"/>
      <c r="P591" s="142"/>
      <c r="Q591" s="142"/>
      <c r="R591" s="138"/>
      <c r="S591" s="138"/>
      <c r="T591" s="137"/>
      <c r="U591" s="6"/>
      <c r="V591" s="8"/>
      <c r="W591" s="8"/>
      <c r="X591" s="60"/>
    </row>
    <row r="592" spans="1:24" ht="7.5" customHeight="1" outlineLevel="4" x14ac:dyDescent="0.15">
      <c r="A592" s="8"/>
      <c r="B592" s="69"/>
      <c r="C592" s="69"/>
      <c r="D592" s="60"/>
      <c r="E592" s="60"/>
      <c r="F592" s="103"/>
      <c r="G592" s="60"/>
      <c r="H592" s="65"/>
      <c r="I592" s="104"/>
      <c r="J592" s="63"/>
      <c r="K592" s="65"/>
      <c r="L592" s="65"/>
      <c r="M592" s="65"/>
      <c r="N592" s="65"/>
      <c r="O592" s="63"/>
      <c r="P592" s="63"/>
      <c r="Q592" s="63"/>
      <c r="R592" s="60"/>
      <c r="S592" s="60"/>
      <c r="T592" s="69"/>
      <c r="U592" s="8"/>
      <c r="X592" s="60"/>
    </row>
    <row r="593" spans="1:27" ht="22.5" outlineLevel="3" x14ac:dyDescent="0.2">
      <c r="A593" s="4"/>
      <c r="B593" s="119"/>
      <c r="C593" s="120">
        <v>86</v>
      </c>
      <c r="D593" s="121" t="s">
        <v>113</v>
      </c>
      <c r="E593" s="122" t="s">
        <v>505</v>
      </c>
      <c r="F593" s="123" t="s">
        <v>506</v>
      </c>
      <c r="G593" s="121" t="s">
        <v>318</v>
      </c>
      <c r="H593" s="124">
        <v>1</v>
      </c>
      <c r="I593" s="125">
        <v>0</v>
      </c>
      <c r="J593" s="126">
        <f>H593*I593</f>
        <v>0</v>
      </c>
      <c r="K593" s="124"/>
      <c r="L593" s="124">
        <f>H593*K593</f>
        <v>0</v>
      </c>
      <c r="M593" s="124"/>
      <c r="N593" s="124">
        <f>H593*M593</f>
        <v>0</v>
      </c>
      <c r="O593" s="126">
        <v>21</v>
      </c>
      <c r="P593" s="126">
        <f>J593*(O593/100)</f>
        <v>0</v>
      </c>
      <c r="Q593" s="126">
        <f>J593+P593</f>
        <v>0</v>
      </c>
      <c r="R593" s="127"/>
      <c r="S593" s="127" t="s">
        <v>323</v>
      </c>
      <c r="T593" s="128">
        <v>1</v>
      </c>
      <c r="U593" s="8"/>
      <c r="V593" s="8"/>
      <c r="W593" s="8"/>
      <c r="X593" s="60"/>
    </row>
    <row r="594" spans="1:27" ht="9.75" outlineLevel="4" x14ac:dyDescent="0.2">
      <c r="A594" s="129"/>
      <c r="B594" s="130"/>
      <c r="C594" s="130"/>
      <c r="D594" s="131"/>
      <c r="E594" s="135" t="s">
        <v>0</v>
      </c>
      <c r="F594" s="158" t="s">
        <v>53</v>
      </c>
      <c r="G594" s="158"/>
      <c r="H594" s="159"/>
      <c r="I594" s="160"/>
      <c r="J594" s="161"/>
      <c r="K594" s="133"/>
      <c r="L594" s="133"/>
      <c r="M594" s="133"/>
      <c r="N594" s="133"/>
      <c r="O594" s="134"/>
      <c r="P594" s="134"/>
      <c r="Q594" s="134"/>
      <c r="R594" s="131"/>
      <c r="S594" s="131"/>
      <c r="T594" s="130"/>
      <c r="U594" s="6"/>
      <c r="V594" s="8"/>
      <c r="W594" s="8"/>
      <c r="X594" s="132" t="str">
        <f>F594</f>
        <v>---</v>
      </c>
      <c r="Y594" s="9"/>
      <c r="AA594" s="11"/>
    </row>
    <row r="595" spans="1:27" ht="7.5" customHeight="1" outlineLevel="4" x14ac:dyDescent="0.15">
      <c r="B595" s="69"/>
      <c r="C595" s="69"/>
      <c r="D595" s="60"/>
      <c r="E595" s="60"/>
      <c r="F595" s="61"/>
      <c r="G595" s="60"/>
      <c r="H595" s="65"/>
      <c r="I595" s="104"/>
      <c r="J595" s="63"/>
      <c r="K595" s="65"/>
      <c r="L595" s="65"/>
      <c r="M595" s="65"/>
      <c r="N595" s="65"/>
      <c r="O595" s="63"/>
      <c r="P595" s="63"/>
      <c r="Q595" s="63"/>
      <c r="R595" s="60"/>
      <c r="S595" s="60"/>
      <c r="T595" s="69"/>
      <c r="U595" s="8"/>
      <c r="X595" s="60"/>
    </row>
    <row r="596" spans="1:27" ht="11.25" outlineLevel="4" x14ac:dyDescent="0.2">
      <c r="A596" s="136"/>
      <c r="B596" s="137"/>
      <c r="C596" s="137"/>
      <c r="D596" s="138"/>
      <c r="E596" s="144" t="s">
        <v>1</v>
      </c>
      <c r="F596" s="139" t="s">
        <v>292</v>
      </c>
      <c r="G596" s="138"/>
      <c r="H596" s="140">
        <v>0</v>
      </c>
      <c r="I596" s="141"/>
      <c r="J596" s="142"/>
      <c r="K596" s="143"/>
      <c r="L596" s="143"/>
      <c r="M596" s="143"/>
      <c r="N596" s="143"/>
      <c r="O596" s="142"/>
      <c r="P596" s="142"/>
      <c r="Q596" s="142"/>
      <c r="R596" s="138"/>
      <c r="S596" s="138"/>
      <c r="T596" s="137"/>
      <c r="U596" s="6"/>
      <c r="V596" s="8"/>
      <c r="W596" s="8"/>
      <c r="X596" s="60"/>
    </row>
    <row r="597" spans="1:27" ht="11.25" outlineLevel="4" x14ac:dyDescent="0.2">
      <c r="A597" s="136"/>
      <c r="B597" s="137"/>
      <c r="C597" s="137"/>
      <c r="D597" s="138"/>
      <c r="E597" s="144"/>
      <c r="F597" s="139" t="s">
        <v>507</v>
      </c>
      <c r="G597" s="138"/>
      <c r="H597" s="140">
        <v>1</v>
      </c>
      <c r="I597" s="141"/>
      <c r="J597" s="142"/>
      <c r="K597" s="143"/>
      <c r="L597" s="143"/>
      <c r="M597" s="143"/>
      <c r="N597" s="143"/>
      <c r="O597" s="142"/>
      <c r="P597" s="142"/>
      <c r="Q597" s="142"/>
      <c r="R597" s="138"/>
      <c r="S597" s="138"/>
      <c r="T597" s="137"/>
      <c r="U597" s="6"/>
      <c r="V597" s="8"/>
      <c r="W597" s="8"/>
      <c r="X597" s="60"/>
    </row>
    <row r="598" spans="1:27" ht="7.5" customHeight="1" outlineLevel="4" x14ac:dyDescent="0.15">
      <c r="A598" s="8"/>
      <c r="B598" s="69"/>
      <c r="C598" s="69"/>
      <c r="D598" s="60"/>
      <c r="E598" s="60"/>
      <c r="F598" s="103"/>
      <c r="G598" s="60"/>
      <c r="H598" s="65"/>
      <c r="I598" s="104"/>
      <c r="J598" s="63"/>
      <c r="K598" s="65"/>
      <c r="L598" s="65"/>
      <c r="M598" s="65"/>
      <c r="N598" s="65"/>
      <c r="O598" s="63"/>
      <c r="P598" s="63"/>
      <c r="Q598" s="63"/>
      <c r="R598" s="60"/>
      <c r="S598" s="60"/>
      <c r="T598" s="69"/>
      <c r="U598" s="8"/>
      <c r="X598" s="60"/>
    </row>
    <row r="599" spans="1:27" ht="11.25" outlineLevel="3" x14ac:dyDescent="0.2">
      <c r="A599" s="4"/>
      <c r="B599" s="119"/>
      <c r="C599" s="120">
        <v>87</v>
      </c>
      <c r="D599" s="121" t="s">
        <v>113</v>
      </c>
      <c r="E599" s="122" t="s">
        <v>508</v>
      </c>
      <c r="F599" s="123" t="s">
        <v>509</v>
      </c>
      <c r="G599" s="121" t="s">
        <v>318</v>
      </c>
      <c r="H599" s="124">
        <v>1</v>
      </c>
      <c r="I599" s="125">
        <v>0</v>
      </c>
      <c r="J599" s="126">
        <f>H599*I599</f>
        <v>0</v>
      </c>
      <c r="K599" s="124"/>
      <c r="L599" s="124">
        <f>H599*K599</f>
        <v>0</v>
      </c>
      <c r="M599" s="124"/>
      <c r="N599" s="124">
        <f>H599*M599</f>
        <v>0</v>
      </c>
      <c r="O599" s="126">
        <v>21</v>
      </c>
      <c r="P599" s="126">
        <f>J599*(O599/100)</f>
        <v>0</v>
      </c>
      <c r="Q599" s="126">
        <f>J599+P599</f>
        <v>0</v>
      </c>
      <c r="R599" s="127"/>
      <c r="S599" s="127" t="s">
        <v>323</v>
      </c>
      <c r="T599" s="128">
        <v>1</v>
      </c>
      <c r="U599" s="8"/>
      <c r="V599" s="8"/>
      <c r="W599" s="8"/>
      <c r="X599" s="60"/>
    </row>
    <row r="600" spans="1:27" ht="9.75" outlineLevel="4" x14ac:dyDescent="0.2">
      <c r="A600" s="129"/>
      <c r="B600" s="130"/>
      <c r="C600" s="130"/>
      <c r="D600" s="131"/>
      <c r="E600" s="135" t="s">
        <v>0</v>
      </c>
      <c r="F600" s="158" t="s">
        <v>53</v>
      </c>
      <c r="G600" s="158"/>
      <c r="H600" s="159"/>
      <c r="I600" s="160"/>
      <c r="J600" s="161"/>
      <c r="K600" s="133"/>
      <c r="L600" s="133"/>
      <c r="M600" s="133"/>
      <c r="N600" s="133"/>
      <c r="O600" s="134"/>
      <c r="P600" s="134"/>
      <c r="Q600" s="134"/>
      <c r="R600" s="131"/>
      <c r="S600" s="131"/>
      <c r="T600" s="130"/>
      <c r="U600" s="6"/>
      <c r="V600" s="8"/>
      <c r="W600" s="8"/>
      <c r="X600" s="132" t="str">
        <f>F600</f>
        <v>---</v>
      </c>
      <c r="Y600" s="9"/>
      <c r="AA600" s="11"/>
    </row>
    <row r="601" spans="1:27" ht="7.5" customHeight="1" outlineLevel="4" x14ac:dyDescent="0.15">
      <c r="B601" s="69"/>
      <c r="C601" s="69"/>
      <c r="D601" s="60"/>
      <c r="E601" s="60"/>
      <c r="F601" s="61"/>
      <c r="G601" s="60"/>
      <c r="H601" s="65"/>
      <c r="I601" s="104"/>
      <c r="J601" s="63"/>
      <c r="K601" s="65"/>
      <c r="L601" s="65"/>
      <c r="M601" s="65"/>
      <c r="N601" s="65"/>
      <c r="O601" s="63"/>
      <c r="P601" s="63"/>
      <c r="Q601" s="63"/>
      <c r="R601" s="60"/>
      <c r="S601" s="60"/>
      <c r="T601" s="69"/>
      <c r="U601" s="8"/>
      <c r="X601" s="60"/>
    </row>
    <row r="602" spans="1:27" ht="11.25" outlineLevel="4" x14ac:dyDescent="0.2">
      <c r="A602" s="136"/>
      <c r="B602" s="137"/>
      <c r="C602" s="137"/>
      <c r="D602" s="138"/>
      <c r="E602" s="144" t="s">
        <v>1</v>
      </c>
      <c r="F602" s="139" t="s">
        <v>292</v>
      </c>
      <c r="G602" s="138"/>
      <c r="H602" s="140">
        <v>0</v>
      </c>
      <c r="I602" s="141"/>
      <c r="J602" s="142"/>
      <c r="K602" s="143"/>
      <c r="L602" s="143"/>
      <c r="M602" s="143"/>
      <c r="N602" s="143"/>
      <c r="O602" s="142"/>
      <c r="P602" s="142"/>
      <c r="Q602" s="142"/>
      <c r="R602" s="138"/>
      <c r="S602" s="138"/>
      <c r="T602" s="137"/>
      <c r="U602" s="6"/>
      <c r="V602" s="8"/>
      <c r="W602" s="8"/>
      <c r="X602" s="60"/>
    </row>
    <row r="603" spans="1:27" ht="11.25" outlineLevel="4" x14ac:dyDescent="0.2">
      <c r="A603" s="136"/>
      <c r="B603" s="137"/>
      <c r="C603" s="137"/>
      <c r="D603" s="138"/>
      <c r="E603" s="144"/>
      <c r="F603" s="139" t="s">
        <v>507</v>
      </c>
      <c r="G603" s="138"/>
      <c r="H603" s="140">
        <v>1</v>
      </c>
      <c r="I603" s="141"/>
      <c r="J603" s="142"/>
      <c r="K603" s="143"/>
      <c r="L603" s="143"/>
      <c r="M603" s="143"/>
      <c r="N603" s="143"/>
      <c r="O603" s="142"/>
      <c r="P603" s="142"/>
      <c r="Q603" s="142"/>
      <c r="R603" s="138"/>
      <c r="S603" s="138"/>
      <c r="T603" s="137"/>
      <c r="U603" s="6"/>
      <c r="V603" s="8"/>
      <c r="W603" s="8"/>
      <c r="X603" s="60"/>
    </row>
    <row r="604" spans="1:27" ht="7.5" customHeight="1" outlineLevel="4" x14ac:dyDescent="0.15">
      <c r="A604" s="8"/>
      <c r="B604" s="69"/>
      <c r="C604" s="69"/>
      <c r="D604" s="60"/>
      <c r="E604" s="60"/>
      <c r="F604" s="103"/>
      <c r="G604" s="60"/>
      <c r="H604" s="65"/>
      <c r="I604" s="104"/>
      <c r="J604" s="63"/>
      <c r="K604" s="65"/>
      <c r="L604" s="65"/>
      <c r="M604" s="65"/>
      <c r="N604" s="65"/>
      <c r="O604" s="63"/>
      <c r="P604" s="63"/>
      <c r="Q604" s="63"/>
      <c r="R604" s="60"/>
      <c r="S604" s="60"/>
      <c r="T604" s="69"/>
      <c r="U604" s="8"/>
      <c r="X604" s="60"/>
    </row>
    <row r="605" spans="1:27" ht="11.25" outlineLevel="3" x14ac:dyDescent="0.2">
      <c r="A605" s="4"/>
      <c r="B605" s="119"/>
      <c r="C605" s="120">
        <v>88</v>
      </c>
      <c r="D605" s="121" t="s">
        <v>113</v>
      </c>
      <c r="E605" s="122" t="s">
        <v>510</v>
      </c>
      <c r="F605" s="123" t="s">
        <v>511</v>
      </c>
      <c r="G605" s="121" t="s">
        <v>269</v>
      </c>
      <c r="H605" s="124">
        <v>2.37</v>
      </c>
      <c r="I605" s="125">
        <v>0</v>
      </c>
      <c r="J605" s="126">
        <f>H605*I605</f>
        <v>0</v>
      </c>
      <c r="K605" s="124"/>
      <c r="L605" s="124">
        <f>H605*K605</f>
        <v>0</v>
      </c>
      <c r="M605" s="124"/>
      <c r="N605" s="124">
        <f>H605*M605</f>
        <v>0</v>
      </c>
      <c r="O605" s="126">
        <v>21</v>
      </c>
      <c r="P605" s="126">
        <f>J605*(O605/100)</f>
        <v>0</v>
      </c>
      <c r="Q605" s="126">
        <f>J605+P605</f>
        <v>0</v>
      </c>
      <c r="R605" s="127"/>
      <c r="S605" s="127" t="s">
        <v>323</v>
      </c>
      <c r="T605" s="128">
        <v>1</v>
      </c>
      <c r="U605" s="8"/>
      <c r="V605" s="8"/>
      <c r="W605" s="8"/>
      <c r="X605" s="60"/>
    </row>
    <row r="606" spans="1:27" ht="9.75" outlineLevel="4" x14ac:dyDescent="0.2">
      <c r="A606" s="129"/>
      <c r="B606" s="130"/>
      <c r="C606" s="130"/>
      <c r="D606" s="131"/>
      <c r="E606" s="135" t="s">
        <v>0</v>
      </c>
      <c r="F606" s="158" t="s">
        <v>53</v>
      </c>
      <c r="G606" s="158"/>
      <c r="H606" s="159"/>
      <c r="I606" s="160"/>
      <c r="J606" s="161"/>
      <c r="K606" s="133"/>
      <c r="L606" s="133"/>
      <c r="M606" s="133"/>
      <c r="N606" s="133"/>
      <c r="O606" s="134"/>
      <c r="P606" s="134"/>
      <c r="Q606" s="134"/>
      <c r="R606" s="131"/>
      <c r="S606" s="131"/>
      <c r="T606" s="130"/>
      <c r="U606" s="6"/>
      <c r="V606" s="8"/>
      <c r="W606" s="8"/>
      <c r="X606" s="132" t="str">
        <f>F606</f>
        <v>---</v>
      </c>
      <c r="Y606" s="9"/>
      <c r="AA606" s="11"/>
    </row>
    <row r="607" spans="1:27" ht="7.5" customHeight="1" outlineLevel="4" x14ac:dyDescent="0.15">
      <c r="B607" s="69"/>
      <c r="C607" s="69"/>
      <c r="D607" s="60"/>
      <c r="E607" s="60"/>
      <c r="F607" s="61"/>
      <c r="G607" s="60"/>
      <c r="H607" s="65"/>
      <c r="I607" s="104"/>
      <c r="J607" s="63"/>
      <c r="K607" s="65"/>
      <c r="L607" s="65"/>
      <c r="M607" s="65"/>
      <c r="N607" s="65"/>
      <c r="O607" s="63"/>
      <c r="P607" s="63"/>
      <c r="Q607" s="63"/>
      <c r="R607" s="60"/>
      <c r="S607" s="60"/>
      <c r="T607" s="69"/>
      <c r="U607" s="8"/>
      <c r="X607" s="60"/>
    </row>
    <row r="608" spans="1:27" ht="11.25" outlineLevel="4" x14ac:dyDescent="0.2">
      <c r="A608" s="136"/>
      <c r="B608" s="137"/>
      <c r="C608" s="137"/>
      <c r="D608" s="138"/>
      <c r="E608" s="144" t="s">
        <v>1</v>
      </c>
      <c r="F608" s="139" t="s">
        <v>292</v>
      </c>
      <c r="G608" s="138"/>
      <c r="H608" s="140">
        <v>0</v>
      </c>
      <c r="I608" s="141"/>
      <c r="J608" s="142"/>
      <c r="K608" s="143"/>
      <c r="L608" s="143"/>
      <c r="M608" s="143"/>
      <c r="N608" s="143"/>
      <c r="O608" s="142"/>
      <c r="P608" s="142"/>
      <c r="Q608" s="142"/>
      <c r="R608" s="138"/>
      <c r="S608" s="138"/>
      <c r="T608" s="137"/>
      <c r="U608" s="6"/>
      <c r="V608" s="8"/>
      <c r="W608" s="8"/>
      <c r="X608" s="60"/>
    </row>
    <row r="609" spans="1:27" ht="11.25" outlineLevel="4" x14ac:dyDescent="0.2">
      <c r="A609" s="136"/>
      <c r="B609" s="137"/>
      <c r="C609" s="137"/>
      <c r="D609" s="138"/>
      <c r="E609" s="144"/>
      <c r="F609" s="139" t="s">
        <v>512</v>
      </c>
      <c r="G609" s="138"/>
      <c r="H609" s="140">
        <v>2.37</v>
      </c>
      <c r="I609" s="141"/>
      <c r="J609" s="142"/>
      <c r="K609" s="143"/>
      <c r="L609" s="143"/>
      <c r="M609" s="143"/>
      <c r="N609" s="143"/>
      <c r="O609" s="142"/>
      <c r="P609" s="142"/>
      <c r="Q609" s="142"/>
      <c r="R609" s="138"/>
      <c r="S609" s="138"/>
      <c r="T609" s="137"/>
      <c r="U609" s="6"/>
      <c r="V609" s="8"/>
      <c r="W609" s="8"/>
      <c r="X609" s="60"/>
    </row>
    <row r="610" spans="1:27" ht="7.5" customHeight="1" outlineLevel="4" x14ac:dyDescent="0.15">
      <c r="A610" s="8"/>
      <c r="B610" s="69"/>
      <c r="C610" s="69"/>
      <c r="D610" s="60"/>
      <c r="E610" s="60"/>
      <c r="F610" s="103"/>
      <c r="G610" s="60"/>
      <c r="H610" s="65"/>
      <c r="I610" s="104"/>
      <c r="J610" s="63"/>
      <c r="K610" s="65"/>
      <c r="L610" s="65"/>
      <c r="M610" s="65"/>
      <c r="N610" s="65"/>
      <c r="O610" s="63"/>
      <c r="P610" s="63"/>
      <c r="Q610" s="63"/>
      <c r="R610" s="60"/>
      <c r="S610" s="60"/>
      <c r="T610" s="69"/>
      <c r="U610" s="8"/>
      <c r="X610" s="60"/>
    </row>
    <row r="611" spans="1:27" ht="11.25" outlineLevel="3" x14ac:dyDescent="0.2">
      <c r="A611" s="4"/>
      <c r="B611" s="119"/>
      <c r="C611" s="120">
        <v>89</v>
      </c>
      <c r="D611" s="121" t="s">
        <v>113</v>
      </c>
      <c r="E611" s="122" t="s">
        <v>513</v>
      </c>
      <c r="F611" s="123" t="s">
        <v>514</v>
      </c>
      <c r="G611" s="121" t="s">
        <v>269</v>
      </c>
      <c r="H611" s="124">
        <v>5</v>
      </c>
      <c r="I611" s="125">
        <v>0</v>
      </c>
      <c r="J611" s="126">
        <f>H611*I611</f>
        <v>0</v>
      </c>
      <c r="K611" s="124">
        <v>0.29221000000000003</v>
      </c>
      <c r="L611" s="124">
        <f>H611*K611</f>
        <v>1.4610500000000002</v>
      </c>
      <c r="M611" s="124"/>
      <c r="N611" s="124">
        <f>H611*M611</f>
        <v>0</v>
      </c>
      <c r="O611" s="126">
        <v>21</v>
      </c>
      <c r="P611" s="126">
        <f>J611*(O611/100)</f>
        <v>0</v>
      </c>
      <c r="Q611" s="126">
        <f>J611+P611</f>
        <v>0</v>
      </c>
      <c r="R611" s="127"/>
      <c r="S611" s="127" t="s">
        <v>117</v>
      </c>
      <c r="T611" s="128">
        <v>1</v>
      </c>
      <c r="U611" s="8"/>
      <c r="V611" s="8"/>
      <c r="W611" s="8"/>
      <c r="X611" s="60"/>
    </row>
    <row r="612" spans="1:27" ht="9.75" outlineLevel="4" x14ac:dyDescent="0.2">
      <c r="A612" s="129"/>
      <c r="B612" s="130"/>
      <c r="C612" s="130"/>
      <c r="D612" s="131"/>
      <c r="E612" s="135" t="s">
        <v>0</v>
      </c>
      <c r="F612" s="158" t="s">
        <v>515</v>
      </c>
      <c r="G612" s="158"/>
      <c r="H612" s="159"/>
      <c r="I612" s="160"/>
      <c r="J612" s="161"/>
      <c r="K612" s="133"/>
      <c r="L612" s="133"/>
      <c r="M612" s="133"/>
      <c r="N612" s="133"/>
      <c r="O612" s="134"/>
      <c r="P612" s="134"/>
      <c r="Q612" s="134"/>
      <c r="R612" s="131"/>
      <c r="S612" s="131"/>
      <c r="T612" s="130"/>
      <c r="U612" s="6"/>
      <c r="V612" s="8"/>
      <c r="W612" s="8"/>
      <c r="X612" s="132" t="str">
        <f>F612</f>
        <v>Osazení odvodňovacího žlabu s krycím roštem betonového šířky do 200 mm</v>
      </c>
      <c r="Y612" s="9"/>
      <c r="AA612" s="11"/>
    </row>
    <row r="613" spans="1:27" ht="7.5" customHeight="1" outlineLevel="4" x14ac:dyDescent="0.15">
      <c r="B613" s="69"/>
      <c r="C613" s="69"/>
      <c r="D613" s="60"/>
      <c r="E613" s="60"/>
      <c r="F613" s="61"/>
      <c r="G613" s="60"/>
      <c r="H613" s="65"/>
      <c r="I613" s="104"/>
      <c r="J613" s="63"/>
      <c r="K613" s="65"/>
      <c r="L613" s="65"/>
      <c r="M613" s="65"/>
      <c r="N613" s="65"/>
      <c r="O613" s="63"/>
      <c r="P613" s="63"/>
      <c r="Q613" s="63"/>
      <c r="R613" s="60"/>
      <c r="S613" s="60"/>
      <c r="T613" s="69"/>
      <c r="U613" s="8"/>
      <c r="X613" s="60"/>
    </row>
    <row r="614" spans="1:27" ht="11.25" outlineLevel="4" x14ac:dyDescent="0.2">
      <c r="A614" s="136"/>
      <c r="B614" s="137"/>
      <c r="C614" s="137"/>
      <c r="D614" s="138"/>
      <c r="E614" s="144" t="s">
        <v>1</v>
      </c>
      <c r="F614" s="139" t="s">
        <v>119</v>
      </c>
      <c r="G614" s="138"/>
      <c r="H614" s="140">
        <v>0</v>
      </c>
      <c r="I614" s="141"/>
      <c r="J614" s="142"/>
      <c r="K614" s="143"/>
      <c r="L614" s="143"/>
      <c r="M614" s="143"/>
      <c r="N614" s="143"/>
      <c r="O614" s="142"/>
      <c r="P614" s="142"/>
      <c r="Q614" s="142"/>
      <c r="R614" s="138"/>
      <c r="S614" s="138"/>
      <c r="T614" s="137"/>
      <c r="U614" s="6"/>
      <c r="V614" s="8"/>
      <c r="W614" s="8"/>
      <c r="X614" s="60"/>
    </row>
    <row r="615" spans="1:27" ht="11.25" outlineLevel="4" x14ac:dyDescent="0.2">
      <c r="A615" s="136"/>
      <c r="B615" s="137"/>
      <c r="C615" s="137"/>
      <c r="D615" s="138"/>
      <c r="E615" s="144"/>
      <c r="F615" s="139" t="s">
        <v>516</v>
      </c>
      <c r="G615" s="138"/>
      <c r="H615" s="140">
        <v>2</v>
      </c>
      <c r="I615" s="141"/>
      <c r="J615" s="142"/>
      <c r="K615" s="143"/>
      <c r="L615" s="143"/>
      <c r="M615" s="143"/>
      <c r="N615" s="143"/>
      <c r="O615" s="142"/>
      <c r="P615" s="142"/>
      <c r="Q615" s="142"/>
      <c r="R615" s="138"/>
      <c r="S615" s="138"/>
      <c r="T615" s="137"/>
      <c r="U615" s="6"/>
      <c r="V615" s="8"/>
      <c r="W615" s="8"/>
      <c r="X615" s="60"/>
    </row>
    <row r="616" spans="1:27" ht="11.25" outlineLevel="4" x14ac:dyDescent="0.2">
      <c r="A616" s="136"/>
      <c r="B616" s="137"/>
      <c r="C616" s="137"/>
      <c r="D616" s="138"/>
      <c r="E616" s="144"/>
      <c r="F616" s="139" t="s">
        <v>121</v>
      </c>
      <c r="G616" s="138"/>
      <c r="H616" s="140">
        <v>0</v>
      </c>
      <c r="I616" s="141"/>
      <c r="J616" s="142"/>
      <c r="K616" s="143"/>
      <c r="L616" s="143"/>
      <c r="M616" s="143"/>
      <c r="N616" s="143"/>
      <c r="O616" s="142"/>
      <c r="P616" s="142"/>
      <c r="Q616" s="142"/>
      <c r="R616" s="138"/>
      <c r="S616" s="138"/>
      <c r="T616" s="137"/>
      <c r="U616" s="6"/>
      <c r="V616" s="8"/>
      <c r="W616" s="8"/>
      <c r="X616" s="60"/>
    </row>
    <row r="617" spans="1:27" ht="11.25" outlineLevel="4" x14ac:dyDescent="0.2">
      <c r="A617" s="136"/>
      <c r="B617" s="137"/>
      <c r="C617" s="137"/>
      <c r="D617" s="138"/>
      <c r="E617" s="144"/>
      <c r="F617" s="139" t="s">
        <v>517</v>
      </c>
      <c r="G617" s="138"/>
      <c r="H617" s="140">
        <v>3</v>
      </c>
      <c r="I617" s="141"/>
      <c r="J617" s="142"/>
      <c r="K617" s="143"/>
      <c r="L617" s="143"/>
      <c r="M617" s="143"/>
      <c r="N617" s="143"/>
      <c r="O617" s="142"/>
      <c r="P617" s="142"/>
      <c r="Q617" s="142"/>
      <c r="R617" s="138"/>
      <c r="S617" s="138"/>
      <c r="T617" s="137"/>
      <c r="U617" s="6"/>
      <c r="V617" s="8"/>
      <c r="W617" s="8"/>
      <c r="X617" s="60"/>
    </row>
    <row r="618" spans="1:27" ht="7.5" customHeight="1" outlineLevel="4" x14ac:dyDescent="0.15">
      <c r="A618" s="8"/>
      <c r="B618" s="69"/>
      <c r="C618" s="69"/>
      <c r="D618" s="60"/>
      <c r="E618" s="60"/>
      <c r="F618" s="103"/>
      <c r="G618" s="60"/>
      <c r="H618" s="65"/>
      <c r="I618" s="104"/>
      <c r="J618" s="63"/>
      <c r="K618" s="65"/>
      <c r="L618" s="65"/>
      <c r="M618" s="65"/>
      <c r="N618" s="65"/>
      <c r="O618" s="63"/>
      <c r="P618" s="63"/>
      <c r="Q618" s="63"/>
      <c r="R618" s="60"/>
      <c r="S618" s="60"/>
      <c r="T618" s="69"/>
      <c r="U618" s="8"/>
      <c r="X618" s="60"/>
    </row>
    <row r="619" spans="1:27" ht="22.5" outlineLevel="3" x14ac:dyDescent="0.2">
      <c r="A619" s="4"/>
      <c r="B619" s="119"/>
      <c r="C619" s="120">
        <v>90</v>
      </c>
      <c r="D619" s="121" t="s">
        <v>113</v>
      </c>
      <c r="E619" s="122" t="s">
        <v>518</v>
      </c>
      <c r="F619" s="123" t="s">
        <v>519</v>
      </c>
      <c r="G619" s="121" t="s">
        <v>318</v>
      </c>
      <c r="H619" s="124">
        <v>2</v>
      </c>
      <c r="I619" s="125">
        <v>0</v>
      </c>
      <c r="J619" s="126">
        <f>H619*I619</f>
        <v>0</v>
      </c>
      <c r="K619" s="124">
        <v>0.27205000000000001</v>
      </c>
      <c r="L619" s="124">
        <f>H619*K619</f>
        <v>0.54410000000000003</v>
      </c>
      <c r="M619" s="124"/>
      <c r="N619" s="124">
        <f>H619*M619</f>
        <v>0</v>
      </c>
      <c r="O619" s="126">
        <v>21</v>
      </c>
      <c r="P619" s="126">
        <f>J619*(O619/100)</f>
        <v>0</v>
      </c>
      <c r="Q619" s="126">
        <f>J619+P619</f>
        <v>0</v>
      </c>
      <c r="R619" s="127"/>
      <c r="S619" s="127" t="s">
        <v>117</v>
      </c>
      <c r="T619" s="128">
        <v>1</v>
      </c>
      <c r="U619" s="8"/>
      <c r="V619" s="8"/>
      <c r="W619" s="8"/>
      <c r="X619" s="60"/>
    </row>
    <row r="620" spans="1:27" ht="9.75" outlineLevel="4" x14ac:dyDescent="0.2">
      <c r="A620" s="129"/>
      <c r="B620" s="130"/>
      <c r="C620" s="130"/>
      <c r="D620" s="131"/>
      <c r="E620" s="135" t="s">
        <v>0</v>
      </c>
      <c r="F620" s="158" t="s">
        <v>520</v>
      </c>
      <c r="G620" s="158"/>
      <c r="H620" s="159"/>
      <c r="I620" s="160"/>
      <c r="J620" s="161"/>
      <c r="K620" s="133"/>
      <c r="L620" s="133"/>
      <c r="M620" s="133"/>
      <c r="N620" s="133"/>
      <c r="O620" s="134"/>
      <c r="P620" s="134"/>
      <c r="Q620" s="134"/>
      <c r="R620" s="131"/>
      <c r="S620" s="131"/>
      <c r="T620" s="130"/>
      <c r="U620" s="6"/>
      <c r="V620" s="8"/>
      <c r="W620" s="8"/>
      <c r="X620" s="132" t="str">
        <f>F620</f>
        <v>Osazení odvodňovacího žlabu s krycím roštem vpusti pro žlab šířky do 200 mm</v>
      </c>
      <c r="Y620" s="9"/>
      <c r="AA620" s="11"/>
    </row>
    <row r="621" spans="1:27" ht="7.5" customHeight="1" outlineLevel="4" x14ac:dyDescent="0.15">
      <c r="B621" s="69"/>
      <c r="C621" s="69"/>
      <c r="D621" s="60"/>
      <c r="E621" s="60"/>
      <c r="F621" s="61"/>
      <c r="G621" s="60"/>
      <c r="H621" s="65"/>
      <c r="I621" s="104"/>
      <c r="J621" s="63"/>
      <c r="K621" s="65"/>
      <c r="L621" s="65"/>
      <c r="M621" s="65"/>
      <c r="N621" s="65"/>
      <c r="O621" s="63"/>
      <c r="P621" s="63"/>
      <c r="Q621" s="63"/>
      <c r="R621" s="60"/>
      <c r="S621" s="60"/>
      <c r="T621" s="69"/>
      <c r="U621" s="8"/>
      <c r="X621" s="60"/>
    </row>
    <row r="622" spans="1:27" ht="11.25" outlineLevel="4" x14ac:dyDescent="0.2">
      <c r="A622" s="136"/>
      <c r="B622" s="137"/>
      <c r="C622" s="137"/>
      <c r="D622" s="138"/>
      <c r="E622" s="144" t="s">
        <v>1</v>
      </c>
      <c r="F622" s="139" t="s">
        <v>119</v>
      </c>
      <c r="G622" s="138"/>
      <c r="H622" s="140">
        <v>0</v>
      </c>
      <c r="I622" s="141"/>
      <c r="J622" s="142"/>
      <c r="K622" s="143"/>
      <c r="L622" s="143"/>
      <c r="M622" s="143"/>
      <c r="N622" s="143"/>
      <c r="O622" s="142"/>
      <c r="P622" s="142"/>
      <c r="Q622" s="142"/>
      <c r="R622" s="138"/>
      <c r="S622" s="138"/>
      <c r="T622" s="137"/>
      <c r="U622" s="6"/>
      <c r="V622" s="8"/>
      <c r="W622" s="8"/>
      <c r="X622" s="60"/>
    </row>
    <row r="623" spans="1:27" ht="11.25" outlineLevel="4" x14ac:dyDescent="0.2">
      <c r="A623" s="136"/>
      <c r="B623" s="137"/>
      <c r="C623" s="137"/>
      <c r="D623" s="138"/>
      <c r="E623" s="144"/>
      <c r="F623" s="139" t="s">
        <v>521</v>
      </c>
      <c r="G623" s="138"/>
      <c r="H623" s="140">
        <v>1</v>
      </c>
      <c r="I623" s="141"/>
      <c r="J623" s="142"/>
      <c r="K623" s="143"/>
      <c r="L623" s="143"/>
      <c r="M623" s="143"/>
      <c r="N623" s="143"/>
      <c r="O623" s="142"/>
      <c r="P623" s="142"/>
      <c r="Q623" s="142"/>
      <c r="R623" s="138"/>
      <c r="S623" s="138"/>
      <c r="T623" s="137"/>
      <c r="U623" s="6"/>
      <c r="V623" s="8"/>
      <c r="W623" s="8"/>
      <c r="X623" s="60"/>
    </row>
    <row r="624" spans="1:27" ht="11.25" outlineLevel="4" x14ac:dyDescent="0.2">
      <c r="A624" s="136"/>
      <c r="B624" s="137"/>
      <c r="C624" s="137"/>
      <c r="D624" s="138"/>
      <c r="E624" s="144"/>
      <c r="F624" s="139" t="s">
        <v>121</v>
      </c>
      <c r="G624" s="138"/>
      <c r="H624" s="140">
        <v>0</v>
      </c>
      <c r="I624" s="141"/>
      <c r="J624" s="142"/>
      <c r="K624" s="143"/>
      <c r="L624" s="143"/>
      <c r="M624" s="143"/>
      <c r="N624" s="143"/>
      <c r="O624" s="142"/>
      <c r="P624" s="142"/>
      <c r="Q624" s="142"/>
      <c r="R624" s="138"/>
      <c r="S624" s="138"/>
      <c r="T624" s="137"/>
      <c r="U624" s="6"/>
      <c r="V624" s="8"/>
      <c r="W624" s="8"/>
      <c r="X624" s="60"/>
    </row>
    <row r="625" spans="1:27" ht="11.25" outlineLevel="4" x14ac:dyDescent="0.2">
      <c r="A625" s="136"/>
      <c r="B625" s="137"/>
      <c r="C625" s="137"/>
      <c r="D625" s="138"/>
      <c r="E625" s="144"/>
      <c r="F625" s="139" t="s">
        <v>522</v>
      </c>
      <c r="G625" s="138"/>
      <c r="H625" s="140">
        <v>1</v>
      </c>
      <c r="I625" s="141"/>
      <c r="J625" s="142"/>
      <c r="K625" s="143"/>
      <c r="L625" s="143"/>
      <c r="M625" s="143"/>
      <c r="N625" s="143"/>
      <c r="O625" s="142"/>
      <c r="P625" s="142"/>
      <c r="Q625" s="142"/>
      <c r="R625" s="138"/>
      <c r="S625" s="138"/>
      <c r="T625" s="137"/>
      <c r="U625" s="6"/>
      <c r="V625" s="8"/>
      <c r="W625" s="8"/>
      <c r="X625" s="60"/>
    </row>
    <row r="626" spans="1:27" ht="7.5" customHeight="1" outlineLevel="4" x14ac:dyDescent="0.15">
      <c r="A626" s="8"/>
      <c r="B626" s="69"/>
      <c r="C626" s="69"/>
      <c r="D626" s="60"/>
      <c r="E626" s="60"/>
      <c r="F626" s="103"/>
      <c r="G626" s="60"/>
      <c r="H626" s="65"/>
      <c r="I626" s="104"/>
      <c r="J626" s="63"/>
      <c r="K626" s="65"/>
      <c r="L626" s="65"/>
      <c r="M626" s="65"/>
      <c r="N626" s="65"/>
      <c r="O626" s="63"/>
      <c r="P626" s="63"/>
      <c r="Q626" s="63"/>
      <c r="R626" s="60"/>
      <c r="S626" s="60"/>
      <c r="T626" s="69"/>
      <c r="U626" s="8"/>
      <c r="X626" s="60"/>
    </row>
    <row r="627" spans="1:27" ht="11.25" outlineLevel="3" x14ac:dyDescent="0.2">
      <c r="A627" s="4"/>
      <c r="B627" s="119"/>
      <c r="C627" s="120">
        <v>91</v>
      </c>
      <c r="D627" s="121" t="s">
        <v>197</v>
      </c>
      <c r="E627" s="122" t="s">
        <v>523</v>
      </c>
      <c r="F627" s="123" t="s">
        <v>524</v>
      </c>
      <c r="G627" s="121" t="s">
        <v>269</v>
      </c>
      <c r="H627" s="124">
        <v>5</v>
      </c>
      <c r="I627" s="125">
        <v>0</v>
      </c>
      <c r="J627" s="126">
        <f>H627*I627</f>
        <v>0</v>
      </c>
      <c r="K627" s="124">
        <v>6.5000000000000002E-2</v>
      </c>
      <c r="L627" s="124">
        <f>H627*K627</f>
        <v>0.32500000000000001</v>
      </c>
      <c r="M627" s="124"/>
      <c r="N627" s="124">
        <f>H627*M627</f>
        <v>0</v>
      </c>
      <c r="O627" s="126">
        <v>21</v>
      </c>
      <c r="P627" s="126">
        <f>J627*(O627/100)</f>
        <v>0</v>
      </c>
      <c r="Q627" s="126">
        <f>J627+P627</f>
        <v>0</v>
      </c>
      <c r="R627" s="127"/>
      <c r="S627" s="127" t="s">
        <v>323</v>
      </c>
      <c r="T627" s="128">
        <v>1</v>
      </c>
      <c r="U627" s="8"/>
      <c r="V627" s="8"/>
      <c r="W627" s="8"/>
      <c r="X627" s="60"/>
    </row>
    <row r="628" spans="1:27" ht="9.75" outlineLevel="4" x14ac:dyDescent="0.2">
      <c r="A628" s="129"/>
      <c r="B628" s="130"/>
      <c r="C628" s="130"/>
      <c r="D628" s="131"/>
      <c r="E628" s="135" t="s">
        <v>0</v>
      </c>
      <c r="F628" s="158" t="s">
        <v>53</v>
      </c>
      <c r="G628" s="158"/>
      <c r="H628" s="159"/>
      <c r="I628" s="160"/>
      <c r="J628" s="161"/>
      <c r="K628" s="133"/>
      <c r="L628" s="133"/>
      <c r="M628" s="133"/>
      <c r="N628" s="133"/>
      <c r="O628" s="134"/>
      <c r="P628" s="134"/>
      <c r="Q628" s="134"/>
      <c r="R628" s="131"/>
      <c r="S628" s="131"/>
      <c r="T628" s="130"/>
      <c r="U628" s="6"/>
      <c r="V628" s="8"/>
      <c r="W628" s="8"/>
      <c r="X628" s="132" t="str">
        <f>F628</f>
        <v>---</v>
      </c>
      <c r="Y628" s="9"/>
      <c r="AA628" s="11"/>
    </row>
    <row r="629" spans="1:27" ht="7.5" customHeight="1" outlineLevel="4" x14ac:dyDescent="0.15">
      <c r="B629" s="69"/>
      <c r="C629" s="69"/>
      <c r="D629" s="60"/>
      <c r="E629" s="60"/>
      <c r="F629" s="61"/>
      <c r="G629" s="60"/>
      <c r="H629" s="65"/>
      <c r="I629" s="104"/>
      <c r="J629" s="63"/>
      <c r="K629" s="65"/>
      <c r="L629" s="65"/>
      <c r="M629" s="65"/>
      <c r="N629" s="65"/>
      <c r="O629" s="63"/>
      <c r="P629" s="63"/>
      <c r="Q629" s="63"/>
      <c r="R629" s="60"/>
      <c r="S629" s="60"/>
      <c r="T629" s="69"/>
      <c r="U629" s="8"/>
      <c r="X629" s="60"/>
    </row>
    <row r="630" spans="1:27" ht="11.25" outlineLevel="3" x14ac:dyDescent="0.2">
      <c r="A630" s="4"/>
      <c r="B630" s="119"/>
      <c r="C630" s="120">
        <v>92</v>
      </c>
      <c r="D630" s="121" t="s">
        <v>197</v>
      </c>
      <c r="E630" s="122" t="s">
        <v>525</v>
      </c>
      <c r="F630" s="123" t="s">
        <v>526</v>
      </c>
      <c r="G630" s="121" t="s">
        <v>318</v>
      </c>
      <c r="H630" s="124">
        <v>2</v>
      </c>
      <c r="I630" s="125">
        <v>0</v>
      </c>
      <c r="J630" s="126">
        <f>H630*I630</f>
        <v>0</v>
      </c>
      <c r="K630" s="124">
        <v>3.8E-3</v>
      </c>
      <c r="L630" s="124">
        <f>H630*K630</f>
        <v>7.6E-3</v>
      </c>
      <c r="M630" s="124"/>
      <c r="N630" s="124">
        <f>H630*M630</f>
        <v>0</v>
      </c>
      <c r="O630" s="126">
        <v>21</v>
      </c>
      <c r="P630" s="126">
        <f>J630*(O630/100)</f>
        <v>0</v>
      </c>
      <c r="Q630" s="126">
        <f>J630+P630</f>
        <v>0</v>
      </c>
      <c r="R630" s="127"/>
      <c r="S630" s="127" t="s">
        <v>323</v>
      </c>
      <c r="T630" s="128">
        <v>1</v>
      </c>
      <c r="U630" s="8"/>
      <c r="V630" s="8"/>
      <c r="W630" s="8"/>
      <c r="X630" s="60"/>
    </row>
    <row r="631" spans="1:27" ht="9.75" outlineLevel="4" x14ac:dyDescent="0.2">
      <c r="A631" s="129"/>
      <c r="B631" s="130"/>
      <c r="C631" s="130"/>
      <c r="D631" s="131"/>
      <c r="E631" s="135" t="s">
        <v>0</v>
      </c>
      <c r="F631" s="158" t="s">
        <v>53</v>
      </c>
      <c r="G631" s="158"/>
      <c r="H631" s="159"/>
      <c r="I631" s="160"/>
      <c r="J631" s="161"/>
      <c r="K631" s="133"/>
      <c r="L631" s="133"/>
      <c r="M631" s="133"/>
      <c r="N631" s="133"/>
      <c r="O631" s="134"/>
      <c r="P631" s="134"/>
      <c r="Q631" s="134"/>
      <c r="R631" s="131"/>
      <c r="S631" s="131"/>
      <c r="T631" s="130"/>
      <c r="U631" s="6"/>
      <c r="V631" s="8"/>
      <c r="W631" s="8"/>
      <c r="X631" s="132" t="str">
        <f>F631</f>
        <v>---</v>
      </c>
      <c r="Y631" s="9"/>
      <c r="AA631" s="11"/>
    </row>
    <row r="632" spans="1:27" ht="7.5" customHeight="1" outlineLevel="4" x14ac:dyDescent="0.15">
      <c r="B632" s="69"/>
      <c r="C632" s="69"/>
      <c r="D632" s="60"/>
      <c r="E632" s="60"/>
      <c r="F632" s="61"/>
      <c r="G632" s="60"/>
      <c r="H632" s="65"/>
      <c r="I632" s="104"/>
      <c r="J632" s="63"/>
      <c r="K632" s="65"/>
      <c r="L632" s="65"/>
      <c r="M632" s="65"/>
      <c r="N632" s="65"/>
      <c r="O632" s="63"/>
      <c r="P632" s="63"/>
      <c r="Q632" s="63"/>
      <c r="R632" s="60"/>
      <c r="S632" s="60"/>
      <c r="T632" s="69"/>
      <c r="U632" s="8"/>
      <c r="X632" s="60"/>
    </row>
    <row r="633" spans="1:27" ht="22.5" outlineLevel="3" x14ac:dyDescent="0.2">
      <c r="A633" s="4"/>
      <c r="B633" s="119"/>
      <c r="C633" s="120">
        <v>93</v>
      </c>
      <c r="D633" s="121" t="s">
        <v>197</v>
      </c>
      <c r="E633" s="122" t="s">
        <v>527</v>
      </c>
      <c r="F633" s="123" t="s">
        <v>528</v>
      </c>
      <c r="G633" s="121" t="s">
        <v>318</v>
      </c>
      <c r="H633" s="124">
        <v>2</v>
      </c>
      <c r="I633" s="125">
        <v>0</v>
      </c>
      <c r="J633" s="126">
        <f>H633*I633</f>
        <v>0</v>
      </c>
      <c r="K633" s="124">
        <v>6.8000000000000005E-2</v>
      </c>
      <c r="L633" s="124">
        <f>H633*K633</f>
        <v>0.13600000000000001</v>
      </c>
      <c r="M633" s="124"/>
      <c r="N633" s="124">
        <f>H633*M633</f>
        <v>0</v>
      </c>
      <c r="O633" s="126">
        <v>21</v>
      </c>
      <c r="P633" s="126">
        <f>J633*(O633/100)</f>
        <v>0</v>
      </c>
      <c r="Q633" s="126">
        <f>J633+P633</f>
        <v>0</v>
      </c>
      <c r="R633" s="127"/>
      <c r="S633" s="127" t="s">
        <v>323</v>
      </c>
      <c r="T633" s="128">
        <v>1</v>
      </c>
      <c r="U633" s="8"/>
      <c r="V633" s="8"/>
      <c r="W633" s="8"/>
      <c r="X633" s="60"/>
    </row>
    <row r="634" spans="1:27" ht="9.75" outlineLevel="4" x14ac:dyDescent="0.2">
      <c r="A634" s="129"/>
      <c r="B634" s="130"/>
      <c r="C634" s="130"/>
      <c r="D634" s="131"/>
      <c r="E634" s="135" t="s">
        <v>0</v>
      </c>
      <c r="F634" s="158" t="s">
        <v>53</v>
      </c>
      <c r="G634" s="158"/>
      <c r="H634" s="159"/>
      <c r="I634" s="160"/>
      <c r="J634" s="161"/>
      <c r="K634" s="133"/>
      <c r="L634" s="133"/>
      <c r="M634" s="133"/>
      <c r="N634" s="133"/>
      <c r="O634" s="134"/>
      <c r="P634" s="134"/>
      <c r="Q634" s="134"/>
      <c r="R634" s="131"/>
      <c r="S634" s="131"/>
      <c r="T634" s="130"/>
      <c r="U634" s="6"/>
      <c r="V634" s="8"/>
      <c r="W634" s="8"/>
      <c r="X634" s="132" t="str">
        <f>F634</f>
        <v>---</v>
      </c>
      <c r="Y634" s="9"/>
      <c r="AA634" s="11"/>
    </row>
    <row r="635" spans="1:27" ht="7.5" customHeight="1" outlineLevel="4" x14ac:dyDescent="0.15">
      <c r="B635" s="69"/>
      <c r="C635" s="69"/>
      <c r="D635" s="60"/>
      <c r="E635" s="60"/>
      <c r="F635" s="61"/>
      <c r="G635" s="60"/>
      <c r="H635" s="65"/>
      <c r="I635" s="104"/>
      <c r="J635" s="63"/>
      <c r="K635" s="65"/>
      <c r="L635" s="65"/>
      <c r="M635" s="65"/>
      <c r="N635" s="65"/>
      <c r="O635" s="63"/>
      <c r="P635" s="63"/>
      <c r="Q635" s="63"/>
      <c r="R635" s="60"/>
      <c r="S635" s="60"/>
      <c r="T635" s="69"/>
      <c r="U635" s="8"/>
      <c r="X635" s="60"/>
    </row>
    <row r="636" spans="1:27" ht="11.25" outlineLevel="3" x14ac:dyDescent="0.2">
      <c r="A636" s="4"/>
      <c r="B636" s="119"/>
      <c r="C636" s="120">
        <v>94</v>
      </c>
      <c r="D636" s="121" t="s">
        <v>113</v>
      </c>
      <c r="E636" s="122" t="s">
        <v>529</v>
      </c>
      <c r="F636" s="123" t="s">
        <v>530</v>
      </c>
      <c r="G636" s="121" t="s">
        <v>116</v>
      </c>
      <c r="H636" s="124">
        <v>8.3630000000000013</v>
      </c>
      <c r="I636" s="125">
        <v>0</v>
      </c>
      <c r="J636" s="126">
        <f>H636*I636</f>
        <v>0</v>
      </c>
      <c r="K636" s="124">
        <v>2.2563399999999998</v>
      </c>
      <c r="L636" s="124">
        <f>H636*K636</f>
        <v>18.869771420000003</v>
      </c>
      <c r="M636" s="124"/>
      <c r="N636" s="124">
        <f>H636*M636</f>
        <v>0</v>
      </c>
      <c r="O636" s="126">
        <v>21</v>
      </c>
      <c r="P636" s="126">
        <f>J636*(O636/100)</f>
        <v>0</v>
      </c>
      <c r="Q636" s="126">
        <f>J636+P636</f>
        <v>0</v>
      </c>
      <c r="R636" s="127"/>
      <c r="S636" s="127" t="s">
        <v>117</v>
      </c>
      <c r="T636" s="128">
        <v>1</v>
      </c>
      <c r="U636" s="8"/>
      <c r="V636" s="8"/>
      <c r="W636" s="8"/>
      <c r="X636" s="60"/>
    </row>
    <row r="637" spans="1:27" ht="9.75" outlineLevel="4" x14ac:dyDescent="0.2">
      <c r="A637" s="129"/>
      <c r="B637" s="130"/>
      <c r="C637" s="130"/>
      <c r="D637" s="131"/>
      <c r="E637" s="135" t="s">
        <v>0</v>
      </c>
      <c r="F637" s="158" t="s">
        <v>530</v>
      </c>
      <c r="G637" s="158"/>
      <c r="H637" s="159"/>
      <c r="I637" s="160"/>
      <c r="J637" s="161"/>
      <c r="K637" s="133"/>
      <c r="L637" s="133"/>
      <c r="M637" s="133"/>
      <c r="N637" s="133"/>
      <c r="O637" s="134"/>
      <c r="P637" s="134"/>
      <c r="Q637" s="134"/>
      <c r="R637" s="131"/>
      <c r="S637" s="131"/>
      <c r="T637" s="130"/>
      <c r="U637" s="6"/>
      <c r="V637" s="8"/>
      <c r="W637" s="8"/>
      <c r="X637" s="132" t="str">
        <f>F637</f>
        <v>Lože pod obrubníky, krajníky nebo obruby z dlažebních kostek z betonu prostého</v>
      </c>
      <c r="Y637" s="9"/>
      <c r="AA637" s="11"/>
    </row>
    <row r="638" spans="1:27" ht="7.5" customHeight="1" outlineLevel="4" x14ac:dyDescent="0.15">
      <c r="B638" s="69"/>
      <c r="C638" s="69"/>
      <c r="D638" s="60"/>
      <c r="E638" s="60"/>
      <c r="F638" s="61"/>
      <c r="G638" s="60"/>
      <c r="H638" s="65"/>
      <c r="I638" s="104"/>
      <c r="J638" s="63"/>
      <c r="K638" s="65"/>
      <c r="L638" s="65"/>
      <c r="M638" s="65"/>
      <c r="N638" s="65"/>
      <c r="O638" s="63"/>
      <c r="P638" s="63"/>
      <c r="Q638" s="63"/>
      <c r="R638" s="60"/>
      <c r="S638" s="60"/>
      <c r="T638" s="69"/>
      <c r="U638" s="8"/>
      <c r="X638" s="60"/>
    </row>
    <row r="639" spans="1:27" ht="11.25" outlineLevel="4" x14ac:dyDescent="0.2">
      <c r="A639" s="136"/>
      <c r="B639" s="137"/>
      <c r="C639" s="137"/>
      <c r="D639" s="138"/>
      <c r="E639" s="144" t="s">
        <v>1</v>
      </c>
      <c r="F639" s="139" t="s">
        <v>119</v>
      </c>
      <c r="G639" s="138"/>
      <c r="H639" s="140">
        <v>0</v>
      </c>
      <c r="I639" s="141"/>
      <c r="J639" s="142"/>
      <c r="K639" s="143"/>
      <c r="L639" s="143"/>
      <c r="M639" s="143"/>
      <c r="N639" s="143"/>
      <c r="O639" s="142"/>
      <c r="P639" s="142"/>
      <c r="Q639" s="142"/>
      <c r="R639" s="138"/>
      <c r="S639" s="138"/>
      <c r="T639" s="137"/>
      <c r="U639" s="6"/>
      <c r="V639" s="8"/>
      <c r="W639" s="8"/>
      <c r="X639" s="60"/>
    </row>
    <row r="640" spans="1:27" ht="11.25" outlineLevel="4" x14ac:dyDescent="0.2">
      <c r="A640" s="136"/>
      <c r="B640" s="137"/>
      <c r="C640" s="137"/>
      <c r="D640" s="138"/>
      <c r="E640" s="144"/>
      <c r="F640" s="139" t="s">
        <v>531</v>
      </c>
      <c r="G640" s="138"/>
      <c r="H640" s="140">
        <v>0.15000000000000002</v>
      </c>
      <c r="I640" s="141"/>
      <c r="J640" s="142"/>
      <c r="K640" s="143"/>
      <c r="L640" s="143"/>
      <c r="M640" s="143"/>
      <c r="N640" s="143"/>
      <c r="O640" s="142"/>
      <c r="P640" s="142"/>
      <c r="Q640" s="142"/>
      <c r="R640" s="138"/>
      <c r="S640" s="138"/>
      <c r="T640" s="137"/>
      <c r="U640" s="6"/>
      <c r="V640" s="8"/>
      <c r="W640" s="8"/>
      <c r="X640" s="60"/>
    </row>
    <row r="641" spans="1:27" ht="11.25" outlineLevel="4" x14ac:dyDescent="0.2">
      <c r="A641" s="136"/>
      <c r="B641" s="137"/>
      <c r="C641" s="137"/>
      <c r="D641" s="138"/>
      <c r="E641" s="144"/>
      <c r="F641" s="139" t="s">
        <v>121</v>
      </c>
      <c r="G641" s="138"/>
      <c r="H641" s="140">
        <v>0</v>
      </c>
      <c r="I641" s="141"/>
      <c r="J641" s="142"/>
      <c r="K641" s="143"/>
      <c r="L641" s="143"/>
      <c r="M641" s="143"/>
      <c r="N641" s="143"/>
      <c r="O641" s="142"/>
      <c r="P641" s="142"/>
      <c r="Q641" s="142"/>
      <c r="R641" s="138"/>
      <c r="S641" s="138"/>
      <c r="T641" s="137"/>
      <c r="U641" s="6"/>
      <c r="V641" s="8"/>
      <c r="W641" s="8"/>
      <c r="X641" s="60"/>
    </row>
    <row r="642" spans="1:27" ht="11.25" outlineLevel="4" x14ac:dyDescent="0.2">
      <c r="A642" s="136"/>
      <c r="B642" s="137"/>
      <c r="C642" s="137"/>
      <c r="D642" s="138"/>
      <c r="E642" s="144"/>
      <c r="F642" s="139" t="s">
        <v>532</v>
      </c>
      <c r="G642" s="138"/>
      <c r="H642" s="140">
        <v>0.21000000000000002</v>
      </c>
      <c r="I642" s="141"/>
      <c r="J642" s="142"/>
      <c r="K642" s="143"/>
      <c r="L642" s="143"/>
      <c r="M642" s="143"/>
      <c r="N642" s="143"/>
      <c r="O642" s="142"/>
      <c r="P642" s="142"/>
      <c r="Q642" s="142"/>
      <c r="R642" s="138"/>
      <c r="S642" s="138"/>
      <c r="T642" s="137"/>
      <c r="U642" s="6"/>
      <c r="V642" s="8"/>
      <c r="W642" s="8"/>
      <c r="X642" s="60"/>
    </row>
    <row r="643" spans="1:27" ht="11.25" outlineLevel="4" x14ac:dyDescent="0.2">
      <c r="A643" s="136"/>
      <c r="B643" s="137"/>
      <c r="C643" s="137"/>
      <c r="D643" s="138"/>
      <c r="E643" s="144"/>
      <c r="F643" s="139" t="s">
        <v>139</v>
      </c>
      <c r="G643" s="138"/>
      <c r="H643" s="140">
        <v>0.36000000000000004</v>
      </c>
      <c r="I643" s="141"/>
      <c r="J643" s="142"/>
      <c r="K643" s="143"/>
      <c r="L643" s="143"/>
      <c r="M643" s="143"/>
      <c r="N643" s="143"/>
      <c r="O643" s="142"/>
      <c r="P643" s="142"/>
      <c r="Q643" s="142"/>
      <c r="R643" s="138"/>
      <c r="S643" s="138"/>
      <c r="T643" s="137"/>
      <c r="U643" s="6"/>
      <c r="V643" s="8"/>
      <c r="W643" s="8"/>
      <c r="X643" s="60"/>
    </row>
    <row r="644" spans="1:27" ht="11.25" outlineLevel="4" x14ac:dyDescent="0.2">
      <c r="A644" s="136"/>
      <c r="B644" s="137"/>
      <c r="C644" s="137"/>
      <c r="D644" s="138"/>
      <c r="E644" s="144"/>
      <c r="F644" s="139" t="s">
        <v>533</v>
      </c>
      <c r="G644" s="138"/>
      <c r="H644" s="140">
        <v>8.0030000000000019</v>
      </c>
      <c r="I644" s="141"/>
      <c r="J644" s="142"/>
      <c r="K644" s="143"/>
      <c r="L644" s="143"/>
      <c r="M644" s="143"/>
      <c r="N644" s="143"/>
      <c r="O644" s="142"/>
      <c r="P644" s="142"/>
      <c r="Q644" s="142"/>
      <c r="R644" s="138"/>
      <c r="S644" s="138"/>
      <c r="T644" s="137"/>
      <c r="U644" s="6"/>
      <c r="V644" s="8"/>
      <c r="W644" s="8"/>
      <c r="X644" s="60"/>
    </row>
    <row r="645" spans="1:27" ht="7.5" customHeight="1" outlineLevel="4" x14ac:dyDescent="0.15">
      <c r="A645" s="8"/>
      <c r="B645" s="69"/>
      <c r="C645" s="69"/>
      <c r="D645" s="60"/>
      <c r="E645" s="60"/>
      <c r="F645" s="103"/>
      <c r="G645" s="60"/>
      <c r="H645" s="65"/>
      <c r="I645" s="104"/>
      <c r="J645" s="63"/>
      <c r="K645" s="65"/>
      <c r="L645" s="65"/>
      <c r="M645" s="65"/>
      <c r="N645" s="65"/>
      <c r="O645" s="63"/>
      <c r="P645" s="63"/>
      <c r="Q645" s="63"/>
      <c r="R645" s="60"/>
      <c r="S645" s="60"/>
      <c r="T645" s="69"/>
      <c r="U645" s="8"/>
      <c r="X645" s="60"/>
    </row>
    <row r="646" spans="1:27" ht="11.25" outlineLevel="3" x14ac:dyDescent="0.2">
      <c r="A646" s="4"/>
      <c r="B646" s="119"/>
      <c r="C646" s="120">
        <v>95</v>
      </c>
      <c r="D646" s="121" t="s">
        <v>113</v>
      </c>
      <c r="E646" s="122" t="s">
        <v>534</v>
      </c>
      <c r="F646" s="123" t="s">
        <v>535</v>
      </c>
      <c r="G646" s="121" t="s">
        <v>269</v>
      </c>
      <c r="H646" s="124">
        <v>195.86</v>
      </c>
      <c r="I646" s="125">
        <v>0</v>
      </c>
      <c r="J646" s="126">
        <f>H646*I646</f>
        <v>0</v>
      </c>
      <c r="K646" s="124">
        <v>0.1295</v>
      </c>
      <c r="L646" s="124">
        <f>H646*K646</f>
        <v>25.363870000000002</v>
      </c>
      <c r="M646" s="124"/>
      <c r="N646" s="124">
        <f>H646*M646</f>
        <v>0</v>
      </c>
      <c r="O646" s="126">
        <v>21</v>
      </c>
      <c r="P646" s="126">
        <f>J646*(O646/100)</f>
        <v>0</v>
      </c>
      <c r="Q646" s="126">
        <f>J646+P646</f>
        <v>0</v>
      </c>
      <c r="R646" s="127"/>
      <c r="S646" s="127" t="s">
        <v>117</v>
      </c>
      <c r="T646" s="128">
        <v>1</v>
      </c>
      <c r="U646" s="8"/>
      <c r="V646" s="8"/>
      <c r="W646" s="8"/>
      <c r="X646" s="60"/>
    </row>
    <row r="647" spans="1:27" ht="9.75" outlineLevel="4" x14ac:dyDescent="0.2">
      <c r="A647" s="129"/>
      <c r="B647" s="130"/>
      <c r="C647" s="130"/>
      <c r="D647" s="131"/>
      <c r="E647" s="135" t="s">
        <v>0</v>
      </c>
      <c r="F647" s="158" t="s">
        <v>536</v>
      </c>
      <c r="G647" s="158"/>
      <c r="H647" s="159"/>
      <c r="I647" s="160"/>
      <c r="J647" s="161"/>
      <c r="K647" s="133"/>
      <c r="L647" s="133"/>
      <c r="M647" s="133"/>
      <c r="N647" s="133"/>
      <c r="O647" s="134"/>
      <c r="P647" s="134"/>
      <c r="Q647" s="134"/>
      <c r="R647" s="131"/>
      <c r="S647" s="131"/>
      <c r="T647" s="130"/>
      <c r="U647" s="6"/>
      <c r="V647" s="8"/>
      <c r="W647" s="8"/>
      <c r="X647" s="132" t="str">
        <f>F647</f>
        <v>Osazení chodníkového obrubníku betonového se zřízením lože, s vyplněním a zatřením spár cementovou maltou stojatého s boční opěrou z betonu prostého, do lože z betonu prostého</v>
      </c>
      <c r="Y647" s="9"/>
      <c r="AA647" s="11"/>
    </row>
    <row r="648" spans="1:27" ht="7.5" customHeight="1" outlineLevel="4" x14ac:dyDescent="0.15">
      <c r="B648" s="69"/>
      <c r="C648" s="69"/>
      <c r="D648" s="60"/>
      <c r="E648" s="60"/>
      <c r="F648" s="61"/>
      <c r="G648" s="60"/>
      <c r="H648" s="65"/>
      <c r="I648" s="104"/>
      <c r="J648" s="63"/>
      <c r="K648" s="65"/>
      <c r="L648" s="65"/>
      <c r="M648" s="65"/>
      <c r="N648" s="65"/>
      <c r="O648" s="63"/>
      <c r="P648" s="63"/>
      <c r="Q648" s="63"/>
      <c r="R648" s="60"/>
      <c r="S648" s="60"/>
      <c r="T648" s="69"/>
      <c r="U648" s="8"/>
      <c r="X648" s="60"/>
    </row>
    <row r="649" spans="1:27" ht="11.25" outlineLevel="3" x14ac:dyDescent="0.2">
      <c r="A649" s="4"/>
      <c r="B649" s="119"/>
      <c r="C649" s="120">
        <v>96</v>
      </c>
      <c r="D649" s="121" t="s">
        <v>197</v>
      </c>
      <c r="E649" s="122" t="s">
        <v>537</v>
      </c>
      <c r="F649" s="123" t="s">
        <v>538</v>
      </c>
      <c r="G649" s="121" t="s">
        <v>269</v>
      </c>
      <c r="H649" s="124">
        <v>199.77720000000002</v>
      </c>
      <c r="I649" s="125">
        <v>0</v>
      </c>
      <c r="J649" s="126">
        <f>H649*I649</f>
        <v>0</v>
      </c>
      <c r="K649" s="124">
        <v>5.6120000000000003E-2</v>
      </c>
      <c r="L649" s="124">
        <f>H649*K649</f>
        <v>11.211496464000001</v>
      </c>
      <c r="M649" s="124"/>
      <c r="N649" s="124">
        <f>H649*M649</f>
        <v>0</v>
      </c>
      <c r="O649" s="126">
        <v>21</v>
      </c>
      <c r="P649" s="126">
        <f>J649*(O649/100)</f>
        <v>0</v>
      </c>
      <c r="Q649" s="126">
        <f>J649+P649</f>
        <v>0</v>
      </c>
      <c r="R649" s="127"/>
      <c r="S649" s="127" t="s">
        <v>117</v>
      </c>
      <c r="T649" s="128">
        <v>1</v>
      </c>
      <c r="U649" s="8"/>
      <c r="V649" s="8"/>
      <c r="W649" s="8"/>
      <c r="X649" s="60"/>
    </row>
    <row r="650" spans="1:27" ht="9.75" outlineLevel="4" x14ac:dyDescent="0.2">
      <c r="A650" s="129"/>
      <c r="B650" s="130"/>
      <c r="C650" s="130"/>
      <c r="D650" s="131"/>
      <c r="E650" s="135" t="s">
        <v>0</v>
      </c>
      <c r="F650" s="158" t="s">
        <v>53</v>
      </c>
      <c r="G650" s="158"/>
      <c r="H650" s="159"/>
      <c r="I650" s="160"/>
      <c r="J650" s="161"/>
      <c r="K650" s="133"/>
      <c r="L650" s="133"/>
      <c r="M650" s="133"/>
      <c r="N650" s="133"/>
      <c r="O650" s="134"/>
      <c r="P650" s="134"/>
      <c r="Q650" s="134"/>
      <c r="R650" s="131"/>
      <c r="S650" s="131"/>
      <c r="T650" s="130"/>
      <c r="U650" s="6"/>
      <c r="V650" s="8"/>
      <c r="W650" s="8"/>
      <c r="X650" s="132" t="str">
        <f>F650</f>
        <v>---</v>
      </c>
      <c r="Y650" s="9"/>
      <c r="AA650" s="11"/>
    </row>
    <row r="651" spans="1:27" ht="7.5" customHeight="1" outlineLevel="4" x14ac:dyDescent="0.15">
      <c r="B651" s="69"/>
      <c r="C651" s="69"/>
      <c r="D651" s="60"/>
      <c r="E651" s="60"/>
      <c r="F651" s="61"/>
      <c r="G651" s="60"/>
      <c r="H651" s="65"/>
      <c r="I651" s="104"/>
      <c r="J651" s="63"/>
      <c r="K651" s="65"/>
      <c r="L651" s="65"/>
      <c r="M651" s="65"/>
      <c r="N651" s="65"/>
      <c r="O651" s="63"/>
      <c r="P651" s="63"/>
      <c r="Q651" s="63"/>
      <c r="R651" s="60"/>
      <c r="S651" s="60"/>
      <c r="T651" s="69"/>
      <c r="U651" s="8"/>
      <c r="X651" s="60"/>
    </row>
    <row r="652" spans="1:27" ht="11.25" outlineLevel="4" x14ac:dyDescent="0.2">
      <c r="A652" s="136"/>
      <c r="B652" s="137"/>
      <c r="C652" s="137"/>
      <c r="D652" s="138"/>
      <c r="E652" s="144" t="s">
        <v>1</v>
      </c>
      <c r="F652" s="139" t="s">
        <v>539</v>
      </c>
      <c r="G652" s="138"/>
      <c r="H652" s="140">
        <v>0</v>
      </c>
      <c r="I652" s="141"/>
      <c r="J652" s="142"/>
      <c r="K652" s="143"/>
      <c r="L652" s="143"/>
      <c r="M652" s="143"/>
      <c r="N652" s="143"/>
      <c r="O652" s="142"/>
      <c r="P652" s="142"/>
      <c r="Q652" s="142"/>
      <c r="R652" s="138"/>
      <c r="S652" s="138"/>
      <c r="T652" s="137"/>
      <c r="U652" s="6"/>
      <c r="V652" s="8"/>
      <c r="W652" s="8"/>
      <c r="X652" s="60"/>
    </row>
    <row r="653" spans="1:27" ht="11.25" outlineLevel="4" x14ac:dyDescent="0.2">
      <c r="A653" s="136"/>
      <c r="B653" s="137"/>
      <c r="C653" s="137"/>
      <c r="D653" s="138"/>
      <c r="E653" s="144"/>
      <c r="F653" s="139" t="s">
        <v>540</v>
      </c>
      <c r="G653" s="138"/>
      <c r="H653" s="140">
        <v>26.370000000000005</v>
      </c>
      <c r="I653" s="141"/>
      <c r="J653" s="142"/>
      <c r="K653" s="143"/>
      <c r="L653" s="143"/>
      <c r="M653" s="143"/>
      <c r="N653" s="143"/>
      <c r="O653" s="142"/>
      <c r="P653" s="142"/>
      <c r="Q653" s="142"/>
      <c r="R653" s="138"/>
      <c r="S653" s="138"/>
      <c r="T653" s="137"/>
      <c r="U653" s="6"/>
      <c r="V653" s="8"/>
      <c r="W653" s="8"/>
      <c r="X653" s="60"/>
    </row>
    <row r="654" spans="1:27" ht="11.25" outlineLevel="4" x14ac:dyDescent="0.2">
      <c r="A654" s="136"/>
      <c r="B654" s="137"/>
      <c r="C654" s="137"/>
      <c r="D654" s="138"/>
      <c r="E654" s="144"/>
      <c r="F654" s="139" t="s">
        <v>541</v>
      </c>
      <c r="G654" s="138"/>
      <c r="H654" s="140">
        <v>0</v>
      </c>
      <c r="I654" s="141"/>
      <c r="J654" s="142"/>
      <c r="K654" s="143"/>
      <c r="L654" s="143"/>
      <c r="M654" s="143"/>
      <c r="N654" s="143"/>
      <c r="O654" s="142"/>
      <c r="P654" s="142"/>
      <c r="Q654" s="142"/>
      <c r="R654" s="138"/>
      <c r="S654" s="138"/>
      <c r="T654" s="137"/>
      <c r="U654" s="6"/>
      <c r="V654" s="8"/>
      <c r="W654" s="8"/>
      <c r="X654" s="60"/>
    </row>
    <row r="655" spans="1:27" ht="11.25" outlineLevel="4" x14ac:dyDescent="0.2">
      <c r="A655" s="136"/>
      <c r="B655" s="137"/>
      <c r="C655" s="137"/>
      <c r="D655" s="138"/>
      <c r="E655" s="144"/>
      <c r="F655" s="139" t="s">
        <v>542</v>
      </c>
      <c r="G655" s="138"/>
      <c r="H655" s="140">
        <v>109.67</v>
      </c>
      <c r="I655" s="141"/>
      <c r="J655" s="142"/>
      <c r="K655" s="143"/>
      <c r="L655" s="143"/>
      <c r="M655" s="143"/>
      <c r="N655" s="143"/>
      <c r="O655" s="142"/>
      <c r="P655" s="142"/>
      <c r="Q655" s="142"/>
      <c r="R655" s="138"/>
      <c r="S655" s="138"/>
      <c r="T655" s="137"/>
      <c r="U655" s="6"/>
      <c r="V655" s="8"/>
      <c r="W655" s="8"/>
      <c r="X655" s="60"/>
    </row>
    <row r="656" spans="1:27" ht="11.25" outlineLevel="4" x14ac:dyDescent="0.2">
      <c r="A656" s="136"/>
      <c r="B656" s="137"/>
      <c r="C656" s="137"/>
      <c r="D656" s="138"/>
      <c r="E656" s="144"/>
      <c r="F656" s="139" t="s">
        <v>181</v>
      </c>
      <c r="G656" s="138"/>
      <c r="H656" s="140">
        <v>0</v>
      </c>
      <c r="I656" s="141"/>
      <c r="J656" s="142"/>
      <c r="K656" s="143"/>
      <c r="L656" s="143"/>
      <c r="M656" s="143"/>
      <c r="N656" s="143"/>
      <c r="O656" s="142"/>
      <c r="P656" s="142"/>
      <c r="Q656" s="142"/>
      <c r="R656" s="138"/>
      <c r="S656" s="138"/>
      <c r="T656" s="137"/>
      <c r="U656" s="6"/>
      <c r="V656" s="8"/>
      <c r="W656" s="8"/>
      <c r="X656" s="60"/>
    </row>
    <row r="657" spans="1:27" ht="11.25" outlineLevel="4" x14ac:dyDescent="0.2">
      <c r="A657" s="136"/>
      <c r="B657" s="137"/>
      <c r="C657" s="137"/>
      <c r="D657" s="138"/>
      <c r="E657" s="144"/>
      <c r="F657" s="139" t="s">
        <v>543</v>
      </c>
      <c r="G657" s="138"/>
      <c r="H657" s="140">
        <v>14.84</v>
      </c>
      <c r="I657" s="141"/>
      <c r="J657" s="142"/>
      <c r="K657" s="143"/>
      <c r="L657" s="143"/>
      <c r="M657" s="143"/>
      <c r="N657" s="143"/>
      <c r="O657" s="142"/>
      <c r="P657" s="142"/>
      <c r="Q657" s="142"/>
      <c r="R657" s="138"/>
      <c r="S657" s="138"/>
      <c r="T657" s="137"/>
      <c r="U657" s="6"/>
      <c r="V657" s="8"/>
      <c r="W657" s="8"/>
      <c r="X657" s="60"/>
    </row>
    <row r="658" spans="1:27" ht="11.25" outlineLevel="4" x14ac:dyDescent="0.2">
      <c r="A658" s="136"/>
      <c r="B658" s="137"/>
      <c r="C658" s="137"/>
      <c r="D658" s="138"/>
      <c r="E658" s="144"/>
      <c r="F658" s="139" t="s">
        <v>544</v>
      </c>
      <c r="G658" s="138"/>
      <c r="H658" s="140">
        <v>0</v>
      </c>
      <c r="I658" s="141"/>
      <c r="J658" s="142"/>
      <c r="K658" s="143"/>
      <c r="L658" s="143"/>
      <c r="M658" s="143"/>
      <c r="N658" s="143"/>
      <c r="O658" s="142"/>
      <c r="P658" s="142"/>
      <c r="Q658" s="142"/>
      <c r="R658" s="138"/>
      <c r="S658" s="138"/>
      <c r="T658" s="137"/>
      <c r="U658" s="6"/>
      <c r="V658" s="8"/>
      <c r="W658" s="8"/>
      <c r="X658" s="60"/>
    </row>
    <row r="659" spans="1:27" ht="11.25" outlineLevel="4" x14ac:dyDescent="0.2">
      <c r="A659" s="136"/>
      <c r="B659" s="137"/>
      <c r="C659" s="137"/>
      <c r="D659" s="138"/>
      <c r="E659" s="144"/>
      <c r="F659" s="139" t="s">
        <v>545</v>
      </c>
      <c r="G659" s="138"/>
      <c r="H659" s="140">
        <v>23.980000000000004</v>
      </c>
      <c r="I659" s="141"/>
      <c r="J659" s="142"/>
      <c r="K659" s="143"/>
      <c r="L659" s="143"/>
      <c r="M659" s="143"/>
      <c r="N659" s="143"/>
      <c r="O659" s="142"/>
      <c r="P659" s="142"/>
      <c r="Q659" s="142"/>
      <c r="R659" s="138"/>
      <c r="S659" s="138"/>
      <c r="T659" s="137"/>
      <c r="U659" s="6"/>
      <c r="V659" s="8"/>
      <c r="W659" s="8"/>
      <c r="X659" s="60"/>
    </row>
    <row r="660" spans="1:27" ht="11.25" outlineLevel="4" x14ac:dyDescent="0.2">
      <c r="A660" s="136"/>
      <c r="B660" s="137"/>
      <c r="C660" s="137"/>
      <c r="D660" s="138"/>
      <c r="E660" s="144"/>
      <c r="F660" s="139" t="s">
        <v>546</v>
      </c>
      <c r="G660" s="138"/>
      <c r="H660" s="140">
        <v>21</v>
      </c>
      <c r="I660" s="141"/>
      <c r="J660" s="142"/>
      <c r="K660" s="143"/>
      <c r="L660" s="143"/>
      <c r="M660" s="143"/>
      <c r="N660" s="143"/>
      <c r="O660" s="142"/>
      <c r="P660" s="142"/>
      <c r="Q660" s="142"/>
      <c r="R660" s="138"/>
      <c r="S660" s="138"/>
      <c r="T660" s="137"/>
      <c r="U660" s="6"/>
      <c r="V660" s="8"/>
      <c r="W660" s="8"/>
      <c r="X660" s="60"/>
    </row>
    <row r="661" spans="1:27" ht="9.75" outlineLevel="4" x14ac:dyDescent="0.2">
      <c r="A661" s="129"/>
      <c r="B661" s="130"/>
      <c r="C661" s="130"/>
      <c r="D661" s="131"/>
      <c r="E661" s="135" t="s">
        <v>24</v>
      </c>
      <c r="F661" s="147">
        <v>2</v>
      </c>
      <c r="G661" s="131"/>
      <c r="H661" s="145">
        <v>3.9171999999999998</v>
      </c>
      <c r="I661" s="146"/>
      <c r="J661" s="134"/>
      <c r="K661" s="133"/>
      <c r="L661" s="133"/>
      <c r="M661" s="133"/>
      <c r="N661" s="133"/>
      <c r="O661" s="134"/>
      <c r="P661" s="134"/>
      <c r="Q661" s="134"/>
      <c r="R661" s="131"/>
      <c r="S661" s="131"/>
      <c r="T661" s="130"/>
      <c r="U661" s="6"/>
      <c r="V661" s="8"/>
      <c r="W661" s="8"/>
      <c r="X661" s="60"/>
    </row>
    <row r="662" spans="1:27" ht="7.5" customHeight="1" outlineLevel="4" x14ac:dyDescent="0.15">
      <c r="A662" s="8"/>
      <c r="B662" s="69"/>
      <c r="C662" s="69"/>
      <c r="D662" s="60"/>
      <c r="E662" s="60"/>
      <c r="F662" s="103"/>
      <c r="G662" s="60"/>
      <c r="H662" s="65"/>
      <c r="I662" s="104"/>
      <c r="J662" s="63"/>
      <c r="K662" s="65"/>
      <c r="L662" s="65"/>
      <c r="M662" s="65"/>
      <c r="N662" s="65"/>
      <c r="O662" s="63"/>
      <c r="P662" s="63"/>
      <c r="Q662" s="63"/>
      <c r="R662" s="60"/>
      <c r="S662" s="60"/>
      <c r="T662" s="69"/>
      <c r="U662" s="8"/>
      <c r="X662" s="60"/>
    </row>
    <row r="663" spans="1:27" ht="11.25" outlineLevel="3" x14ac:dyDescent="0.2">
      <c r="A663" s="4"/>
      <c r="B663" s="119"/>
      <c r="C663" s="120">
        <v>97</v>
      </c>
      <c r="D663" s="121" t="s">
        <v>113</v>
      </c>
      <c r="E663" s="122" t="s">
        <v>547</v>
      </c>
      <c r="F663" s="123" t="s">
        <v>548</v>
      </c>
      <c r="G663" s="121" t="s">
        <v>269</v>
      </c>
      <c r="H663" s="124">
        <v>4.2149999999999999</v>
      </c>
      <c r="I663" s="125">
        <v>0</v>
      </c>
      <c r="J663" s="126">
        <f>H663*I663</f>
        <v>0</v>
      </c>
      <c r="K663" s="124">
        <v>0.15540000000000001</v>
      </c>
      <c r="L663" s="124">
        <f>H663*K663</f>
        <v>0.65501100000000001</v>
      </c>
      <c r="M663" s="124"/>
      <c r="N663" s="124">
        <f>H663*M663</f>
        <v>0</v>
      </c>
      <c r="O663" s="126">
        <v>21</v>
      </c>
      <c r="P663" s="126">
        <f>J663*(O663/100)</f>
        <v>0</v>
      </c>
      <c r="Q663" s="126">
        <f>J663+P663</f>
        <v>0</v>
      </c>
      <c r="R663" s="127"/>
      <c r="S663" s="127" t="s">
        <v>117</v>
      </c>
      <c r="T663" s="128">
        <v>1</v>
      </c>
      <c r="U663" s="8"/>
      <c r="V663" s="8"/>
      <c r="W663" s="8"/>
      <c r="X663" s="60"/>
    </row>
    <row r="664" spans="1:27" ht="9.75" outlineLevel="4" x14ac:dyDescent="0.2">
      <c r="A664" s="129"/>
      <c r="B664" s="130"/>
      <c r="C664" s="130"/>
      <c r="D664" s="131"/>
      <c r="E664" s="135" t="s">
        <v>0</v>
      </c>
      <c r="F664" s="158" t="s">
        <v>549</v>
      </c>
      <c r="G664" s="158"/>
      <c r="H664" s="159"/>
      <c r="I664" s="160"/>
      <c r="J664" s="161"/>
      <c r="K664" s="133"/>
      <c r="L664" s="133"/>
      <c r="M664" s="133"/>
      <c r="N664" s="133"/>
      <c r="O664" s="134"/>
      <c r="P664" s="134"/>
      <c r="Q664" s="134"/>
      <c r="R664" s="131"/>
      <c r="S664" s="131"/>
      <c r="T664" s="130"/>
      <c r="U664" s="6"/>
      <c r="V664" s="8"/>
      <c r="W664" s="8"/>
      <c r="X664" s="132" t="str">
        <f>F664</f>
        <v>Osazení silničního obrubníku betonového se zřízením lože, s vyplněním a zatřením spár cementovou maltou stojatého s boční opěrou z betonu prostého, do lože z betonu prostého</v>
      </c>
      <c r="Y664" s="9"/>
      <c r="AA664" s="11"/>
    </row>
    <row r="665" spans="1:27" ht="7.5" customHeight="1" outlineLevel="4" x14ac:dyDescent="0.15">
      <c r="B665" s="69"/>
      <c r="C665" s="69"/>
      <c r="D665" s="60"/>
      <c r="E665" s="60"/>
      <c r="F665" s="61"/>
      <c r="G665" s="60"/>
      <c r="H665" s="65"/>
      <c r="I665" s="104"/>
      <c r="J665" s="63"/>
      <c r="K665" s="65"/>
      <c r="L665" s="65"/>
      <c r="M665" s="65"/>
      <c r="N665" s="65"/>
      <c r="O665" s="63"/>
      <c r="P665" s="63"/>
      <c r="Q665" s="63"/>
      <c r="R665" s="60"/>
      <c r="S665" s="60"/>
      <c r="T665" s="69"/>
      <c r="U665" s="8"/>
      <c r="X665" s="60"/>
    </row>
    <row r="666" spans="1:27" ht="11.25" outlineLevel="3" x14ac:dyDescent="0.2">
      <c r="A666" s="4"/>
      <c r="B666" s="119"/>
      <c r="C666" s="120">
        <v>98</v>
      </c>
      <c r="D666" s="121" t="s">
        <v>197</v>
      </c>
      <c r="E666" s="122" t="s">
        <v>550</v>
      </c>
      <c r="F666" s="123" t="s">
        <v>551</v>
      </c>
      <c r="G666" s="121" t="s">
        <v>269</v>
      </c>
      <c r="H666" s="124">
        <v>4.2992999999999997</v>
      </c>
      <c r="I666" s="125">
        <v>0</v>
      </c>
      <c r="J666" s="126">
        <f>H666*I666</f>
        <v>0</v>
      </c>
      <c r="K666" s="124">
        <v>0.08</v>
      </c>
      <c r="L666" s="124">
        <f>H666*K666</f>
        <v>0.34394399999999997</v>
      </c>
      <c r="M666" s="124"/>
      <c r="N666" s="124">
        <f>H666*M666</f>
        <v>0</v>
      </c>
      <c r="O666" s="126">
        <v>21</v>
      </c>
      <c r="P666" s="126">
        <f>J666*(O666/100)</f>
        <v>0</v>
      </c>
      <c r="Q666" s="126">
        <f>J666+P666</f>
        <v>0</v>
      </c>
      <c r="R666" s="127"/>
      <c r="S666" s="127" t="s">
        <v>117</v>
      </c>
      <c r="T666" s="128">
        <v>1</v>
      </c>
      <c r="U666" s="8"/>
      <c r="V666" s="8"/>
      <c r="W666" s="8"/>
      <c r="X666" s="60"/>
    </row>
    <row r="667" spans="1:27" ht="9.75" outlineLevel="4" x14ac:dyDescent="0.2">
      <c r="A667" s="129"/>
      <c r="B667" s="130"/>
      <c r="C667" s="130"/>
      <c r="D667" s="131"/>
      <c r="E667" s="135" t="s">
        <v>0</v>
      </c>
      <c r="F667" s="158" t="s">
        <v>53</v>
      </c>
      <c r="G667" s="158"/>
      <c r="H667" s="159"/>
      <c r="I667" s="160"/>
      <c r="J667" s="161"/>
      <c r="K667" s="133"/>
      <c r="L667" s="133"/>
      <c r="M667" s="133"/>
      <c r="N667" s="133"/>
      <c r="O667" s="134"/>
      <c r="P667" s="134"/>
      <c r="Q667" s="134"/>
      <c r="R667" s="131"/>
      <c r="S667" s="131"/>
      <c r="T667" s="130"/>
      <c r="U667" s="6"/>
      <c r="V667" s="8"/>
      <c r="W667" s="8"/>
      <c r="X667" s="132" t="str">
        <f>F667</f>
        <v>---</v>
      </c>
      <c r="Y667" s="9"/>
      <c r="AA667" s="11"/>
    </row>
    <row r="668" spans="1:27" ht="7.5" customHeight="1" outlineLevel="4" x14ac:dyDescent="0.15">
      <c r="B668" s="69"/>
      <c r="C668" s="69"/>
      <c r="D668" s="60"/>
      <c r="E668" s="60"/>
      <c r="F668" s="61"/>
      <c r="G668" s="60"/>
      <c r="H668" s="65"/>
      <c r="I668" s="104"/>
      <c r="J668" s="63"/>
      <c r="K668" s="65"/>
      <c r="L668" s="65"/>
      <c r="M668" s="65"/>
      <c r="N668" s="65"/>
      <c r="O668" s="63"/>
      <c r="P668" s="63"/>
      <c r="Q668" s="63"/>
      <c r="R668" s="60"/>
      <c r="S668" s="60"/>
      <c r="T668" s="69"/>
      <c r="U668" s="8"/>
      <c r="X668" s="60"/>
    </row>
    <row r="669" spans="1:27" ht="11.25" outlineLevel="4" x14ac:dyDescent="0.2">
      <c r="A669" s="136"/>
      <c r="B669" s="137"/>
      <c r="C669" s="137"/>
      <c r="D669" s="138"/>
      <c r="E669" s="144" t="s">
        <v>1</v>
      </c>
      <c r="F669" s="139" t="s">
        <v>539</v>
      </c>
      <c r="G669" s="138"/>
      <c r="H669" s="140">
        <v>0</v>
      </c>
      <c r="I669" s="141"/>
      <c r="J669" s="142"/>
      <c r="K669" s="143"/>
      <c r="L669" s="143"/>
      <c r="M669" s="143"/>
      <c r="N669" s="143"/>
      <c r="O669" s="142"/>
      <c r="P669" s="142"/>
      <c r="Q669" s="142"/>
      <c r="R669" s="138"/>
      <c r="S669" s="138"/>
      <c r="T669" s="137"/>
      <c r="U669" s="6"/>
      <c r="V669" s="8"/>
      <c r="W669" s="8"/>
      <c r="X669" s="60"/>
    </row>
    <row r="670" spans="1:27" ht="11.25" outlineLevel="4" x14ac:dyDescent="0.2">
      <c r="A670" s="136"/>
      <c r="B670" s="137"/>
      <c r="C670" s="137"/>
      <c r="D670" s="138"/>
      <c r="E670" s="144"/>
      <c r="F670" s="139" t="s">
        <v>552</v>
      </c>
      <c r="G670" s="138"/>
      <c r="H670" s="140">
        <v>4.2149999999999999</v>
      </c>
      <c r="I670" s="141"/>
      <c r="J670" s="142"/>
      <c r="K670" s="143"/>
      <c r="L670" s="143"/>
      <c r="M670" s="143"/>
      <c r="N670" s="143"/>
      <c r="O670" s="142"/>
      <c r="P670" s="142"/>
      <c r="Q670" s="142"/>
      <c r="R670" s="138"/>
      <c r="S670" s="138"/>
      <c r="T670" s="137"/>
      <c r="U670" s="6"/>
      <c r="V670" s="8"/>
      <c r="W670" s="8"/>
      <c r="X670" s="60"/>
    </row>
    <row r="671" spans="1:27" ht="9.75" outlineLevel="4" x14ac:dyDescent="0.2">
      <c r="A671" s="129"/>
      <c r="B671" s="130"/>
      <c r="C671" s="130"/>
      <c r="D671" s="131"/>
      <c r="E671" s="135" t="s">
        <v>24</v>
      </c>
      <c r="F671" s="147">
        <v>2</v>
      </c>
      <c r="G671" s="131"/>
      <c r="H671" s="145">
        <v>8.43E-2</v>
      </c>
      <c r="I671" s="146"/>
      <c r="J671" s="134"/>
      <c r="K671" s="133"/>
      <c r="L671" s="133"/>
      <c r="M671" s="133"/>
      <c r="N671" s="133"/>
      <c r="O671" s="134"/>
      <c r="P671" s="134"/>
      <c r="Q671" s="134"/>
      <c r="R671" s="131"/>
      <c r="S671" s="131"/>
      <c r="T671" s="130"/>
      <c r="U671" s="6"/>
      <c r="V671" s="8"/>
      <c r="W671" s="8"/>
      <c r="X671" s="60"/>
    </row>
    <row r="672" spans="1:27" ht="7.5" customHeight="1" outlineLevel="4" x14ac:dyDescent="0.15">
      <c r="A672" s="8"/>
      <c r="B672" s="69"/>
      <c r="C672" s="69"/>
      <c r="D672" s="60"/>
      <c r="E672" s="60"/>
      <c r="F672" s="103"/>
      <c r="G672" s="60"/>
      <c r="H672" s="65"/>
      <c r="I672" s="104"/>
      <c r="J672" s="63"/>
      <c r="K672" s="65"/>
      <c r="L672" s="65"/>
      <c r="M672" s="65"/>
      <c r="N672" s="65"/>
      <c r="O672" s="63"/>
      <c r="P672" s="63"/>
      <c r="Q672" s="63"/>
      <c r="R672" s="60"/>
      <c r="S672" s="60"/>
      <c r="T672" s="69"/>
      <c r="U672" s="8"/>
      <c r="X672" s="60"/>
    </row>
    <row r="673" spans="1:27" outlineLevel="3" x14ac:dyDescent="0.15">
      <c r="B673" s="6"/>
      <c r="C673" s="6"/>
      <c r="D673" s="6"/>
      <c r="E673" s="6"/>
      <c r="F673" s="6"/>
      <c r="G673" s="6"/>
      <c r="H673" s="6"/>
      <c r="I673" s="8"/>
      <c r="J673" s="8"/>
      <c r="K673" s="6"/>
      <c r="L673" s="6"/>
      <c r="M673" s="6"/>
      <c r="N673" s="6"/>
      <c r="O673" s="6"/>
      <c r="P673" s="8"/>
      <c r="Q673" s="8"/>
      <c r="R673" s="8"/>
      <c r="S673" s="6"/>
      <c r="T673" s="6"/>
      <c r="X673" s="6"/>
    </row>
    <row r="674" spans="1:27" ht="11.25" outlineLevel="2" x14ac:dyDescent="0.2">
      <c r="A674" s="96" t="s">
        <v>92</v>
      </c>
      <c r="B674" s="100">
        <v>3</v>
      </c>
      <c r="C674" s="113"/>
      <c r="D674" s="114" t="s">
        <v>112</v>
      </c>
      <c r="E674" s="114"/>
      <c r="F674" s="115" t="s">
        <v>93</v>
      </c>
      <c r="G674" s="114"/>
      <c r="H674" s="116"/>
      <c r="I674" s="117"/>
      <c r="J674" s="98">
        <f>SUBTOTAL(9,J675:J780)</f>
        <v>0</v>
      </c>
      <c r="K674" s="116"/>
      <c r="L674" s="99">
        <f>SUBTOTAL(9,L675:L780)</f>
        <v>0</v>
      </c>
      <c r="M674" s="116"/>
      <c r="N674" s="99">
        <f>SUBTOTAL(9,N675:N780)</f>
        <v>257.97167519999999</v>
      </c>
      <c r="O674" s="118"/>
      <c r="P674" s="98">
        <f>SUBTOTAL(9,P675:P780)</f>
        <v>0</v>
      </c>
      <c r="Q674" s="98">
        <f>SUBTOTAL(9,Q675:Q780)</f>
        <v>0</v>
      </c>
      <c r="R674" s="114"/>
      <c r="S674" s="114"/>
      <c r="T674" s="100">
        <f>SUBTOTAL(9,T675:T780)</f>
        <v>18</v>
      </c>
      <c r="U674" s="6"/>
      <c r="V674" s="8"/>
      <c r="W674" s="8"/>
      <c r="X674" s="60"/>
    </row>
    <row r="675" spans="1:27" ht="11.25" outlineLevel="3" x14ac:dyDescent="0.2">
      <c r="A675" s="4"/>
      <c r="B675" s="119"/>
      <c r="C675" s="120">
        <v>99</v>
      </c>
      <c r="D675" s="121" t="s">
        <v>113</v>
      </c>
      <c r="E675" s="122" t="s">
        <v>553</v>
      </c>
      <c r="F675" s="123" t="s">
        <v>554</v>
      </c>
      <c r="G675" s="121" t="s">
        <v>116</v>
      </c>
      <c r="H675" s="124">
        <v>65.992724999999993</v>
      </c>
      <c r="I675" s="125">
        <v>0</v>
      </c>
      <c r="J675" s="126">
        <f>H675*I675</f>
        <v>0</v>
      </c>
      <c r="K675" s="124"/>
      <c r="L675" s="124">
        <f>H675*K675</f>
        <v>0</v>
      </c>
      <c r="M675" s="124">
        <v>1.8</v>
      </c>
      <c r="N675" s="124">
        <f>H675*M675</f>
        <v>118.78690499999999</v>
      </c>
      <c r="O675" s="126">
        <v>21</v>
      </c>
      <c r="P675" s="126">
        <f>J675*(O675/100)</f>
        <v>0</v>
      </c>
      <c r="Q675" s="126">
        <f>J675+P675</f>
        <v>0</v>
      </c>
      <c r="R675" s="127"/>
      <c r="S675" s="127" t="s">
        <v>117</v>
      </c>
      <c r="T675" s="128">
        <v>1</v>
      </c>
      <c r="U675" s="8"/>
      <c r="V675" s="8"/>
      <c r="W675" s="8"/>
      <c r="X675" s="60"/>
    </row>
    <row r="676" spans="1:27" ht="9.75" outlineLevel="4" x14ac:dyDescent="0.2">
      <c r="A676" s="129"/>
      <c r="B676" s="130"/>
      <c r="C676" s="130"/>
      <c r="D676" s="131"/>
      <c r="E676" s="135" t="s">
        <v>0</v>
      </c>
      <c r="F676" s="158" t="s">
        <v>555</v>
      </c>
      <c r="G676" s="158"/>
      <c r="H676" s="159"/>
      <c r="I676" s="160"/>
      <c r="J676" s="161"/>
      <c r="K676" s="133"/>
      <c r="L676" s="133"/>
      <c r="M676" s="133"/>
      <c r="N676" s="133"/>
      <c r="O676" s="134"/>
      <c r="P676" s="134"/>
      <c r="Q676" s="134"/>
      <c r="R676" s="131"/>
      <c r="S676" s="131"/>
      <c r="T676" s="130"/>
      <c r="U676" s="6"/>
      <c r="V676" s="8"/>
      <c r="W676" s="8"/>
      <c r="X676" s="132" t="str">
        <f>F676</f>
        <v>Bourání zdiva nadzákladového z cihel pálených plných nebo lícových nebo vápenopískových, na maltu vápennou nebo vápenocementovou, objemu přes 1 m3</v>
      </c>
      <c r="Y676" s="9"/>
      <c r="AA676" s="11"/>
    </row>
    <row r="677" spans="1:27" ht="7.5" customHeight="1" outlineLevel="4" x14ac:dyDescent="0.15">
      <c r="B677" s="69"/>
      <c r="C677" s="69"/>
      <c r="D677" s="60"/>
      <c r="E677" s="60"/>
      <c r="F677" s="61"/>
      <c r="G677" s="60"/>
      <c r="H677" s="65"/>
      <c r="I677" s="104"/>
      <c r="J677" s="63"/>
      <c r="K677" s="65"/>
      <c r="L677" s="65"/>
      <c r="M677" s="65"/>
      <c r="N677" s="65"/>
      <c r="O677" s="63"/>
      <c r="P677" s="63"/>
      <c r="Q677" s="63"/>
      <c r="R677" s="60"/>
      <c r="S677" s="60"/>
      <c r="T677" s="69"/>
      <c r="U677" s="8"/>
      <c r="X677" s="60"/>
    </row>
    <row r="678" spans="1:27" ht="11.25" outlineLevel="4" x14ac:dyDescent="0.2">
      <c r="A678" s="136"/>
      <c r="B678" s="137"/>
      <c r="C678" s="137"/>
      <c r="D678" s="138"/>
      <c r="E678" s="144" t="s">
        <v>1</v>
      </c>
      <c r="F678" s="139" t="s">
        <v>292</v>
      </c>
      <c r="G678" s="138"/>
      <c r="H678" s="140">
        <v>0</v>
      </c>
      <c r="I678" s="141"/>
      <c r="J678" s="142"/>
      <c r="K678" s="143"/>
      <c r="L678" s="143"/>
      <c r="M678" s="143"/>
      <c r="N678" s="143"/>
      <c r="O678" s="142"/>
      <c r="P678" s="142"/>
      <c r="Q678" s="142"/>
      <c r="R678" s="138"/>
      <c r="S678" s="138"/>
      <c r="T678" s="137"/>
      <c r="U678" s="6"/>
      <c r="V678" s="8"/>
      <c r="W678" s="8"/>
      <c r="X678" s="60"/>
    </row>
    <row r="679" spans="1:27" ht="11.25" outlineLevel="4" x14ac:dyDescent="0.2">
      <c r="A679" s="136"/>
      <c r="B679" s="137"/>
      <c r="C679" s="137"/>
      <c r="D679" s="138"/>
      <c r="E679" s="144"/>
      <c r="F679" s="139" t="s">
        <v>556</v>
      </c>
      <c r="G679" s="138"/>
      <c r="H679" s="140">
        <v>15.867495000000003</v>
      </c>
      <c r="I679" s="141"/>
      <c r="J679" s="142"/>
      <c r="K679" s="143"/>
      <c r="L679" s="143"/>
      <c r="M679" s="143"/>
      <c r="N679" s="143"/>
      <c r="O679" s="142"/>
      <c r="P679" s="142"/>
      <c r="Q679" s="142"/>
      <c r="R679" s="138"/>
      <c r="S679" s="138"/>
      <c r="T679" s="137"/>
      <c r="U679" s="6"/>
      <c r="V679" s="8"/>
      <c r="W679" s="8"/>
      <c r="X679" s="60"/>
    </row>
    <row r="680" spans="1:27" ht="11.25" outlineLevel="4" x14ac:dyDescent="0.2">
      <c r="A680" s="136"/>
      <c r="B680" s="137"/>
      <c r="C680" s="137"/>
      <c r="D680" s="138"/>
      <c r="E680" s="144"/>
      <c r="F680" s="139" t="s">
        <v>557</v>
      </c>
      <c r="G680" s="138"/>
      <c r="H680" s="140">
        <v>3.5138399999999992</v>
      </c>
      <c r="I680" s="141"/>
      <c r="J680" s="142"/>
      <c r="K680" s="143"/>
      <c r="L680" s="143"/>
      <c r="M680" s="143"/>
      <c r="N680" s="143"/>
      <c r="O680" s="142"/>
      <c r="P680" s="142"/>
      <c r="Q680" s="142"/>
      <c r="R680" s="138"/>
      <c r="S680" s="138"/>
      <c r="T680" s="137"/>
      <c r="U680" s="6"/>
      <c r="V680" s="8"/>
      <c r="W680" s="8"/>
      <c r="X680" s="60"/>
    </row>
    <row r="681" spans="1:27" ht="11.25" outlineLevel="4" x14ac:dyDescent="0.2">
      <c r="A681" s="136"/>
      <c r="B681" s="137"/>
      <c r="C681" s="137"/>
      <c r="D681" s="138"/>
      <c r="E681" s="144"/>
      <c r="F681" s="139" t="s">
        <v>119</v>
      </c>
      <c r="G681" s="138"/>
      <c r="H681" s="140">
        <v>0</v>
      </c>
      <c r="I681" s="141"/>
      <c r="J681" s="142"/>
      <c r="K681" s="143"/>
      <c r="L681" s="143"/>
      <c r="M681" s="143"/>
      <c r="N681" s="143"/>
      <c r="O681" s="142"/>
      <c r="P681" s="142"/>
      <c r="Q681" s="142"/>
      <c r="R681" s="138"/>
      <c r="S681" s="138"/>
      <c r="T681" s="137"/>
      <c r="U681" s="6"/>
      <c r="V681" s="8"/>
      <c r="W681" s="8"/>
      <c r="X681" s="60"/>
    </row>
    <row r="682" spans="1:27" ht="11.25" outlineLevel="4" x14ac:dyDescent="0.2">
      <c r="A682" s="136"/>
      <c r="B682" s="137"/>
      <c r="C682" s="137"/>
      <c r="D682" s="138"/>
      <c r="E682" s="144"/>
      <c r="F682" s="139" t="s">
        <v>558</v>
      </c>
      <c r="G682" s="138"/>
      <c r="H682" s="140">
        <v>38.625389999999996</v>
      </c>
      <c r="I682" s="141"/>
      <c r="J682" s="142"/>
      <c r="K682" s="143"/>
      <c r="L682" s="143"/>
      <c r="M682" s="143"/>
      <c r="N682" s="143"/>
      <c r="O682" s="142"/>
      <c r="P682" s="142"/>
      <c r="Q682" s="142"/>
      <c r="R682" s="138"/>
      <c r="S682" s="138"/>
      <c r="T682" s="137"/>
      <c r="U682" s="6"/>
      <c r="V682" s="8"/>
      <c r="W682" s="8"/>
      <c r="X682" s="60"/>
    </row>
    <row r="683" spans="1:27" ht="11.25" outlineLevel="4" x14ac:dyDescent="0.2">
      <c r="A683" s="136"/>
      <c r="B683" s="137"/>
      <c r="C683" s="137"/>
      <c r="D683" s="138"/>
      <c r="E683" s="144"/>
      <c r="F683" s="139" t="s">
        <v>559</v>
      </c>
      <c r="G683" s="138"/>
      <c r="H683" s="140">
        <v>7.9859999999999989</v>
      </c>
      <c r="I683" s="141"/>
      <c r="J683" s="142"/>
      <c r="K683" s="143"/>
      <c r="L683" s="143"/>
      <c r="M683" s="143"/>
      <c r="N683" s="143"/>
      <c r="O683" s="142"/>
      <c r="P683" s="142"/>
      <c r="Q683" s="142"/>
      <c r="R683" s="138"/>
      <c r="S683" s="138"/>
      <c r="T683" s="137"/>
      <c r="U683" s="6"/>
      <c r="V683" s="8"/>
      <c r="W683" s="8"/>
      <c r="X683" s="60"/>
    </row>
    <row r="684" spans="1:27" ht="7.5" customHeight="1" outlineLevel="4" x14ac:dyDescent="0.15">
      <c r="A684" s="8"/>
      <c r="B684" s="69"/>
      <c r="C684" s="69"/>
      <c r="D684" s="60"/>
      <c r="E684" s="60"/>
      <c r="F684" s="103"/>
      <c r="G684" s="60"/>
      <c r="H684" s="65"/>
      <c r="I684" s="104"/>
      <c r="J684" s="63"/>
      <c r="K684" s="65"/>
      <c r="L684" s="65"/>
      <c r="M684" s="65"/>
      <c r="N684" s="65"/>
      <c r="O684" s="63"/>
      <c r="P684" s="63"/>
      <c r="Q684" s="63"/>
      <c r="R684" s="60"/>
      <c r="S684" s="60"/>
      <c r="T684" s="69"/>
      <c r="U684" s="8"/>
      <c r="X684" s="60"/>
    </row>
    <row r="685" spans="1:27" ht="11.25" outlineLevel="3" x14ac:dyDescent="0.2">
      <c r="A685" s="4"/>
      <c r="B685" s="119"/>
      <c r="C685" s="120">
        <v>100</v>
      </c>
      <c r="D685" s="121" t="s">
        <v>113</v>
      </c>
      <c r="E685" s="122" t="s">
        <v>560</v>
      </c>
      <c r="F685" s="123" t="s">
        <v>561</v>
      </c>
      <c r="G685" s="121" t="s">
        <v>116</v>
      </c>
      <c r="H685" s="124">
        <v>12.2499</v>
      </c>
      <c r="I685" s="125">
        <v>0</v>
      </c>
      <c r="J685" s="126">
        <f>H685*I685</f>
        <v>0</v>
      </c>
      <c r="K685" s="124"/>
      <c r="L685" s="124">
        <f>H685*K685</f>
        <v>0</v>
      </c>
      <c r="M685" s="124">
        <v>2.5</v>
      </c>
      <c r="N685" s="124">
        <f>H685*M685</f>
        <v>30.624749999999999</v>
      </c>
      <c r="O685" s="126">
        <v>21</v>
      </c>
      <c r="P685" s="126">
        <f>J685*(O685/100)</f>
        <v>0</v>
      </c>
      <c r="Q685" s="126">
        <f>J685+P685</f>
        <v>0</v>
      </c>
      <c r="R685" s="127"/>
      <c r="S685" s="127" t="s">
        <v>117</v>
      </c>
      <c r="T685" s="128">
        <v>1</v>
      </c>
      <c r="U685" s="8"/>
      <c r="V685" s="8"/>
      <c r="W685" s="8"/>
      <c r="X685" s="60"/>
    </row>
    <row r="686" spans="1:27" ht="9.75" outlineLevel="4" x14ac:dyDescent="0.2">
      <c r="A686" s="129"/>
      <c r="B686" s="130"/>
      <c r="C686" s="130"/>
      <c r="D686" s="131"/>
      <c r="E686" s="135" t="s">
        <v>0</v>
      </c>
      <c r="F686" s="158" t="s">
        <v>562</v>
      </c>
      <c r="G686" s="158"/>
      <c r="H686" s="159"/>
      <c r="I686" s="160"/>
      <c r="J686" s="161"/>
      <c r="K686" s="133"/>
      <c r="L686" s="133"/>
      <c r="M686" s="133"/>
      <c r="N686" s="133"/>
      <c r="O686" s="134"/>
      <c r="P686" s="134"/>
      <c r="Q686" s="134"/>
      <c r="R686" s="131"/>
      <c r="S686" s="131"/>
      <c r="T686" s="130"/>
      <c r="U686" s="6"/>
      <c r="V686" s="8"/>
      <c r="W686" s="8"/>
      <c r="X686" s="132" t="str">
        <f>F686</f>
        <v>Bourání základů ze zdiva kamenného na jakoukoli maltu</v>
      </c>
      <c r="Y686" s="9"/>
      <c r="AA686" s="11"/>
    </row>
    <row r="687" spans="1:27" ht="7.5" customHeight="1" outlineLevel="4" x14ac:dyDescent="0.15">
      <c r="B687" s="69"/>
      <c r="C687" s="69"/>
      <c r="D687" s="60"/>
      <c r="E687" s="60"/>
      <c r="F687" s="61"/>
      <c r="G687" s="60"/>
      <c r="H687" s="65"/>
      <c r="I687" s="104"/>
      <c r="J687" s="63"/>
      <c r="K687" s="65"/>
      <c r="L687" s="65"/>
      <c r="M687" s="65"/>
      <c r="N687" s="65"/>
      <c r="O687" s="63"/>
      <c r="P687" s="63"/>
      <c r="Q687" s="63"/>
      <c r="R687" s="60"/>
      <c r="S687" s="60"/>
      <c r="T687" s="69"/>
      <c r="U687" s="8"/>
      <c r="X687" s="60"/>
    </row>
    <row r="688" spans="1:27" ht="11.25" outlineLevel="4" x14ac:dyDescent="0.2">
      <c r="A688" s="136"/>
      <c r="B688" s="137"/>
      <c r="C688" s="137"/>
      <c r="D688" s="138"/>
      <c r="E688" s="144" t="s">
        <v>1</v>
      </c>
      <c r="F688" s="139" t="s">
        <v>292</v>
      </c>
      <c r="G688" s="138"/>
      <c r="H688" s="140">
        <v>0</v>
      </c>
      <c r="I688" s="141"/>
      <c r="J688" s="142"/>
      <c r="K688" s="143"/>
      <c r="L688" s="143"/>
      <c r="M688" s="143"/>
      <c r="N688" s="143"/>
      <c r="O688" s="142"/>
      <c r="P688" s="142"/>
      <c r="Q688" s="142"/>
      <c r="R688" s="138"/>
      <c r="S688" s="138"/>
      <c r="T688" s="137"/>
      <c r="U688" s="6"/>
      <c r="V688" s="8"/>
      <c r="W688" s="8"/>
      <c r="X688" s="60"/>
    </row>
    <row r="689" spans="1:27" ht="11.25" outlineLevel="4" x14ac:dyDescent="0.2">
      <c r="A689" s="136"/>
      <c r="B689" s="137"/>
      <c r="C689" s="137"/>
      <c r="D689" s="138"/>
      <c r="E689" s="144"/>
      <c r="F689" s="139" t="s">
        <v>563</v>
      </c>
      <c r="G689" s="138"/>
      <c r="H689" s="140">
        <v>10.943100000000001</v>
      </c>
      <c r="I689" s="141"/>
      <c r="J689" s="142"/>
      <c r="K689" s="143"/>
      <c r="L689" s="143"/>
      <c r="M689" s="143"/>
      <c r="N689" s="143"/>
      <c r="O689" s="142"/>
      <c r="P689" s="142"/>
      <c r="Q689" s="142"/>
      <c r="R689" s="138"/>
      <c r="S689" s="138"/>
      <c r="T689" s="137"/>
      <c r="U689" s="6"/>
      <c r="V689" s="8"/>
      <c r="W689" s="8"/>
      <c r="X689" s="60"/>
    </row>
    <row r="690" spans="1:27" ht="11.25" outlineLevel="4" x14ac:dyDescent="0.2">
      <c r="A690" s="136"/>
      <c r="B690" s="137"/>
      <c r="C690" s="137"/>
      <c r="D690" s="138"/>
      <c r="E690" s="144"/>
      <c r="F690" s="139" t="s">
        <v>564</v>
      </c>
      <c r="G690" s="138"/>
      <c r="H690" s="140">
        <v>1.3068</v>
      </c>
      <c r="I690" s="141"/>
      <c r="J690" s="142"/>
      <c r="K690" s="143"/>
      <c r="L690" s="143"/>
      <c r="M690" s="143"/>
      <c r="N690" s="143"/>
      <c r="O690" s="142"/>
      <c r="P690" s="142"/>
      <c r="Q690" s="142"/>
      <c r="R690" s="138"/>
      <c r="S690" s="138"/>
      <c r="T690" s="137"/>
      <c r="U690" s="6"/>
      <c r="V690" s="8"/>
      <c r="W690" s="8"/>
      <c r="X690" s="60"/>
    </row>
    <row r="691" spans="1:27" ht="7.5" customHeight="1" outlineLevel="4" x14ac:dyDescent="0.15">
      <c r="A691" s="8"/>
      <c r="B691" s="69"/>
      <c r="C691" s="69"/>
      <c r="D691" s="60"/>
      <c r="E691" s="60"/>
      <c r="F691" s="103"/>
      <c r="G691" s="60"/>
      <c r="H691" s="65"/>
      <c r="I691" s="104"/>
      <c r="J691" s="63"/>
      <c r="K691" s="65"/>
      <c r="L691" s="65"/>
      <c r="M691" s="65"/>
      <c r="N691" s="65"/>
      <c r="O691" s="63"/>
      <c r="P691" s="63"/>
      <c r="Q691" s="63"/>
      <c r="R691" s="60"/>
      <c r="S691" s="60"/>
      <c r="T691" s="69"/>
      <c r="U691" s="8"/>
      <c r="X691" s="60"/>
    </row>
    <row r="692" spans="1:27" ht="11.25" outlineLevel="3" x14ac:dyDescent="0.2">
      <c r="A692" s="4"/>
      <c r="B692" s="119"/>
      <c r="C692" s="120">
        <v>101</v>
      </c>
      <c r="D692" s="121" t="s">
        <v>113</v>
      </c>
      <c r="E692" s="122" t="s">
        <v>565</v>
      </c>
      <c r="F692" s="123" t="s">
        <v>566</v>
      </c>
      <c r="G692" s="121" t="s">
        <v>116</v>
      </c>
      <c r="H692" s="124">
        <v>37.010249999999999</v>
      </c>
      <c r="I692" s="125">
        <v>0</v>
      </c>
      <c r="J692" s="126">
        <f>H692*I692</f>
        <v>0</v>
      </c>
      <c r="K692" s="124"/>
      <c r="L692" s="124">
        <f>H692*K692</f>
        <v>0</v>
      </c>
      <c r="M692" s="124">
        <v>2</v>
      </c>
      <c r="N692" s="124">
        <f>H692*M692</f>
        <v>74.020499999999998</v>
      </c>
      <c r="O692" s="126">
        <v>21</v>
      </c>
      <c r="P692" s="126">
        <f>J692*(O692/100)</f>
        <v>0</v>
      </c>
      <c r="Q692" s="126">
        <f>J692+P692</f>
        <v>0</v>
      </c>
      <c r="R692" s="127"/>
      <c r="S692" s="127" t="s">
        <v>117</v>
      </c>
      <c r="T692" s="128">
        <v>1</v>
      </c>
      <c r="U692" s="8"/>
      <c r="V692" s="8"/>
      <c r="W692" s="8"/>
      <c r="X692" s="60"/>
    </row>
    <row r="693" spans="1:27" ht="9.75" outlineLevel="4" x14ac:dyDescent="0.2">
      <c r="A693" s="129"/>
      <c r="B693" s="130"/>
      <c r="C693" s="130"/>
      <c r="D693" s="131"/>
      <c r="E693" s="135" t="s">
        <v>0</v>
      </c>
      <c r="F693" s="158" t="s">
        <v>566</v>
      </c>
      <c r="G693" s="158"/>
      <c r="H693" s="159"/>
      <c r="I693" s="160"/>
      <c r="J693" s="161"/>
      <c r="K693" s="133"/>
      <c r="L693" s="133"/>
      <c r="M693" s="133"/>
      <c r="N693" s="133"/>
      <c r="O693" s="134"/>
      <c r="P693" s="134"/>
      <c r="Q693" s="134"/>
      <c r="R693" s="131"/>
      <c r="S693" s="131"/>
      <c r="T693" s="130"/>
      <c r="U693" s="6"/>
      <c r="V693" s="8"/>
      <c r="W693" s="8"/>
      <c r="X693" s="132" t="str">
        <f>F693</f>
        <v>Bourání základů z betonu prostého</v>
      </c>
      <c r="Y693" s="9"/>
      <c r="AA693" s="11"/>
    </row>
    <row r="694" spans="1:27" ht="7.5" customHeight="1" outlineLevel="4" x14ac:dyDescent="0.15">
      <c r="B694" s="69"/>
      <c r="C694" s="69"/>
      <c r="D694" s="60"/>
      <c r="E694" s="60"/>
      <c r="F694" s="61"/>
      <c r="G694" s="60"/>
      <c r="H694" s="65"/>
      <c r="I694" s="104"/>
      <c r="J694" s="63"/>
      <c r="K694" s="65"/>
      <c r="L694" s="65"/>
      <c r="M694" s="65"/>
      <c r="N694" s="65"/>
      <c r="O694" s="63"/>
      <c r="P694" s="63"/>
      <c r="Q694" s="63"/>
      <c r="R694" s="60"/>
      <c r="S694" s="60"/>
      <c r="T694" s="69"/>
      <c r="U694" s="8"/>
      <c r="X694" s="60"/>
    </row>
    <row r="695" spans="1:27" ht="11.25" outlineLevel="4" x14ac:dyDescent="0.2">
      <c r="A695" s="136"/>
      <c r="B695" s="137"/>
      <c r="C695" s="137"/>
      <c r="D695" s="138"/>
      <c r="E695" s="144" t="s">
        <v>1</v>
      </c>
      <c r="F695" s="139" t="s">
        <v>119</v>
      </c>
      <c r="G695" s="138"/>
      <c r="H695" s="140">
        <v>0</v>
      </c>
      <c r="I695" s="141"/>
      <c r="J695" s="142"/>
      <c r="K695" s="143"/>
      <c r="L695" s="143"/>
      <c r="M695" s="143"/>
      <c r="N695" s="143"/>
      <c r="O695" s="142"/>
      <c r="P695" s="142"/>
      <c r="Q695" s="142"/>
      <c r="R695" s="138"/>
      <c r="S695" s="138"/>
      <c r="T695" s="137"/>
      <c r="U695" s="6"/>
      <c r="V695" s="8"/>
      <c r="W695" s="8"/>
      <c r="X695" s="60"/>
    </row>
    <row r="696" spans="1:27" ht="11.25" outlineLevel="4" x14ac:dyDescent="0.2">
      <c r="A696" s="136"/>
      <c r="B696" s="137"/>
      <c r="C696" s="137"/>
      <c r="D696" s="138"/>
      <c r="E696" s="144"/>
      <c r="F696" s="139" t="s">
        <v>567</v>
      </c>
      <c r="G696" s="138"/>
      <c r="H696" s="140">
        <v>33.297750000000001</v>
      </c>
      <c r="I696" s="141"/>
      <c r="J696" s="142"/>
      <c r="K696" s="143"/>
      <c r="L696" s="143"/>
      <c r="M696" s="143"/>
      <c r="N696" s="143"/>
      <c r="O696" s="142"/>
      <c r="P696" s="142"/>
      <c r="Q696" s="142"/>
      <c r="R696" s="138"/>
      <c r="S696" s="138"/>
      <c r="T696" s="137"/>
      <c r="U696" s="6"/>
      <c r="V696" s="8"/>
      <c r="W696" s="8"/>
      <c r="X696" s="60"/>
    </row>
    <row r="697" spans="1:27" ht="11.25" outlineLevel="4" x14ac:dyDescent="0.2">
      <c r="A697" s="136"/>
      <c r="B697" s="137"/>
      <c r="C697" s="137"/>
      <c r="D697" s="138"/>
      <c r="E697" s="144"/>
      <c r="F697" s="139" t="s">
        <v>568</v>
      </c>
      <c r="G697" s="138"/>
      <c r="H697" s="140">
        <v>3.7125000000000008</v>
      </c>
      <c r="I697" s="141"/>
      <c r="J697" s="142"/>
      <c r="K697" s="143"/>
      <c r="L697" s="143"/>
      <c r="M697" s="143"/>
      <c r="N697" s="143"/>
      <c r="O697" s="142"/>
      <c r="P697" s="142"/>
      <c r="Q697" s="142"/>
      <c r="R697" s="138"/>
      <c r="S697" s="138"/>
      <c r="T697" s="137"/>
      <c r="U697" s="6"/>
      <c r="V697" s="8"/>
      <c r="W697" s="8"/>
      <c r="X697" s="60"/>
    </row>
    <row r="698" spans="1:27" ht="7.5" customHeight="1" outlineLevel="4" x14ac:dyDescent="0.15">
      <c r="A698" s="8"/>
      <c r="B698" s="69"/>
      <c r="C698" s="69"/>
      <c r="D698" s="60"/>
      <c r="E698" s="60"/>
      <c r="F698" s="103"/>
      <c r="G698" s="60"/>
      <c r="H698" s="65"/>
      <c r="I698" s="104"/>
      <c r="J698" s="63"/>
      <c r="K698" s="65"/>
      <c r="L698" s="65"/>
      <c r="M698" s="65"/>
      <c r="N698" s="65"/>
      <c r="O698" s="63"/>
      <c r="P698" s="63"/>
      <c r="Q698" s="63"/>
      <c r="R698" s="60"/>
      <c r="S698" s="60"/>
      <c r="T698" s="69"/>
      <c r="U698" s="8"/>
      <c r="X698" s="60"/>
    </row>
    <row r="699" spans="1:27" ht="11.25" outlineLevel="3" x14ac:dyDescent="0.2">
      <c r="A699" s="4"/>
      <c r="B699" s="119"/>
      <c r="C699" s="120">
        <v>102</v>
      </c>
      <c r="D699" s="121" t="s">
        <v>113</v>
      </c>
      <c r="E699" s="122" t="s">
        <v>569</v>
      </c>
      <c r="F699" s="123" t="s">
        <v>570</v>
      </c>
      <c r="G699" s="121" t="s">
        <v>143</v>
      </c>
      <c r="H699" s="124">
        <v>20.172000000000001</v>
      </c>
      <c r="I699" s="125">
        <v>0</v>
      </c>
      <c r="J699" s="126">
        <f>H699*I699</f>
        <v>0</v>
      </c>
      <c r="K699" s="124"/>
      <c r="L699" s="124">
        <f>H699*K699</f>
        <v>0</v>
      </c>
      <c r="M699" s="124">
        <v>0.216</v>
      </c>
      <c r="N699" s="124">
        <f>H699*M699</f>
        <v>4.3571520000000001</v>
      </c>
      <c r="O699" s="126">
        <v>21</v>
      </c>
      <c r="P699" s="126">
        <f>J699*(O699/100)</f>
        <v>0</v>
      </c>
      <c r="Q699" s="126">
        <f>J699+P699</f>
        <v>0</v>
      </c>
      <c r="R699" s="127"/>
      <c r="S699" s="127" t="s">
        <v>117</v>
      </c>
      <c r="T699" s="128">
        <v>1</v>
      </c>
      <c r="U699" s="8"/>
      <c r="V699" s="8"/>
      <c r="W699" s="8"/>
      <c r="X699" s="60"/>
    </row>
    <row r="700" spans="1:27" ht="9.75" outlineLevel="4" x14ac:dyDescent="0.2">
      <c r="A700" s="129"/>
      <c r="B700" s="130"/>
      <c r="C700" s="130"/>
      <c r="D700" s="131"/>
      <c r="E700" s="135" t="s">
        <v>0</v>
      </c>
      <c r="F700" s="158" t="s">
        <v>571</v>
      </c>
      <c r="G700" s="158"/>
      <c r="H700" s="159"/>
      <c r="I700" s="160"/>
      <c r="J700" s="161"/>
      <c r="K700" s="133"/>
      <c r="L700" s="133"/>
      <c r="M700" s="133"/>
      <c r="N700" s="133"/>
      <c r="O700" s="134"/>
      <c r="P700" s="134"/>
      <c r="Q700" s="134"/>
      <c r="R700" s="131"/>
      <c r="S700" s="131"/>
      <c r="T700" s="130"/>
      <c r="U700" s="6"/>
      <c r="V700" s="8"/>
      <c r="W700" s="8"/>
      <c r="X700" s="132" t="str">
        <f>F700</f>
        <v>Vybourání kamenných obrub, krycích desek krycích desek ukončujících horní plochu zdiva, tl. do 100 mm</v>
      </c>
      <c r="Y700" s="9"/>
      <c r="AA700" s="11"/>
    </row>
    <row r="701" spans="1:27" ht="7.5" customHeight="1" outlineLevel="4" x14ac:dyDescent="0.15">
      <c r="B701" s="69"/>
      <c r="C701" s="69"/>
      <c r="D701" s="60"/>
      <c r="E701" s="60"/>
      <c r="F701" s="61"/>
      <c r="G701" s="60"/>
      <c r="H701" s="65"/>
      <c r="I701" s="104"/>
      <c r="J701" s="63"/>
      <c r="K701" s="65"/>
      <c r="L701" s="65"/>
      <c r="M701" s="65"/>
      <c r="N701" s="65"/>
      <c r="O701" s="63"/>
      <c r="P701" s="63"/>
      <c r="Q701" s="63"/>
      <c r="R701" s="60"/>
      <c r="S701" s="60"/>
      <c r="T701" s="69"/>
      <c r="U701" s="8"/>
      <c r="X701" s="60"/>
    </row>
    <row r="702" spans="1:27" ht="11.25" outlineLevel="4" x14ac:dyDescent="0.2">
      <c r="A702" s="136"/>
      <c r="B702" s="137"/>
      <c r="C702" s="137"/>
      <c r="D702" s="138"/>
      <c r="E702" s="144" t="s">
        <v>1</v>
      </c>
      <c r="F702" s="139" t="s">
        <v>292</v>
      </c>
      <c r="G702" s="138"/>
      <c r="H702" s="140">
        <v>0</v>
      </c>
      <c r="I702" s="141"/>
      <c r="J702" s="142"/>
      <c r="K702" s="143"/>
      <c r="L702" s="143"/>
      <c r="M702" s="143"/>
      <c r="N702" s="143"/>
      <c r="O702" s="142"/>
      <c r="P702" s="142"/>
      <c r="Q702" s="142"/>
      <c r="R702" s="138"/>
      <c r="S702" s="138"/>
      <c r="T702" s="137"/>
      <c r="U702" s="6"/>
      <c r="V702" s="8"/>
      <c r="W702" s="8"/>
      <c r="X702" s="60"/>
    </row>
    <row r="703" spans="1:27" ht="11.25" outlineLevel="4" x14ac:dyDescent="0.2">
      <c r="A703" s="136"/>
      <c r="B703" s="137"/>
      <c r="C703" s="137"/>
      <c r="D703" s="138"/>
      <c r="E703" s="144"/>
      <c r="F703" s="139" t="s">
        <v>572</v>
      </c>
      <c r="G703" s="138"/>
      <c r="H703" s="140">
        <v>16.212</v>
      </c>
      <c r="I703" s="141"/>
      <c r="J703" s="142"/>
      <c r="K703" s="143"/>
      <c r="L703" s="143"/>
      <c r="M703" s="143"/>
      <c r="N703" s="143"/>
      <c r="O703" s="142"/>
      <c r="P703" s="142"/>
      <c r="Q703" s="142"/>
      <c r="R703" s="138"/>
      <c r="S703" s="138"/>
      <c r="T703" s="137"/>
      <c r="U703" s="6"/>
      <c r="V703" s="8"/>
      <c r="W703" s="8"/>
      <c r="X703" s="60"/>
    </row>
    <row r="704" spans="1:27" ht="11.25" outlineLevel="4" x14ac:dyDescent="0.2">
      <c r="A704" s="136"/>
      <c r="B704" s="137"/>
      <c r="C704" s="137"/>
      <c r="D704" s="138"/>
      <c r="E704" s="144"/>
      <c r="F704" s="139" t="s">
        <v>573</v>
      </c>
      <c r="G704" s="138"/>
      <c r="H704" s="140">
        <v>3.96</v>
      </c>
      <c r="I704" s="141"/>
      <c r="J704" s="142"/>
      <c r="K704" s="143"/>
      <c r="L704" s="143"/>
      <c r="M704" s="143"/>
      <c r="N704" s="143"/>
      <c r="O704" s="142"/>
      <c r="P704" s="142"/>
      <c r="Q704" s="142"/>
      <c r="R704" s="138"/>
      <c r="S704" s="138"/>
      <c r="T704" s="137"/>
      <c r="U704" s="6"/>
      <c r="V704" s="8"/>
      <c r="W704" s="8"/>
      <c r="X704" s="60"/>
    </row>
    <row r="705" spans="1:27" ht="7.5" customHeight="1" outlineLevel="4" x14ac:dyDescent="0.15">
      <c r="A705" s="8"/>
      <c r="B705" s="69"/>
      <c r="C705" s="69"/>
      <c r="D705" s="60"/>
      <c r="E705" s="60"/>
      <c r="F705" s="103"/>
      <c r="G705" s="60"/>
      <c r="H705" s="65"/>
      <c r="I705" s="104"/>
      <c r="J705" s="63"/>
      <c r="K705" s="65"/>
      <c r="L705" s="65"/>
      <c r="M705" s="65"/>
      <c r="N705" s="65"/>
      <c r="O705" s="63"/>
      <c r="P705" s="63"/>
      <c r="Q705" s="63"/>
      <c r="R705" s="60"/>
      <c r="S705" s="60"/>
      <c r="T705" s="69"/>
      <c r="U705" s="8"/>
      <c r="X705" s="60"/>
    </row>
    <row r="706" spans="1:27" ht="11.25" outlineLevel="3" x14ac:dyDescent="0.2">
      <c r="A706" s="4"/>
      <c r="B706" s="119"/>
      <c r="C706" s="120">
        <v>103</v>
      </c>
      <c r="D706" s="121" t="s">
        <v>113</v>
      </c>
      <c r="E706" s="122" t="s">
        <v>574</v>
      </c>
      <c r="F706" s="123" t="s">
        <v>575</v>
      </c>
      <c r="G706" s="121" t="s">
        <v>269</v>
      </c>
      <c r="H706" s="124">
        <v>113.66</v>
      </c>
      <c r="I706" s="125">
        <v>0</v>
      </c>
      <c r="J706" s="126">
        <f>H706*I706</f>
        <v>0</v>
      </c>
      <c r="K706" s="124"/>
      <c r="L706" s="124">
        <f>H706*K706</f>
        <v>0</v>
      </c>
      <c r="M706" s="124">
        <v>0.17599999999999999</v>
      </c>
      <c r="N706" s="124">
        <f>H706*M706</f>
        <v>20.004159999999999</v>
      </c>
      <c r="O706" s="126">
        <v>21</v>
      </c>
      <c r="P706" s="126">
        <f>J706*(O706/100)</f>
        <v>0</v>
      </c>
      <c r="Q706" s="126">
        <f>J706+P706</f>
        <v>0</v>
      </c>
      <c r="R706" s="127"/>
      <c r="S706" s="127" t="s">
        <v>117</v>
      </c>
      <c r="T706" s="128">
        <v>1</v>
      </c>
      <c r="U706" s="8"/>
      <c r="V706" s="8"/>
      <c r="W706" s="8"/>
      <c r="X706" s="60"/>
    </row>
    <row r="707" spans="1:27" ht="9.75" outlineLevel="4" x14ac:dyDescent="0.2">
      <c r="A707" s="129"/>
      <c r="B707" s="130"/>
      <c r="C707" s="130"/>
      <c r="D707" s="131"/>
      <c r="E707" s="135" t="s">
        <v>0</v>
      </c>
      <c r="F707" s="158" t="s">
        <v>576</v>
      </c>
      <c r="G707" s="158"/>
      <c r="H707" s="159"/>
      <c r="I707" s="160"/>
      <c r="J707" s="161"/>
      <c r="K707" s="133"/>
      <c r="L707" s="133"/>
      <c r="M707" s="133"/>
      <c r="N707" s="133"/>
      <c r="O707" s="134"/>
      <c r="P707" s="134"/>
      <c r="Q707" s="134"/>
      <c r="R707" s="131"/>
      <c r="S707" s="131"/>
      <c r="T707" s="130"/>
      <c r="U707" s="6"/>
      <c r="V707" s="8"/>
      <c r="W707" s="8"/>
      <c r="X707" s="132" t="str">
        <f>F707</f>
        <v>Vybourání betonových nebo železobetonových dvířek, ventilací, obrub, krycích desek krycích desek, ukončujících horní plochu zdiva, tl. do 100 mm</v>
      </c>
      <c r="Y707" s="9"/>
      <c r="AA707" s="11"/>
    </row>
    <row r="708" spans="1:27" ht="7.5" customHeight="1" outlineLevel="4" x14ac:dyDescent="0.15">
      <c r="B708" s="69"/>
      <c r="C708" s="69"/>
      <c r="D708" s="60"/>
      <c r="E708" s="60"/>
      <c r="F708" s="61"/>
      <c r="G708" s="60"/>
      <c r="H708" s="65"/>
      <c r="I708" s="104"/>
      <c r="J708" s="63"/>
      <c r="K708" s="65"/>
      <c r="L708" s="65"/>
      <c r="M708" s="65"/>
      <c r="N708" s="65"/>
      <c r="O708" s="63"/>
      <c r="P708" s="63"/>
      <c r="Q708" s="63"/>
      <c r="R708" s="60"/>
      <c r="S708" s="60"/>
      <c r="T708" s="69"/>
      <c r="U708" s="8"/>
      <c r="X708" s="60"/>
    </row>
    <row r="709" spans="1:27" ht="11.25" outlineLevel="4" x14ac:dyDescent="0.2">
      <c r="A709" s="136"/>
      <c r="B709" s="137"/>
      <c r="C709" s="137"/>
      <c r="D709" s="138"/>
      <c r="E709" s="144" t="s">
        <v>1</v>
      </c>
      <c r="F709" s="139" t="s">
        <v>119</v>
      </c>
      <c r="G709" s="138"/>
      <c r="H709" s="140">
        <v>0</v>
      </c>
      <c r="I709" s="141"/>
      <c r="J709" s="142"/>
      <c r="K709" s="143"/>
      <c r="L709" s="143"/>
      <c r="M709" s="143"/>
      <c r="N709" s="143"/>
      <c r="O709" s="142"/>
      <c r="P709" s="142"/>
      <c r="Q709" s="142"/>
      <c r="R709" s="138"/>
      <c r="S709" s="138"/>
      <c r="T709" s="137"/>
      <c r="U709" s="6"/>
      <c r="V709" s="8"/>
      <c r="W709" s="8"/>
      <c r="X709" s="60"/>
    </row>
    <row r="710" spans="1:27" ht="11.25" outlineLevel="4" x14ac:dyDescent="0.2">
      <c r="A710" s="136"/>
      <c r="B710" s="137"/>
      <c r="C710" s="137"/>
      <c r="D710" s="138"/>
      <c r="E710" s="144"/>
      <c r="F710" s="139" t="s">
        <v>577</v>
      </c>
      <c r="G710" s="138"/>
      <c r="H710" s="140">
        <v>98.66</v>
      </c>
      <c r="I710" s="141"/>
      <c r="J710" s="142"/>
      <c r="K710" s="143"/>
      <c r="L710" s="143"/>
      <c r="M710" s="143"/>
      <c r="N710" s="143"/>
      <c r="O710" s="142"/>
      <c r="P710" s="142"/>
      <c r="Q710" s="142"/>
      <c r="R710" s="138"/>
      <c r="S710" s="138"/>
      <c r="T710" s="137"/>
      <c r="U710" s="6"/>
      <c r="V710" s="8"/>
      <c r="W710" s="8"/>
      <c r="X710" s="60"/>
    </row>
    <row r="711" spans="1:27" ht="11.25" outlineLevel="4" x14ac:dyDescent="0.2">
      <c r="A711" s="136"/>
      <c r="B711" s="137"/>
      <c r="C711" s="137"/>
      <c r="D711" s="138"/>
      <c r="E711" s="144"/>
      <c r="F711" s="139" t="s">
        <v>578</v>
      </c>
      <c r="G711" s="138"/>
      <c r="H711" s="140">
        <v>15</v>
      </c>
      <c r="I711" s="141"/>
      <c r="J711" s="142"/>
      <c r="K711" s="143"/>
      <c r="L711" s="143"/>
      <c r="M711" s="143"/>
      <c r="N711" s="143"/>
      <c r="O711" s="142"/>
      <c r="P711" s="142"/>
      <c r="Q711" s="142"/>
      <c r="R711" s="138"/>
      <c r="S711" s="138"/>
      <c r="T711" s="137"/>
      <c r="U711" s="6"/>
      <c r="V711" s="8"/>
      <c r="W711" s="8"/>
      <c r="X711" s="60"/>
    </row>
    <row r="712" spans="1:27" ht="7.5" customHeight="1" outlineLevel="4" x14ac:dyDescent="0.15">
      <c r="A712" s="8"/>
      <c r="B712" s="69"/>
      <c r="C712" s="69"/>
      <c r="D712" s="60"/>
      <c r="E712" s="60"/>
      <c r="F712" s="103"/>
      <c r="G712" s="60"/>
      <c r="H712" s="65"/>
      <c r="I712" s="104"/>
      <c r="J712" s="63"/>
      <c r="K712" s="65"/>
      <c r="L712" s="65"/>
      <c r="M712" s="65"/>
      <c r="N712" s="65"/>
      <c r="O712" s="63"/>
      <c r="P712" s="63"/>
      <c r="Q712" s="63"/>
      <c r="R712" s="60"/>
      <c r="S712" s="60"/>
      <c r="T712" s="69"/>
      <c r="U712" s="8"/>
      <c r="X712" s="60"/>
    </row>
    <row r="713" spans="1:27" ht="11.25" outlineLevel="3" x14ac:dyDescent="0.2">
      <c r="A713" s="4"/>
      <c r="B713" s="119"/>
      <c r="C713" s="120">
        <v>104</v>
      </c>
      <c r="D713" s="121" t="s">
        <v>113</v>
      </c>
      <c r="E713" s="122" t="s">
        <v>579</v>
      </c>
      <c r="F713" s="123" t="s">
        <v>580</v>
      </c>
      <c r="G713" s="121" t="s">
        <v>269</v>
      </c>
      <c r="H713" s="124">
        <v>5.82</v>
      </c>
      <c r="I713" s="125">
        <v>0</v>
      </c>
      <c r="J713" s="126">
        <f>H713*I713</f>
        <v>0</v>
      </c>
      <c r="K713" s="124"/>
      <c r="L713" s="124">
        <f>H713*K713</f>
        <v>0</v>
      </c>
      <c r="M713" s="124"/>
      <c r="N713" s="124">
        <f>H713*M713</f>
        <v>0</v>
      </c>
      <c r="O713" s="126">
        <v>21</v>
      </c>
      <c r="P713" s="126">
        <f>J713*(O713/100)</f>
        <v>0</v>
      </c>
      <c r="Q713" s="126">
        <f>J713+P713</f>
        <v>0</v>
      </c>
      <c r="R713" s="127"/>
      <c r="S713" s="127" t="s">
        <v>117</v>
      </c>
      <c r="T713" s="128">
        <v>1</v>
      </c>
      <c r="U713" s="8"/>
      <c r="V713" s="8"/>
      <c r="W713" s="8"/>
      <c r="X713" s="60"/>
    </row>
    <row r="714" spans="1:27" ht="9.75" outlineLevel="4" x14ac:dyDescent="0.2">
      <c r="A714" s="129"/>
      <c r="B714" s="130"/>
      <c r="C714" s="130"/>
      <c r="D714" s="131"/>
      <c r="E714" s="135" t="s">
        <v>0</v>
      </c>
      <c r="F714" s="158" t="s">
        <v>581</v>
      </c>
      <c r="G714" s="158"/>
      <c r="H714" s="159"/>
      <c r="I714" s="160"/>
      <c r="J714" s="161"/>
      <c r="K714" s="133"/>
      <c r="L714" s="133"/>
      <c r="M714" s="133"/>
      <c r="N714" s="133"/>
      <c r="O714" s="134"/>
      <c r="P714" s="134"/>
      <c r="Q714" s="134"/>
      <c r="R714" s="131"/>
      <c r="S714" s="131"/>
      <c r="T714" s="130"/>
      <c r="U714" s="6"/>
      <c r="V714" s="8"/>
      <c r="W714" s="8"/>
      <c r="X714" s="132" t="str">
        <f>F714</f>
        <v>Řezání stávajícího živičného krytu nebo podkladu hloubky do 50 mm</v>
      </c>
      <c r="Y714" s="9"/>
      <c r="AA714" s="11"/>
    </row>
    <row r="715" spans="1:27" ht="7.5" customHeight="1" outlineLevel="4" x14ac:dyDescent="0.15">
      <c r="B715" s="69"/>
      <c r="C715" s="69"/>
      <c r="D715" s="60"/>
      <c r="E715" s="60"/>
      <c r="F715" s="61"/>
      <c r="G715" s="60"/>
      <c r="H715" s="65"/>
      <c r="I715" s="104"/>
      <c r="J715" s="63"/>
      <c r="K715" s="65"/>
      <c r="L715" s="65"/>
      <c r="M715" s="65"/>
      <c r="N715" s="65"/>
      <c r="O715" s="63"/>
      <c r="P715" s="63"/>
      <c r="Q715" s="63"/>
      <c r="R715" s="60"/>
      <c r="S715" s="60"/>
      <c r="T715" s="69"/>
      <c r="U715" s="8"/>
      <c r="X715" s="60"/>
    </row>
    <row r="716" spans="1:27" ht="11.25" outlineLevel="4" x14ac:dyDescent="0.2">
      <c r="A716" s="136"/>
      <c r="B716" s="137"/>
      <c r="C716" s="137"/>
      <c r="D716" s="138"/>
      <c r="E716" s="144" t="s">
        <v>1</v>
      </c>
      <c r="F716" s="139" t="s">
        <v>292</v>
      </c>
      <c r="G716" s="138"/>
      <c r="H716" s="140">
        <v>0</v>
      </c>
      <c r="I716" s="141"/>
      <c r="J716" s="142"/>
      <c r="K716" s="143"/>
      <c r="L716" s="143"/>
      <c r="M716" s="143"/>
      <c r="N716" s="143"/>
      <c r="O716" s="142"/>
      <c r="P716" s="142"/>
      <c r="Q716" s="142"/>
      <c r="R716" s="138"/>
      <c r="S716" s="138"/>
      <c r="T716" s="137"/>
      <c r="U716" s="6"/>
      <c r="V716" s="8"/>
      <c r="W716" s="8"/>
      <c r="X716" s="60"/>
    </row>
    <row r="717" spans="1:27" ht="11.25" outlineLevel="4" x14ac:dyDescent="0.2">
      <c r="A717" s="136"/>
      <c r="B717" s="137"/>
      <c r="C717" s="137"/>
      <c r="D717" s="138"/>
      <c r="E717" s="144"/>
      <c r="F717" s="139" t="s">
        <v>512</v>
      </c>
      <c r="G717" s="138"/>
      <c r="H717" s="140">
        <v>2.37</v>
      </c>
      <c r="I717" s="141"/>
      <c r="J717" s="142"/>
      <c r="K717" s="143"/>
      <c r="L717" s="143"/>
      <c r="M717" s="143"/>
      <c r="N717" s="143"/>
      <c r="O717" s="142"/>
      <c r="P717" s="142"/>
      <c r="Q717" s="142"/>
      <c r="R717" s="138"/>
      <c r="S717" s="138"/>
      <c r="T717" s="137"/>
      <c r="U717" s="6"/>
      <c r="V717" s="8"/>
      <c r="W717" s="8"/>
      <c r="X717" s="60"/>
    </row>
    <row r="718" spans="1:27" ht="11.25" outlineLevel="4" x14ac:dyDescent="0.2">
      <c r="A718" s="136"/>
      <c r="B718" s="137"/>
      <c r="C718" s="137"/>
      <c r="D718" s="138"/>
      <c r="E718" s="144"/>
      <c r="F718" s="139" t="s">
        <v>150</v>
      </c>
      <c r="G718" s="138"/>
      <c r="H718" s="140">
        <v>0</v>
      </c>
      <c r="I718" s="141"/>
      <c r="J718" s="142"/>
      <c r="K718" s="143"/>
      <c r="L718" s="143"/>
      <c r="M718" s="143"/>
      <c r="N718" s="143"/>
      <c r="O718" s="142"/>
      <c r="P718" s="142"/>
      <c r="Q718" s="142"/>
      <c r="R718" s="138"/>
      <c r="S718" s="138"/>
      <c r="T718" s="137"/>
      <c r="U718" s="6"/>
      <c r="V718" s="8"/>
      <c r="W718" s="8"/>
      <c r="X718" s="60"/>
    </row>
    <row r="719" spans="1:27" ht="11.25" outlineLevel="4" x14ac:dyDescent="0.2">
      <c r="A719" s="136"/>
      <c r="B719" s="137"/>
      <c r="C719" s="137"/>
      <c r="D719" s="138"/>
      <c r="E719" s="144"/>
      <c r="F719" s="139" t="s">
        <v>582</v>
      </c>
      <c r="G719" s="138"/>
      <c r="H719" s="140">
        <v>3.45</v>
      </c>
      <c r="I719" s="141"/>
      <c r="J719" s="142"/>
      <c r="K719" s="143"/>
      <c r="L719" s="143"/>
      <c r="M719" s="143"/>
      <c r="N719" s="143"/>
      <c r="O719" s="142"/>
      <c r="P719" s="142"/>
      <c r="Q719" s="142"/>
      <c r="R719" s="138"/>
      <c r="S719" s="138"/>
      <c r="T719" s="137"/>
      <c r="U719" s="6"/>
      <c r="V719" s="8"/>
      <c r="W719" s="8"/>
      <c r="X719" s="60"/>
    </row>
    <row r="720" spans="1:27" ht="7.5" customHeight="1" outlineLevel="4" x14ac:dyDescent="0.15">
      <c r="A720" s="8"/>
      <c r="B720" s="69"/>
      <c r="C720" s="69"/>
      <c r="D720" s="60"/>
      <c r="E720" s="60"/>
      <c r="F720" s="103"/>
      <c r="G720" s="60"/>
      <c r="H720" s="65"/>
      <c r="I720" s="104"/>
      <c r="J720" s="63"/>
      <c r="K720" s="65"/>
      <c r="L720" s="65"/>
      <c r="M720" s="65"/>
      <c r="N720" s="65"/>
      <c r="O720" s="63"/>
      <c r="P720" s="63"/>
      <c r="Q720" s="63"/>
      <c r="R720" s="60"/>
      <c r="S720" s="60"/>
      <c r="T720" s="69"/>
      <c r="U720" s="8"/>
      <c r="X720" s="60"/>
    </row>
    <row r="721" spans="1:27" ht="11.25" outlineLevel="3" x14ac:dyDescent="0.2">
      <c r="A721" s="4"/>
      <c r="B721" s="119"/>
      <c r="C721" s="120">
        <v>105</v>
      </c>
      <c r="D721" s="121" t="s">
        <v>113</v>
      </c>
      <c r="E721" s="122" t="s">
        <v>583</v>
      </c>
      <c r="F721" s="123" t="s">
        <v>584</v>
      </c>
      <c r="G721" s="121" t="s">
        <v>143</v>
      </c>
      <c r="H721" s="124">
        <v>19.539899999999999</v>
      </c>
      <c r="I721" s="125">
        <v>0</v>
      </c>
      <c r="J721" s="126">
        <f>H721*I721</f>
        <v>0</v>
      </c>
      <c r="K721" s="124"/>
      <c r="L721" s="124">
        <f>H721*K721</f>
        <v>0</v>
      </c>
      <c r="M721" s="124">
        <v>9.8000000000000004E-2</v>
      </c>
      <c r="N721" s="124">
        <f>H721*M721</f>
        <v>1.9149102</v>
      </c>
      <c r="O721" s="126">
        <v>21</v>
      </c>
      <c r="P721" s="126">
        <f>J721*(O721/100)</f>
        <v>0</v>
      </c>
      <c r="Q721" s="126">
        <f>J721+P721</f>
        <v>0</v>
      </c>
      <c r="R721" s="127"/>
      <c r="S721" s="127" t="s">
        <v>117</v>
      </c>
      <c r="T721" s="128">
        <v>1</v>
      </c>
      <c r="U721" s="8"/>
      <c r="V721" s="8"/>
      <c r="W721" s="8"/>
      <c r="X721" s="60"/>
    </row>
    <row r="722" spans="1:27" ht="9.75" outlineLevel="4" x14ac:dyDescent="0.2">
      <c r="A722" s="129"/>
      <c r="B722" s="130"/>
      <c r="C722" s="130"/>
      <c r="D722" s="131"/>
      <c r="E722" s="135" t="s">
        <v>0</v>
      </c>
      <c r="F722" s="158" t="s">
        <v>585</v>
      </c>
      <c r="G722" s="158"/>
      <c r="H722" s="159"/>
      <c r="I722" s="160"/>
      <c r="J722" s="161"/>
      <c r="K722" s="133"/>
      <c r="L722" s="133"/>
      <c r="M722" s="133"/>
      <c r="N722" s="133"/>
      <c r="O722" s="134"/>
      <c r="P722" s="134"/>
      <c r="Q722" s="134"/>
      <c r="R722" s="131"/>
      <c r="S722" s="131"/>
      <c r="T722" s="130"/>
      <c r="U722" s="6"/>
      <c r="V722" s="8"/>
      <c r="W722" s="8"/>
      <c r="X722" s="132" t="str">
        <f>F722</f>
        <v>Odstranění podkladů nebo krytů ručně s přemístěním hmot na skládku na vzdálenost do 3 m nebo s naložením na dopravní prostředek živičných, o tl. vrstvy do 50 mm</v>
      </c>
      <c r="Y722" s="9"/>
      <c r="AA722" s="11"/>
    </row>
    <row r="723" spans="1:27" ht="7.5" customHeight="1" outlineLevel="4" x14ac:dyDescent="0.15">
      <c r="B723" s="69"/>
      <c r="C723" s="69"/>
      <c r="D723" s="60"/>
      <c r="E723" s="60"/>
      <c r="F723" s="61"/>
      <c r="G723" s="60"/>
      <c r="H723" s="65"/>
      <c r="I723" s="104"/>
      <c r="J723" s="63"/>
      <c r="K723" s="65"/>
      <c r="L723" s="65"/>
      <c r="M723" s="65"/>
      <c r="N723" s="65"/>
      <c r="O723" s="63"/>
      <c r="P723" s="63"/>
      <c r="Q723" s="63"/>
      <c r="R723" s="60"/>
      <c r="S723" s="60"/>
      <c r="T723" s="69"/>
      <c r="U723" s="8"/>
      <c r="X723" s="60"/>
    </row>
    <row r="724" spans="1:27" ht="11.25" outlineLevel="4" x14ac:dyDescent="0.2">
      <c r="A724" s="136"/>
      <c r="B724" s="137"/>
      <c r="C724" s="137"/>
      <c r="D724" s="138"/>
      <c r="E724" s="144" t="s">
        <v>1</v>
      </c>
      <c r="F724" s="139" t="s">
        <v>292</v>
      </c>
      <c r="G724" s="138"/>
      <c r="H724" s="140">
        <v>0</v>
      </c>
      <c r="I724" s="141"/>
      <c r="J724" s="142"/>
      <c r="K724" s="143"/>
      <c r="L724" s="143"/>
      <c r="M724" s="143"/>
      <c r="N724" s="143"/>
      <c r="O724" s="142"/>
      <c r="P724" s="142"/>
      <c r="Q724" s="142"/>
      <c r="R724" s="138"/>
      <c r="S724" s="138"/>
      <c r="T724" s="137"/>
      <c r="U724" s="6"/>
      <c r="V724" s="8"/>
      <c r="W724" s="8"/>
      <c r="X724" s="60"/>
    </row>
    <row r="725" spans="1:27" ht="11.25" outlineLevel="4" x14ac:dyDescent="0.2">
      <c r="A725" s="136"/>
      <c r="B725" s="137"/>
      <c r="C725" s="137"/>
      <c r="D725" s="138"/>
      <c r="E725" s="144"/>
      <c r="F725" s="139" t="s">
        <v>452</v>
      </c>
      <c r="G725" s="138"/>
      <c r="H725" s="140">
        <v>0.63990000000000002</v>
      </c>
      <c r="I725" s="141"/>
      <c r="J725" s="142"/>
      <c r="K725" s="143"/>
      <c r="L725" s="143"/>
      <c r="M725" s="143"/>
      <c r="N725" s="143"/>
      <c r="O725" s="142"/>
      <c r="P725" s="142"/>
      <c r="Q725" s="142"/>
      <c r="R725" s="138"/>
      <c r="S725" s="138"/>
      <c r="T725" s="137"/>
      <c r="U725" s="6"/>
      <c r="V725" s="8"/>
      <c r="W725" s="8"/>
      <c r="X725" s="60"/>
    </row>
    <row r="726" spans="1:27" ht="11.25" outlineLevel="4" x14ac:dyDescent="0.2">
      <c r="A726" s="136"/>
      <c r="B726" s="137"/>
      <c r="C726" s="137"/>
      <c r="D726" s="138"/>
      <c r="E726" s="144"/>
      <c r="F726" s="139" t="s">
        <v>150</v>
      </c>
      <c r="G726" s="138"/>
      <c r="H726" s="140">
        <v>0</v>
      </c>
      <c r="I726" s="141"/>
      <c r="J726" s="142"/>
      <c r="K726" s="143"/>
      <c r="L726" s="143"/>
      <c r="M726" s="143"/>
      <c r="N726" s="143"/>
      <c r="O726" s="142"/>
      <c r="P726" s="142"/>
      <c r="Q726" s="142"/>
      <c r="R726" s="138"/>
      <c r="S726" s="138"/>
      <c r="T726" s="137"/>
      <c r="U726" s="6"/>
      <c r="V726" s="8"/>
      <c r="W726" s="8"/>
      <c r="X726" s="60"/>
    </row>
    <row r="727" spans="1:27" ht="11.25" outlineLevel="4" x14ac:dyDescent="0.2">
      <c r="A727" s="136"/>
      <c r="B727" s="137"/>
      <c r="C727" s="137"/>
      <c r="D727" s="138"/>
      <c r="E727" s="144"/>
      <c r="F727" s="139" t="s">
        <v>586</v>
      </c>
      <c r="G727" s="138"/>
      <c r="H727" s="140">
        <v>18.899999999999999</v>
      </c>
      <c r="I727" s="141"/>
      <c r="J727" s="142"/>
      <c r="K727" s="143"/>
      <c r="L727" s="143"/>
      <c r="M727" s="143"/>
      <c r="N727" s="143"/>
      <c r="O727" s="142"/>
      <c r="P727" s="142"/>
      <c r="Q727" s="142"/>
      <c r="R727" s="138"/>
      <c r="S727" s="138"/>
      <c r="T727" s="137"/>
      <c r="U727" s="6"/>
      <c r="V727" s="8"/>
      <c r="W727" s="8"/>
      <c r="X727" s="60"/>
    </row>
    <row r="728" spans="1:27" ht="7.5" customHeight="1" outlineLevel="4" x14ac:dyDescent="0.15">
      <c r="A728" s="8"/>
      <c r="B728" s="69"/>
      <c r="C728" s="69"/>
      <c r="D728" s="60"/>
      <c r="E728" s="60"/>
      <c r="F728" s="103"/>
      <c r="G728" s="60"/>
      <c r="H728" s="65"/>
      <c r="I728" s="104"/>
      <c r="J728" s="63"/>
      <c r="K728" s="65"/>
      <c r="L728" s="65"/>
      <c r="M728" s="65"/>
      <c r="N728" s="65"/>
      <c r="O728" s="63"/>
      <c r="P728" s="63"/>
      <c r="Q728" s="63"/>
      <c r="R728" s="60"/>
      <c r="S728" s="60"/>
      <c r="T728" s="69"/>
      <c r="U728" s="8"/>
      <c r="X728" s="60"/>
    </row>
    <row r="729" spans="1:27" ht="11.25" outlineLevel="3" x14ac:dyDescent="0.2">
      <c r="A729" s="4"/>
      <c r="B729" s="119"/>
      <c r="C729" s="120">
        <v>106</v>
      </c>
      <c r="D729" s="121" t="s">
        <v>113</v>
      </c>
      <c r="E729" s="122" t="s">
        <v>587</v>
      </c>
      <c r="F729" s="123" t="s">
        <v>588</v>
      </c>
      <c r="G729" s="121" t="s">
        <v>143</v>
      </c>
      <c r="H729" s="124">
        <v>19.54</v>
      </c>
      <c r="I729" s="125">
        <v>0</v>
      </c>
      <c r="J729" s="126">
        <f>H729*I729</f>
        <v>0</v>
      </c>
      <c r="K729" s="124"/>
      <c r="L729" s="124">
        <f>H729*K729</f>
        <v>0</v>
      </c>
      <c r="M729" s="124">
        <v>0.28999999999999998</v>
      </c>
      <c r="N729" s="124">
        <f>H729*M729</f>
        <v>5.666599999999999</v>
      </c>
      <c r="O729" s="126">
        <v>21</v>
      </c>
      <c r="P729" s="126">
        <f>J729*(O729/100)</f>
        <v>0</v>
      </c>
      <c r="Q729" s="126">
        <f>J729+P729</f>
        <v>0</v>
      </c>
      <c r="R729" s="127"/>
      <c r="S729" s="127" t="s">
        <v>117</v>
      </c>
      <c r="T729" s="128">
        <v>1</v>
      </c>
      <c r="U729" s="8"/>
      <c r="V729" s="8"/>
      <c r="W729" s="8"/>
      <c r="X729" s="60"/>
    </row>
    <row r="730" spans="1:27" ht="19.5" outlineLevel="4" x14ac:dyDescent="0.2">
      <c r="A730" s="129"/>
      <c r="B730" s="130"/>
      <c r="C730" s="130"/>
      <c r="D730" s="131"/>
      <c r="E730" s="135" t="s">
        <v>0</v>
      </c>
      <c r="F730" s="158" t="s">
        <v>589</v>
      </c>
      <c r="G730" s="158"/>
      <c r="H730" s="159"/>
      <c r="I730" s="160"/>
      <c r="J730" s="161"/>
      <c r="K730" s="133"/>
      <c r="L730" s="133"/>
      <c r="M730" s="133"/>
      <c r="N730" s="133"/>
      <c r="O730" s="134"/>
      <c r="P730" s="134"/>
      <c r="Q730" s="134"/>
      <c r="R730" s="131"/>
      <c r="S730" s="131"/>
      <c r="T730" s="130"/>
      <c r="U730" s="6"/>
      <c r="V730" s="8"/>
      <c r="W730" s="8"/>
      <c r="X730" s="132" t="str">
        <f>F730</f>
        <v>Odstranění podkladů nebo krytů ručně s přemístěním hmot na skládku na vzdálenost do 3 m nebo s naložením na dopravní prostředek z kameniva hrubého drceného, o tl. vrstvy přes 100 do 200 mm</v>
      </c>
      <c r="Y730" s="9"/>
      <c r="AA730" s="11"/>
    </row>
    <row r="731" spans="1:27" ht="7.5" customHeight="1" outlineLevel="4" x14ac:dyDescent="0.15">
      <c r="B731" s="69"/>
      <c r="C731" s="69"/>
      <c r="D731" s="60"/>
      <c r="E731" s="60"/>
      <c r="F731" s="61"/>
      <c r="G731" s="60"/>
      <c r="H731" s="65"/>
      <c r="I731" s="104"/>
      <c r="J731" s="63"/>
      <c r="K731" s="65"/>
      <c r="L731" s="65"/>
      <c r="M731" s="65"/>
      <c r="N731" s="65"/>
      <c r="O731" s="63"/>
      <c r="P731" s="63"/>
      <c r="Q731" s="63"/>
      <c r="R731" s="60"/>
      <c r="S731" s="60"/>
      <c r="T731" s="69"/>
      <c r="U731" s="8"/>
      <c r="X731" s="60"/>
    </row>
    <row r="732" spans="1:27" ht="11.25" outlineLevel="3" x14ac:dyDescent="0.2">
      <c r="A732" s="4"/>
      <c r="B732" s="119"/>
      <c r="C732" s="120">
        <v>107</v>
      </c>
      <c r="D732" s="121" t="s">
        <v>113</v>
      </c>
      <c r="E732" s="122" t="s">
        <v>590</v>
      </c>
      <c r="F732" s="123" t="s">
        <v>591</v>
      </c>
      <c r="G732" s="121" t="s">
        <v>116</v>
      </c>
      <c r="H732" s="124">
        <v>66.581999999999994</v>
      </c>
      <c r="I732" s="125">
        <v>0</v>
      </c>
      <c r="J732" s="126">
        <f>H732*I732</f>
        <v>0</v>
      </c>
      <c r="K732" s="124"/>
      <c r="L732" s="124">
        <f>H732*K732</f>
        <v>0</v>
      </c>
      <c r="M732" s="124">
        <v>3.9E-2</v>
      </c>
      <c r="N732" s="124">
        <f>H732*M732</f>
        <v>2.596698</v>
      </c>
      <c r="O732" s="126">
        <v>21</v>
      </c>
      <c r="P732" s="126">
        <f>J732*(O732/100)</f>
        <v>0</v>
      </c>
      <c r="Q732" s="126">
        <f>J732+P732</f>
        <v>0</v>
      </c>
      <c r="R732" s="127"/>
      <c r="S732" s="127" t="s">
        <v>117</v>
      </c>
      <c r="T732" s="128">
        <v>1</v>
      </c>
      <c r="U732" s="8"/>
      <c r="V732" s="8"/>
      <c r="W732" s="8"/>
      <c r="X732" s="60"/>
    </row>
    <row r="733" spans="1:27" ht="9.75" outlineLevel="4" x14ac:dyDescent="0.2">
      <c r="A733" s="129"/>
      <c r="B733" s="130"/>
      <c r="C733" s="130"/>
      <c r="D733" s="131"/>
      <c r="E733" s="135" t="s">
        <v>0</v>
      </c>
      <c r="F733" s="158" t="s">
        <v>592</v>
      </c>
      <c r="G733" s="158"/>
      <c r="H733" s="159"/>
      <c r="I733" s="160"/>
      <c r="J733" s="161"/>
      <c r="K733" s="133"/>
      <c r="L733" s="133"/>
      <c r="M733" s="133"/>
      <c r="N733" s="133"/>
      <c r="O733" s="134"/>
      <c r="P733" s="134"/>
      <c r="Q733" s="134"/>
      <c r="R733" s="131"/>
      <c r="S733" s="131"/>
      <c r="T733" s="130"/>
      <c r="U733" s="6"/>
      <c r="V733" s="8"/>
      <c r="W733" s="8"/>
      <c r="X733" s="132" t="str">
        <f>F733</f>
        <v>Demolice budov postupným rozebíráním dřevěných lehkých, jednostranně obitých</v>
      </c>
      <c r="Y733" s="9"/>
      <c r="AA733" s="11"/>
    </row>
    <row r="734" spans="1:27" ht="7.5" customHeight="1" outlineLevel="4" x14ac:dyDescent="0.15">
      <c r="B734" s="69"/>
      <c r="C734" s="69"/>
      <c r="D734" s="60"/>
      <c r="E734" s="60"/>
      <c r="F734" s="61"/>
      <c r="G734" s="60"/>
      <c r="H734" s="65"/>
      <c r="I734" s="104"/>
      <c r="J734" s="63"/>
      <c r="K734" s="65"/>
      <c r="L734" s="65"/>
      <c r="M734" s="65"/>
      <c r="N734" s="65"/>
      <c r="O734" s="63"/>
      <c r="P734" s="63"/>
      <c r="Q734" s="63"/>
      <c r="R734" s="60"/>
      <c r="S734" s="60"/>
      <c r="T734" s="69"/>
      <c r="U734" s="8"/>
      <c r="X734" s="60"/>
    </row>
    <row r="735" spans="1:27" ht="11.25" outlineLevel="4" x14ac:dyDescent="0.2">
      <c r="A735" s="136"/>
      <c r="B735" s="137"/>
      <c r="C735" s="137"/>
      <c r="D735" s="138"/>
      <c r="E735" s="144" t="s">
        <v>1</v>
      </c>
      <c r="F735" s="139" t="s">
        <v>150</v>
      </c>
      <c r="G735" s="138"/>
      <c r="H735" s="140">
        <v>0</v>
      </c>
      <c r="I735" s="141"/>
      <c r="J735" s="142"/>
      <c r="K735" s="143"/>
      <c r="L735" s="143"/>
      <c r="M735" s="143"/>
      <c r="N735" s="143"/>
      <c r="O735" s="142"/>
      <c r="P735" s="142"/>
      <c r="Q735" s="142"/>
      <c r="R735" s="138"/>
      <c r="S735" s="138"/>
      <c r="T735" s="137"/>
      <c r="U735" s="6"/>
      <c r="V735" s="8"/>
      <c r="W735" s="8"/>
      <c r="X735" s="60"/>
    </row>
    <row r="736" spans="1:27" ht="11.25" outlineLevel="4" x14ac:dyDescent="0.2">
      <c r="A736" s="136"/>
      <c r="B736" s="137"/>
      <c r="C736" s="137"/>
      <c r="D736" s="138"/>
      <c r="E736" s="144"/>
      <c r="F736" s="139" t="s">
        <v>157</v>
      </c>
      <c r="G736" s="138"/>
      <c r="H736" s="140">
        <v>0</v>
      </c>
      <c r="I736" s="141"/>
      <c r="J736" s="142"/>
      <c r="K736" s="143"/>
      <c r="L736" s="143"/>
      <c r="M736" s="143"/>
      <c r="N736" s="143"/>
      <c r="O736" s="142"/>
      <c r="P736" s="142"/>
      <c r="Q736" s="142"/>
      <c r="R736" s="138"/>
      <c r="S736" s="138"/>
      <c r="T736" s="137"/>
      <c r="U736" s="6"/>
      <c r="V736" s="8"/>
      <c r="W736" s="8"/>
      <c r="X736" s="60"/>
    </row>
    <row r="737" spans="1:27" ht="11.25" outlineLevel="4" x14ac:dyDescent="0.2">
      <c r="A737" s="136"/>
      <c r="B737" s="137"/>
      <c r="C737" s="137"/>
      <c r="D737" s="138"/>
      <c r="E737" s="144"/>
      <c r="F737" s="139" t="s">
        <v>593</v>
      </c>
      <c r="G737" s="138"/>
      <c r="H737" s="140">
        <v>66.581999999999994</v>
      </c>
      <c r="I737" s="141"/>
      <c r="J737" s="142"/>
      <c r="K737" s="143"/>
      <c r="L737" s="143"/>
      <c r="M737" s="143"/>
      <c r="N737" s="143"/>
      <c r="O737" s="142"/>
      <c r="P737" s="142"/>
      <c r="Q737" s="142"/>
      <c r="R737" s="138"/>
      <c r="S737" s="138"/>
      <c r="T737" s="137"/>
      <c r="U737" s="6"/>
      <c r="V737" s="8"/>
      <c r="W737" s="8"/>
      <c r="X737" s="60"/>
    </row>
    <row r="738" spans="1:27" ht="7.5" customHeight="1" outlineLevel="4" x14ac:dyDescent="0.15">
      <c r="A738" s="8"/>
      <c r="B738" s="69"/>
      <c r="C738" s="69"/>
      <c r="D738" s="60"/>
      <c r="E738" s="60"/>
      <c r="F738" s="103"/>
      <c r="G738" s="60"/>
      <c r="H738" s="65"/>
      <c r="I738" s="104"/>
      <c r="J738" s="63"/>
      <c r="K738" s="65"/>
      <c r="L738" s="65"/>
      <c r="M738" s="65"/>
      <c r="N738" s="65"/>
      <c r="O738" s="63"/>
      <c r="P738" s="63"/>
      <c r="Q738" s="63"/>
      <c r="R738" s="60"/>
      <c r="S738" s="60"/>
      <c r="T738" s="69"/>
      <c r="U738" s="8"/>
      <c r="X738" s="60"/>
    </row>
    <row r="739" spans="1:27" ht="11.25" outlineLevel="3" x14ac:dyDescent="0.2">
      <c r="A739" s="4"/>
      <c r="B739" s="119"/>
      <c r="C739" s="120">
        <v>108</v>
      </c>
      <c r="D739" s="121" t="s">
        <v>113</v>
      </c>
      <c r="E739" s="122" t="s">
        <v>594</v>
      </c>
      <c r="F739" s="123" t="s">
        <v>595</v>
      </c>
      <c r="G739" s="121" t="s">
        <v>223</v>
      </c>
      <c r="H739" s="124">
        <v>257.97613519999999</v>
      </c>
      <c r="I739" s="125">
        <v>0</v>
      </c>
      <c r="J739" s="126">
        <f>H739*I739</f>
        <v>0</v>
      </c>
      <c r="K739" s="124"/>
      <c r="L739" s="124">
        <f>H739*K739</f>
        <v>0</v>
      </c>
      <c r="M739" s="124"/>
      <c r="N739" s="124">
        <f>H739*M739</f>
        <v>0</v>
      </c>
      <c r="O739" s="126">
        <v>21</v>
      </c>
      <c r="P739" s="126">
        <f>J739*(O739/100)</f>
        <v>0</v>
      </c>
      <c r="Q739" s="126">
        <f>J739+P739</f>
        <v>0</v>
      </c>
      <c r="R739" s="127"/>
      <c r="S739" s="127" t="s">
        <v>117</v>
      </c>
      <c r="T739" s="128">
        <v>1</v>
      </c>
      <c r="U739" s="8"/>
      <c r="V739" s="8"/>
      <c r="W739" s="8"/>
      <c r="X739" s="60"/>
    </row>
    <row r="740" spans="1:27" ht="9.75" outlineLevel="4" x14ac:dyDescent="0.2">
      <c r="A740" s="129"/>
      <c r="B740" s="130"/>
      <c r="C740" s="130"/>
      <c r="D740" s="131"/>
      <c r="E740" s="135" t="s">
        <v>0</v>
      </c>
      <c r="F740" s="158" t="s">
        <v>596</v>
      </c>
      <c r="G740" s="158"/>
      <c r="H740" s="159"/>
      <c r="I740" s="160"/>
      <c r="J740" s="161"/>
      <c r="K740" s="133"/>
      <c r="L740" s="133"/>
      <c r="M740" s="133"/>
      <c r="N740" s="133"/>
      <c r="O740" s="134"/>
      <c r="P740" s="134"/>
      <c r="Q740" s="134"/>
      <c r="R740" s="131"/>
      <c r="S740" s="131"/>
      <c r="T740" s="130"/>
      <c r="U740" s="6"/>
      <c r="V740" s="8"/>
      <c r="W740" s="8"/>
      <c r="X740" s="132" t="str">
        <f>F740</f>
        <v>Vnitrostaveništní doprava suti a vybouraných hmot vodorovně do 50 m s naložením základní pro budovy a haly výšky do 6 m</v>
      </c>
      <c r="Y740" s="9"/>
      <c r="AA740" s="11"/>
    </row>
    <row r="741" spans="1:27" ht="7.5" customHeight="1" outlineLevel="4" x14ac:dyDescent="0.15">
      <c r="B741" s="69"/>
      <c r="C741" s="69"/>
      <c r="D741" s="60"/>
      <c r="E741" s="60"/>
      <c r="F741" s="61"/>
      <c r="G741" s="60"/>
      <c r="H741" s="65"/>
      <c r="I741" s="104"/>
      <c r="J741" s="63"/>
      <c r="K741" s="65"/>
      <c r="L741" s="65"/>
      <c r="M741" s="65"/>
      <c r="N741" s="65"/>
      <c r="O741" s="63"/>
      <c r="P741" s="63"/>
      <c r="Q741" s="63"/>
      <c r="R741" s="60"/>
      <c r="S741" s="60"/>
      <c r="T741" s="69"/>
      <c r="U741" s="8"/>
      <c r="X741" s="60"/>
    </row>
    <row r="742" spans="1:27" ht="11.25" outlineLevel="3" x14ac:dyDescent="0.2">
      <c r="A742" s="4"/>
      <c r="B742" s="119"/>
      <c r="C742" s="120">
        <v>109</v>
      </c>
      <c r="D742" s="121" t="s">
        <v>113</v>
      </c>
      <c r="E742" s="122" t="s">
        <v>597</v>
      </c>
      <c r="F742" s="123" t="s">
        <v>598</v>
      </c>
      <c r="G742" s="121" t="s">
        <v>223</v>
      </c>
      <c r="H742" s="124">
        <v>257.97613520000004</v>
      </c>
      <c r="I742" s="125">
        <v>0</v>
      </c>
      <c r="J742" s="126">
        <f>H742*I742</f>
        <v>0</v>
      </c>
      <c r="K742" s="124"/>
      <c r="L742" s="124">
        <f>H742*K742</f>
        <v>0</v>
      </c>
      <c r="M742" s="124"/>
      <c r="N742" s="124">
        <f>H742*M742</f>
        <v>0</v>
      </c>
      <c r="O742" s="126">
        <v>21</v>
      </c>
      <c r="P742" s="126">
        <f>J742*(O742/100)</f>
        <v>0</v>
      </c>
      <c r="Q742" s="126">
        <f>J742+P742</f>
        <v>0</v>
      </c>
      <c r="R742" s="127"/>
      <c r="S742" s="127" t="s">
        <v>117</v>
      </c>
      <c r="T742" s="128">
        <v>1</v>
      </c>
      <c r="U742" s="8"/>
      <c r="V742" s="8"/>
      <c r="W742" s="8"/>
      <c r="X742" s="60"/>
    </row>
    <row r="743" spans="1:27" ht="19.5" outlineLevel="4" x14ac:dyDescent="0.2">
      <c r="A743" s="129"/>
      <c r="B743" s="130"/>
      <c r="C743" s="130"/>
      <c r="D743" s="131"/>
      <c r="E743" s="135" t="s">
        <v>0</v>
      </c>
      <c r="F743" s="158" t="s">
        <v>599</v>
      </c>
      <c r="G743" s="158"/>
      <c r="H743" s="159"/>
      <c r="I743" s="160"/>
      <c r="J743" s="161"/>
      <c r="K743" s="133"/>
      <c r="L743" s="133"/>
      <c r="M743" s="133"/>
      <c r="N743" s="133"/>
      <c r="O743" s="134"/>
      <c r="P743" s="134"/>
      <c r="Q743" s="134"/>
      <c r="R743" s="131"/>
      <c r="S743" s="131"/>
      <c r="T743" s="130"/>
      <c r="U743" s="6"/>
      <c r="V743" s="8"/>
      <c r="W743" s="8"/>
      <c r="X743" s="132" t="str">
        <f>F743</f>
        <v>Vnitrostaveništní doprava suti a vybouraných hmot vodorovně do 50 m s naložením Příplatek k cenám -3111 až -3217 za zvětšenou vodorovnou dopravu přes vymezenou dopravní vzdálenost za každých dalších započatých 10 m</v>
      </c>
      <c r="Y743" s="9"/>
      <c r="AA743" s="11"/>
    </row>
    <row r="744" spans="1:27" ht="7.5" customHeight="1" outlineLevel="4" x14ac:dyDescent="0.15">
      <c r="B744" s="69"/>
      <c r="C744" s="69"/>
      <c r="D744" s="60"/>
      <c r="E744" s="60"/>
      <c r="F744" s="61"/>
      <c r="G744" s="60"/>
      <c r="H744" s="65"/>
      <c r="I744" s="104"/>
      <c r="J744" s="63"/>
      <c r="K744" s="65"/>
      <c r="L744" s="65"/>
      <c r="M744" s="65"/>
      <c r="N744" s="65"/>
      <c r="O744" s="63"/>
      <c r="P744" s="63"/>
      <c r="Q744" s="63"/>
      <c r="R744" s="60"/>
      <c r="S744" s="60"/>
      <c r="T744" s="69"/>
      <c r="U744" s="8"/>
      <c r="X744" s="60"/>
    </row>
    <row r="745" spans="1:27" ht="11.25" outlineLevel="3" x14ac:dyDescent="0.2">
      <c r="A745" s="4"/>
      <c r="B745" s="119"/>
      <c r="C745" s="120">
        <v>110</v>
      </c>
      <c r="D745" s="121" t="s">
        <v>113</v>
      </c>
      <c r="E745" s="122" t="s">
        <v>600</v>
      </c>
      <c r="F745" s="123" t="s">
        <v>601</v>
      </c>
      <c r="G745" s="121" t="s">
        <v>223</v>
      </c>
      <c r="H745" s="124">
        <v>257.97613520000004</v>
      </c>
      <c r="I745" s="125">
        <v>0</v>
      </c>
      <c r="J745" s="126">
        <f>H745*I745</f>
        <v>0</v>
      </c>
      <c r="K745" s="124"/>
      <c r="L745" s="124">
        <f>H745*K745</f>
        <v>0</v>
      </c>
      <c r="M745" s="124"/>
      <c r="N745" s="124">
        <f>H745*M745</f>
        <v>0</v>
      </c>
      <c r="O745" s="126">
        <v>21</v>
      </c>
      <c r="P745" s="126">
        <f>J745*(O745/100)</f>
        <v>0</v>
      </c>
      <c r="Q745" s="126">
        <f>J745+P745</f>
        <v>0</v>
      </c>
      <c r="R745" s="127"/>
      <c r="S745" s="127" t="s">
        <v>117</v>
      </c>
      <c r="T745" s="128">
        <v>1</v>
      </c>
      <c r="U745" s="8"/>
      <c r="V745" s="8"/>
      <c r="W745" s="8"/>
      <c r="X745" s="60"/>
    </row>
    <row r="746" spans="1:27" ht="9.75" outlineLevel="4" x14ac:dyDescent="0.2">
      <c r="A746" s="129"/>
      <c r="B746" s="130"/>
      <c r="C746" s="130"/>
      <c r="D746" s="131"/>
      <c r="E746" s="135" t="s">
        <v>0</v>
      </c>
      <c r="F746" s="158" t="s">
        <v>602</v>
      </c>
      <c r="G746" s="158"/>
      <c r="H746" s="159"/>
      <c r="I746" s="160"/>
      <c r="J746" s="161"/>
      <c r="K746" s="133"/>
      <c r="L746" s="133"/>
      <c r="M746" s="133"/>
      <c r="N746" s="133"/>
      <c r="O746" s="134"/>
      <c r="P746" s="134"/>
      <c r="Q746" s="134"/>
      <c r="R746" s="131"/>
      <c r="S746" s="131"/>
      <c r="T746" s="130"/>
      <c r="U746" s="6"/>
      <c r="V746" s="8"/>
      <c r="W746" s="8"/>
      <c r="X746" s="132" t="str">
        <f>F746</f>
        <v>Odvoz suti a vybouraných hmot na skládku nebo meziskládku se složením, na vzdálenost do 1 km</v>
      </c>
      <c r="Y746" s="9"/>
      <c r="AA746" s="11"/>
    </row>
    <row r="747" spans="1:27" ht="7.5" customHeight="1" outlineLevel="4" x14ac:dyDescent="0.15">
      <c r="B747" s="69"/>
      <c r="C747" s="69"/>
      <c r="D747" s="60"/>
      <c r="E747" s="60"/>
      <c r="F747" s="61"/>
      <c r="G747" s="60"/>
      <c r="H747" s="65"/>
      <c r="I747" s="104"/>
      <c r="J747" s="63"/>
      <c r="K747" s="65"/>
      <c r="L747" s="65"/>
      <c r="M747" s="65"/>
      <c r="N747" s="65"/>
      <c r="O747" s="63"/>
      <c r="P747" s="63"/>
      <c r="Q747" s="63"/>
      <c r="R747" s="60"/>
      <c r="S747" s="60"/>
      <c r="T747" s="69"/>
      <c r="U747" s="8"/>
      <c r="X747" s="60"/>
    </row>
    <row r="748" spans="1:27" ht="11.25" outlineLevel="3" x14ac:dyDescent="0.2">
      <c r="A748" s="4"/>
      <c r="B748" s="119"/>
      <c r="C748" s="120">
        <v>111</v>
      </c>
      <c r="D748" s="121" t="s">
        <v>113</v>
      </c>
      <c r="E748" s="122" t="s">
        <v>603</v>
      </c>
      <c r="F748" s="123" t="s">
        <v>604</v>
      </c>
      <c r="G748" s="121" t="s">
        <v>223</v>
      </c>
      <c r="H748" s="124">
        <v>257.97613520000004</v>
      </c>
      <c r="I748" s="125">
        <v>0</v>
      </c>
      <c r="J748" s="126">
        <f>H748*I748</f>
        <v>0</v>
      </c>
      <c r="K748" s="124"/>
      <c r="L748" s="124">
        <f>H748*K748</f>
        <v>0</v>
      </c>
      <c r="M748" s="124"/>
      <c r="N748" s="124">
        <f>H748*M748</f>
        <v>0</v>
      </c>
      <c r="O748" s="126">
        <v>21</v>
      </c>
      <c r="P748" s="126">
        <f>J748*(O748/100)</f>
        <v>0</v>
      </c>
      <c r="Q748" s="126">
        <f>J748+P748</f>
        <v>0</v>
      </c>
      <c r="R748" s="127"/>
      <c r="S748" s="127" t="s">
        <v>117</v>
      </c>
      <c r="T748" s="128">
        <v>1</v>
      </c>
      <c r="U748" s="8"/>
      <c r="V748" s="8"/>
      <c r="W748" s="8"/>
      <c r="X748" s="60"/>
    </row>
    <row r="749" spans="1:27" ht="9.75" outlineLevel="4" x14ac:dyDescent="0.2">
      <c r="A749" s="129"/>
      <c r="B749" s="130"/>
      <c r="C749" s="130"/>
      <c r="D749" s="131"/>
      <c r="E749" s="135" t="s">
        <v>0</v>
      </c>
      <c r="F749" s="158" t="s">
        <v>605</v>
      </c>
      <c r="G749" s="158"/>
      <c r="H749" s="159"/>
      <c r="I749" s="160"/>
      <c r="J749" s="161"/>
      <c r="K749" s="133"/>
      <c r="L749" s="133"/>
      <c r="M749" s="133"/>
      <c r="N749" s="133"/>
      <c r="O749" s="134"/>
      <c r="P749" s="134"/>
      <c r="Q749" s="134"/>
      <c r="R749" s="131"/>
      <c r="S749" s="131"/>
      <c r="T749" s="130"/>
      <c r="U749" s="6"/>
      <c r="V749" s="8"/>
      <c r="W749" s="8"/>
      <c r="X749" s="132" t="str">
        <f>F749</f>
        <v>Odvoz suti a vybouraných hmot na skládku nebo meziskládku se složením, na vzdálenost Příplatek k ceně za každý další započatý 1 km přes 1 km</v>
      </c>
      <c r="Y749" s="9"/>
      <c r="AA749" s="11"/>
    </row>
    <row r="750" spans="1:27" ht="7.5" customHeight="1" outlineLevel="4" x14ac:dyDescent="0.15">
      <c r="B750" s="69"/>
      <c r="C750" s="69"/>
      <c r="D750" s="60"/>
      <c r="E750" s="60"/>
      <c r="F750" s="61"/>
      <c r="G750" s="60"/>
      <c r="H750" s="65"/>
      <c r="I750" s="104"/>
      <c r="J750" s="63"/>
      <c r="K750" s="65"/>
      <c r="L750" s="65"/>
      <c r="M750" s="65"/>
      <c r="N750" s="65"/>
      <c r="O750" s="63"/>
      <c r="P750" s="63"/>
      <c r="Q750" s="63"/>
      <c r="R750" s="60"/>
      <c r="S750" s="60"/>
      <c r="T750" s="69"/>
      <c r="U750" s="8"/>
      <c r="X750" s="60"/>
    </row>
    <row r="751" spans="1:27" ht="22.5" outlineLevel="3" x14ac:dyDescent="0.2">
      <c r="A751" s="4"/>
      <c r="B751" s="119"/>
      <c r="C751" s="120">
        <v>112</v>
      </c>
      <c r="D751" s="121" t="s">
        <v>113</v>
      </c>
      <c r="E751" s="122" t="s">
        <v>606</v>
      </c>
      <c r="F751" s="123" t="s">
        <v>607</v>
      </c>
      <c r="G751" s="121" t="s">
        <v>223</v>
      </c>
      <c r="H751" s="124">
        <v>94.024000000000001</v>
      </c>
      <c r="I751" s="125">
        <v>0</v>
      </c>
      <c r="J751" s="126">
        <f>H751*I751</f>
        <v>0</v>
      </c>
      <c r="K751" s="124"/>
      <c r="L751" s="124">
        <f>H751*K751</f>
        <v>0</v>
      </c>
      <c r="M751" s="124"/>
      <c r="N751" s="124">
        <f>H751*M751</f>
        <v>0</v>
      </c>
      <c r="O751" s="126">
        <v>21</v>
      </c>
      <c r="P751" s="126">
        <f>J751*(O751/100)</f>
        <v>0</v>
      </c>
      <c r="Q751" s="126">
        <f>J751+P751</f>
        <v>0</v>
      </c>
      <c r="R751" s="127"/>
      <c r="S751" s="127" t="s">
        <v>117</v>
      </c>
      <c r="T751" s="128">
        <v>1</v>
      </c>
      <c r="U751" s="8"/>
      <c r="V751" s="8"/>
      <c r="W751" s="8"/>
      <c r="X751" s="60"/>
    </row>
    <row r="752" spans="1:27" ht="9.75" outlineLevel="4" x14ac:dyDescent="0.2">
      <c r="A752" s="129"/>
      <c r="B752" s="130"/>
      <c r="C752" s="130"/>
      <c r="D752" s="131"/>
      <c r="E752" s="135" t="s">
        <v>0</v>
      </c>
      <c r="F752" s="158" t="s">
        <v>608</v>
      </c>
      <c r="G752" s="158"/>
      <c r="H752" s="159"/>
      <c r="I752" s="160"/>
      <c r="J752" s="161"/>
      <c r="K752" s="133"/>
      <c r="L752" s="133"/>
      <c r="M752" s="133"/>
      <c r="N752" s="133"/>
      <c r="O752" s="134"/>
      <c r="P752" s="134"/>
      <c r="Q752" s="134"/>
      <c r="R752" s="131"/>
      <c r="S752" s="131"/>
      <c r="T752" s="130"/>
      <c r="U752" s="6"/>
      <c r="V752" s="8"/>
      <c r="W752" s="8"/>
      <c r="X752" s="132" t="str">
        <f>F752</f>
        <v>Poplatek za uložení stavebního odpadu na recyklační skládce (skládkovné) z prostého betonu zatříděného do Katalogu odpadů pod kódem 17 01 01</v>
      </c>
      <c r="Y752" s="9"/>
      <c r="AA752" s="11"/>
    </row>
    <row r="753" spans="1:27" ht="7.5" customHeight="1" outlineLevel="4" x14ac:dyDescent="0.15">
      <c r="B753" s="69"/>
      <c r="C753" s="69"/>
      <c r="D753" s="60"/>
      <c r="E753" s="60"/>
      <c r="F753" s="61"/>
      <c r="G753" s="60"/>
      <c r="H753" s="65"/>
      <c r="I753" s="104"/>
      <c r="J753" s="63"/>
      <c r="K753" s="65"/>
      <c r="L753" s="65"/>
      <c r="M753" s="65"/>
      <c r="N753" s="65"/>
      <c r="O753" s="63"/>
      <c r="P753" s="63"/>
      <c r="Q753" s="63"/>
      <c r="R753" s="60"/>
      <c r="S753" s="60"/>
      <c r="T753" s="69"/>
      <c r="U753" s="8"/>
      <c r="X753" s="60"/>
    </row>
    <row r="754" spans="1:27" ht="11.25" outlineLevel="4" x14ac:dyDescent="0.2">
      <c r="A754" s="136"/>
      <c r="B754" s="137"/>
      <c r="C754" s="137"/>
      <c r="D754" s="138"/>
      <c r="E754" s="144" t="s">
        <v>1</v>
      </c>
      <c r="F754" s="139" t="s">
        <v>609</v>
      </c>
      <c r="G754" s="138"/>
      <c r="H754" s="140">
        <v>94.024000000000001</v>
      </c>
      <c r="I754" s="141"/>
      <c r="J754" s="142"/>
      <c r="K754" s="143"/>
      <c r="L754" s="143"/>
      <c r="M754" s="143"/>
      <c r="N754" s="143"/>
      <c r="O754" s="142"/>
      <c r="P754" s="142"/>
      <c r="Q754" s="142"/>
      <c r="R754" s="138"/>
      <c r="S754" s="138"/>
      <c r="T754" s="137"/>
      <c r="U754" s="6"/>
      <c r="V754" s="8"/>
      <c r="W754" s="8"/>
      <c r="X754" s="60"/>
    </row>
    <row r="755" spans="1:27" ht="7.5" customHeight="1" outlineLevel="4" x14ac:dyDescent="0.15">
      <c r="A755" s="8"/>
      <c r="B755" s="69"/>
      <c r="C755" s="69"/>
      <c r="D755" s="60"/>
      <c r="E755" s="60"/>
      <c r="F755" s="103"/>
      <c r="G755" s="60"/>
      <c r="H755" s="65"/>
      <c r="I755" s="104"/>
      <c r="J755" s="63"/>
      <c r="K755" s="65"/>
      <c r="L755" s="65"/>
      <c r="M755" s="65"/>
      <c r="N755" s="65"/>
      <c r="O755" s="63"/>
      <c r="P755" s="63"/>
      <c r="Q755" s="63"/>
      <c r="R755" s="60"/>
      <c r="S755" s="60"/>
      <c r="T755" s="69"/>
      <c r="U755" s="8"/>
      <c r="X755" s="60"/>
    </row>
    <row r="756" spans="1:27" ht="22.5" outlineLevel="3" x14ac:dyDescent="0.2">
      <c r="A756" s="4"/>
      <c r="B756" s="119"/>
      <c r="C756" s="120">
        <v>113</v>
      </c>
      <c r="D756" s="121" t="s">
        <v>113</v>
      </c>
      <c r="E756" s="122" t="s">
        <v>610</v>
      </c>
      <c r="F756" s="123" t="s">
        <v>611</v>
      </c>
      <c r="G756" s="121" t="s">
        <v>223</v>
      </c>
      <c r="H756" s="124">
        <v>118.78700000000001</v>
      </c>
      <c r="I756" s="125">
        <v>0</v>
      </c>
      <c r="J756" s="126">
        <f>H756*I756</f>
        <v>0</v>
      </c>
      <c r="K756" s="124"/>
      <c r="L756" s="124">
        <f>H756*K756</f>
        <v>0</v>
      </c>
      <c r="M756" s="124"/>
      <c r="N756" s="124">
        <f>H756*M756</f>
        <v>0</v>
      </c>
      <c r="O756" s="126">
        <v>21</v>
      </c>
      <c r="P756" s="126">
        <f>J756*(O756/100)</f>
        <v>0</v>
      </c>
      <c r="Q756" s="126">
        <f>J756+P756</f>
        <v>0</v>
      </c>
      <c r="R756" s="127"/>
      <c r="S756" s="127" t="s">
        <v>117</v>
      </c>
      <c r="T756" s="128">
        <v>1</v>
      </c>
      <c r="U756" s="8"/>
      <c r="V756" s="8"/>
      <c r="W756" s="8"/>
      <c r="X756" s="60"/>
    </row>
    <row r="757" spans="1:27" ht="9.75" outlineLevel="4" x14ac:dyDescent="0.2">
      <c r="A757" s="129"/>
      <c r="B757" s="130"/>
      <c r="C757" s="130"/>
      <c r="D757" s="131"/>
      <c r="E757" s="135" t="s">
        <v>0</v>
      </c>
      <c r="F757" s="158" t="s">
        <v>612</v>
      </c>
      <c r="G757" s="158"/>
      <c r="H757" s="159"/>
      <c r="I757" s="160"/>
      <c r="J757" s="161"/>
      <c r="K757" s="133"/>
      <c r="L757" s="133"/>
      <c r="M757" s="133"/>
      <c r="N757" s="133"/>
      <c r="O757" s="134"/>
      <c r="P757" s="134"/>
      <c r="Q757" s="134"/>
      <c r="R757" s="131"/>
      <c r="S757" s="131"/>
      <c r="T757" s="130"/>
      <c r="U757" s="6"/>
      <c r="V757" s="8"/>
      <c r="W757" s="8"/>
      <c r="X757" s="132" t="str">
        <f>F757</f>
        <v>Poplatek za uložení stavebního odpadu na recyklační skládce (skládkovné) cihelného zatříděného do Katalogu odpadů pod kódem 17 01 02</v>
      </c>
      <c r="Y757" s="9"/>
      <c r="AA757" s="11"/>
    </row>
    <row r="758" spans="1:27" ht="7.5" customHeight="1" outlineLevel="4" x14ac:dyDescent="0.15">
      <c r="B758" s="69"/>
      <c r="C758" s="69"/>
      <c r="D758" s="60"/>
      <c r="E758" s="60"/>
      <c r="F758" s="61"/>
      <c r="G758" s="60"/>
      <c r="H758" s="65"/>
      <c r="I758" s="104"/>
      <c r="J758" s="63"/>
      <c r="K758" s="65"/>
      <c r="L758" s="65"/>
      <c r="M758" s="65"/>
      <c r="N758" s="65"/>
      <c r="O758" s="63"/>
      <c r="P758" s="63"/>
      <c r="Q758" s="63"/>
      <c r="R758" s="60"/>
      <c r="S758" s="60"/>
      <c r="T758" s="69"/>
      <c r="U758" s="8"/>
      <c r="X758" s="60"/>
    </row>
    <row r="759" spans="1:27" ht="11.25" outlineLevel="4" x14ac:dyDescent="0.2">
      <c r="A759" s="136"/>
      <c r="B759" s="137"/>
      <c r="C759" s="137"/>
      <c r="D759" s="138"/>
      <c r="E759" s="144" t="s">
        <v>1</v>
      </c>
      <c r="F759" s="139" t="s">
        <v>613</v>
      </c>
      <c r="G759" s="138"/>
      <c r="H759" s="140">
        <v>118.78700000000001</v>
      </c>
      <c r="I759" s="141"/>
      <c r="J759" s="142"/>
      <c r="K759" s="143"/>
      <c r="L759" s="143"/>
      <c r="M759" s="143"/>
      <c r="N759" s="143"/>
      <c r="O759" s="142"/>
      <c r="P759" s="142"/>
      <c r="Q759" s="142"/>
      <c r="R759" s="138"/>
      <c r="S759" s="138"/>
      <c r="T759" s="137"/>
      <c r="U759" s="6"/>
      <c r="V759" s="8"/>
      <c r="W759" s="8"/>
      <c r="X759" s="60"/>
    </row>
    <row r="760" spans="1:27" ht="7.5" customHeight="1" outlineLevel="4" x14ac:dyDescent="0.15">
      <c r="A760" s="8"/>
      <c r="B760" s="69"/>
      <c r="C760" s="69"/>
      <c r="D760" s="60"/>
      <c r="E760" s="60"/>
      <c r="F760" s="103"/>
      <c r="G760" s="60"/>
      <c r="H760" s="65"/>
      <c r="I760" s="104"/>
      <c r="J760" s="63"/>
      <c r="K760" s="65"/>
      <c r="L760" s="65"/>
      <c r="M760" s="65"/>
      <c r="N760" s="65"/>
      <c r="O760" s="63"/>
      <c r="P760" s="63"/>
      <c r="Q760" s="63"/>
      <c r="R760" s="60"/>
      <c r="S760" s="60"/>
      <c r="T760" s="69"/>
      <c r="U760" s="8"/>
      <c r="X760" s="60"/>
    </row>
    <row r="761" spans="1:27" ht="22.5" outlineLevel="3" x14ac:dyDescent="0.2">
      <c r="A761" s="4"/>
      <c r="B761" s="119"/>
      <c r="C761" s="120">
        <v>114</v>
      </c>
      <c r="D761" s="121" t="s">
        <v>113</v>
      </c>
      <c r="E761" s="122" t="s">
        <v>614</v>
      </c>
      <c r="F761" s="123" t="s">
        <v>224</v>
      </c>
      <c r="G761" s="121" t="s">
        <v>223</v>
      </c>
      <c r="H761" s="124">
        <v>4.3570000000000002</v>
      </c>
      <c r="I761" s="125">
        <v>0</v>
      </c>
      <c r="J761" s="126">
        <f>H761*I761</f>
        <v>0</v>
      </c>
      <c r="K761" s="124"/>
      <c r="L761" s="124">
        <f>H761*K761</f>
        <v>0</v>
      </c>
      <c r="M761" s="124"/>
      <c r="N761" s="124">
        <f>H761*M761</f>
        <v>0</v>
      </c>
      <c r="O761" s="126">
        <v>21</v>
      </c>
      <c r="P761" s="126">
        <f>J761*(O761/100)</f>
        <v>0</v>
      </c>
      <c r="Q761" s="126">
        <f>J761+P761</f>
        <v>0</v>
      </c>
      <c r="R761" s="127"/>
      <c r="S761" s="127" t="s">
        <v>117</v>
      </c>
      <c r="T761" s="128">
        <v>1</v>
      </c>
      <c r="U761" s="8"/>
      <c r="V761" s="8"/>
      <c r="W761" s="8"/>
      <c r="X761" s="60"/>
    </row>
    <row r="762" spans="1:27" ht="9.75" outlineLevel="4" x14ac:dyDescent="0.2">
      <c r="A762" s="129"/>
      <c r="B762" s="130"/>
      <c r="C762" s="130"/>
      <c r="D762" s="131"/>
      <c r="E762" s="135" t="s">
        <v>0</v>
      </c>
      <c r="F762" s="158" t="s">
        <v>224</v>
      </c>
      <c r="G762" s="158"/>
      <c r="H762" s="159"/>
      <c r="I762" s="160"/>
      <c r="J762" s="161"/>
      <c r="K762" s="133"/>
      <c r="L762" s="133"/>
      <c r="M762" s="133"/>
      <c r="N762" s="133"/>
      <c r="O762" s="134"/>
      <c r="P762" s="134"/>
      <c r="Q762" s="134"/>
      <c r="R762" s="131"/>
      <c r="S762" s="131"/>
      <c r="T762" s="130"/>
      <c r="U762" s="6"/>
      <c r="V762" s="8"/>
      <c r="W762" s="8"/>
      <c r="X762" s="132" t="str">
        <f>F762</f>
        <v>Poplatek za uložení stavebního odpadu na recyklační skládce (skládkovné) zeminy a kamení zatříděného do Katalogu odpadů pod kódem 17 05 04</v>
      </c>
      <c r="Y762" s="9"/>
      <c r="AA762" s="11"/>
    </row>
    <row r="763" spans="1:27" ht="7.5" customHeight="1" outlineLevel="4" x14ac:dyDescent="0.15">
      <c r="B763" s="69"/>
      <c r="C763" s="69"/>
      <c r="D763" s="60"/>
      <c r="E763" s="60"/>
      <c r="F763" s="61"/>
      <c r="G763" s="60"/>
      <c r="H763" s="65"/>
      <c r="I763" s="104"/>
      <c r="J763" s="63"/>
      <c r="K763" s="65"/>
      <c r="L763" s="65"/>
      <c r="M763" s="65"/>
      <c r="N763" s="65"/>
      <c r="O763" s="63"/>
      <c r="P763" s="63"/>
      <c r="Q763" s="63"/>
      <c r="R763" s="60"/>
      <c r="S763" s="60"/>
      <c r="T763" s="69"/>
      <c r="U763" s="8"/>
      <c r="X763" s="60"/>
    </row>
    <row r="764" spans="1:27" ht="11.25" outlineLevel="4" x14ac:dyDescent="0.2">
      <c r="A764" s="136"/>
      <c r="B764" s="137"/>
      <c r="C764" s="137"/>
      <c r="D764" s="138"/>
      <c r="E764" s="144" t="s">
        <v>1</v>
      </c>
      <c r="F764" s="139" t="s">
        <v>615</v>
      </c>
      <c r="G764" s="138"/>
      <c r="H764" s="140">
        <v>4.3570000000000002</v>
      </c>
      <c r="I764" s="141"/>
      <c r="J764" s="142"/>
      <c r="K764" s="143"/>
      <c r="L764" s="143"/>
      <c r="M764" s="143"/>
      <c r="N764" s="143"/>
      <c r="O764" s="142"/>
      <c r="P764" s="142"/>
      <c r="Q764" s="142"/>
      <c r="R764" s="138"/>
      <c r="S764" s="138"/>
      <c r="T764" s="137"/>
      <c r="U764" s="6"/>
      <c r="V764" s="8"/>
      <c r="W764" s="8"/>
      <c r="X764" s="60"/>
    </row>
    <row r="765" spans="1:27" ht="7.5" customHeight="1" outlineLevel="4" x14ac:dyDescent="0.15">
      <c r="A765" s="8"/>
      <c r="B765" s="69"/>
      <c r="C765" s="69"/>
      <c r="D765" s="60"/>
      <c r="E765" s="60"/>
      <c r="F765" s="103"/>
      <c r="G765" s="60"/>
      <c r="H765" s="65"/>
      <c r="I765" s="104"/>
      <c r="J765" s="63"/>
      <c r="K765" s="65"/>
      <c r="L765" s="65"/>
      <c r="M765" s="65"/>
      <c r="N765" s="65"/>
      <c r="O765" s="63"/>
      <c r="P765" s="63"/>
      <c r="Q765" s="63"/>
      <c r="R765" s="60"/>
      <c r="S765" s="60"/>
      <c r="T765" s="69"/>
      <c r="U765" s="8"/>
      <c r="X765" s="60"/>
    </row>
    <row r="766" spans="1:27" ht="22.5" outlineLevel="3" x14ac:dyDescent="0.2">
      <c r="A766" s="4"/>
      <c r="B766" s="119"/>
      <c r="C766" s="120">
        <v>115</v>
      </c>
      <c r="D766" s="121" t="s">
        <v>113</v>
      </c>
      <c r="E766" s="122" t="s">
        <v>616</v>
      </c>
      <c r="F766" s="123" t="s">
        <v>617</v>
      </c>
      <c r="G766" s="121" t="s">
        <v>223</v>
      </c>
      <c r="H766" s="124">
        <v>1.915</v>
      </c>
      <c r="I766" s="125">
        <v>0</v>
      </c>
      <c r="J766" s="126">
        <f>H766*I766</f>
        <v>0</v>
      </c>
      <c r="K766" s="124"/>
      <c r="L766" s="124">
        <f>H766*K766</f>
        <v>0</v>
      </c>
      <c r="M766" s="124"/>
      <c r="N766" s="124">
        <f>H766*M766</f>
        <v>0</v>
      </c>
      <c r="O766" s="126">
        <v>21</v>
      </c>
      <c r="P766" s="126">
        <f>J766*(O766/100)</f>
        <v>0</v>
      </c>
      <c r="Q766" s="126">
        <f>J766+P766</f>
        <v>0</v>
      </c>
      <c r="R766" s="127"/>
      <c r="S766" s="127" t="s">
        <v>117</v>
      </c>
      <c r="T766" s="128">
        <v>1</v>
      </c>
      <c r="U766" s="8"/>
      <c r="V766" s="8"/>
      <c r="W766" s="8"/>
      <c r="X766" s="60"/>
    </row>
    <row r="767" spans="1:27" ht="9.75" outlineLevel="4" x14ac:dyDescent="0.2">
      <c r="A767" s="129"/>
      <c r="B767" s="130"/>
      <c r="C767" s="130"/>
      <c r="D767" s="131"/>
      <c r="E767" s="135" t="s">
        <v>0</v>
      </c>
      <c r="F767" s="158" t="s">
        <v>617</v>
      </c>
      <c r="G767" s="158"/>
      <c r="H767" s="159"/>
      <c r="I767" s="160"/>
      <c r="J767" s="161"/>
      <c r="K767" s="133"/>
      <c r="L767" s="133"/>
      <c r="M767" s="133"/>
      <c r="N767" s="133"/>
      <c r="O767" s="134"/>
      <c r="P767" s="134"/>
      <c r="Q767" s="134"/>
      <c r="R767" s="131"/>
      <c r="S767" s="131"/>
      <c r="T767" s="130"/>
      <c r="U767" s="6"/>
      <c r="V767" s="8"/>
      <c r="W767" s="8"/>
      <c r="X767" s="132" t="str">
        <f>F767</f>
        <v>Poplatek za uložení stavebního odpadu na recyklační skládce (skládkovné) asfaltového bez obsahu dehtu zatříděného do Katalogu odpadů pod kódem 17 03 02</v>
      </c>
      <c r="Y767" s="9"/>
      <c r="AA767" s="11"/>
    </row>
    <row r="768" spans="1:27" ht="7.5" customHeight="1" outlineLevel="4" x14ac:dyDescent="0.15">
      <c r="B768" s="69"/>
      <c r="C768" s="69"/>
      <c r="D768" s="60"/>
      <c r="E768" s="60"/>
      <c r="F768" s="61"/>
      <c r="G768" s="60"/>
      <c r="H768" s="65"/>
      <c r="I768" s="104"/>
      <c r="J768" s="63"/>
      <c r="K768" s="65"/>
      <c r="L768" s="65"/>
      <c r="M768" s="65"/>
      <c r="N768" s="65"/>
      <c r="O768" s="63"/>
      <c r="P768" s="63"/>
      <c r="Q768" s="63"/>
      <c r="R768" s="60"/>
      <c r="S768" s="60"/>
      <c r="T768" s="69"/>
      <c r="U768" s="8"/>
      <c r="X768" s="60"/>
    </row>
    <row r="769" spans="1:27" ht="11.25" outlineLevel="4" x14ac:dyDescent="0.2">
      <c r="A769" s="136"/>
      <c r="B769" s="137"/>
      <c r="C769" s="137"/>
      <c r="D769" s="138"/>
      <c r="E769" s="144" t="s">
        <v>1</v>
      </c>
      <c r="F769" s="139" t="s">
        <v>618</v>
      </c>
      <c r="G769" s="138"/>
      <c r="H769" s="140">
        <v>1.915</v>
      </c>
      <c r="I769" s="141"/>
      <c r="J769" s="142"/>
      <c r="K769" s="143"/>
      <c r="L769" s="143"/>
      <c r="M769" s="143"/>
      <c r="N769" s="143"/>
      <c r="O769" s="142"/>
      <c r="P769" s="142"/>
      <c r="Q769" s="142"/>
      <c r="R769" s="138"/>
      <c r="S769" s="138"/>
      <c r="T769" s="137"/>
      <c r="U769" s="6"/>
      <c r="V769" s="8"/>
      <c r="W769" s="8"/>
      <c r="X769" s="60"/>
    </row>
    <row r="770" spans="1:27" ht="7.5" customHeight="1" outlineLevel="4" x14ac:dyDescent="0.15">
      <c r="A770" s="8"/>
      <c r="B770" s="69"/>
      <c r="C770" s="69"/>
      <c r="D770" s="60"/>
      <c r="E770" s="60"/>
      <c r="F770" s="103"/>
      <c r="G770" s="60"/>
      <c r="H770" s="65"/>
      <c r="I770" s="104"/>
      <c r="J770" s="63"/>
      <c r="K770" s="65"/>
      <c r="L770" s="65"/>
      <c r="M770" s="65"/>
      <c r="N770" s="65"/>
      <c r="O770" s="63"/>
      <c r="P770" s="63"/>
      <c r="Q770" s="63"/>
      <c r="R770" s="60"/>
      <c r="S770" s="60"/>
      <c r="T770" s="69"/>
      <c r="U770" s="8"/>
      <c r="X770" s="60"/>
    </row>
    <row r="771" spans="1:27" ht="22.5" outlineLevel="3" x14ac:dyDescent="0.2">
      <c r="A771" s="4"/>
      <c r="B771" s="119"/>
      <c r="C771" s="120">
        <v>116</v>
      </c>
      <c r="D771" s="121" t="s">
        <v>113</v>
      </c>
      <c r="E771" s="122" t="s">
        <v>619</v>
      </c>
      <c r="F771" s="123" t="s">
        <v>620</v>
      </c>
      <c r="G771" s="121" t="s">
        <v>223</v>
      </c>
      <c r="H771" s="124">
        <v>38.892999999999972</v>
      </c>
      <c r="I771" s="125">
        <v>0</v>
      </c>
      <c r="J771" s="126">
        <f>H771*I771</f>
        <v>0</v>
      </c>
      <c r="K771" s="124"/>
      <c r="L771" s="124">
        <f>H771*K771</f>
        <v>0</v>
      </c>
      <c r="M771" s="124"/>
      <c r="N771" s="124">
        <f>H771*M771</f>
        <v>0</v>
      </c>
      <c r="O771" s="126">
        <v>21</v>
      </c>
      <c r="P771" s="126">
        <f>J771*(O771/100)</f>
        <v>0</v>
      </c>
      <c r="Q771" s="126">
        <f>J771+P771</f>
        <v>0</v>
      </c>
      <c r="R771" s="127"/>
      <c r="S771" s="127" t="s">
        <v>117</v>
      </c>
      <c r="T771" s="128">
        <v>1</v>
      </c>
      <c r="U771" s="8"/>
      <c r="V771" s="8"/>
      <c r="W771" s="8"/>
      <c r="X771" s="60"/>
    </row>
    <row r="772" spans="1:27" ht="9.75" outlineLevel="4" x14ac:dyDescent="0.2">
      <c r="A772" s="129"/>
      <c r="B772" s="130"/>
      <c r="C772" s="130"/>
      <c r="D772" s="131"/>
      <c r="E772" s="135" t="s">
        <v>0</v>
      </c>
      <c r="F772" s="158" t="s">
        <v>621</v>
      </c>
      <c r="G772" s="158"/>
      <c r="H772" s="159"/>
      <c r="I772" s="160"/>
      <c r="J772" s="161"/>
      <c r="K772" s="133"/>
      <c r="L772" s="133"/>
      <c r="M772" s="133"/>
      <c r="N772" s="133"/>
      <c r="O772" s="134"/>
      <c r="P772" s="134"/>
      <c r="Q772" s="134"/>
      <c r="R772" s="131"/>
      <c r="S772" s="131"/>
      <c r="T772" s="130"/>
      <c r="U772" s="6"/>
      <c r="V772" s="8"/>
      <c r="W772" s="8"/>
      <c r="X772" s="132" t="str">
        <f>F772</f>
        <v>Poplatek za uložení stavebního odpadu na recyklační skládce (skládkovné) směsného stavebního a demoličního zatříděného do Katalogu odpadů pod kódem 17 09 04</v>
      </c>
      <c r="Y772" s="9"/>
      <c r="AA772" s="11"/>
    </row>
    <row r="773" spans="1:27" ht="7.5" customHeight="1" outlineLevel="4" x14ac:dyDescent="0.15">
      <c r="B773" s="69"/>
      <c r="C773" s="69"/>
      <c r="D773" s="60"/>
      <c r="E773" s="60"/>
      <c r="F773" s="61"/>
      <c r="G773" s="60"/>
      <c r="H773" s="65"/>
      <c r="I773" s="104"/>
      <c r="J773" s="63"/>
      <c r="K773" s="65"/>
      <c r="L773" s="65"/>
      <c r="M773" s="65"/>
      <c r="N773" s="65"/>
      <c r="O773" s="63"/>
      <c r="P773" s="63"/>
      <c r="Q773" s="63"/>
      <c r="R773" s="60"/>
      <c r="S773" s="60"/>
      <c r="T773" s="69"/>
      <c r="U773" s="8"/>
      <c r="X773" s="60"/>
    </row>
    <row r="774" spans="1:27" ht="11.25" outlineLevel="4" x14ac:dyDescent="0.2">
      <c r="A774" s="136"/>
      <c r="B774" s="137"/>
      <c r="C774" s="137"/>
      <c r="D774" s="138"/>
      <c r="E774" s="144" t="s">
        <v>1</v>
      </c>
      <c r="F774" s="139" t="s">
        <v>622</v>
      </c>
      <c r="G774" s="138"/>
      <c r="H774" s="140">
        <v>257.976</v>
      </c>
      <c r="I774" s="141"/>
      <c r="J774" s="142"/>
      <c r="K774" s="143"/>
      <c r="L774" s="143"/>
      <c r="M774" s="143"/>
      <c r="N774" s="143"/>
      <c r="O774" s="142"/>
      <c r="P774" s="142"/>
      <c r="Q774" s="142"/>
      <c r="R774" s="138"/>
      <c r="S774" s="138"/>
      <c r="T774" s="137"/>
      <c r="U774" s="6"/>
      <c r="V774" s="8"/>
      <c r="W774" s="8"/>
      <c r="X774" s="60"/>
    </row>
    <row r="775" spans="1:27" ht="11.25" outlineLevel="4" x14ac:dyDescent="0.2">
      <c r="A775" s="136"/>
      <c r="B775" s="137"/>
      <c r="C775" s="137"/>
      <c r="D775" s="138"/>
      <c r="E775" s="144"/>
      <c r="F775" s="139" t="s">
        <v>623</v>
      </c>
      <c r="G775" s="138"/>
      <c r="H775" s="140">
        <v>-1.915</v>
      </c>
      <c r="I775" s="141"/>
      <c r="J775" s="142"/>
      <c r="K775" s="143"/>
      <c r="L775" s="143"/>
      <c r="M775" s="143"/>
      <c r="N775" s="143"/>
      <c r="O775" s="142"/>
      <c r="P775" s="142"/>
      <c r="Q775" s="142"/>
      <c r="R775" s="138"/>
      <c r="S775" s="138"/>
      <c r="T775" s="137"/>
      <c r="U775" s="6"/>
      <c r="V775" s="8"/>
      <c r="W775" s="8"/>
      <c r="X775" s="60"/>
    </row>
    <row r="776" spans="1:27" ht="11.25" outlineLevel="4" x14ac:dyDescent="0.2">
      <c r="A776" s="136"/>
      <c r="B776" s="137"/>
      <c r="C776" s="137"/>
      <c r="D776" s="138"/>
      <c r="E776" s="144"/>
      <c r="F776" s="139" t="s">
        <v>624</v>
      </c>
      <c r="G776" s="138"/>
      <c r="H776" s="140">
        <v>-4.3570000000000002</v>
      </c>
      <c r="I776" s="141"/>
      <c r="J776" s="142"/>
      <c r="K776" s="143"/>
      <c r="L776" s="143"/>
      <c r="M776" s="143"/>
      <c r="N776" s="143"/>
      <c r="O776" s="142"/>
      <c r="P776" s="142"/>
      <c r="Q776" s="142"/>
      <c r="R776" s="138"/>
      <c r="S776" s="138"/>
      <c r="T776" s="137"/>
      <c r="U776" s="6"/>
      <c r="V776" s="8"/>
      <c r="W776" s="8"/>
      <c r="X776" s="60"/>
    </row>
    <row r="777" spans="1:27" ht="11.25" outlineLevel="4" x14ac:dyDescent="0.2">
      <c r="A777" s="136"/>
      <c r="B777" s="137"/>
      <c r="C777" s="137"/>
      <c r="D777" s="138"/>
      <c r="E777" s="144"/>
      <c r="F777" s="139" t="s">
        <v>625</v>
      </c>
      <c r="G777" s="138"/>
      <c r="H777" s="140">
        <v>-94.024000000000001</v>
      </c>
      <c r="I777" s="141"/>
      <c r="J777" s="142"/>
      <c r="K777" s="143"/>
      <c r="L777" s="143"/>
      <c r="M777" s="143"/>
      <c r="N777" s="143"/>
      <c r="O777" s="142"/>
      <c r="P777" s="142"/>
      <c r="Q777" s="142"/>
      <c r="R777" s="138"/>
      <c r="S777" s="138"/>
      <c r="T777" s="137"/>
      <c r="U777" s="6"/>
      <c r="V777" s="8"/>
      <c r="W777" s="8"/>
      <c r="X777" s="60"/>
    </row>
    <row r="778" spans="1:27" ht="11.25" outlineLevel="4" x14ac:dyDescent="0.2">
      <c r="A778" s="136"/>
      <c r="B778" s="137"/>
      <c r="C778" s="137"/>
      <c r="D778" s="138"/>
      <c r="E778" s="144"/>
      <c r="F778" s="139" t="s">
        <v>626</v>
      </c>
      <c r="G778" s="138"/>
      <c r="H778" s="140">
        <v>-118.78700000000001</v>
      </c>
      <c r="I778" s="141"/>
      <c r="J778" s="142"/>
      <c r="K778" s="143"/>
      <c r="L778" s="143"/>
      <c r="M778" s="143"/>
      <c r="N778" s="143"/>
      <c r="O778" s="142"/>
      <c r="P778" s="142"/>
      <c r="Q778" s="142"/>
      <c r="R778" s="138"/>
      <c r="S778" s="138"/>
      <c r="T778" s="137"/>
      <c r="U778" s="6"/>
      <c r="V778" s="8"/>
      <c r="W778" s="8"/>
      <c r="X778" s="60"/>
    </row>
    <row r="779" spans="1:27" ht="7.5" customHeight="1" outlineLevel="4" x14ac:dyDescent="0.15">
      <c r="A779" s="8"/>
      <c r="B779" s="69"/>
      <c r="C779" s="69"/>
      <c r="D779" s="60"/>
      <c r="E779" s="60"/>
      <c r="F779" s="103"/>
      <c r="G779" s="60"/>
      <c r="H779" s="65"/>
      <c r="I779" s="104"/>
      <c r="J779" s="63"/>
      <c r="K779" s="65"/>
      <c r="L779" s="65"/>
      <c r="M779" s="65"/>
      <c r="N779" s="65"/>
      <c r="O779" s="63"/>
      <c r="P779" s="63"/>
      <c r="Q779" s="63"/>
      <c r="R779" s="60"/>
      <c r="S779" s="60"/>
      <c r="T779" s="69"/>
      <c r="U779" s="8"/>
      <c r="X779" s="60"/>
    </row>
    <row r="780" spans="1:27" outlineLevel="3" x14ac:dyDescent="0.15">
      <c r="B780" s="6"/>
      <c r="C780" s="6"/>
      <c r="D780" s="6"/>
      <c r="E780" s="6"/>
      <c r="F780" s="6"/>
      <c r="G780" s="6"/>
      <c r="H780" s="6"/>
      <c r="I780" s="8"/>
      <c r="J780" s="8"/>
      <c r="K780" s="6"/>
      <c r="L780" s="6"/>
      <c r="M780" s="6"/>
      <c r="N780" s="6"/>
      <c r="O780" s="6"/>
      <c r="P780" s="8"/>
      <c r="Q780" s="8"/>
      <c r="R780" s="8"/>
      <c r="S780" s="6"/>
      <c r="T780" s="6"/>
      <c r="X780" s="6"/>
    </row>
    <row r="781" spans="1:27" ht="11.25" outlineLevel="2" x14ac:dyDescent="0.2">
      <c r="A781" s="96" t="s">
        <v>94</v>
      </c>
      <c r="B781" s="100">
        <v>3</v>
      </c>
      <c r="C781" s="113"/>
      <c r="D781" s="114" t="s">
        <v>112</v>
      </c>
      <c r="E781" s="114"/>
      <c r="F781" s="115" t="s">
        <v>95</v>
      </c>
      <c r="G781" s="114"/>
      <c r="H781" s="116"/>
      <c r="I781" s="117"/>
      <c r="J781" s="98">
        <f>SUBTOTAL(9,J782:J788)</f>
        <v>0</v>
      </c>
      <c r="K781" s="116"/>
      <c r="L781" s="99">
        <f>SUBTOTAL(9,L782:L788)</f>
        <v>0</v>
      </c>
      <c r="M781" s="116"/>
      <c r="N781" s="99">
        <f>SUBTOTAL(9,N782:N788)</f>
        <v>0</v>
      </c>
      <c r="O781" s="118"/>
      <c r="P781" s="98">
        <f>SUBTOTAL(9,P782:P788)</f>
        <v>0</v>
      </c>
      <c r="Q781" s="98">
        <f>SUBTOTAL(9,Q782:Q788)</f>
        <v>0</v>
      </c>
      <c r="R781" s="114"/>
      <c r="S781" s="114"/>
      <c r="T781" s="100">
        <f>SUBTOTAL(9,T782:T788)</f>
        <v>2</v>
      </c>
      <c r="U781" s="6"/>
      <c r="V781" s="8"/>
      <c r="W781" s="8"/>
      <c r="X781" s="60"/>
    </row>
    <row r="782" spans="1:27" ht="11.25" outlineLevel="3" x14ac:dyDescent="0.2">
      <c r="A782" s="4"/>
      <c r="B782" s="119"/>
      <c r="C782" s="120">
        <v>117</v>
      </c>
      <c r="D782" s="121" t="s">
        <v>113</v>
      </c>
      <c r="E782" s="122" t="s">
        <v>627</v>
      </c>
      <c r="F782" s="123" t="s">
        <v>628</v>
      </c>
      <c r="G782" s="121" t="s">
        <v>223</v>
      </c>
      <c r="H782" s="124">
        <v>675.18814530179998</v>
      </c>
      <c r="I782" s="125">
        <v>0</v>
      </c>
      <c r="J782" s="126">
        <f>H782*I782</f>
        <v>0</v>
      </c>
      <c r="K782" s="124"/>
      <c r="L782" s="124">
        <f>H782*K782</f>
        <v>0</v>
      </c>
      <c r="M782" s="124"/>
      <c r="N782" s="124">
        <f>H782*M782</f>
        <v>0</v>
      </c>
      <c r="O782" s="126">
        <v>21</v>
      </c>
      <c r="P782" s="126">
        <f>J782*(O782/100)</f>
        <v>0</v>
      </c>
      <c r="Q782" s="126">
        <f>J782+P782</f>
        <v>0</v>
      </c>
      <c r="R782" s="127"/>
      <c r="S782" s="127" t="s">
        <v>117</v>
      </c>
      <c r="T782" s="128">
        <v>1</v>
      </c>
      <c r="U782" s="8"/>
      <c r="V782" s="8"/>
      <c r="W782" s="8"/>
      <c r="X782" s="60"/>
    </row>
    <row r="783" spans="1:27" ht="9.75" outlineLevel="4" x14ac:dyDescent="0.2">
      <c r="A783" s="129"/>
      <c r="B783" s="130"/>
      <c r="C783" s="130"/>
      <c r="D783" s="131"/>
      <c r="E783" s="135" t="s">
        <v>0</v>
      </c>
      <c r="F783" s="158" t="s">
        <v>629</v>
      </c>
      <c r="G783" s="158"/>
      <c r="H783" s="159"/>
      <c r="I783" s="160"/>
      <c r="J783" s="161"/>
      <c r="K783" s="133"/>
      <c r="L783" s="133"/>
      <c r="M783" s="133"/>
      <c r="N783" s="133"/>
      <c r="O783" s="134"/>
      <c r="P783" s="134"/>
      <c r="Q783" s="134"/>
      <c r="R783" s="131"/>
      <c r="S783" s="131"/>
      <c r="T783" s="130"/>
      <c r="U783" s="6"/>
      <c r="V783" s="8"/>
      <c r="W783" s="8"/>
      <c r="X783" s="132" t="str">
        <f>F783</f>
        <v>Přesun hmot pro oplocení se svislou nosnou konstrukcí zděnou z cihel, tvárnic, bloků, popř. kovovou nebo dřevěnou vodorovná dopravní vzdálenost do 50 m, pro oplocení výšky do 3 m</v>
      </c>
      <c r="Y783" s="9"/>
      <c r="AA783" s="11"/>
    </row>
    <row r="784" spans="1:27" ht="7.5" customHeight="1" outlineLevel="4" x14ac:dyDescent="0.15">
      <c r="B784" s="69"/>
      <c r="C784" s="69"/>
      <c r="D784" s="60"/>
      <c r="E784" s="60"/>
      <c r="F784" s="61"/>
      <c r="G784" s="60"/>
      <c r="H784" s="65"/>
      <c r="I784" s="104"/>
      <c r="J784" s="63"/>
      <c r="K784" s="65"/>
      <c r="L784" s="65"/>
      <c r="M784" s="65"/>
      <c r="N784" s="65"/>
      <c r="O784" s="63"/>
      <c r="P784" s="63"/>
      <c r="Q784" s="63"/>
      <c r="R784" s="60"/>
      <c r="S784" s="60"/>
      <c r="T784" s="69"/>
      <c r="U784" s="8"/>
      <c r="X784" s="60"/>
    </row>
    <row r="785" spans="1:27" ht="11.25" outlineLevel="3" x14ac:dyDescent="0.2">
      <c r="A785" s="4"/>
      <c r="B785" s="119"/>
      <c r="C785" s="120">
        <v>118</v>
      </c>
      <c r="D785" s="121" t="s">
        <v>113</v>
      </c>
      <c r="E785" s="122" t="s">
        <v>630</v>
      </c>
      <c r="F785" s="123" t="s">
        <v>631</v>
      </c>
      <c r="G785" s="121" t="s">
        <v>223</v>
      </c>
      <c r="H785" s="124">
        <v>675.18814530179998</v>
      </c>
      <c r="I785" s="125">
        <v>0</v>
      </c>
      <c r="J785" s="126">
        <f>H785*I785</f>
        <v>0</v>
      </c>
      <c r="K785" s="124"/>
      <c r="L785" s="124">
        <f>H785*K785</f>
        <v>0</v>
      </c>
      <c r="M785" s="124"/>
      <c r="N785" s="124">
        <f>H785*M785</f>
        <v>0</v>
      </c>
      <c r="O785" s="126">
        <v>21</v>
      </c>
      <c r="P785" s="126">
        <f>J785*(O785/100)</f>
        <v>0</v>
      </c>
      <c r="Q785" s="126">
        <f>J785+P785</f>
        <v>0</v>
      </c>
      <c r="R785" s="127"/>
      <c r="S785" s="127" t="s">
        <v>117</v>
      </c>
      <c r="T785" s="128">
        <v>1</v>
      </c>
      <c r="U785" s="8"/>
      <c r="V785" s="8"/>
      <c r="W785" s="8"/>
      <c r="X785" s="60"/>
    </row>
    <row r="786" spans="1:27" ht="19.5" outlineLevel="4" x14ac:dyDescent="0.2">
      <c r="A786" s="129"/>
      <c r="B786" s="130"/>
      <c r="C786" s="130"/>
      <c r="D786" s="131"/>
      <c r="E786" s="135" t="s">
        <v>0</v>
      </c>
      <c r="F786" s="158" t="s">
        <v>632</v>
      </c>
      <c r="G786" s="158"/>
      <c r="H786" s="159"/>
      <c r="I786" s="160"/>
      <c r="J786" s="161"/>
      <c r="K786" s="133"/>
      <c r="L786" s="133"/>
      <c r="M786" s="133"/>
      <c r="N786" s="133"/>
      <c r="O786" s="134"/>
      <c r="P786" s="134"/>
      <c r="Q786" s="134"/>
      <c r="R786" s="131"/>
      <c r="S786" s="131"/>
      <c r="T786" s="130"/>
      <c r="U786" s="6"/>
      <c r="V786" s="8"/>
      <c r="W786" s="8"/>
      <c r="X786" s="132" t="str">
        <f>F786</f>
        <v>Přesun hmot pro oplocení se svislou nosnou konstrukcí zděnou z cihel, tvárnic, bloků, popř. kovovou nebo dřevěnou Příplatek k ceně za zvětšený přesun přes vymezenou vodorovnou dopravní vzdálenost do 1000 m</v>
      </c>
      <c r="Y786" s="9"/>
      <c r="AA786" s="11"/>
    </row>
    <row r="787" spans="1:27" ht="7.5" customHeight="1" outlineLevel="4" x14ac:dyDescent="0.15">
      <c r="B787" s="69"/>
      <c r="C787" s="69"/>
      <c r="D787" s="60"/>
      <c r="E787" s="60"/>
      <c r="F787" s="61"/>
      <c r="G787" s="60"/>
      <c r="H787" s="65"/>
      <c r="I787" s="104"/>
      <c r="J787" s="63"/>
      <c r="K787" s="65"/>
      <c r="L787" s="65"/>
      <c r="M787" s="65"/>
      <c r="N787" s="65"/>
      <c r="O787" s="63"/>
      <c r="P787" s="63"/>
      <c r="Q787" s="63"/>
      <c r="R787" s="60"/>
      <c r="S787" s="60"/>
      <c r="T787" s="69"/>
      <c r="U787" s="8"/>
      <c r="X787" s="60"/>
    </row>
    <row r="788" spans="1:27" outlineLevel="3" x14ac:dyDescent="0.15">
      <c r="B788" s="6"/>
      <c r="C788" s="6"/>
      <c r="D788" s="6"/>
      <c r="E788" s="6"/>
      <c r="F788" s="6"/>
      <c r="G788" s="6"/>
      <c r="H788" s="6"/>
      <c r="I788" s="8"/>
      <c r="J788" s="8"/>
      <c r="K788" s="6"/>
      <c r="L788" s="6"/>
      <c r="M788" s="6"/>
      <c r="N788" s="6"/>
      <c r="O788" s="6"/>
      <c r="P788" s="8"/>
      <c r="Q788" s="8"/>
      <c r="R788" s="8"/>
      <c r="S788" s="6"/>
      <c r="T788" s="6"/>
      <c r="X788" s="6"/>
    </row>
    <row r="789" spans="1:27" ht="11.25" outlineLevel="2" x14ac:dyDescent="0.2">
      <c r="A789" s="96" t="s">
        <v>96</v>
      </c>
      <c r="B789" s="100">
        <v>3</v>
      </c>
      <c r="C789" s="113"/>
      <c r="D789" s="114" t="s">
        <v>112</v>
      </c>
      <c r="E789" s="114"/>
      <c r="F789" s="115" t="s">
        <v>97</v>
      </c>
      <c r="G789" s="114"/>
      <c r="H789" s="116"/>
      <c r="I789" s="117"/>
      <c r="J789" s="98">
        <f>SUBTOTAL(9,J790:J816)</f>
        <v>0</v>
      </c>
      <c r="K789" s="116"/>
      <c r="L789" s="99">
        <f>SUBTOTAL(9,L790:L816)</f>
        <v>0.43390655</v>
      </c>
      <c r="M789" s="116"/>
      <c r="N789" s="99">
        <f>SUBTOTAL(9,N790:N816)</f>
        <v>0</v>
      </c>
      <c r="O789" s="118"/>
      <c r="P789" s="98">
        <f>SUBTOTAL(9,P790:P816)</f>
        <v>0</v>
      </c>
      <c r="Q789" s="98">
        <f>SUBTOTAL(9,Q790:Q816)</f>
        <v>0</v>
      </c>
      <c r="R789" s="114"/>
      <c r="S789" s="114"/>
      <c r="T789" s="100">
        <f>SUBTOTAL(9,T790:T816)</f>
        <v>3</v>
      </c>
      <c r="U789" s="6"/>
      <c r="V789" s="8"/>
      <c r="W789" s="8"/>
      <c r="X789" s="60"/>
    </row>
    <row r="790" spans="1:27" ht="11.25" outlineLevel="3" x14ac:dyDescent="0.2">
      <c r="A790" s="4"/>
      <c r="B790" s="119"/>
      <c r="C790" s="120">
        <v>119</v>
      </c>
      <c r="D790" s="121" t="s">
        <v>113</v>
      </c>
      <c r="E790" s="122" t="s">
        <v>633</v>
      </c>
      <c r="F790" s="123" t="s">
        <v>634</v>
      </c>
      <c r="G790" s="121" t="s">
        <v>143</v>
      </c>
      <c r="H790" s="124">
        <v>123.97329999999999</v>
      </c>
      <c r="I790" s="125">
        <v>0</v>
      </c>
      <c r="J790" s="126">
        <f>H790*I790</f>
        <v>0</v>
      </c>
      <c r="K790" s="124">
        <v>3.5000000000000001E-3</v>
      </c>
      <c r="L790" s="124">
        <f>H790*K790</f>
        <v>0.43390655</v>
      </c>
      <c r="M790" s="124"/>
      <c r="N790" s="124">
        <f>H790*M790</f>
        <v>0</v>
      </c>
      <c r="O790" s="126">
        <v>21</v>
      </c>
      <c r="P790" s="126">
        <f>J790*(O790/100)</f>
        <v>0</v>
      </c>
      <c r="Q790" s="126">
        <f>J790+P790</f>
        <v>0</v>
      </c>
      <c r="R790" s="127"/>
      <c r="S790" s="127" t="s">
        <v>117</v>
      </c>
      <c r="T790" s="128">
        <v>1</v>
      </c>
      <c r="U790" s="8"/>
      <c r="V790" s="8"/>
      <c r="W790" s="8"/>
      <c r="X790" s="60"/>
    </row>
    <row r="791" spans="1:27" ht="9.75" outlineLevel="4" x14ac:dyDescent="0.2">
      <c r="A791" s="129"/>
      <c r="B791" s="130"/>
      <c r="C791" s="130"/>
      <c r="D791" s="131"/>
      <c r="E791" s="135" t="s">
        <v>0</v>
      </c>
      <c r="F791" s="158" t="s">
        <v>635</v>
      </c>
      <c r="G791" s="158"/>
      <c r="H791" s="159"/>
      <c r="I791" s="160"/>
      <c r="J791" s="161"/>
      <c r="K791" s="133"/>
      <c r="L791" s="133"/>
      <c r="M791" s="133"/>
      <c r="N791" s="133"/>
      <c r="O791" s="134"/>
      <c r="P791" s="134"/>
      <c r="Q791" s="134"/>
      <c r="R791" s="131"/>
      <c r="S791" s="131"/>
      <c r="T791" s="130"/>
      <c r="U791" s="6"/>
      <c r="V791" s="8"/>
      <c r="W791" s="8"/>
      <c r="X791" s="132" t="str">
        <f>F791</f>
        <v>Izolace proti zemní vlhkosti natěradly a tmely za studena na ploše vodorovné V těsnicí stěrkou jednosložkovu na bázi cementu</v>
      </c>
      <c r="Y791" s="9"/>
      <c r="AA791" s="11"/>
    </row>
    <row r="792" spans="1:27" ht="7.5" customHeight="1" outlineLevel="4" x14ac:dyDescent="0.15">
      <c r="B792" s="69"/>
      <c r="C792" s="69"/>
      <c r="D792" s="60"/>
      <c r="E792" s="60"/>
      <c r="F792" s="61"/>
      <c r="G792" s="60"/>
      <c r="H792" s="65"/>
      <c r="I792" s="104"/>
      <c r="J792" s="63"/>
      <c r="K792" s="65"/>
      <c r="L792" s="65"/>
      <c r="M792" s="65"/>
      <c r="N792" s="65"/>
      <c r="O792" s="63"/>
      <c r="P792" s="63"/>
      <c r="Q792" s="63"/>
      <c r="R792" s="60"/>
      <c r="S792" s="60"/>
      <c r="T792" s="69"/>
      <c r="U792" s="8"/>
      <c r="X792" s="60"/>
    </row>
    <row r="793" spans="1:27" ht="11.25" outlineLevel="4" x14ac:dyDescent="0.2">
      <c r="A793" s="136"/>
      <c r="B793" s="137"/>
      <c r="C793" s="137"/>
      <c r="D793" s="138"/>
      <c r="E793" s="144" t="s">
        <v>1</v>
      </c>
      <c r="F793" s="139" t="s">
        <v>636</v>
      </c>
      <c r="G793" s="138"/>
      <c r="H793" s="140">
        <v>0</v>
      </c>
      <c r="I793" s="141"/>
      <c r="J793" s="142"/>
      <c r="K793" s="143"/>
      <c r="L793" s="143"/>
      <c r="M793" s="143"/>
      <c r="N793" s="143"/>
      <c r="O793" s="142"/>
      <c r="P793" s="142"/>
      <c r="Q793" s="142"/>
      <c r="R793" s="138"/>
      <c r="S793" s="138"/>
      <c r="T793" s="137"/>
      <c r="U793" s="6"/>
      <c r="V793" s="8"/>
      <c r="W793" s="8"/>
      <c r="X793" s="60"/>
    </row>
    <row r="794" spans="1:27" ht="11.25" outlineLevel="4" x14ac:dyDescent="0.2">
      <c r="A794" s="136"/>
      <c r="B794" s="137"/>
      <c r="C794" s="137"/>
      <c r="D794" s="138"/>
      <c r="E794" s="144"/>
      <c r="F794" s="139" t="s">
        <v>292</v>
      </c>
      <c r="G794" s="138"/>
      <c r="H794" s="140">
        <v>0</v>
      </c>
      <c r="I794" s="141"/>
      <c r="J794" s="142"/>
      <c r="K794" s="143"/>
      <c r="L794" s="143"/>
      <c r="M794" s="143"/>
      <c r="N794" s="143"/>
      <c r="O794" s="142"/>
      <c r="P794" s="142"/>
      <c r="Q794" s="142"/>
      <c r="R794" s="138"/>
      <c r="S794" s="138"/>
      <c r="T794" s="137"/>
      <c r="U794" s="6"/>
      <c r="V794" s="8"/>
      <c r="W794" s="8"/>
      <c r="X794" s="60"/>
    </row>
    <row r="795" spans="1:27" ht="11.25" outlineLevel="4" x14ac:dyDescent="0.2">
      <c r="A795" s="136"/>
      <c r="B795" s="137"/>
      <c r="C795" s="137"/>
      <c r="D795" s="138"/>
      <c r="E795" s="144"/>
      <c r="F795" s="139" t="s">
        <v>637</v>
      </c>
      <c r="G795" s="138"/>
      <c r="H795" s="140">
        <v>20.671199999999999</v>
      </c>
      <c r="I795" s="141"/>
      <c r="J795" s="142"/>
      <c r="K795" s="143"/>
      <c r="L795" s="143"/>
      <c r="M795" s="143"/>
      <c r="N795" s="143"/>
      <c r="O795" s="142"/>
      <c r="P795" s="142"/>
      <c r="Q795" s="142"/>
      <c r="R795" s="138"/>
      <c r="S795" s="138"/>
      <c r="T795" s="137"/>
      <c r="U795" s="6"/>
      <c r="V795" s="8"/>
      <c r="W795" s="8"/>
      <c r="X795" s="60"/>
    </row>
    <row r="796" spans="1:27" ht="11.25" outlineLevel="4" x14ac:dyDescent="0.2">
      <c r="A796" s="136"/>
      <c r="B796" s="137"/>
      <c r="C796" s="137"/>
      <c r="D796" s="138"/>
      <c r="E796" s="144"/>
      <c r="F796" s="139" t="s">
        <v>638</v>
      </c>
      <c r="G796" s="138"/>
      <c r="H796" s="140">
        <v>4.2591999999999999</v>
      </c>
      <c r="I796" s="141"/>
      <c r="J796" s="142"/>
      <c r="K796" s="143"/>
      <c r="L796" s="143"/>
      <c r="M796" s="143"/>
      <c r="N796" s="143"/>
      <c r="O796" s="142"/>
      <c r="P796" s="142"/>
      <c r="Q796" s="142"/>
      <c r="R796" s="138"/>
      <c r="S796" s="138"/>
      <c r="T796" s="137"/>
      <c r="U796" s="6"/>
      <c r="V796" s="8"/>
      <c r="W796" s="8"/>
      <c r="X796" s="60"/>
    </row>
    <row r="797" spans="1:27" ht="11.25" outlineLevel="4" x14ac:dyDescent="0.2">
      <c r="A797" s="136"/>
      <c r="B797" s="137"/>
      <c r="C797" s="137"/>
      <c r="D797" s="138"/>
      <c r="E797" s="144"/>
      <c r="F797" s="139" t="s">
        <v>150</v>
      </c>
      <c r="G797" s="138"/>
      <c r="H797" s="140">
        <v>0</v>
      </c>
      <c r="I797" s="141"/>
      <c r="J797" s="142"/>
      <c r="K797" s="143"/>
      <c r="L797" s="143"/>
      <c r="M797" s="143"/>
      <c r="N797" s="143"/>
      <c r="O797" s="142"/>
      <c r="P797" s="142"/>
      <c r="Q797" s="142"/>
      <c r="R797" s="138"/>
      <c r="S797" s="138"/>
      <c r="T797" s="137"/>
      <c r="U797" s="6"/>
      <c r="V797" s="8"/>
      <c r="W797" s="8"/>
      <c r="X797" s="60"/>
    </row>
    <row r="798" spans="1:27" ht="11.25" outlineLevel="4" x14ac:dyDescent="0.2">
      <c r="A798" s="136"/>
      <c r="B798" s="137"/>
      <c r="C798" s="137"/>
      <c r="D798" s="138"/>
      <c r="E798" s="144"/>
      <c r="F798" s="139" t="s">
        <v>639</v>
      </c>
      <c r="G798" s="138"/>
      <c r="H798" s="140">
        <v>11.510099999999998</v>
      </c>
      <c r="I798" s="141"/>
      <c r="J798" s="142"/>
      <c r="K798" s="143"/>
      <c r="L798" s="143"/>
      <c r="M798" s="143"/>
      <c r="N798" s="143"/>
      <c r="O798" s="142"/>
      <c r="P798" s="142"/>
      <c r="Q798" s="142"/>
      <c r="R798" s="138"/>
      <c r="S798" s="138"/>
      <c r="T798" s="137"/>
      <c r="U798" s="6"/>
      <c r="V798" s="8"/>
      <c r="W798" s="8"/>
      <c r="X798" s="60"/>
    </row>
    <row r="799" spans="1:27" ht="11.25" outlineLevel="4" x14ac:dyDescent="0.2">
      <c r="A799" s="136"/>
      <c r="B799" s="137"/>
      <c r="C799" s="137"/>
      <c r="D799" s="138"/>
      <c r="E799" s="144"/>
      <c r="F799" s="139" t="s">
        <v>640</v>
      </c>
      <c r="G799" s="138"/>
      <c r="H799" s="140">
        <v>2.3231999999999999</v>
      </c>
      <c r="I799" s="141"/>
      <c r="J799" s="142"/>
      <c r="K799" s="143"/>
      <c r="L799" s="143"/>
      <c r="M799" s="143"/>
      <c r="N799" s="143"/>
      <c r="O799" s="142"/>
      <c r="P799" s="142"/>
      <c r="Q799" s="142"/>
      <c r="R799" s="138"/>
      <c r="S799" s="138"/>
      <c r="T799" s="137"/>
      <c r="U799" s="6"/>
      <c r="V799" s="8"/>
      <c r="W799" s="8"/>
      <c r="X799" s="60"/>
    </row>
    <row r="800" spans="1:27" ht="11.25" outlineLevel="4" x14ac:dyDescent="0.2">
      <c r="A800" s="136"/>
      <c r="B800" s="137"/>
      <c r="C800" s="137"/>
      <c r="D800" s="138"/>
      <c r="E800" s="144"/>
      <c r="F800" s="139" t="s">
        <v>119</v>
      </c>
      <c r="G800" s="138"/>
      <c r="H800" s="140">
        <v>0</v>
      </c>
      <c r="I800" s="141"/>
      <c r="J800" s="142"/>
      <c r="K800" s="143"/>
      <c r="L800" s="143"/>
      <c r="M800" s="143"/>
      <c r="N800" s="143"/>
      <c r="O800" s="142"/>
      <c r="P800" s="142"/>
      <c r="Q800" s="142"/>
      <c r="R800" s="138"/>
      <c r="S800" s="138"/>
      <c r="T800" s="137"/>
      <c r="U800" s="6"/>
      <c r="V800" s="8"/>
      <c r="W800" s="8"/>
      <c r="X800" s="60"/>
    </row>
    <row r="801" spans="1:27" ht="11.25" outlineLevel="4" x14ac:dyDescent="0.2">
      <c r="A801" s="136"/>
      <c r="B801" s="137"/>
      <c r="C801" s="137"/>
      <c r="D801" s="138"/>
      <c r="E801" s="144"/>
      <c r="F801" s="139" t="s">
        <v>641</v>
      </c>
      <c r="G801" s="138"/>
      <c r="H801" s="140">
        <v>31.636099999999995</v>
      </c>
      <c r="I801" s="141"/>
      <c r="J801" s="142"/>
      <c r="K801" s="143"/>
      <c r="L801" s="143"/>
      <c r="M801" s="143"/>
      <c r="N801" s="143"/>
      <c r="O801" s="142"/>
      <c r="P801" s="142"/>
      <c r="Q801" s="142"/>
      <c r="R801" s="138"/>
      <c r="S801" s="138"/>
      <c r="T801" s="137"/>
      <c r="U801" s="6"/>
      <c r="V801" s="8"/>
      <c r="W801" s="8"/>
      <c r="X801" s="60"/>
    </row>
    <row r="802" spans="1:27" ht="11.25" outlineLevel="4" x14ac:dyDescent="0.2">
      <c r="A802" s="136"/>
      <c r="B802" s="137"/>
      <c r="C802" s="137"/>
      <c r="D802" s="138"/>
      <c r="E802" s="144"/>
      <c r="F802" s="139" t="s">
        <v>642</v>
      </c>
      <c r="G802" s="138"/>
      <c r="H802" s="140">
        <v>5.4207999999999998</v>
      </c>
      <c r="I802" s="141"/>
      <c r="J802" s="142"/>
      <c r="K802" s="143"/>
      <c r="L802" s="143"/>
      <c r="M802" s="143"/>
      <c r="N802" s="143"/>
      <c r="O802" s="142"/>
      <c r="P802" s="142"/>
      <c r="Q802" s="142"/>
      <c r="R802" s="138"/>
      <c r="S802" s="138"/>
      <c r="T802" s="137"/>
      <c r="U802" s="6"/>
      <c r="V802" s="8"/>
      <c r="W802" s="8"/>
      <c r="X802" s="60"/>
    </row>
    <row r="803" spans="1:27" ht="11.25" outlineLevel="4" x14ac:dyDescent="0.2">
      <c r="A803" s="136"/>
      <c r="B803" s="137"/>
      <c r="C803" s="137"/>
      <c r="D803" s="138"/>
      <c r="E803" s="144"/>
      <c r="F803" s="139" t="s">
        <v>302</v>
      </c>
      <c r="G803" s="138"/>
      <c r="H803" s="140">
        <v>0</v>
      </c>
      <c r="I803" s="141"/>
      <c r="J803" s="142"/>
      <c r="K803" s="143"/>
      <c r="L803" s="143"/>
      <c r="M803" s="143"/>
      <c r="N803" s="143"/>
      <c r="O803" s="142"/>
      <c r="P803" s="142"/>
      <c r="Q803" s="142"/>
      <c r="R803" s="138"/>
      <c r="S803" s="138"/>
      <c r="T803" s="137"/>
      <c r="U803" s="6"/>
      <c r="V803" s="8"/>
      <c r="W803" s="8"/>
      <c r="X803" s="60"/>
    </row>
    <row r="804" spans="1:27" ht="11.25" outlineLevel="4" x14ac:dyDescent="0.2">
      <c r="A804" s="136"/>
      <c r="B804" s="137"/>
      <c r="C804" s="137"/>
      <c r="D804" s="138"/>
      <c r="E804" s="144"/>
      <c r="F804" s="139" t="s">
        <v>643</v>
      </c>
      <c r="G804" s="138"/>
      <c r="H804" s="140">
        <v>28.773799999999998</v>
      </c>
      <c r="I804" s="141"/>
      <c r="J804" s="142"/>
      <c r="K804" s="143"/>
      <c r="L804" s="143"/>
      <c r="M804" s="143"/>
      <c r="N804" s="143"/>
      <c r="O804" s="142"/>
      <c r="P804" s="142"/>
      <c r="Q804" s="142"/>
      <c r="R804" s="138"/>
      <c r="S804" s="138"/>
      <c r="T804" s="137"/>
      <c r="U804" s="6"/>
      <c r="V804" s="8"/>
      <c r="W804" s="8"/>
      <c r="X804" s="60"/>
    </row>
    <row r="805" spans="1:27" ht="11.25" outlineLevel="4" x14ac:dyDescent="0.2">
      <c r="A805" s="136"/>
      <c r="B805" s="137"/>
      <c r="C805" s="137"/>
      <c r="D805" s="138"/>
      <c r="E805" s="144"/>
      <c r="F805" s="139" t="s">
        <v>644</v>
      </c>
      <c r="G805" s="138"/>
      <c r="H805" s="140">
        <v>5.8079999999999998</v>
      </c>
      <c r="I805" s="141"/>
      <c r="J805" s="142"/>
      <c r="K805" s="143"/>
      <c r="L805" s="143"/>
      <c r="M805" s="143"/>
      <c r="N805" s="143"/>
      <c r="O805" s="142"/>
      <c r="P805" s="142"/>
      <c r="Q805" s="142"/>
      <c r="R805" s="138"/>
      <c r="S805" s="138"/>
      <c r="T805" s="137"/>
      <c r="U805" s="6"/>
      <c r="V805" s="8"/>
      <c r="W805" s="8"/>
      <c r="X805" s="60"/>
    </row>
    <row r="806" spans="1:27" ht="11.25" outlineLevel="4" x14ac:dyDescent="0.2">
      <c r="A806" s="136"/>
      <c r="B806" s="137"/>
      <c r="C806" s="137"/>
      <c r="D806" s="138"/>
      <c r="E806" s="144"/>
      <c r="F806" s="139" t="s">
        <v>121</v>
      </c>
      <c r="G806" s="138"/>
      <c r="H806" s="140">
        <v>0</v>
      </c>
      <c r="I806" s="141"/>
      <c r="J806" s="142"/>
      <c r="K806" s="143"/>
      <c r="L806" s="143"/>
      <c r="M806" s="143"/>
      <c r="N806" s="143"/>
      <c r="O806" s="142"/>
      <c r="P806" s="142"/>
      <c r="Q806" s="142"/>
      <c r="R806" s="138"/>
      <c r="S806" s="138"/>
      <c r="T806" s="137"/>
      <c r="U806" s="6"/>
      <c r="V806" s="8"/>
      <c r="W806" s="8"/>
      <c r="X806" s="60"/>
    </row>
    <row r="807" spans="1:27" ht="11.25" outlineLevel="4" x14ac:dyDescent="0.2">
      <c r="A807" s="136"/>
      <c r="B807" s="137"/>
      <c r="C807" s="137"/>
      <c r="D807" s="138"/>
      <c r="E807" s="144"/>
      <c r="F807" s="139" t="s">
        <v>645</v>
      </c>
      <c r="G807" s="138"/>
      <c r="H807" s="140">
        <v>10.860499999999998</v>
      </c>
      <c r="I807" s="141"/>
      <c r="J807" s="142"/>
      <c r="K807" s="143"/>
      <c r="L807" s="143"/>
      <c r="M807" s="143"/>
      <c r="N807" s="143"/>
      <c r="O807" s="142"/>
      <c r="P807" s="142"/>
      <c r="Q807" s="142"/>
      <c r="R807" s="138"/>
      <c r="S807" s="138"/>
      <c r="T807" s="137"/>
      <c r="U807" s="6"/>
      <c r="V807" s="8"/>
      <c r="W807" s="8"/>
      <c r="X807" s="60"/>
    </row>
    <row r="808" spans="1:27" ht="11.25" outlineLevel="4" x14ac:dyDescent="0.2">
      <c r="A808" s="136"/>
      <c r="B808" s="137"/>
      <c r="C808" s="137"/>
      <c r="D808" s="138"/>
      <c r="E808" s="144"/>
      <c r="F808" s="139" t="s">
        <v>646</v>
      </c>
      <c r="G808" s="138"/>
      <c r="H808" s="140">
        <v>2.7103999999999999</v>
      </c>
      <c r="I808" s="141"/>
      <c r="J808" s="142"/>
      <c r="K808" s="143"/>
      <c r="L808" s="143"/>
      <c r="M808" s="143"/>
      <c r="N808" s="143"/>
      <c r="O808" s="142"/>
      <c r="P808" s="142"/>
      <c r="Q808" s="142"/>
      <c r="R808" s="138"/>
      <c r="S808" s="138"/>
      <c r="T808" s="137"/>
      <c r="U808" s="6"/>
      <c r="V808" s="8"/>
      <c r="W808" s="8"/>
      <c r="X808" s="60"/>
    </row>
    <row r="809" spans="1:27" ht="7.5" customHeight="1" outlineLevel="4" x14ac:dyDescent="0.15">
      <c r="A809" s="8"/>
      <c r="B809" s="69"/>
      <c r="C809" s="69"/>
      <c r="D809" s="60"/>
      <c r="E809" s="60"/>
      <c r="F809" s="103"/>
      <c r="G809" s="60"/>
      <c r="H809" s="65"/>
      <c r="I809" s="104"/>
      <c r="J809" s="63"/>
      <c r="K809" s="65"/>
      <c r="L809" s="65"/>
      <c r="M809" s="65"/>
      <c r="N809" s="65"/>
      <c r="O809" s="63"/>
      <c r="P809" s="63"/>
      <c r="Q809" s="63"/>
      <c r="R809" s="60"/>
      <c r="S809" s="60"/>
      <c r="T809" s="69"/>
      <c r="U809" s="8"/>
      <c r="X809" s="60"/>
    </row>
    <row r="810" spans="1:27" ht="11.25" outlineLevel="3" x14ac:dyDescent="0.2">
      <c r="A810" s="4"/>
      <c r="B810" s="119"/>
      <c r="C810" s="120">
        <v>120</v>
      </c>
      <c r="D810" s="121" t="s">
        <v>113</v>
      </c>
      <c r="E810" s="122" t="s">
        <v>647</v>
      </c>
      <c r="F810" s="123" t="s">
        <v>648</v>
      </c>
      <c r="G810" s="121" t="s">
        <v>223</v>
      </c>
      <c r="H810" s="124">
        <v>0.43390655</v>
      </c>
      <c r="I810" s="125">
        <v>0</v>
      </c>
      <c r="J810" s="126">
        <f>H810*I810</f>
        <v>0</v>
      </c>
      <c r="K810" s="124"/>
      <c r="L810" s="124">
        <f>H810*K810</f>
        <v>0</v>
      </c>
      <c r="M810" s="124"/>
      <c r="N810" s="124">
        <f>H810*M810</f>
        <v>0</v>
      </c>
      <c r="O810" s="126">
        <v>21</v>
      </c>
      <c r="P810" s="126">
        <f>J810*(O810/100)</f>
        <v>0</v>
      </c>
      <c r="Q810" s="126">
        <f>J810+P810</f>
        <v>0</v>
      </c>
      <c r="R810" s="127"/>
      <c r="S810" s="127" t="s">
        <v>117</v>
      </c>
      <c r="T810" s="128">
        <v>1</v>
      </c>
      <c r="U810" s="8"/>
      <c r="V810" s="8"/>
      <c r="W810" s="8"/>
      <c r="X810" s="60"/>
    </row>
    <row r="811" spans="1:27" ht="9.75" outlineLevel="4" x14ac:dyDescent="0.2">
      <c r="A811" s="129"/>
      <c r="B811" s="130"/>
      <c r="C811" s="130"/>
      <c r="D811" s="131"/>
      <c r="E811" s="135" t="s">
        <v>0</v>
      </c>
      <c r="F811" s="158" t="s">
        <v>649</v>
      </c>
      <c r="G811" s="158"/>
      <c r="H811" s="159"/>
      <c r="I811" s="160"/>
      <c r="J811" s="161"/>
      <c r="K811" s="133"/>
      <c r="L811" s="133"/>
      <c r="M811" s="133"/>
      <c r="N811" s="133"/>
      <c r="O811" s="134"/>
      <c r="P811" s="134"/>
      <c r="Q811" s="134"/>
      <c r="R811" s="131"/>
      <c r="S811" s="131"/>
      <c r="T811" s="130"/>
      <c r="U811" s="6"/>
      <c r="V811" s="8"/>
      <c r="W811" s="8"/>
      <c r="X811" s="132" t="str">
        <f>F811</f>
        <v>Přesun hmot pro izolace proti vodě, vlhkosti a plynům stanovený z hmotnosti přesunovaného materiálu vodorovná dopravní vzdálenost do 50 m základní v objektech výšky do 6 m</v>
      </c>
      <c r="Y811" s="9"/>
      <c r="AA811" s="11"/>
    </row>
    <row r="812" spans="1:27" ht="7.5" customHeight="1" outlineLevel="4" x14ac:dyDescent="0.15">
      <c r="B812" s="69"/>
      <c r="C812" s="69"/>
      <c r="D812" s="60"/>
      <c r="E812" s="60"/>
      <c r="F812" s="61"/>
      <c r="G812" s="60"/>
      <c r="H812" s="65"/>
      <c r="I812" s="104"/>
      <c r="J812" s="63"/>
      <c r="K812" s="65"/>
      <c r="L812" s="65"/>
      <c r="M812" s="65"/>
      <c r="N812" s="65"/>
      <c r="O812" s="63"/>
      <c r="P812" s="63"/>
      <c r="Q812" s="63"/>
      <c r="R812" s="60"/>
      <c r="S812" s="60"/>
      <c r="T812" s="69"/>
      <c r="U812" s="8"/>
      <c r="X812" s="60"/>
    </row>
    <row r="813" spans="1:27" ht="22.5" outlineLevel="3" x14ac:dyDescent="0.2">
      <c r="A813" s="4"/>
      <c r="B813" s="119"/>
      <c r="C813" s="120">
        <v>121</v>
      </c>
      <c r="D813" s="121" t="s">
        <v>113</v>
      </c>
      <c r="E813" s="122" t="s">
        <v>650</v>
      </c>
      <c r="F813" s="123" t="s">
        <v>651</v>
      </c>
      <c r="G813" s="121" t="s">
        <v>223</v>
      </c>
      <c r="H813" s="124">
        <v>0.43390655</v>
      </c>
      <c r="I813" s="125">
        <v>0</v>
      </c>
      <c r="J813" s="126">
        <f>H813*I813</f>
        <v>0</v>
      </c>
      <c r="K813" s="124"/>
      <c r="L813" s="124">
        <f>H813*K813</f>
        <v>0</v>
      </c>
      <c r="M813" s="124"/>
      <c r="N813" s="124">
        <f>H813*M813</f>
        <v>0</v>
      </c>
      <c r="O813" s="126">
        <v>21</v>
      </c>
      <c r="P813" s="126">
        <f>J813*(O813/100)</f>
        <v>0</v>
      </c>
      <c r="Q813" s="126">
        <f>J813+P813</f>
        <v>0</v>
      </c>
      <c r="R813" s="127"/>
      <c r="S813" s="127" t="s">
        <v>117</v>
      </c>
      <c r="T813" s="128">
        <v>1</v>
      </c>
      <c r="U813" s="8"/>
      <c r="V813" s="8"/>
      <c r="W813" s="8"/>
      <c r="X813" s="60"/>
    </row>
    <row r="814" spans="1:27" ht="19.5" outlineLevel="4" x14ac:dyDescent="0.2">
      <c r="A814" s="129"/>
      <c r="B814" s="130"/>
      <c r="C814" s="130"/>
      <c r="D814" s="131"/>
      <c r="E814" s="135" t="s">
        <v>0</v>
      </c>
      <c r="F814" s="158" t="s">
        <v>652</v>
      </c>
      <c r="G814" s="158"/>
      <c r="H814" s="159"/>
      <c r="I814" s="160"/>
      <c r="J814" s="161"/>
      <c r="K814" s="133"/>
      <c r="L814" s="133"/>
      <c r="M814" s="133"/>
      <c r="N814" s="133"/>
      <c r="O814" s="134"/>
      <c r="P814" s="134"/>
      <c r="Q814" s="134"/>
      <c r="R814" s="131"/>
      <c r="S814" s="131"/>
      <c r="T814" s="130"/>
      <c r="U814" s="6"/>
      <c r="V814" s="8"/>
      <c r="W814" s="8"/>
      <c r="X814" s="132" t="str">
        <f>F814</f>
        <v>Přesun hmot pro izolace proti vodě, vlhkosti a plynům stanovený z hmotnosti přesunovaného materiálu vodorovná dopravní vzdálenost do 50 m Příplatek k cenám za zvětšený přesun přes vymezenou vodorovnou dopravní vzdálenost do 100 m</v>
      </c>
      <c r="Y814" s="9"/>
      <c r="AA814" s="11"/>
    </row>
    <row r="815" spans="1:27" ht="7.5" customHeight="1" outlineLevel="4" x14ac:dyDescent="0.15">
      <c r="B815" s="69"/>
      <c r="C815" s="69"/>
      <c r="D815" s="60"/>
      <c r="E815" s="60"/>
      <c r="F815" s="61"/>
      <c r="G815" s="60"/>
      <c r="H815" s="65"/>
      <c r="I815" s="104"/>
      <c r="J815" s="63"/>
      <c r="K815" s="65"/>
      <c r="L815" s="65"/>
      <c r="M815" s="65"/>
      <c r="N815" s="65"/>
      <c r="O815" s="63"/>
      <c r="P815" s="63"/>
      <c r="Q815" s="63"/>
      <c r="R815" s="60"/>
      <c r="S815" s="60"/>
      <c r="T815" s="69"/>
      <c r="U815" s="8"/>
      <c r="X815" s="60"/>
    </row>
    <row r="816" spans="1:27" outlineLevel="3" x14ac:dyDescent="0.15">
      <c r="B816" s="6"/>
      <c r="C816" s="6"/>
      <c r="D816" s="6"/>
      <c r="E816" s="6"/>
      <c r="F816" s="6"/>
      <c r="G816" s="6"/>
      <c r="H816" s="6"/>
      <c r="I816" s="8"/>
      <c r="J816" s="8"/>
      <c r="K816" s="6"/>
      <c r="L816" s="6"/>
      <c r="M816" s="6"/>
      <c r="N816" s="6"/>
      <c r="O816" s="6"/>
      <c r="P816" s="8"/>
      <c r="Q816" s="8"/>
      <c r="R816" s="8"/>
      <c r="S816" s="6"/>
      <c r="T816" s="6"/>
      <c r="X816" s="6"/>
    </row>
    <row r="817" spans="1:27" ht="11.25" outlineLevel="2" x14ac:dyDescent="0.2">
      <c r="A817" s="96" t="s">
        <v>98</v>
      </c>
      <c r="B817" s="100">
        <v>3</v>
      </c>
      <c r="C817" s="113"/>
      <c r="D817" s="114" t="s">
        <v>112</v>
      </c>
      <c r="E817" s="114"/>
      <c r="F817" s="115" t="s">
        <v>99</v>
      </c>
      <c r="G817" s="114"/>
      <c r="H817" s="116"/>
      <c r="I817" s="117"/>
      <c r="J817" s="98">
        <f>SUBTOTAL(9,J818:J946)</f>
        <v>0</v>
      </c>
      <c r="K817" s="116"/>
      <c r="L817" s="99">
        <f>SUBTOTAL(9,L818:L946)</f>
        <v>4.1560168492000003</v>
      </c>
      <c r="M817" s="116"/>
      <c r="N817" s="99">
        <f>SUBTOTAL(9,N818:N946)</f>
        <v>0</v>
      </c>
      <c r="O817" s="118"/>
      <c r="P817" s="98">
        <f>SUBTOTAL(9,P818:P946)</f>
        <v>0</v>
      </c>
      <c r="Q817" s="98">
        <f>SUBTOTAL(9,Q818:Q946)</f>
        <v>0</v>
      </c>
      <c r="R817" s="114"/>
      <c r="S817" s="114"/>
      <c r="T817" s="100">
        <f>SUBTOTAL(9,T818:T946)</f>
        <v>22</v>
      </c>
      <c r="U817" s="6"/>
      <c r="V817" s="8"/>
      <c r="W817" s="8"/>
      <c r="X817" s="60"/>
    </row>
    <row r="818" spans="1:27" ht="11.25" outlineLevel="3" x14ac:dyDescent="0.2">
      <c r="A818" s="4"/>
      <c r="B818" s="119"/>
      <c r="C818" s="120">
        <v>122</v>
      </c>
      <c r="D818" s="121" t="s">
        <v>113</v>
      </c>
      <c r="E818" s="122" t="s">
        <v>653</v>
      </c>
      <c r="F818" s="123" t="s">
        <v>654</v>
      </c>
      <c r="G818" s="121" t="s">
        <v>143</v>
      </c>
      <c r="H818" s="124">
        <v>19.245600000000003</v>
      </c>
      <c r="I818" s="125">
        <v>0</v>
      </c>
      <c r="J818" s="126">
        <f>H818*I818</f>
        <v>0</v>
      </c>
      <c r="K818" s="124"/>
      <c r="L818" s="124">
        <f>H818*K818</f>
        <v>0</v>
      </c>
      <c r="M818" s="124"/>
      <c r="N818" s="124">
        <f>H818*M818</f>
        <v>0</v>
      </c>
      <c r="O818" s="126">
        <v>21</v>
      </c>
      <c r="P818" s="126">
        <f>J818*(O818/100)</f>
        <v>0</v>
      </c>
      <c r="Q818" s="126">
        <f>J818+P818</f>
        <v>0</v>
      </c>
      <c r="R818" s="127"/>
      <c r="S818" s="127" t="s">
        <v>117</v>
      </c>
      <c r="T818" s="128">
        <v>1</v>
      </c>
      <c r="U818" s="8"/>
      <c r="V818" s="8"/>
      <c r="W818" s="8"/>
      <c r="X818" s="60"/>
    </row>
    <row r="819" spans="1:27" ht="9.75" outlineLevel="4" x14ac:dyDescent="0.2">
      <c r="A819" s="129"/>
      <c r="B819" s="130"/>
      <c r="C819" s="130"/>
      <c r="D819" s="131"/>
      <c r="E819" s="135" t="s">
        <v>0</v>
      </c>
      <c r="F819" s="158" t="s">
        <v>655</v>
      </c>
      <c r="G819" s="158"/>
      <c r="H819" s="159"/>
      <c r="I819" s="160"/>
      <c r="J819" s="161"/>
      <c r="K819" s="133"/>
      <c r="L819" s="133"/>
      <c r="M819" s="133"/>
      <c r="N819" s="133"/>
      <c r="O819" s="134"/>
      <c r="P819" s="134"/>
      <c r="Q819" s="134"/>
      <c r="R819" s="131"/>
      <c r="S819" s="131"/>
      <c r="T819" s="130"/>
      <c r="U819" s="6"/>
      <c r="V819" s="8"/>
      <c r="W819" s="8"/>
      <c r="X819" s="132" t="str">
        <f>F819</f>
        <v>Obložení stěn montáž deskami z dřevovláknitých hmot včetně tvarování a úpravy pro olištování spár cementotřískovými nebo cementovými na sraz na silikonový tmel</v>
      </c>
      <c r="Y819" s="9"/>
      <c r="AA819" s="11"/>
    </row>
    <row r="820" spans="1:27" ht="7.5" customHeight="1" outlineLevel="4" x14ac:dyDescent="0.15">
      <c r="B820" s="69"/>
      <c r="C820" s="69"/>
      <c r="D820" s="60"/>
      <c r="E820" s="60"/>
      <c r="F820" s="61"/>
      <c r="G820" s="60"/>
      <c r="H820" s="65"/>
      <c r="I820" s="104"/>
      <c r="J820" s="63"/>
      <c r="K820" s="65"/>
      <c r="L820" s="65"/>
      <c r="M820" s="65"/>
      <c r="N820" s="65"/>
      <c r="O820" s="63"/>
      <c r="P820" s="63"/>
      <c r="Q820" s="63"/>
      <c r="R820" s="60"/>
      <c r="S820" s="60"/>
      <c r="T820" s="69"/>
      <c r="U820" s="8"/>
      <c r="X820" s="60"/>
    </row>
    <row r="821" spans="1:27" ht="11.25" outlineLevel="4" x14ac:dyDescent="0.2">
      <c r="A821" s="136"/>
      <c r="B821" s="137"/>
      <c r="C821" s="137"/>
      <c r="D821" s="138"/>
      <c r="E821" s="144" t="s">
        <v>1</v>
      </c>
      <c r="F821" s="139" t="s">
        <v>271</v>
      </c>
      <c r="G821" s="138"/>
      <c r="H821" s="140">
        <v>0</v>
      </c>
      <c r="I821" s="141"/>
      <c r="J821" s="142"/>
      <c r="K821" s="143"/>
      <c r="L821" s="143"/>
      <c r="M821" s="143"/>
      <c r="N821" s="143"/>
      <c r="O821" s="142"/>
      <c r="P821" s="142"/>
      <c r="Q821" s="142"/>
      <c r="R821" s="138"/>
      <c r="S821" s="138"/>
      <c r="T821" s="137"/>
      <c r="U821" s="6"/>
      <c r="V821" s="8"/>
      <c r="W821" s="8"/>
      <c r="X821" s="60"/>
    </row>
    <row r="822" spans="1:27" ht="11.25" outlineLevel="4" x14ac:dyDescent="0.2">
      <c r="A822" s="136"/>
      <c r="B822" s="137"/>
      <c r="C822" s="137"/>
      <c r="D822" s="138"/>
      <c r="E822" s="144"/>
      <c r="F822" s="139" t="s">
        <v>656</v>
      </c>
      <c r="G822" s="138"/>
      <c r="H822" s="140">
        <v>19.245600000000003</v>
      </c>
      <c r="I822" s="141"/>
      <c r="J822" s="142"/>
      <c r="K822" s="143"/>
      <c r="L822" s="143"/>
      <c r="M822" s="143"/>
      <c r="N822" s="143"/>
      <c r="O822" s="142"/>
      <c r="P822" s="142"/>
      <c r="Q822" s="142"/>
      <c r="R822" s="138"/>
      <c r="S822" s="138"/>
      <c r="T822" s="137"/>
      <c r="U822" s="6"/>
      <c r="V822" s="8"/>
      <c r="W822" s="8"/>
      <c r="X822" s="60"/>
    </row>
    <row r="823" spans="1:27" ht="7.5" customHeight="1" outlineLevel="4" x14ac:dyDescent="0.15">
      <c r="A823" s="8"/>
      <c r="B823" s="69"/>
      <c r="C823" s="69"/>
      <c r="D823" s="60"/>
      <c r="E823" s="60"/>
      <c r="F823" s="103"/>
      <c r="G823" s="60"/>
      <c r="H823" s="65"/>
      <c r="I823" s="104"/>
      <c r="J823" s="63"/>
      <c r="K823" s="65"/>
      <c r="L823" s="65"/>
      <c r="M823" s="65"/>
      <c r="N823" s="65"/>
      <c r="O823" s="63"/>
      <c r="P823" s="63"/>
      <c r="Q823" s="63"/>
      <c r="R823" s="60"/>
      <c r="S823" s="60"/>
      <c r="T823" s="69"/>
      <c r="U823" s="8"/>
      <c r="X823" s="60"/>
    </row>
    <row r="824" spans="1:27" ht="11.25" outlineLevel="3" x14ac:dyDescent="0.2">
      <c r="A824" s="4"/>
      <c r="B824" s="119"/>
      <c r="C824" s="120">
        <v>123</v>
      </c>
      <c r="D824" s="121" t="s">
        <v>197</v>
      </c>
      <c r="E824" s="122" t="s">
        <v>657</v>
      </c>
      <c r="F824" s="123" t="s">
        <v>658</v>
      </c>
      <c r="G824" s="121" t="s">
        <v>143</v>
      </c>
      <c r="H824" s="124">
        <v>21.1706</v>
      </c>
      <c r="I824" s="125">
        <v>0</v>
      </c>
      <c r="J824" s="126">
        <f>H824*I824</f>
        <v>0</v>
      </c>
      <c r="K824" s="124">
        <v>1.14E-2</v>
      </c>
      <c r="L824" s="124">
        <f>H824*K824</f>
        <v>0.24134484</v>
      </c>
      <c r="M824" s="124"/>
      <c r="N824" s="124">
        <f>H824*M824</f>
        <v>0</v>
      </c>
      <c r="O824" s="126">
        <v>21</v>
      </c>
      <c r="P824" s="126">
        <f>J824*(O824/100)</f>
        <v>0</v>
      </c>
      <c r="Q824" s="126">
        <f>J824+P824</f>
        <v>0</v>
      </c>
      <c r="R824" s="127"/>
      <c r="S824" s="127" t="s">
        <v>117</v>
      </c>
      <c r="T824" s="128">
        <v>1</v>
      </c>
      <c r="U824" s="8"/>
      <c r="V824" s="8"/>
      <c r="W824" s="8"/>
      <c r="X824" s="60"/>
    </row>
    <row r="825" spans="1:27" ht="9.75" outlineLevel="4" x14ac:dyDescent="0.2">
      <c r="A825" s="129"/>
      <c r="B825" s="130"/>
      <c r="C825" s="130"/>
      <c r="D825" s="131"/>
      <c r="E825" s="135" t="s">
        <v>0</v>
      </c>
      <c r="F825" s="158" t="s">
        <v>53</v>
      </c>
      <c r="G825" s="158"/>
      <c r="H825" s="159"/>
      <c r="I825" s="160"/>
      <c r="J825" s="161"/>
      <c r="K825" s="133"/>
      <c r="L825" s="133"/>
      <c r="M825" s="133"/>
      <c r="N825" s="133"/>
      <c r="O825" s="134"/>
      <c r="P825" s="134"/>
      <c r="Q825" s="134"/>
      <c r="R825" s="131"/>
      <c r="S825" s="131"/>
      <c r="T825" s="130"/>
      <c r="U825" s="6"/>
      <c r="V825" s="8"/>
      <c r="W825" s="8"/>
      <c r="X825" s="132" t="str">
        <f>F825</f>
        <v>---</v>
      </c>
      <c r="Y825" s="9"/>
      <c r="AA825" s="11"/>
    </row>
    <row r="826" spans="1:27" ht="7.5" customHeight="1" outlineLevel="4" x14ac:dyDescent="0.15">
      <c r="B826" s="69"/>
      <c r="C826" s="69"/>
      <c r="D826" s="60"/>
      <c r="E826" s="60"/>
      <c r="F826" s="61"/>
      <c r="G826" s="60"/>
      <c r="H826" s="65"/>
      <c r="I826" s="104"/>
      <c r="J826" s="63"/>
      <c r="K826" s="65"/>
      <c r="L826" s="65"/>
      <c r="M826" s="65"/>
      <c r="N826" s="65"/>
      <c r="O826" s="63"/>
      <c r="P826" s="63"/>
      <c r="Q826" s="63"/>
      <c r="R826" s="60"/>
      <c r="S826" s="60"/>
      <c r="T826" s="69"/>
      <c r="U826" s="8"/>
      <c r="X826" s="60"/>
    </row>
    <row r="827" spans="1:27" ht="9.75" outlineLevel="4" x14ac:dyDescent="0.2">
      <c r="A827" s="129"/>
      <c r="B827" s="130"/>
      <c r="C827" s="130"/>
      <c r="D827" s="131"/>
      <c r="E827" s="135" t="s">
        <v>24</v>
      </c>
      <c r="F827" s="147">
        <v>10</v>
      </c>
      <c r="G827" s="131"/>
      <c r="H827" s="145">
        <v>1.9246000000000001</v>
      </c>
      <c r="I827" s="146"/>
      <c r="J827" s="134"/>
      <c r="K827" s="133"/>
      <c r="L827" s="133"/>
      <c r="M827" s="133"/>
      <c r="N827" s="133"/>
      <c r="O827" s="134"/>
      <c r="P827" s="134"/>
      <c r="Q827" s="134"/>
      <c r="R827" s="131"/>
      <c r="S827" s="131"/>
      <c r="T827" s="130"/>
      <c r="U827" s="6"/>
      <c r="V827" s="8"/>
      <c r="W827" s="8"/>
      <c r="X827" s="60"/>
    </row>
    <row r="828" spans="1:27" ht="7.5" customHeight="1" outlineLevel="4" x14ac:dyDescent="0.15">
      <c r="A828" s="8"/>
      <c r="B828" s="69"/>
      <c r="C828" s="69"/>
      <c r="D828" s="60"/>
      <c r="E828" s="60"/>
      <c r="F828" s="103"/>
      <c r="G828" s="60"/>
      <c r="H828" s="65"/>
      <c r="I828" s="104"/>
      <c r="J828" s="63"/>
      <c r="K828" s="65"/>
      <c r="L828" s="65"/>
      <c r="M828" s="65"/>
      <c r="N828" s="65"/>
      <c r="O828" s="63"/>
      <c r="P828" s="63"/>
      <c r="Q828" s="63"/>
      <c r="R828" s="60"/>
      <c r="S828" s="60"/>
      <c r="T828" s="69"/>
      <c r="U828" s="8"/>
      <c r="X828" s="60"/>
    </row>
    <row r="829" spans="1:27" ht="11.25" outlineLevel="3" x14ac:dyDescent="0.2">
      <c r="A829" s="4"/>
      <c r="B829" s="119"/>
      <c r="C829" s="120">
        <v>124</v>
      </c>
      <c r="D829" s="121" t="s">
        <v>113</v>
      </c>
      <c r="E829" s="122" t="s">
        <v>659</v>
      </c>
      <c r="F829" s="123" t="s">
        <v>660</v>
      </c>
      <c r="G829" s="121" t="s">
        <v>269</v>
      </c>
      <c r="H829" s="124">
        <v>192.5</v>
      </c>
      <c r="I829" s="125">
        <v>0</v>
      </c>
      <c r="J829" s="126">
        <f>H829*I829</f>
        <v>0</v>
      </c>
      <c r="K829" s="124"/>
      <c r="L829" s="124">
        <f>H829*K829</f>
        <v>0</v>
      </c>
      <c r="M829" s="124"/>
      <c r="N829" s="124">
        <f>H829*M829</f>
        <v>0</v>
      </c>
      <c r="O829" s="126">
        <v>21</v>
      </c>
      <c r="P829" s="126">
        <f>J829*(O829/100)</f>
        <v>0</v>
      </c>
      <c r="Q829" s="126">
        <f>J829+P829</f>
        <v>0</v>
      </c>
      <c r="R829" s="127"/>
      <c r="S829" s="127" t="s">
        <v>117</v>
      </c>
      <c r="T829" s="128">
        <v>1</v>
      </c>
      <c r="U829" s="8"/>
      <c r="V829" s="8"/>
      <c r="W829" s="8"/>
      <c r="X829" s="60"/>
    </row>
    <row r="830" spans="1:27" ht="9.75" outlineLevel="4" x14ac:dyDescent="0.2">
      <c r="A830" s="129"/>
      <c r="B830" s="130"/>
      <c r="C830" s="130"/>
      <c r="D830" s="131"/>
      <c r="E830" s="135" t="s">
        <v>0</v>
      </c>
      <c r="F830" s="158" t="s">
        <v>661</v>
      </c>
      <c r="G830" s="158"/>
      <c r="H830" s="159"/>
      <c r="I830" s="160"/>
      <c r="J830" s="161"/>
      <c r="K830" s="133"/>
      <c r="L830" s="133"/>
      <c r="M830" s="133"/>
      <c r="N830" s="133"/>
      <c r="O830" s="134"/>
      <c r="P830" s="134"/>
      <c r="Q830" s="134"/>
      <c r="R830" s="131"/>
      <c r="S830" s="131"/>
      <c r="T830" s="130"/>
      <c r="U830" s="6"/>
      <c r="V830" s="8"/>
      <c r="W830" s="8"/>
      <c r="X830" s="132" t="str">
        <f>F830</f>
        <v>Montáž prostorových vázaných konstrukcí z řeziva hoblovaného průřezové plochy přes 120 do 224 cm2</v>
      </c>
      <c r="Y830" s="9"/>
      <c r="AA830" s="11"/>
    </row>
    <row r="831" spans="1:27" ht="7.5" customHeight="1" outlineLevel="4" x14ac:dyDescent="0.15">
      <c r="B831" s="69"/>
      <c r="C831" s="69"/>
      <c r="D831" s="60"/>
      <c r="E831" s="60"/>
      <c r="F831" s="61"/>
      <c r="G831" s="60"/>
      <c r="H831" s="65"/>
      <c r="I831" s="104"/>
      <c r="J831" s="63"/>
      <c r="K831" s="65"/>
      <c r="L831" s="65"/>
      <c r="M831" s="65"/>
      <c r="N831" s="65"/>
      <c r="O831" s="63"/>
      <c r="P831" s="63"/>
      <c r="Q831" s="63"/>
      <c r="R831" s="60"/>
      <c r="S831" s="60"/>
      <c r="T831" s="69"/>
      <c r="U831" s="8"/>
      <c r="X831" s="60"/>
    </row>
    <row r="832" spans="1:27" ht="11.25" outlineLevel="4" x14ac:dyDescent="0.2">
      <c r="A832" s="136"/>
      <c r="B832" s="137"/>
      <c r="C832" s="137"/>
      <c r="D832" s="138"/>
      <c r="E832" s="144" t="s">
        <v>1</v>
      </c>
      <c r="F832" s="139" t="s">
        <v>132</v>
      </c>
      <c r="G832" s="138"/>
      <c r="H832" s="140">
        <v>0</v>
      </c>
      <c r="I832" s="141"/>
      <c r="J832" s="142"/>
      <c r="K832" s="143"/>
      <c r="L832" s="143"/>
      <c r="M832" s="143"/>
      <c r="N832" s="143"/>
      <c r="O832" s="142"/>
      <c r="P832" s="142"/>
      <c r="Q832" s="142"/>
      <c r="R832" s="138"/>
      <c r="S832" s="138"/>
      <c r="T832" s="137"/>
      <c r="U832" s="6"/>
      <c r="V832" s="8"/>
      <c r="W832" s="8"/>
      <c r="X832" s="60"/>
    </row>
    <row r="833" spans="1:27" ht="11.25" outlineLevel="4" x14ac:dyDescent="0.2">
      <c r="A833" s="136"/>
      <c r="B833" s="137"/>
      <c r="C833" s="137"/>
      <c r="D833" s="138"/>
      <c r="E833" s="144"/>
      <c r="F833" s="139" t="s">
        <v>662</v>
      </c>
      <c r="G833" s="138"/>
      <c r="H833" s="140">
        <v>26.5</v>
      </c>
      <c r="I833" s="141"/>
      <c r="J833" s="142"/>
      <c r="K833" s="143"/>
      <c r="L833" s="143"/>
      <c r="M833" s="143"/>
      <c r="N833" s="143"/>
      <c r="O833" s="142"/>
      <c r="P833" s="142"/>
      <c r="Q833" s="142"/>
      <c r="R833" s="138"/>
      <c r="S833" s="138"/>
      <c r="T833" s="137"/>
      <c r="U833" s="6"/>
      <c r="V833" s="8"/>
      <c r="W833" s="8"/>
      <c r="X833" s="60"/>
    </row>
    <row r="834" spans="1:27" ht="11.25" outlineLevel="4" x14ac:dyDescent="0.2">
      <c r="A834" s="136"/>
      <c r="B834" s="137"/>
      <c r="C834" s="137"/>
      <c r="D834" s="138"/>
      <c r="E834" s="144"/>
      <c r="F834" s="139" t="s">
        <v>663</v>
      </c>
      <c r="G834" s="138"/>
      <c r="H834" s="140">
        <v>53</v>
      </c>
      <c r="I834" s="141"/>
      <c r="J834" s="142"/>
      <c r="K834" s="143"/>
      <c r="L834" s="143"/>
      <c r="M834" s="143"/>
      <c r="N834" s="143"/>
      <c r="O834" s="142"/>
      <c r="P834" s="142"/>
      <c r="Q834" s="142"/>
      <c r="R834" s="138"/>
      <c r="S834" s="138"/>
      <c r="T834" s="137"/>
      <c r="U834" s="6"/>
      <c r="V834" s="8"/>
      <c r="W834" s="8"/>
      <c r="X834" s="60"/>
    </row>
    <row r="835" spans="1:27" ht="11.25" outlineLevel="4" x14ac:dyDescent="0.2">
      <c r="A835" s="136"/>
      <c r="B835" s="137"/>
      <c r="C835" s="137"/>
      <c r="D835" s="138"/>
      <c r="E835" s="144"/>
      <c r="F835" s="139" t="s">
        <v>664</v>
      </c>
      <c r="G835" s="138"/>
      <c r="H835" s="140">
        <v>45</v>
      </c>
      <c r="I835" s="141"/>
      <c r="J835" s="142"/>
      <c r="K835" s="143"/>
      <c r="L835" s="143"/>
      <c r="M835" s="143"/>
      <c r="N835" s="143"/>
      <c r="O835" s="142"/>
      <c r="P835" s="142"/>
      <c r="Q835" s="142"/>
      <c r="R835" s="138"/>
      <c r="S835" s="138"/>
      <c r="T835" s="137"/>
      <c r="U835" s="6"/>
      <c r="V835" s="8"/>
      <c r="W835" s="8"/>
      <c r="X835" s="60"/>
    </row>
    <row r="836" spans="1:27" ht="11.25" outlineLevel="4" x14ac:dyDescent="0.2">
      <c r="A836" s="136"/>
      <c r="B836" s="137"/>
      <c r="C836" s="137"/>
      <c r="D836" s="138"/>
      <c r="E836" s="144"/>
      <c r="F836" s="139" t="s">
        <v>665</v>
      </c>
      <c r="G836" s="138"/>
      <c r="H836" s="140">
        <v>68</v>
      </c>
      <c r="I836" s="141"/>
      <c r="J836" s="142"/>
      <c r="K836" s="143"/>
      <c r="L836" s="143"/>
      <c r="M836" s="143"/>
      <c r="N836" s="143"/>
      <c r="O836" s="142"/>
      <c r="P836" s="142"/>
      <c r="Q836" s="142"/>
      <c r="R836" s="138"/>
      <c r="S836" s="138"/>
      <c r="T836" s="137"/>
      <c r="U836" s="6"/>
      <c r="V836" s="8"/>
      <c r="W836" s="8"/>
      <c r="X836" s="60"/>
    </row>
    <row r="837" spans="1:27" ht="7.5" customHeight="1" outlineLevel="4" x14ac:dyDescent="0.15">
      <c r="A837" s="8"/>
      <c r="B837" s="69"/>
      <c r="C837" s="69"/>
      <c r="D837" s="60"/>
      <c r="E837" s="60"/>
      <c r="F837" s="103"/>
      <c r="G837" s="60"/>
      <c r="H837" s="65"/>
      <c r="I837" s="104"/>
      <c r="J837" s="63"/>
      <c r="K837" s="65"/>
      <c r="L837" s="65"/>
      <c r="M837" s="65"/>
      <c r="N837" s="65"/>
      <c r="O837" s="63"/>
      <c r="P837" s="63"/>
      <c r="Q837" s="63"/>
      <c r="R837" s="60"/>
      <c r="S837" s="60"/>
      <c r="T837" s="69"/>
      <c r="U837" s="8"/>
      <c r="X837" s="60"/>
    </row>
    <row r="838" spans="1:27" ht="11.25" outlineLevel="3" x14ac:dyDescent="0.2">
      <c r="A838" s="4"/>
      <c r="B838" s="119"/>
      <c r="C838" s="120">
        <v>125</v>
      </c>
      <c r="D838" s="121" t="s">
        <v>197</v>
      </c>
      <c r="E838" s="122" t="s">
        <v>666</v>
      </c>
      <c r="F838" s="123" t="s">
        <v>667</v>
      </c>
      <c r="G838" s="121" t="s">
        <v>116</v>
      </c>
      <c r="H838" s="124">
        <v>3.8586240000000007</v>
      </c>
      <c r="I838" s="125">
        <v>0</v>
      </c>
      <c r="J838" s="126">
        <f>H838*I838</f>
        <v>0</v>
      </c>
      <c r="K838" s="124">
        <v>0.55000000000000004</v>
      </c>
      <c r="L838" s="124">
        <f>H838*K838</f>
        <v>2.1222432000000007</v>
      </c>
      <c r="M838" s="124"/>
      <c r="N838" s="124">
        <f>H838*M838</f>
        <v>0</v>
      </c>
      <c r="O838" s="126">
        <v>21</v>
      </c>
      <c r="P838" s="126">
        <f>J838*(O838/100)</f>
        <v>0</v>
      </c>
      <c r="Q838" s="126">
        <f>J838+P838</f>
        <v>0</v>
      </c>
      <c r="R838" s="127"/>
      <c r="S838" s="127" t="s">
        <v>117</v>
      </c>
      <c r="T838" s="128">
        <v>1</v>
      </c>
      <c r="U838" s="8"/>
      <c r="V838" s="8"/>
      <c r="W838" s="8"/>
      <c r="X838" s="60"/>
    </row>
    <row r="839" spans="1:27" ht="9.75" outlineLevel="4" x14ac:dyDescent="0.2">
      <c r="A839" s="129"/>
      <c r="B839" s="130"/>
      <c r="C839" s="130"/>
      <c r="D839" s="131"/>
      <c r="E839" s="135" t="s">
        <v>0</v>
      </c>
      <c r="F839" s="158" t="s">
        <v>53</v>
      </c>
      <c r="G839" s="158"/>
      <c r="H839" s="159"/>
      <c r="I839" s="160"/>
      <c r="J839" s="161"/>
      <c r="K839" s="133"/>
      <c r="L839" s="133"/>
      <c r="M839" s="133"/>
      <c r="N839" s="133"/>
      <c r="O839" s="134"/>
      <c r="P839" s="134"/>
      <c r="Q839" s="134"/>
      <c r="R839" s="131"/>
      <c r="S839" s="131"/>
      <c r="T839" s="130"/>
      <c r="U839" s="6"/>
      <c r="V839" s="8"/>
      <c r="W839" s="8"/>
      <c r="X839" s="132" t="str">
        <f>F839</f>
        <v>---</v>
      </c>
      <c r="Y839" s="9"/>
      <c r="AA839" s="11"/>
    </row>
    <row r="840" spans="1:27" ht="7.5" customHeight="1" outlineLevel="4" x14ac:dyDescent="0.15">
      <c r="B840" s="69"/>
      <c r="C840" s="69"/>
      <c r="D840" s="60"/>
      <c r="E840" s="60"/>
      <c r="F840" s="61"/>
      <c r="G840" s="60"/>
      <c r="H840" s="65"/>
      <c r="I840" s="104"/>
      <c r="J840" s="63"/>
      <c r="K840" s="65"/>
      <c r="L840" s="65"/>
      <c r="M840" s="65"/>
      <c r="N840" s="65"/>
      <c r="O840" s="63"/>
      <c r="P840" s="63"/>
      <c r="Q840" s="63"/>
      <c r="R840" s="60"/>
      <c r="S840" s="60"/>
      <c r="T840" s="69"/>
      <c r="U840" s="8"/>
      <c r="X840" s="60"/>
    </row>
    <row r="841" spans="1:27" ht="11.25" outlineLevel="4" x14ac:dyDescent="0.2">
      <c r="A841" s="136"/>
      <c r="B841" s="137"/>
      <c r="C841" s="137"/>
      <c r="D841" s="138"/>
      <c r="E841" s="144" t="s">
        <v>1</v>
      </c>
      <c r="F841" s="139" t="s">
        <v>132</v>
      </c>
      <c r="G841" s="138"/>
      <c r="H841" s="140">
        <v>0</v>
      </c>
      <c r="I841" s="141"/>
      <c r="J841" s="142"/>
      <c r="K841" s="143"/>
      <c r="L841" s="143"/>
      <c r="M841" s="143"/>
      <c r="N841" s="143"/>
      <c r="O841" s="142"/>
      <c r="P841" s="142"/>
      <c r="Q841" s="142"/>
      <c r="R841" s="138"/>
      <c r="S841" s="138"/>
      <c r="T841" s="137"/>
      <c r="U841" s="6"/>
      <c r="V841" s="8"/>
      <c r="W841" s="8"/>
      <c r="X841" s="60"/>
    </row>
    <row r="842" spans="1:27" ht="11.25" outlineLevel="4" x14ac:dyDescent="0.2">
      <c r="A842" s="136"/>
      <c r="B842" s="137"/>
      <c r="C842" s="137"/>
      <c r="D842" s="138"/>
      <c r="E842" s="144"/>
      <c r="F842" s="139" t="s">
        <v>668</v>
      </c>
      <c r="G842" s="138"/>
      <c r="H842" s="140">
        <v>0.59360000000000013</v>
      </c>
      <c r="I842" s="141"/>
      <c r="J842" s="142"/>
      <c r="K842" s="143"/>
      <c r="L842" s="143"/>
      <c r="M842" s="143"/>
      <c r="N842" s="143"/>
      <c r="O842" s="142"/>
      <c r="P842" s="142"/>
      <c r="Q842" s="142"/>
      <c r="R842" s="138"/>
      <c r="S842" s="138"/>
      <c r="T842" s="137"/>
      <c r="U842" s="6"/>
      <c r="V842" s="8"/>
      <c r="W842" s="8"/>
      <c r="X842" s="60"/>
    </row>
    <row r="843" spans="1:27" ht="11.25" outlineLevel="4" x14ac:dyDescent="0.2">
      <c r="A843" s="136"/>
      <c r="B843" s="137"/>
      <c r="C843" s="137"/>
      <c r="D843" s="138"/>
      <c r="E843" s="144"/>
      <c r="F843" s="139" t="s">
        <v>669</v>
      </c>
      <c r="G843" s="138"/>
      <c r="H843" s="140">
        <v>0.89040000000000008</v>
      </c>
      <c r="I843" s="141"/>
      <c r="J843" s="142"/>
      <c r="K843" s="143"/>
      <c r="L843" s="143"/>
      <c r="M843" s="143"/>
      <c r="N843" s="143"/>
      <c r="O843" s="142"/>
      <c r="P843" s="142"/>
      <c r="Q843" s="142"/>
      <c r="R843" s="138"/>
      <c r="S843" s="138"/>
      <c r="T843" s="137"/>
      <c r="U843" s="6"/>
      <c r="V843" s="8"/>
      <c r="W843" s="8"/>
      <c r="X843" s="60"/>
    </row>
    <row r="844" spans="1:27" ht="11.25" outlineLevel="4" x14ac:dyDescent="0.2">
      <c r="A844" s="136"/>
      <c r="B844" s="137"/>
      <c r="C844" s="137"/>
      <c r="D844" s="138"/>
      <c r="E844" s="144"/>
      <c r="F844" s="139" t="s">
        <v>139</v>
      </c>
      <c r="G844" s="138"/>
      <c r="H844" s="140">
        <v>1.4840000000000002</v>
      </c>
      <c r="I844" s="141"/>
      <c r="J844" s="142"/>
      <c r="K844" s="143"/>
      <c r="L844" s="143"/>
      <c r="M844" s="143"/>
      <c r="N844" s="143"/>
      <c r="O844" s="142"/>
      <c r="P844" s="142"/>
      <c r="Q844" s="142"/>
      <c r="R844" s="138"/>
      <c r="S844" s="138"/>
      <c r="T844" s="137"/>
      <c r="U844" s="6"/>
      <c r="V844" s="8"/>
      <c r="W844" s="8"/>
      <c r="X844" s="60"/>
    </row>
    <row r="845" spans="1:27" ht="11.25" outlineLevel="4" x14ac:dyDescent="0.2">
      <c r="A845" s="136"/>
      <c r="B845" s="137"/>
      <c r="C845" s="137"/>
      <c r="D845" s="138"/>
      <c r="E845" s="144"/>
      <c r="F845" s="139" t="s">
        <v>670</v>
      </c>
      <c r="G845" s="138"/>
      <c r="H845" s="140">
        <v>0.75600000000000001</v>
      </c>
      <c r="I845" s="141"/>
      <c r="J845" s="142"/>
      <c r="K845" s="143"/>
      <c r="L845" s="143"/>
      <c r="M845" s="143"/>
      <c r="N845" s="143"/>
      <c r="O845" s="142"/>
      <c r="P845" s="142"/>
      <c r="Q845" s="142"/>
      <c r="R845" s="138"/>
      <c r="S845" s="138"/>
      <c r="T845" s="137"/>
      <c r="U845" s="6"/>
      <c r="V845" s="8"/>
      <c r="W845" s="8"/>
      <c r="X845" s="60"/>
    </row>
    <row r="846" spans="1:27" ht="11.25" outlineLevel="4" x14ac:dyDescent="0.2">
      <c r="A846" s="136"/>
      <c r="B846" s="137"/>
      <c r="C846" s="137"/>
      <c r="D846" s="138"/>
      <c r="E846" s="144"/>
      <c r="F846" s="139" t="s">
        <v>671</v>
      </c>
      <c r="G846" s="138"/>
      <c r="H846" s="140">
        <v>1.3328000000000002</v>
      </c>
      <c r="I846" s="141"/>
      <c r="J846" s="142"/>
      <c r="K846" s="143"/>
      <c r="L846" s="143"/>
      <c r="M846" s="143"/>
      <c r="N846" s="143"/>
      <c r="O846" s="142"/>
      <c r="P846" s="142"/>
      <c r="Q846" s="142"/>
      <c r="R846" s="138"/>
      <c r="S846" s="138"/>
      <c r="T846" s="137"/>
      <c r="U846" s="6"/>
      <c r="V846" s="8"/>
      <c r="W846" s="8"/>
      <c r="X846" s="60"/>
    </row>
    <row r="847" spans="1:27" ht="11.25" outlineLevel="4" x14ac:dyDescent="0.2">
      <c r="A847" s="136"/>
      <c r="B847" s="137"/>
      <c r="C847" s="137"/>
      <c r="D847" s="138"/>
      <c r="E847" s="144"/>
      <c r="F847" s="139" t="s">
        <v>139</v>
      </c>
      <c r="G847" s="138"/>
      <c r="H847" s="140">
        <v>2.0888</v>
      </c>
      <c r="I847" s="141"/>
      <c r="J847" s="142"/>
      <c r="K847" s="143"/>
      <c r="L847" s="143"/>
      <c r="M847" s="143"/>
      <c r="N847" s="143"/>
      <c r="O847" s="142"/>
      <c r="P847" s="142"/>
      <c r="Q847" s="142"/>
      <c r="R847" s="138"/>
      <c r="S847" s="138"/>
      <c r="T847" s="137"/>
      <c r="U847" s="6"/>
      <c r="V847" s="8"/>
      <c r="W847" s="8"/>
      <c r="X847" s="60"/>
    </row>
    <row r="848" spans="1:27" ht="9.75" outlineLevel="4" x14ac:dyDescent="0.2">
      <c r="A848" s="129"/>
      <c r="B848" s="130"/>
      <c r="C848" s="130"/>
      <c r="D848" s="131"/>
      <c r="E848" s="135" t="s">
        <v>24</v>
      </c>
      <c r="F848" s="147">
        <v>8</v>
      </c>
      <c r="G848" s="131"/>
      <c r="H848" s="145">
        <v>0.28582400000000002</v>
      </c>
      <c r="I848" s="146"/>
      <c r="J848" s="134"/>
      <c r="K848" s="133"/>
      <c r="L848" s="133"/>
      <c r="M848" s="133"/>
      <c r="N848" s="133"/>
      <c r="O848" s="134"/>
      <c r="P848" s="134"/>
      <c r="Q848" s="134"/>
      <c r="R848" s="131"/>
      <c r="S848" s="131"/>
      <c r="T848" s="130"/>
      <c r="U848" s="6"/>
      <c r="V848" s="8"/>
      <c r="W848" s="8"/>
      <c r="X848" s="60"/>
    </row>
    <row r="849" spans="1:27" ht="7.5" customHeight="1" outlineLevel="4" x14ac:dyDescent="0.15">
      <c r="A849" s="8"/>
      <c r="B849" s="69"/>
      <c r="C849" s="69"/>
      <c r="D849" s="60"/>
      <c r="E849" s="60"/>
      <c r="F849" s="103"/>
      <c r="G849" s="60"/>
      <c r="H849" s="65"/>
      <c r="I849" s="104"/>
      <c r="J849" s="63"/>
      <c r="K849" s="65"/>
      <c r="L849" s="65"/>
      <c r="M849" s="65"/>
      <c r="N849" s="65"/>
      <c r="O849" s="63"/>
      <c r="P849" s="63"/>
      <c r="Q849" s="63"/>
      <c r="R849" s="60"/>
      <c r="S849" s="60"/>
      <c r="T849" s="69"/>
      <c r="U849" s="8"/>
      <c r="X849" s="60"/>
    </row>
    <row r="850" spans="1:27" ht="11.25" outlineLevel="3" x14ac:dyDescent="0.2">
      <c r="A850" s="4"/>
      <c r="B850" s="119"/>
      <c r="C850" s="120">
        <v>126</v>
      </c>
      <c r="D850" s="121" t="s">
        <v>113</v>
      </c>
      <c r="E850" s="122" t="s">
        <v>672</v>
      </c>
      <c r="F850" s="123" t="s">
        <v>673</v>
      </c>
      <c r="G850" s="121" t="s">
        <v>116</v>
      </c>
      <c r="H850" s="124">
        <v>3.573</v>
      </c>
      <c r="I850" s="125">
        <v>0</v>
      </c>
      <c r="J850" s="126">
        <f>H850*I850</f>
        <v>0</v>
      </c>
      <c r="K850" s="124">
        <v>2.4199999999999999E-2</v>
      </c>
      <c r="L850" s="124">
        <f>H850*K850</f>
        <v>8.6466599999999991E-2</v>
      </c>
      <c r="M850" s="124"/>
      <c r="N850" s="124">
        <f>H850*M850</f>
        <v>0</v>
      </c>
      <c r="O850" s="126">
        <v>21</v>
      </c>
      <c r="P850" s="126">
        <f>J850*(O850/100)</f>
        <v>0</v>
      </c>
      <c r="Q850" s="126">
        <f>J850+P850</f>
        <v>0</v>
      </c>
      <c r="R850" s="127"/>
      <c r="S850" s="127" t="s">
        <v>117</v>
      </c>
      <c r="T850" s="128">
        <v>1</v>
      </c>
      <c r="U850" s="8"/>
      <c r="V850" s="8"/>
      <c r="W850" s="8"/>
      <c r="X850" s="60"/>
    </row>
    <row r="851" spans="1:27" ht="9.75" outlineLevel="4" x14ac:dyDescent="0.2">
      <c r="A851" s="129"/>
      <c r="B851" s="130"/>
      <c r="C851" s="130"/>
      <c r="D851" s="131"/>
      <c r="E851" s="135" t="s">
        <v>0</v>
      </c>
      <c r="F851" s="158" t="s">
        <v>674</v>
      </c>
      <c r="G851" s="158"/>
      <c r="H851" s="159"/>
      <c r="I851" s="160"/>
      <c r="J851" s="161"/>
      <c r="K851" s="133"/>
      <c r="L851" s="133"/>
      <c r="M851" s="133"/>
      <c r="N851" s="133"/>
      <c r="O851" s="134"/>
      <c r="P851" s="134"/>
      <c r="Q851" s="134"/>
      <c r="R851" s="131"/>
      <c r="S851" s="131"/>
      <c r="T851" s="130"/>
      <c r="U851" s="6"/>
      <c r="V851" s="8"/>
      <c r="W851" s="8"/>
      <c r="X851" s="132" t="str">
        <f>F851</f>
        <v>Spojovací prostředky prostorových vázaných konstrukcí hřebíky, svorníky, fixační prkna</v>
      </c>
      <c r="Y851" s="9"/>
      <c r="AA851" s="11"/>
    </row>
    <row r="852" spans="1:27" ht="7.5" customHeight="1" outlineLevel="4" x14ac:dyDescent="0.15">
      <c r="B852" s="69"/>
      <c r="C852" s="69"/>
      <c r="D852" s="60"/>
      <c r="E852" s="60"/>
      <c r="F852" s="61"/>
      <c r="G852" s="60"/>
      <c r="H852" s="65"/>
      <c r="I852" s="104"/>
      <c r="J852" s="63"/>
      <c r="K852" s="65"/>
      <c r="L852" s="65"/>
      <c r="M852" s="65"/>
      <c r="N852" s="65"/>
      <c r="O852" s="63"/>
      <c r="P852" s="63"/>
      <c r="Q852" s="63"/>
      <c r="R852" s="60"/>
      <c r="S852" s="60"/>
      <c r="T852" s="69"/>
      <c r="U852" s="8"/>
      <c r="X852" s="60"/>
    </row>
    <row r="853" spans="1:27" ht="11.25" outlineLevel="4" x14ac:dyDescent="0.2">
      <c r="A853" s="136"/>
      <c r="B853" s="137"/>
      <c r="C853" s="137"/>
      <c r="D853" s="138"/>
      <c r="E853" s="144" t="s">
        <v>1</v>
      </c>
      <c r="F853" s="139" t="s">
        <v>675</v>
      </c>
      <c r="G853" s="138"/>
      <c r="H853" s="140">
        <v>3.573</v>
      </c>
      <c r="I853" s="141"/>
      <c r="J853" s="142"/>
      <c r="K853" s="143"/>
      <c r="L853" s="143"/>
      <c r="M853" s="143"/>
      <c r="N853" s="143"/>
      <c r="O853" s="142"/>
      <c r="P853" s="142"/>
      <c r="Q853" s="142"/>
      <c r="R853" s="138"/>
      <c r="S853" s="138"/>
      <c r="T853" s="137"/>
      <c r="U853" s="6"/>
      <c r="V853" s="8"/>
      <c r="W853" s="8"/>
      <c r="X853" s="60"/>
    </row>
    <row r="854" spans="1:27" ht="7.5" customHeight="1" outlineLevel="4" x14ac:dyDescent="0.15">
      <c r="A854" s="8"/>
      <c r="B854" s="69"/>
      <c r="C854" s="69"/>
      <c r="D854" s="60"/>
      <c r="E854" s="60"/>
      <c r="F854" s="103"/>
      <c r="G854" s="60"/>
      <c r="H854" s="65"/>
      <c r="I854" s="104"/>
      <c r="J854" s="63"/>
      <c r="K854" s="65"/>
      <c r="L854" s="65"/>
      <c r="M854" s="65"/>
      <c r="N854" s="65"/>
      <c r="O854" s="63"/>
      <c r="P854" s="63"/>
      <c r="Q854" s="63"/>
      <c r="R854" s="60"/>
      <c r="S854" s="60"/>
      <c r="T854" s="69"/>
      <c r="U854" s="8"/>
      <c r="X854" s="60"/>
    </row>
    <row r="855" spans="1:27" ht="11.25" outlineLevel="3" x14ac:dyDescent="0.2">
      <c r="A855" s="4"/>
      <c r="B855" s="119"/>
      <c r="C855" s="120">
        <v>127</v>
      </c>
      <c r="D855" s="121" t="s">
        <v>113</v>
      </c>
      <c r="E855" s="122" t="s">
        <v>676</v>
      </c>
      <c r="F855" s="123" t="s">
        <v>677</v>
      </c>
      <c r="G855" s="121" t="s">
        <v>116</v>
      </c>
      <c r="H855" s="124">
        <v>4.8620400000000004</v>
      </c>
      <c r="I855" s="125">
        <v>0</v>
      </c>
      <c r="J855" s="126">
        <f>H855*I855</f>
        <v>0</v>
      </c>
      <c r="K855" s="124">
        <v>1.08E-3</v>
      </c>
      <c r="L855" s="124">
        <f>H855*K855</f>
        <v>5.2510032000000007E-3</v>
      </c>
      <c r="M855" s="124"/>
      <c r="N855" s="124">
        <f>H855*M855</f>
        <v>0</v>
      </c>
      <c r="O855" s="126">
        <v>21</v>
      </c>
      <c r="P855" s="126">
        <f>J855*(O855/100)</f>
        <v>0</v>
      </c>
      <c r="Q855" s="126">
        <f>J855+P855</f>
        <v>0</v>
      </c>
      <c r="R855" s="127"/>
      <c r="S855" s="127" t="s">
        <v>117</v>
      </c>
      <c r="T855" s="128">
        <v>1</v>
      </c>
      <c r="U855" s="8"/>
      <c r="V855" s="8"/>
      <c r="W855" s="8"/>
      <c r="X855" s="60"/>
    </row>
    <row r="856" spans="1:27" ht="9.75" outlineLevel="4" x14ac:dyDescent="0.2">
      <c r="A856" s="129"/>
      <c r="B856" s="130"/>
      <c r="C856" s="130"/>
      <c r="D856" s="131"/>
      <c r="E856" s="135" t="s">
        <v>0</v>
      </c>
      <c r="F856" s="158" t="s">
        <v>678</v>
      </c>
      <c r="G856" s="158"/>
      <c r="H856" s="159"/>
      <c r="I856" s="160"/>
      <c r="J856" s="161"/>
      <c r="K856" s="133"/>
      <c r="L856" s="133"/>
      <c r="M856" s="133"/>
      <c r="N856" s="133"/>
      <c r="O856" s="134"/>
      <c r="P856" s="134"/>
      <c r="Q856" s="134"/>
      <c r="R856" s="131"/>
      <c r="S856" s="131"/>
      <c r="T856" s="130"/>
      <c r="U856" s="6"/>
      <c r="V856" s="8"/>
      <c r="W856" s="8"/>
      <c r="X856" s="132" t="str">
        <f>F856</f>
        <v>Impregnace řeziva máčením proti dřevokaznému hmyzu, houbám a plísním, třída ohrožení 1 a 2 (dřevo v interiéru)</v>
      </c>
      <c r="Y856" s="9"/>
      <c r="AA856" s="11"/>
    </row>
    <row r="857" spans="1:27" ht="7.5" customHeight="1" outlineLevel="4" x14ac:dyDescent="0.15">
      <c r="B857" s="69"/>
      <c r="C857" s="69"/>
      <c r="D857" s="60"/>
      <c r="E857" s="60"/>
      <c r="F857" s="61"/>
      <c r="G857" s="60"/>
      <c r="H857" s="65"/>
      <c r="I857" s="104"/>
      <c r="J857" s="63"/>
      <c r="K857" s="65"/>
      <c r="L857" s="65"/>
      <c r="M857" s="65"/>
      <c r="N857" s="65"/>
      <c r="O857" s="63"/>
      <c r="P857" s="63"/>
      <c r="Q857" s="63"/>
      <c r="R857" s="60"/>
      <c r="S857" s="60"/>
      <c r="T857" s="69"/>
      <c r="U857" s="8"/>
      <c r="X857" s="60"/>
    </row>
    <row r="858" spans="1:27" ht="11.25" outlineLevel="4" x14ac:dyDescent="0.2">
      <c r="A858" s="136"/>
      <c r="B858" s="137"/>
      <c r="C858" s="137"/>
      <c r="D858" s="138"/>
      <c r="E858" s="144" t="s">
        <v>1</v>
      </c>
      <c r="F858" s="139" t="s">
        <v>679</v>
      </c>
      <c r="G858" s="138"/>
      <c r="H858" s="140">
        <v>3.8588399999999998</v>
      </c>
      <c r="I858" s="141"/>
      <c r="J858" s="142"/>
      <c r="K858" s="143"/>
      <c r="L858" s="143"/>
      <c r="M858" s="143"/>
      <c r="N858" s="143"/>
      <c r="O858" s="142"/>
      <c r="P858" s="142"/>
      <c r="Q858" s="142"/>
      <c r="R858" s="138"/>
      <c r="S858" s="138"/>
      <c r="T858" s="137"/>
      <c r="U858" s="6"/>
      <c r="V858" s="8"/>
      <c r="W858" s="8"/>
      <c r="X858" s="60"/>
    </row>
    <row r="859" spans="1:27" ht="11.25" outlineLevel="4" x14ac:dyDescent="0.2">
      <c r="A859" s="136"/>
      <c r="B859" s="137"/>
      <c r="C859" s="137"/>
      <c r="D859" s="138"/>
      <c r="E859" s="144"/>
      <c r="F859" s="139" t="s">
        <v>680</v>
      </c>
      <c r="G859" s="138"/>
      <c r="H859" s="140">
        <v>1.0032000000000001</v>
      </c>
      <c r="I859" s="141"/>
      <c r="J859" s="142"/>
      <c r="K859" s="143"/>
      <c r="L859" s="143"/>
      <c r="M859" s="143"/>
      <c r="N859" s="143"/>
      <c r="O859" s="142"/>
      <c r="P859" s="142"/>
      <c r="Q859" s="142"/>
      <c r="R859" s="138"/>
      <c r="S859" s="138"/>
      <c r="T859" s="137"/>
      <c r="U859" s="6"/>
      <c r="V859" s="8"/>
      <c r="W859" s="8"/>
      <c r="X859" s="60"/>
    </row>
    <row r="860" spans="1:27" ht="7.5" customHeight="1" outlineLevel="4" x14ac:dyDescent="0.15">
      <c r="A860" s="8"/>
      <c r="B860" s="69"/>
      <c r="C860" s="69"/>
      <c r="D860" s="60"/>
      <c r="E860" s="60"/>
      <c r="F860" s="103"/>
      <c r="G860" s="60"/>
      <c r="H860" s="65"/>
      <c r="I860" s="104"/>
      <c r="J860" s="63"/>
      <c r="K860" s="65"/>
      <c r="L860" s="65"/>
      <c r="M860" s="65"/>
      <c r="N860" s="65"/>
      <c r="O860" s="63"/>
      <c r="P860" s="63"/>
      <c r="Q860" s="63"/>
      <c r="R860" s="60"/>
      <c r="S860" s="60"/>
      <c r="T860" s="69"/>
      <c r="U860" s="8"/>
      <c r="X860" s="60"/>
    </row>
    <row r="861" spans="1:27" ht="11.25" outlineLevel="3" x14ac:dyDescent="0.2">
      <c r="A861" s="4"/>
      <c r="B861" s="119"/>
      <c r="C861" s="120">
        <v>128</v>
      </c>
      <c r="D861" s="121" t="s">
        <v>113</v>
      </c>
      <c r="E861" s="122" t="s">
        <v>681</v>
      </c>
      <c r="F861" s="123" t="s">
        <v>682</v>
      </c>
      <c r="G861" s="121" t="s">
        <v>143</v>
      </c>
      <c r="H861" s="124">
        <v>1.8720000000000001</v>
      </c>
      <c r="I861" s="125">
        <v>0</v>
      </c>
      <c r="J861" s="126">
        <f>H861*I861</f>
        <v>0</v>
      </c>
      <c r="K861" s="124"/>
      <c r="L861" s="124">
        <f>H861*K861</f>
        <v>0</v>
      </c>
      <c r="M861" s="124"/>
      <c r="N861" s="124">
        <f>H861*M861</f>
        <v>0</v>
      </c>
      <c r="O861" s="126">
        <v>21</v>
      </c>
      <c r="P861" s="126">
        <f>J861*(O861/100)</f>
        <v>0</v>
      </c>
      <c r="Q861" s="126">
        <f>J861+P861</f>
        <v>0</v>
      </c>
      <c r="R861" s="127"/>
      <c r="S861" s="127" t="s">
        <v>117</v>
      </c>
      <c r="T861" s="128">
        <v>1</v>
      </c>
      <c r="U861" s="8"/>
      <c r="V861" s="8"/>
      <c r="W861" s="8"/>
      <c r="X861" s="60"/>
    </row>
    <row r="862" spans="1:27" ht="9.75" outlineLevel="4" x14ac:dyDescent="0.2">
      <c r="A862" s="129"/>
      <c r="B862" s="130"/>
      <c r="C862" s="130"/>
      <c r="D862" s="131"/>
      <c r="E862" s="135" t="s">
        <v>0</v>
      </c>
      <c r="F862" s="158" t="s">
        <v>683</v>
      </c>
      <c r="G862" s="158"/>
      <c r="H862" s="159"/>
      <c r="I862" s="160"/>
      <c r="J862" s="161"/>
      <c r="K862" s="133"/>
      <c r="L862" s="133"/>
      <c r="M862" s="133"/>
      <c r="N862" s="133"/>
      <c r="O862" s="134"/>
      <c r="P862" s="134"/>
      <c r="Q862" s="134"/>
      <c r="R862" s="131"/>
      <c r="S862" s="131"/>
      <c r="T862" s="130"/>
      <c r="U862" s="6"/>
      <c r="V862" s="8"/>
      <c r="W862" s="8"/>
      <c r="X862" s="132" t="str">
        <f>F862</f>
        <v>Hoblování hraněného řeziva zabudovaného do konstrukce vícestranné hranoly</v>
      </c>
      <c r="Y862" s="9"/>
      <c r="AA862" s="11"/>
    </row>
    <row r="863" spans="1:27" ht="7.5" customHeight="1" outlineLevel="4" x14ac:dyDescent="0.15">
      <c r="B863" s="69"/>
      <c r="C863" s="69"/>
      <c r="D863" s="60"/>
      <c r="E863" s="60"/>
      <c r="F863" s="61"/>
      <c r="G863" s="60"/>
      <c r="H863" s="65"/>
      <c r="I863" s="104"/>
      <c r="J863" s="63"/>
      <c r="K863" s="65"/>
      <c r="L863" s="65"/>
      <c r="M863" s="65"/>
      <c r="N863" s="65"/>
      <c r="O863" s="63"/>
      <c r="P863" s="63"/>
      <c r="Q863" s="63"/>
      <c r="R863" s="60"/>
      <c r="S863" s="60"/>
      <c r="T863" s="69"/>
      <c r="U863" s="8"/>
      <c r="X863" s="60"/>
    </row>
    <row r="864" spans="1:27" ht="11.25" outlineLevel="4" x14ac:dyDescent="0.2">
      <c r="A864" s="136"/>
      <c r="B864" s="137"/>
      <c r="C864" s="137"/>
      <c r="D864" s="138"/>
      <c r="E864" s="144" t="s">
        <v>1</v>
      </c>
      <c r="F864" s="139" t="s">
        <v>132</v>
      </c>
      <c r="G864" s="138"/>
      <c r="H864" s="140">
        <v>0</v>
      </c>
      <c r="I864" s="141"/>
      <c r="J864" s="142"/>
      <c r="K864" s="143"/>
      <c r="L864" s="143"/>
      <c r="M864" s="143"/>
      <c r="N864" s="143"/>
      <c r="O864" s="142"/>
      <c r="P864" s="142"/>
      <c r="Q864" s="142"/>
      <c r="R864" s="138"/>
      <c r="S864" s="138"/>
      <c r="T864" s="137"/>
      <c r="U864" s="6"/>
      <c r="V864" s="8"/>
      <c r="W864" s="8"/>
      <c r="X864" s="60"/>
    </row>
    <row r="865" spans="1:27" ht="11.25" outlineLevel="4" x14ac:dyDescent="0.2">
      <c r="A865" s="136"/>
      <c r="B865" s="137"/>
      <c r="C865" s="137"/>
      <c r="D865" s="138"/>
      <c r="E865" s="144"/>
      <c r="F865" s="139" t="s">
        <v>684</v>
      </c>
      <c r="G865" s="138"/>
      <c r="H865" s="140">
        <v>1.8720000000000001</v>
      </c>
      <c r="I865" s="141"/>
      <c r="J865" s="142"/>
      <c r="K865" s="143"/>
      <c r="L865" s="143"/>
      <c r="M865" s="143"/>
      <c r="N865" s="143"/>
      <c r="O865" s="142"/>
      <c r="P865" s="142"/>
      <c r="Q865" s="142"/>
      <c r="R865" s="138"/>
      <c r="S865" s="138"/>
      <c r="T865" s="137"/>
      <c r="U865" s="6"/>
      <c r="V865" s="8"/>
      <c r="W865" s="8"/>
      <c r="X865" s="60"/>
    </row>
    <row r="866" spans="1:27" ht="7.5" customHeight="1" outlineLevel="4" x14ac:dyDescent="0.15">
      <c r="A866" s="8"/>
      <c r="B866" s="69"/>
      <c r="C866" s="69"/>
      <c r="D866" s="60"/>
      <c r="E866" s="60"/>
      <c r="F866" s="103"/>
      <c r="G866" s="60"/>
      <c r="H866" s="65"/>
      <c r="I866" s="104"/>
      <c r="J866" s="63"/>
      <c r="K866" s="65"/>
      <c r="L866" s="65"/>
      <c r="M866" s="65"/>
      <c r="N866" s="65"/>
      <c r="O866" s="63"/>
      <c r="P866" s="63"/>
      <c r="Q866" s="63"/>
      <c r="R866" s="60"/>
      <c r="S866" s="60"/>
      <c r="T866" s="69"/>
      <c r="U866" s="8"/>
      <c r="X866" s="60"/>
    </row>
    <row r="867" spans="1:27" ht="11.25" outlineLevel="3" x14ac:dyDescent="0.2">
      <c r="A867" s="4"/>
      <c r="B867" s="119"/>
      <c r="C867" s="120">
        <v>129</v>
      </c>
      <c r="D867" s="121" t="s">
        <v>113</v>
      </c>
      <c r="E867" s="122" t="s">
        <v>685</v>
      </c>
      <c r="F867" s="123" t="s">
        <v>686</v>
      </c>
      <c r="G867" s="121" t="s">
        <v>143</v>
      </c>
      <c r="H867" s="124">
        <v>57.552649999999986</v>
      </c>
      <c r="I867" s="125">
        <v>0</v>
      </c>
      <c r="J867" s="126">
        <f>H867*I867</f>
        <v>0</v>
      </c>
      <c r="K867" s="124">
        <v>1.2E-4</v>
      </c>
      <c r="L867" s="124">
        <f>H867*K867</f>
        <v>6.9063179999999981E-3</v>
      </c>
      <c r="M867" s="124"/>
      <c r="N867" s="124">
        <f>H867*M867</f>
        <v>0</v>
      </c>
      <c r="O867" s="126">
        <v>21</v>
      </c>
      <c r="P867" s="126">
        <f>J867*(O867/100)</f>
        <v>0</v>
      </c>
      <c r="Q867" s="126">
        <f>J867+P867</f>
        <v>0</v>
      </c>
      <c r="R867" s="127"/>
      <c r="S867" s="127" t="s">
        <v>117</v>
      </c>
      <c r="T867" s="128">
        <v>1</v>
      </c>
      <c r="U867" s="8"/>
      <c r="V867" s="8"/>
      <c r="W867" s="8"/>
      <c r="X867" s="60"/>
    </row>
    <row r="868" spans="1:27" ht="9.75" outlineLevel="4" x14ac:dyDescent="0.2">
      <c r="A868" s="129"/>
      <c r="B868" s="130"/>
      <c r="C868" s="130"/>
      <c r="D868" s="131"/>
      <c r="E868" s="135" t="s">
        <v>0</v>
      </c>
      <c r="F868" s="158" t="s">
        <v>687</v>
      </c>
      <c r="G868" s="158"/>
      <c r="H868" s="159"/>
      <c r="I868" s="160"/>
      <c r="J868" s="161"/>
      <c r="K868" s="133"/>
      <c r="L868" s="133"/>
      <c r="M868" s="133"/>
      <c r="N868" s="133"/>
      <c r="O868" s="134"/>
      <c r="P868" s="134"/>
      <c r="Q868" s="134"/>
      <c r="R868" s="131"/>
      <c r="S868" s="131"/>
      <c r="T868" s="130"/>
      <c r="U868" s="6"/>
      <c r="V868" s="8"/>
      <c r="W868" s="8"/>
      <c r="X868" s="132" t="str">
        <f>F868</f>
        <v>Montáž provětrávané fasády z dřevěných profilů plochy přes 5 m2 šířky profilu do 60 mm, tloušťky přes 20 mm</v>
      </c>
      <c r="Y868" s="9"/>
      <c r="AA868" s="11"/>
    </row>
    <row r="869" spans="1:27" ht="7.5" customHeight="1" outlineLevel="4" x14ac:dyDescent="0.15">
      <c r="B869" s="69"/>
      <c r="C869" s="69"/>
      <c r="D869" s="60"/>
      <c r="E869" s="60"/>
      <c r="F869" s="61"/>
      <c r="G869" s="60"/>
      <c r="H869" s="65"/>
      <c r="I869" s="104"/>
      <c r="J869" s="63"/>
      <c r="K869" s="65"/>
      <c r="L869" s="65"/>
      <c r="M869" s="65"/>
      <c r="N869" s="65"/>
      <c r="O869" s="63"/>
      <c r="P869" s="63"/>
      <c r="Q869" s="63"/>
      <c r="R869" s="60"/>
      <c r="S869" s="60"/>
      <c r="T869" s="69"/>
      <c r="U869" s="8"/>
      <c r="X869" s="60"/>
    </row>
    <row r="870" spans="1:27" ht="11.25" outlineLevel="4" x14ac:dyDescent="0.2">
      <c r="A870" s="136"/>
      <c r="B870" s="137"/>
      <c r="C870" s="137"/>
      <c r="D870" s="138"/>
      <c r="E870" s="144" t="s">
        <v>1</v>
      </c>
      <c r="F870" s="139" t="s">
        <v>132</v>
      </c>
      <c r="G870" s="138"/>
      <c r="H870" s="140">
        <v>0</v>
      </c>
      <c r="I870" s="141"/>
      <c r="J870" s="142"/>
      <c r="K870" s="143"/>
      <c r="L870" s="143"/>
      <c r="M870" s="143"/>
      <c r="N870" s="143"/>
      <c r="O870" s="142"/>
      <c r="P870" s="142"/>
      <c r="Q870" s="142"/>
      <c r="R870" s="138"/>
      <c r="S870" s="138"/>
      <c r="T870" s="137"/>
      <c r="U870" s="6"/>
      <c r="V870" s="8"/>
      <c r="W870" s="8"/>
      <c r="X870" s="60"/>
    </row>
    <row r="871" spans="1:27" ht="11.25" outlineLevel="4" x14ac:dyDescent="0.2">
      <c r="A871" s="136"/>
      <c r="B871" s="137"/>
      <c r="C871" s="137"/>
      <c r="D871" s="138"/>
      <c r="E871" s="144"/>
      <c r="F871" s="139" t="s">
        <v>688</v>
      </c>
      <c r="G871" s="138"/>
      <c r="H871" s="140">
        <v>6.0749999999999984</v>
      </c>
      <c r="I871" s="141"/>
      <c r="J871" s="142"/>
      <c r="K871" s="143"/>
      <c r="L871" s="143"/>
      <c r="M871" s="143"/>
      <c r="N871" s="143"/>
      <c r="O871" s="142"/>
      <c r="P871" s="142"/>
      <c r="Q871" s="142"/>
      <c r="R871" s="138"/>
      <c r="S871" s="138"/>
      <c r="T871" s="137"/>
      <c r="U871" s="6"/>
      <c r="V871" s="8"/>
      <c r="W871" s="8"/>
      <c r="X871" s="60"/>
    </row>
    <row r="872" spans="1:27" ht="11.25" outlineLevel="4" x14ac:dyDescent="0.2">
      <c r="A872" s="136"/>
      <c r="B872" s="137"/>
      <c r="C872" s="137"/>
      <c r="D872" s="138"/>
      <c r="E872" s="144"/>
      <c r="F872" s="139" t="s">
        <v>689</v>
      </c>
      <c r="G872" s="138"/>
      <c r="H872" s="140">
        <v>8.6149499999999968</v>
      </c>
      <c r="I872" s="141"/>
      <c r="J872" s="142"/>
      <c r="K872" s="143"/>
      <c r="L872" s="143"/>
      <c r="M872" s="143"/>
      <c r="N872" s="143"/>
      <c r="O872" s="142"/>
      <c r="P872" s="142"/>
      <c r="Q872" s="142"/>
      <c r="R872" s="138"/>
      <c r="S872" s="138"/>
      <c r="T872" s="137"/>
      <c r="U872" s="6"/>
      <c r="V872" s="8"/>
      <c r="W872" s="8"/>
      <c r="X872" s="60"/>
    </row>
    <row r="873" spans="1:27" ht="11.25" outlineLevel="4" x14ac:dyDescent="0.2">
      <c r="A873" s="136"/>
      <c r="B873" s="137"/>
      <c r="C873" s="137"/>
      <c r="D873" s="138"/>
      <c r="E873" s="144"/>
      <c r="F873" s="139" t="s">
        <v>690</v>
      </c>
      <c r="G873" s="138"/>
      <c r="H873" s="140">
        <v>26.997749999999996</v>
      </c>
      <c r="I873" s="141"/>
      <c r="J873" s="142"/>
      <c r="K873" s="143"/>
      <c r="L873" s="143"/>
      <c r="M873" s="143"/>
      <c r="N873" s="143"/>
      <c r="O873" s="142"/>
      <c r="P873" s="142"/>
      <c r="Q873" s="142"/>
      <c r="R873" s="138"/>
      <c r="S873" s="138"/>
      <c r="T873" s="137"/>
      <c r="U873" s="6"/>
      <c r="V873" s="8"/>
      <c r="W873" s="8"/>
      <c r="X873" s="60"/>
    </row>
    <row r="874" spans="1:27" ht="11.25" outlineLevel="4" x14ac:dyDescent="0.2">
      <c r="A874" s="136"/>
      <c r="B874" s="137"/>
      <c r="C874" s="137"/>
      <c r="D874" s="138"/>
      <c r="E874" s="144"/>
      <c r="F874" s="139" t="s">
        <v>691</v>
      </c>
      <c r="G874" s="138"/>
      <c r="H874" s="140">
        <v>15.864949999999997</v>
      </c>
      <c r="I874" s="141"/>
      <c r="J874" s="142"/>
      <c r="K874" s="143"/>
      <c r="L874" s="143"/>
      <c r="M874" s="143"/>
      <c r="N874" s="143"/>
      <c r="O874" s="142"/>
      <c r="P874" s="142"/>
      <c r="Q874" s="142"/>
      <c r="R874" s="138"/>
      <c r="S874" s="138"/>
      <c r="T874" s="137"/>
      <c r="U874" s="6"/>
      <c r="V874" s="8"/>
      <c r="W874" s="8"/>
      <c r="X874" s="60"/>
    </row>
    <row r="875" spans="1:27" ht="7.5" customHeight="1" outlineLevel="4" x14ac:dyDescent="0.15">
      <c r="A875" s="8"/>
      <c r="B875" s="69"/>
      <c r="C875" s="69"/>
      <c r="D875" s="60"/>
      <c r="E875" s="60"/>
      <c r="F875" s="103"/>
      <c r="G875" s="60"/>
      <c r="H875" s="65"/>
      <c r="I875" s="104"/>
      <c r="J875" s="63"/>
      <c r="K875" s="65"/>
      <c r="L875" s="65"/>
      <c r="M875" s="65"/>
      <c r="N875" s="65"/>
      <c r="O875" s="63"/>
      <c r="P875" s="63"/>
      <c r="Q875" s="63"/>
      <c r="R875" s="60"/>
      <c r="S875" s="60"/>
      <c r="T875" s="69"/>
      <c r="U875" s="8"/>
      <c r="X875" s="60"/>
    </row>
    <row r="876" spans="1:27" ht="11.25" outlineLevel="3" x14ac:dyDescent="0.2">
      <c r="A876" s="4"/>
      <c r="B876" s="119"/>
      <c r="C876" s="120">
        <v>130</v>
      </c>
      <c r="D876" s="121" t="s">
        <v>197</v>
      </c>
      <c r="E876" s="122" t="s">
        <v>692</v>
      </c>
      <c r="F876" s="123" t="s">
        <v>693</v>
      </c>
      <c r="G876" s="121" t="s">
        <v>143</v>
      </c>
      <c r="H876" s="124">
        <v>63.308300000000003</v>
      </c>
      <c r="I876" s="125">
        <v>0</v>
      </c>
      <c r="J876" s="126">
        <f>H876*I876</f>
        <v>0</v>
      </c>
      <c r="K876" s="124">
        <v>1.4880000000000001E-2</v>
      </c>
      <c r="L876" s="124">
        <f>H876*K876</f>
        <v>0.94202750400000013</v>
      </c>
      <c r="M876" s="124"/>
      <c r="N876" s="124">
        <f>H876*M876</f>
        <v>0</v>
      </c>
      <c r="O876" s="126">
        <v>21</v>
      </c>
      <c r="P876" s="126">
        <f>J876*(O876/100)</f>
        <v>0</v>
      </c>
      <c r="Q876" s="126">
        <f>J876+P876</f>
        <v>0</v>
      </c>
      <c r="R876" s="127"/>
      <c r="S876" s="127" t="s">
        <v>117</v>
      </c>
      <c r="T876" s="128">
        <v>1</v>
      </c>
      <c r="U876" s="8"/>
      <c r="V876" s="8"/>
      <c r="W876" s="8"/>
      <c r="X876" s="60"/>
    </row>
    <row r="877" spans="1:27" ht="9.75" outlineLevel="4" x14ac:dyDescent="0.2">
      <c r="A877" s="129"/>
      <c r="B877" s="130"/>
      <c r="C877" s="130"/>
      <c r="D877" s="131"/>
      <c r="E877" s="135" t="s">
        <v>0</v>
      </c>
      <c r="F877" s="158" t="s">
        <v>53</v>
      </c>
      <c r="G877" s="158"/>
      <c r="H877" s="159"/>
      <c r="I877" s="160"/>
      <c r="J877" s="161"/>
      <c r="K877" s="133"/>
      <c r="L877" s="133"/>
      <c r="M877" s="133"/>
      <c r="N877" s="133"/>
      <c r="O877" s="134"/>
      <c r="P877" s="134"/>
      <c r="Q877" s="134"/>
      <c r="R877" s="131"/>
      <c r="S877" s="131"/>
      <c r="T877" s="130"/>
      <c r="U877" s="6"/>
      <c r="V877" s="8"/>
      <c r="W877" s="8"/>
      <c r="X877" s="132" t="str">
        <f>F877</f>
        <v>---</v>
      </c>
      <c r="Y877" s="9"/>
      <c r="AA877" s="11"/>
    </row>
    <row r="878" spans="1:27" ht="7.5" customHeight="1" outlineLevel="4" x14ac:dyDescent="0.15">
      <c r="B878" s="69"/>
      <c r="C878" s="69"/>
      <c r="D878" s="60"/>
      <c r="E878" s="60"/>
      <c r="F878" s="61"/>
      <c r="G878" s="60"/>
      <c r="H878" s="65"/>
      <c r="I878" s="104"/>
      <c r="J878" s="63"/>
      <c r="K878" s="65"/>
      <c r="L878" s="65"/>
      <c r="M878" s="65"/>
      <c r="N878" s="65"/>
      <c r="O878" s="63"/>
      <c r="P878" s="63"/>
      <c r="Q878" s="63"/>
      <c r="R878" s="60"/>
      <c r="S878" s="60"/>
      <c r="T878" s="69"/>
      <c r="U878" s="8"/>
      <c r="X878" s="60"/>
    </row>
    <row r="879" spans="1:27" ht="9.75" outlineLevel="4" x14ac:dyDescent="0.2">
      <c r="A879" s="129"/>
      <c r="B879" s="130"/>
      <c r="C879" s="130"/>
      <c r="D879" s="131"/>
      <c r="E879" s="135" t="s">
        <v>24</v>
      </c>
      <c r="F879" s="147">
        <v>10</v>
      </c>
      <c r="G879" s="131"/>
      <c r="H879" s="145">
        <v>5.7553000000000001</v>
      </c>
      <c r="I879" s="146"/>
      <c r="J879" s="134"/>
      <c r="K879" s="133"/>
      <c r="L879" s="133"/>
      <c r="M879" s="133"/>
      <c r="N879" s="133"/>
      <c r="O879" s="134"/>
      <c r="P879" s="134"/>
      <c r="Q879" s="134"/>
      <c r="R879" s="131"/>
      <c r="S879" s="131"/>
      <c r="T879" s="130"/>
      <c r="U879" s="6"/>
      <c r="V879" s="8"/>
      <c r="W879" s="8"/>
      <c r="X879" s="60"/>
    </row>
    <row r="880" spans="1:27" ht="7.5" customHeight="1" outlineLevel="4" x14ac:dyDescent="0.15">
      <c r="A880" s="8"/>
      <c r="B880" s="69"/>
      <c r="C880" s="69"/>
      <c r="D880" s="60"/>
      <c r="E880" s="60"/>
      <c r="F880" s="103"/>
      <c r="G880" s="60"/>
      <c r="H880" s="65"/>
      <c r="I880" s="104"/>
      <c r="J880" s="63"/>
      <c r="K880" s="65"/>
      <c r="L880" s="65"/>
      <c r="M880" s="65"/>
      <c r="N880" s="65"/>
      <c r="O880" s="63"/>
      <c r="P880" s="63"/>
      <c r="Q880" s="63"/>
      <c r="R880" s="60"/>
      <c r="S880" s="60"/>
      <c r="T880" s="69"/>
      <c r="U880" s="8"/>
      <c r="X880" s="60"/>
    </row>
    <row r="881" spans="1:27" ht="11.25" outlineLevel="3" x14ac:dyDescent="0.2">
      <c r="A881" s="4"/>
      <c r="B881" s="119"/>
      <c r="C881" s="120">
        <v>131</v>
      </c>
      <c r="D881" s="121" t="s">
        <v>113</v>
      </c>
      <c r="E881" s="122" t="s">
        <v>694</v>
      </c>
      <c r="F881" s="123" t="s">
        <v>695</v>
      </c>
      <c r="G881" s="121" t="s">
        <v>143</v>
      </c>
      <c r="H881" s="124">
        <v>8.6496000000000013</v>
      </c>
      <c r="I881" s="125">
        <v>0</v>
      </c>
      <c r="J881" s="126">
        <f>H881*I881</f>
        <v>0</v>
      </c>
      <c r="K881" s="124"/>
      <c r="L881" s="124">
        <f>H881*K881</f>
        <v>0</v>
      </c>
      <c r="M881" s="124"/>
      <c r="N881" s="124">
        <f>H881*M881</f>
        <v>0</v>
      </c>
      <c r="O881" s="126">
        <v>21</v>
      </c>
      <c r="P881" s="126">
        <f>J881*(O881/100)</f>
        <v>0</v>
      </c>
      <c r="Q881" s="126">
        <f>J881+P881</f>
        <v>0</v>
      </c>
      <c r="R881" s="127"/>
      <c r="S881" s="127" t="s">
        <v>117</v>
      </c>
      <c r="T881" s="128">
        <v>1</v>
      </c>
      <c r="U881" s="8"/>
      <c r="V881" s="8"/>
      <c r="W881" s="8"/>
      <c r="X881" s="60"/>
    </row>
    <row r="882" spans="1:27" ht="9.75" outlineLevel="4" x14ac:dyDescent="0.2">
      <c r="A882" s="129"/>
      <c r="B882" s="130"/>
      <c r="C882" s="130"/>
      <c r="D882" s="131"/>
      <c r="E882" s="135" t="s">
        <v>0</v>
      </c>
      <c r="F882" s="158" t="s">
        <v>695</v>
      </c>
      <c r="G882" s="158"/>
      <c r="H882" s="159"/>
      <c r="I882" s="160"/>
      <c r="J882" s="161"/>
      <c r="K882" s="133"/>
      <c r="L882" s="133"/>
      <c r="M882" s="133"/>
      <c r="N882" s="133"/>
      <c r="O882" s="134"/>
      <c r="P882" s="134"/>
      <c r="Q882" s="134"/>
      <c r="R882" s="131"/>
      <c r="S882" s="131"/>
      <c r="T882" s="130"/>
      <c r="U882" s="6"/>
      <c r="V882" s="8"/>
      <c r="W882" s="8"/>
      <c r="X882" s="132" t="str">
        <f>F882</f>
        <v>Osazení vrat tesařských otočných</v>
      </c>
      <c r="Y882" s="9"/>
      <c r="AA882" s="11"/>
    </row>
    <row r="883" spans="1:27" ht="7.5" customHeight="1" outlineLevel="4" x14ac:dyDescent="0.15">
      <c r="B883" s="69"/>
      <c r="C883" s="69"/>
      <c r="D883" s="60"/>
      <c r="E883" s="60"/>
      <c r="F883" s="61"/>
      <c r="G883" s="60"/>
      <c r="H883" s="65"/>
      <c r="I883" s="104"/>
      <c r="J883" s="63"/>
      <c r="K883" s="65"/>
      <c r="L883" s="65"/>
      <c r="M883" s="65"/>
      <c r="N883" s="65"/>
      <c r="O883" s="63"/>
      <c r="P883" s="63"/>
      <c r="Q883" s="63"/>
      <c r="R883" s="60"/>
      <c r="S883" s="60"/>
      <c r="T883" s="69"/>
      <c r="U883" s="8"/>
      <c r="X883" s="60"/>
    </row>
    <row r="884" spans="1:27" ht="11.25" outlineLevel="4" x14ac:dyDescent="0.2">
      <c r="A884" s="136"/>
      <c r="B884" s="137"/>
      <c r="C884" s="137"/>
      <c r="D884" s="138"/>
      <c r="E884" s="144" t="s">
        <v>1</v>
      </c>
      <c r="F884" s="139" t="s">
        <v>132</v>
      </c>
      <c r="G884" s="138"/>
      <c r="H884" s="140">
        <v>0</v>
      </c>
      <c r="I884" s="141"/>
      <c r="J884" s="142"/>
      <c r="K884" s="143"/>
      <c r="L884" s="143"/>
      <c r="M884" s="143"/>
      <c r="N884" s="143"/>
      <c r="O884" s="142"/>
      <c r="P884" s="142"/>
      <c r="Q884" s="142"/>
      <c r="R884" s="138"/>
      <c r="S884" s="138"/>
      <c r="T884" s="137"/>
      <c r="U884" s="6"/>
      <c r="V884" s="8"/>
      <c r="W884" s="8"/>
      <c r="X884" s="60"/>
    </row>
    <row r="885" spans="1:27" ht="11.25" outlineLevel="4" x14ac:dyDescent="0.2">
      <c r="A885" s="136"/>
      <c r="B885" s="137"/>
      <c r="C885" s="137"/>
      <c r="D885" s="138"/>
      <c r="E885" s="144"/>
      <c r="F885" s="139" t="s">
        <v>696</v>
      </c>
      <c r="G885" s="138"/>
      <c r="H885" s="140">
        <v>8.6496000000000013</v>
      </c>
      <c r="I885" s="141"/>
      <c r="J885" s="142"/>
      <c r="K885" s="143"/>
      <c r="L885" s="143"/>
      <c r="M885" s="143"/>
      <c r="N885" s="143"/>
      <c r="O885" s="142"/>
      <c r="P885" s="142"/>
      <c r="Q885" s="142"/>
      <c r="R885" s="138"/>
      <c r="S885" s="138"/>
      <c r="T885" s="137"/>
      <c r="U885" s="6"/>
      <c r="V885" s="8"/>
      <c r="W885" s="8"/>
      <c r="X885" s="60"/>
    </row>
    <row r="886" spans="1:27" ht="7.5" customHeight="1" outlineLevel="4" x14ac:dyDescent="0.15">
      <c r="A886" s="8"/>
      <c r="B886" s="69"/>
      <c r="C886" s="69"/>
      <c r="D886" s="60"/>
      <c r="E886" s="60"/>
      <c r="F886" s="103"/>
      <c r="G886" s="60"/>
      <c r="H886" s="65"/>
      <c r="I886" s="104"/>
      <c r="J886" s="63"/>
      <c r="K886" s="65"/>
      <c r="L886" s="65"/>
      <c r="M886" s="65"/>
      <c r="N886" s="65"/>
      <c r="O886" s="63"/>
      <c r="P886" s="63"/>
      <c r="Q886" s="63"/>
      <c r="R886" s="60"/>
      <c r="S886" s="60"/>
      <c r="T886" s="69"/>
      <c r="U886" s="8"/>
      <c r="X886" s="60"/>
    </row>
    <row r="887" spans="1:27" ht="22.5" outlineLevel="3" x14ac:dyDescent="0.2">
      <c r="A887" s="4"/>
      <c r="B887" s="119"/>
      <c r="C887" s="120">
        <v>132</v>
      </c>
      <c r="D887" s="121" t="s">
        <v>197</v>
      </c>
      <c r="E887" s="122" t="s">
        <v>697</v>
      </c>
      <c r="F887" s="123" t="s">
        <v>698</v>
      </c>
      <c r="G887" s="121" t="s">
        <v>318</v>
      </c>
      <c r="H887" s="124">
        <v>2</v>
      </c>
      <c r="I887" s="125">
        <v>0</v>
      </c>
      <c r="J887" s="126">
        <f>H887*I887</f>
        <v>0</v>
      </c>
      <c r="K887" s="124">
        <v>4.4999999999999998E-2</v>
      </c>
      <c r="L887" s="124">
        <f>H887*K887</f>
        <v>0.09</v>
      </c>
      <c r="M887" s="124"/>
      <c r="N887" s="124">
        <f>H887*M887</f>
        <v>0</v>
      </c>
      <c r="O887" s="126">
        <v>21</v>
      </c>
      <c r="P887" s="126">
        <f>J887*(O887/100)</f>
        <v>0</v>
      </c>
      <c r="Q887" s="126">
        <f>J887+P887</f>
        <v>0</v>
      </c>
      <c r="R887" s="127"/>
      <c r="S887" s="127" t="s">
        <v>323</v>
      </c>
      <c r="T887" s="128">
        <v>1</v>
      </c>
      <c r="U887" s="8"/>
      <c r="V887" s="8"/>
      <c r="W887" s="8"/>
      <c r="X887" s="60"/>
    </row>
    <row r="888" spans="1:27" ht="9.75" outlineLevel="4" x14ac:dyDescent="0.2">
      <c r="A888" s="129"/>
      <c r="B888" s="130"/>
      <c r="C888" s="130"/>
      <c r="D888" s="131"/>
      <c r="E888" s="135" t="s">
        <v>0</v>
      </c>
      <c r="F888" s="158" t="s">
        <v>53</v>
      </c>
      <c r="G888" s="158"/>
      <c r="H888" s="159"/>
      <c r="I888" s="160"/>
      <c r="J888" s="161"/>
      <c r="K888" s="133"/>
      <c r="L888" s="133"/>
      <c r="M888" s="133"/>
      <c r="N888" s="133"/>
      <c r="O888" s="134"/>
      <c r="P888" s="134"/>
      <c r="Q888" s="134"/>
      <c r="R888" s="131"/>
      <c r="S888" s="131"/>
      <c r="T888" s="130"/>
      <c r="U888" s="6"/>
      <c r="V888" s="8"/>
      <c r="W888" s="8"/>
      <c r="X888" s="132" t="str">
        <f>F888</f>
        <v>---</v>
      </c>
      <c r="Y888" s="9"/>
      <c r="AA888" s="11"/>
    </row>
    <row r="889" spans="1:27" ht="7.5" customHeight="1" outlineLevel="4" x14ac:dyDescent="0.15">
      <c r="B889" s="69"/>
      <c r="C889" s="69"/>
      <c r="D889" s="60"/>
      <c r="E889" s="60"/>
      <c r="F889" s="61"/>
      <c r="G889" s="60"/>
      <c r="H889" s="65"/>
      <c r="I889" s="104"/>
      <c r="J889" s="63"/>
      <c r="K889" s="65"/>
      <c r="L889" s="65"/>
      <c r="M889" s="65"/>
      <c r="N889" s="65"/>
      <c r="O889" s="63"/>
      <c r="P889" s="63"/>
      <c r="Q889" s="63"/>
      <c r="R889" s="60"/>
      <c r="S889" s="60"/>
      <c r="T889" s="69"/>
      <c r="U889" s="8"/>
      <c r="X889" s="60"/>
    </row>
    <row r="890" spans="1:27" ht="11.25" outlineLevel="3" x14ac:dyDescent="0.2">
      <c r="A890" s="4"/>
      <c r="B890" s="119"/>
      <c r="C890" s="120">
        <v>133</v>
      </c>
      <c r="D890" s="121" t="s">
        <v>113</v>
      </c>
      <c r="E890" s="122" t="s">
        <v>699</v>
      </c>
      <c r="F890" s="123" t="s">
        <v>700</v>
      </c>
      <c r="G890" s="121" t="s">
        <v>318</v>
      </c>
      <c r="H890" s="124">
        <v>10</v>
      </c>
      <c r="I890" s="125">
        <v>0</v>
      </c>
      <c r="J890" s="126">
        <f>H890*I890</f>
        <v>0</v>
      </c>
      <c r="K890" s="124">
        <v>2.6700000000000001E-3</v>
      </c>
      <c r="L890" s="124">
        <f>H890*K890</f>
        <v>2.6700000000000002E-2</v>
      </c>
      <c r="M890" s="124"/>
      <c r="N890" s="124">
        <f>H890*M890</f>
        <v>0</v>
      </c>
      <c r="O890" s="126">
        <v>21</v>
      </c>
      <c r="P890" s="126">
        <f>J890*(O890/100)</f>
        <v>0</v>
      </c>
      <c r="Q890" s="126">
        <f>J890+P890</f>
        <v>0</v>
      </c>
      <c r="R890" s="127"/>
      <c r="S890" s="127" t="s">
        <v>117</v>
      </c>
      <c r="T890" s="128">
        <v>1</v>
      </c>
      <c r="U890" s="8"/>
      <c r="V890" s="8"/>
      <c r="W890" s="8"/>
      <c r="X890" s="60"/>
    </row>
    <row r="891" spans="1:27" ht="9.75" outlineLevel="4" x14ac:dyDescent="0.2">
      <c r="A891" s="129"/>
      <c r="B891" s="130"/>
      <c r="C891" s="130"/>
      <c r="D891" s="131"/>
      <c r="E891" s="135" t="s">
        <v>0</v>
      </c>
      <c r="F891" s="158" t="s">
        <v>701</v>
      </c>
      <c r="G891" s="158"/>
      <c r="H891" s="159"/>
      <c r="I891" s="160"/>
      <c r="J891" s="161"/>
      <c r="K891" s="133"/>
      <c r="L891" s="133"/>
      <c r="M891" s="133"/>
      <c r="N891" s="133"/>
      <c r="O891" s="134"/>
      <c r="P891" s="134"/>
      <c r="Q891" s="134"/>
      <c r="R891" s="131"/>
      <c r="S891" s="131"/>
      <c r="T891" s="130"/>
      <c r="U891" s="6"/>
      <c r="V891" s="8"/>
      <c r="W891" s="8"/>
      <c r="X891" s="132" t="str">
        <f>F891</f>
        <v>Montáž ocelových spojovacích prostředků (materiál ve specifikaci) kotevních želez příložek, patek, táhel</v>
      </c>
      <c r="Y891" s="9"/>
      <c r="AA891" s="11"/>
    </row>
    <row r="892" spans="1:27" ht="7.5" customHeight="1" outlineLevel="4" x14ac:dyDescent="0.15">
      <c r="B892" s="69"/>
      <c r="C892" s="69"/>
      <c r="D892" s="60"/>
      <c r="E892" s="60"/>
      <c r="F892" s="61"/>
      <c r="G892" s="60"/>
      <c r="H892" s="65"/>
      <c r="I892" s="104"/>
      <c r="J892" s="63"/>
      <c r="K892" s="65"/>
      <c r="L892" s="65"/>
      <c r="M892" s="65"/>
      <c r="N892" s="65"/>
      <c r="O892" s="63"/>
      <c r="P892" s="63"/>
      <c r="Q892" s="63"/>
      <c r="R892" s="60"/>
      <c r="S892" s="60"/>
      <c r="T892" s="69"/>
      <c r="U892" s="8"/>
      <c r="X892" s="60"/>
    </row>
    <row r="893" spans="1:27" ht="11.25" outlineLevel="4" x14ac:dyDescent="0.2">
      <c r="A893" s="136"/>
      <c r="B893" s="137"/>
      <c r="C893" s="137"/>
      <c r="D893" s="138"/>
      <c r="E893" s="144" t="s">
        <v>1</v>
      </c>
      <c r="F893" s="139" t="s">
        <v>132</v>
      </c>
      <c r="G893" s="138"/>
      <c r="H893" s="140">
        <v>0</v>
      </c>
      <c r="I893" s="141"/>
      <c r="J893" s="142"/>
      <c r="K893" s="143"/>
      <c r="L893" s="143"/>
      <c r="M893" s="143"/>
      <c r="N893" s="143"/>
      <c r="O893" s="142"/>
      <c r="P893" s="142"/>
      <c r="Q893" s="142"/>
      <c r="R893" s="138"/>
      <c r="S893" s="138"/>
      <c r="T893" s="137"/>
      <c r="U893" s="6"/>
      <c r="V893" s="8"/>
      <c r="W893" s="8"/>
      <c r="X893" s="60"/>
    </row>
    <row r="894" spans="1:27" ht="11.25" outlineLevel="4" x14ac:dyDescent="0.2">
      <c r="A894" s="136"/>
      <c r="B894" s="137"/>
      <c r="C894" s="137"/>
      <c r="D894" s="138"/>
      <c r="E894" s="144"/>
      <c r="F894" s="139" t="s">
        <v>702</v>
      </c>
      <c r="G894" s="138"/>
      <c r="H894" s="140">
        <v>10</v>
      </c>
      <c r="I894" s="141"/>
      <c r="J894" s="142"/>
      <c r="K894" s="143"/>
      <c r="L894" s="143"/>
      <c r="M894" s="143"/>
      <c r="N894" s="143"/>
      <c r="O894" s="142"/>
      <c r="P894" s="142"/>
      <c r="Q894" s="142"/>
      <c r="R894" s="138"/>
      <c r="S894" s="138"/>
      <c r="T894" s="137"/>
      <c r="U894" s="6"/>
      <c r="V894" s="8"/>
      <c r="W894" s="8"/>
      <c r="X894" s="60"/>
    </row>
    <row r="895" spans="1:27" ht="7.5" customHeight="1" outlineLevel="4" x14ac:dyDescent="0.15">
      <c r="A895" s="8"/>
      <c r="B895" s="69"/>
      <c r="C895" s="69"/>
      <c r="D895" s="60"/>
      <c r="E895" s="60"/>
      <c r="F895" s="103"/>
      <c r="G895" s="60"/>
      <c r="H895" s="65"/>
      <c r="I895" s="104"/>
      <c r="J895" s="63"/>
      <c r="K895" s="65"/>
      <c r="L895" s="65"/>
      <c r="M895" s="65"/>
      <c r="N895" s="65"/>
      <c r="O895" s="63"/>
      <c r="P895" s="63"/>
      <c r="Q895" s="63"/>
      <c r="R895" s="60"/>
      <c r="S895" s="60"/>
      <c r="T895" s="69"/>
      <c r="U895" s="8"/>
      <c r="X895" s="60"/>
    </row>
    <row r="896" spans="1:27" ht="11.25" outlineLevel="3" x14ac:dyDescent="0.2">
      <c r="A896" s="4"/>
      <c r="B896" s="119"/>
      <c r="C896" s="120">
        <v>134</v>
      </c>
      <c r="D896" s="121" t="s">
        <v>197</v>
      </c>
      <c r="E896" s="122" t="s">
        <v>703</v>
      </c>
      <c r="F896" s="123" t="s">
        <v>704</v>
      </c>
      <c r="G896" s="121" t="s">
        <v>318</v>
      </c>
      <c r="H896" s="124">
        <v>10</v>
      </c>
      <c r="I896" s="125">
        <v>0</v>
      </c>
      <c r="J896" s="126">
        <f>H896*I896</f>
        <v>0</v>
      </c>
      <c r="K896" s="124">
        <v>1.8500000000000001E-3</v>
      </c>
      <c r="L896" s="124">
        <f>H896*K896</f>
        <v>1.8500000000000003E-2</v>
      </c>
      <c r="M896" s="124"/>
      <c r="N896" s="124">
        <f>H896*M896</f>
        <v>0</v>
      </c>
      <c r="O896" s="126">
        <v>21</v>
      </c>
      <c r="P896" s="126">
        <f>J896*(O896/100)</f>
        <v>0</v>
      </c>
      <c r="Q896" s="126">
        <f>J896+P896</f>
        <v>0</v>
      </c>
      <c r="R896" s="127"/>
      <c r="S896" s="127" t="s">
        <v>117</v>
      </c>
      <c r="T896" s="128">
        <v>1</v>
      </c>
      <c r="U896" s="8"/>
      <c r="V896" s="8"/>
      <c r="W896" s="8"/>
      <c r="X896" s="60"/>
    </row>
    <row r="897" spans="1:27" ht="9.75" outlineLevel="4" x14ac:dyDescent="0.2">
      <c r="A897" s="129"/>
      <c r="B897" s="130"/>
      <c r="C897" s="130"/>
      <c r="D897" s="131"/>
      <c r="E897" s="135" t="s">
        <v>0</v>
      </c>
      <c r="F897" s="158" t="s">
        <v>53</v>
      </c>
      <c r="G897" s="158"/>
      <c r="H897" s="159"/>
      <c r="I897" s="160"/>
      <c r="J897" s="161"/>
      <c r="K897" s="133"/>
      <c r="L897" s="133"/>
      <c r="M897" s="133"/>
      <c r="N897" s="133"/>
      <c r="O897" s="134"/>
      <c r="P897" s="134"/>
      <c r="Q897" s="134"/>
      <c r="R897" s="131"/>
      <c r="S897" s="131"/>
      <c r="T897" s="130"/>
      <c r="U897" s="6"/>
      <c r="V897" s="8"/>
      <c r="W897" s="8"/>
      <c r="X897" s="132" t="str">
        <f>F897</f>
        <v>---</v>
      </c>
      <c r="Y897" s="9"/>
      <c r="AA897" s="11"/>
    </row>
    <row r="898" spans="1:27" ht="7.5" customHeight="1" outlineLevel="4" x14ac:dyDescent="0.15">
      <c r="B898" s="69"/>
      <c r="C898" s="69"/>
      <c r="D898" s="60"/>
      <c r="E898" s="60"/>
      <c r="F898" s="61"/>
      <c r="G898" s="60"/>
      <c r="H898" s="65"/>
      <c r="I898" s="104"/>
      <c r="J898" s="63"/>
      <c r="K898" s="65"/>
      <c r="L898" s="65"/>
      <c r="M898" s="65"/>
      <c r="N898" s="65"/>
      <c r="O898" s="63"/>
      <c r="P898" s="63"/>
      <c r="Q898" s="63"/>
      <c r="R898" s="60"/>
      <c r="S898" s="60"/>
      <c r="T898" s="69"/>
      <c r="U898" s="8"/>
      <c r="X898" s="60"/>
    </row>
    <row r="899" spans="1:27" ht="11.25" outlineLevel="3" x14ac:dyDescent="0.2">
      <c r="A899" s="4"/>
      <c r="B899" s="119"/>
      <c r="C899" s="120">
        <v>135</v>
      </c>
      <c r="D899" s="121" t="s">
        <v>113</v>
      </c>
      <c r="E899" s="122" t="s">
        <v>705</v>
      </c>
      <c r="F899" s="123" t="s">
        <v>706</v>
      </c>
      <c r="G899" s="121" t="s">
        <v>318</v>
      </c>
      <c r="H899" s="124">
        <v>40</v>
      </c>
      <c r="I899" s="125">
        <v>0</v>
      </c>
      <c r="J899" s="126">
        <f>H899*I899</f>
        <v>0</v>
      </c>
      <c r="K899" s="124">
        <v>1.0000000000000001E-5</v>
      </c>
      <c r="L899" s="124">
        <f>H899*K899</f>
        <v>4.0000000000000002E-4</v>
      </c>
      <c r="M899" s="124"/>
      <c r="N899" s="124">
        <f>H899*M899</f>
        <v>0</v>
      </c>
      <c r="O899" s="126">
        <v>21</v>
      </c>
      <c r="P899" s="126">
        <f>J899*(O899/100)</f>
        <v>0</v>
      </c>
      <c r="Q899" s="126">
        <f>J899+P899</f>
        <v>0</v>
      </c>
      <c r="R899" s="127"/>
      <c r="S899" s="127" t="s">
        <v>117</v>
      </c>
      <c r="T899" s="128">
        <v>1</v>
      </c>
      <c r="U899" s="8"/>
      <c r="V899" s="8"/>
      <c r="W899" s="8"/>
      <c r="X899" s="60"/>
    </row>
    <row r="900" spans="1:27" ht="9.75" outlineLevel="4" x14ac:dyDescent="0.2">
      <c r="A900" s="129"/>
      <c r="B900" s="130"/>
      <c r="C900" s="130"/>
      <c r="D900" s="131"/>
      <c r="E900" s="135" t="s">
        <v>0</v>
      </c>
      <c r="F900" s="158" t="s">
        <v>707</v>
      </c>
      <c r="G900" s="158"/>
      <c r="H900" s="159"/>
      <c r="I900" s="160"/>
      <c r="J900" s="161"/>
      <c r="K900" s="133"/>
      <c r="L900" s="133"/>
      <c r="M900" s="133"/>
      <c r="N900" s="133"/>
      <c r="O900" s="134"/>
      <c r="P900" s="134"/>
      <c r="Q900" s="134"/>
      <c r="R900" s="131"/>
      <c r="S900" s="131"/>
      <c r="T900" s="130"/>
      <c r="U900" s="6"/>
      <c r="V900" s="8"/>
      <c r="W900" s="8"/>
      <c r="X900" s="132" t="str">
        <f>F900</f>
        <v>Kotva chemická s vyvrtáním otvoru do betonu, železobetonu nebo tvrdého kamene tmel, velikost M 12, hloubka 110 mm</v>
      </c>
      <c r="Y900" s="9"/>
      <c r="AA900" s="11"/>
    </row>
    <row r="901" spans="1:27" ht="7.5" customHeight="1" outlineLevel="4" x14ac:dyDescent="0.15">
      <c r="B901" s="69"/>
      <c r="C901" s="69"/>
      <c r="D901" s="60"/>
      <c r="E901" s="60"/>
      <c r="F901" s="61"/>
      <c r="G901" s="60"/>
      <c r="H901" s="65"/>
      <c r="I901" s="104"/>
      <c r="J901" s="63"/>
      <c r="K901" s="65"/>
      <c r="L901" s="65"/>
      <c r="M901" s="65"/>
      <c r="N901" s="65"/>
      <c r="O901" s="63"/>
      <c r="P901" s="63"/>
      <c r="Q901" s="63"/>
      <c r="R901" s="60"/>
      <c r="S901" s="60"/>
      <c r="T901" s="69"/>
      <c r="U901" s="8"/>
      <c r="X901" s="60"/>
    </row>
    <row r="902" spans="1:27" ht="11.25" outlineLevel="4" x14ac:dyDescent="0.2">
      <c r="A902" s="136"/>
      <c r="B902" s="137"/>
      <c r="C902" s="137"/>
      <c r="D902" s="138"/>
      <c r="E902" s="144" t="s">
        <v>1</v>
      </c>
      <c r="F902" s="139" t="s">
        <v>132</v>
      </c>
      <c r="G902" s="138"/>
      <c r="H902" s="140">
        <v>0</v>
      </c>
      <c r="I902" s="141"/>
      <c r="J902" s="142"/>
      <c r="K902" s="143"/>
      <c r="L902" s="143"/>
      <c r="M902" s="143"/>
      <c r="N902" s="143"/>
      <c r="O902" s="142"/>
      <c r="P902" s="142"/>
      <c r="Q902" s="142"/>
      <c r="R902" s="138"/>
      <c r="S902" s="138"/>
      <c r="T902" s="137"/>
      <c r="U902" s="6"/>
      <c r="V902" s="8"/>
      <c r="W902" s="8"/>
      <c r="X902" s="60"/>
    </row>
    <row r="903" spans="1:27" ht="11.25" outlineLevel="4" x14ac:dyDescent="0.2">
      <c r="A903" s="136"/>
      <c r="B903" s="137"/>
      <c r="C903" s="137"/>
      <c r="D903" s="138"/>
      <c r="E903" s="144"/>
      <c r="F903" s="139" t="s">
        <v>708</v>
      </c>
      <c r="G903" s="138"/>
      <c r="H903" s="140">
        <v>40</v>
      </c>
      <c r="I903" s="141"/>
      <c r="J903" s="142"/>
      <c r="K903" s="143"/>
      <c r="L903" s="143"/>
      <c r="M903" s="143"/>
      <c r="N903" s="143"/>
      <c r="O903" s="142"/>
      <c r="P903" s="142"/>
      <c r="Q903" s="142"/>
      <c r="R903" s="138"/>
      <c r="S903" s="138"/>
      <c r="T903" s="137"/>
      <c r="U903" s="6"/>
      <c r="V903" s="8"/>
      <c r="W903" s="8"/>
      <c r="X903" s="60"/>
    </row>
    <row r="904" spans="1:27" ht="7.5" customHeight="1" outlineLevel="4" x14ac:dyDescent="0.15">
      <c r="A904" s="8"/>
      <c r="B904" s="69"/>
      <c r="C904" s="69"/>
      <c r="D904" s="60"/>
      <c r="E904" s="60"/>
      <c r="F904" s="103"/>
      <c r="G904" s="60"/>
      <c r="H904" s="65"/>
      <c r="I904" s="104"/>
      <c r="J904" s="63"/>
      <c r="K904" s="65"/>
      <c r="L904" s="65"/>
      <c r="M904" s="65"/>
      <c r="N904" s="65"/>
      <c r="O904" s="63"/>
      <c r="P904" s="63"/>
      <c r="Q904" s="63"/>
      <c r="R904" s="60"/>
      <c r="S904" s="60"/>
      <c r="T904" s="69"/>
      <c r="U904" s="8"/>
      <c r="X904" s="60"/>
    </row>
    <row r="905" spans="1:27" ht="11.25" outlineLevel="3" x14ac:dyDescent="0.2">
      <c r="A905" s="4"/>
      <c r="B905" s="119"/>
      <c r="C905" s="120">
        <v>136</v>
      </c>
      <c r="D905" s="121" t="s">
        <v>113</v>
      </c>
      <c r="E905" s="122" t="s">
        <v>709</v>
      </c>
      <c r="F905" s="123" t="s">
        <v>710</v>
      </c>
      <c r="G905" s="121" t="s">
        <v>318</v>
      </c>
      <c r="H905" s="124">
        <v>40</v>
      </c>
      <c r="I905" s="125">
        <v>0</v>
      </c>
      <c r="J905" s="126">
        <f>H905*I905</f>
        <v>0</v>
      </c>
      <c r="K905" s="124">
        <v>1.2999999999999999E-4</v>
      </c>
      <c r="L905" s="124">
        <f>H905*K905</f>
        <v>5.1999999999999998E-3</v>
      </c>
      <c r="M905" s="124"/>
      <c r="N905" s="124">
        <f>H905*M905</f>
        <v>0</v>
      </c>
      <c r="O905" s="126">
        <v>21</v>
      </c>
      <c r="P905" s="126">
        <f>J905*(O905/100)</f>
        <v>0</v>
      </c>
      <c r="Q905" s="126">
        <f>J905+P905</f>
        <v>0</v>
      </c>
      <c r="R905" s="127"/>
      <c r="S905" s="127" t="s">
        <v>117</v>
      </c>
      <c r="T905" s="128">
        <v>1</v>
      </c>
      <c r="U905" s="8"/>
      <c r="V905" s="8"/>
      <c r="W905" s="8"/>
      <c r="X905" s="60"/>
    </row>
    <row r="906" spans="1:27" ht="9.75" outlineLevel="4" x14ac:dyDescent="0.2">
      <c r="A906" s="129"/>
      <c r="B906" s="130"/>
      <c r="C906" s="130"/>
      <c r="D906" s="131"/>
      <c r="E906" s="135" t="s">
        <v>0</v>
      </c>
      <c r="F906" s="158" t="s">
        <v>711</v>
      </c>
      <c r="G906" s="158"/>
      <c r="H906" s="159"/>
      <c r="I906" s="160"/>
      <c r="J906" s="161"/>
      <c r="K906" s="133"/>
      <c r="L906" s="133"/>
      <c r="M906" s="133"/>
      <c r="N906" s="133"/>
      <c r="O906" s="134"/>
      <c r="P906" s="134"/>
      <c r="Q906" s="134"/>
      <c r="R906" s="131"/>
      <c r="S906" s="131"/>
      <c r="T906" s="130"/>
      <c r="U906" s="6"/>
      <c r="V906" s="8"/>
      <c r="W906" s="8"/>
      <c r="X906" s="132" t="str">
        <f>F906</f>
        <v>Kotva chemická s vyvrtáním otvoru kotevní šrouby pro chemické kotvy, velikost M 12, délka 160 mm</v>
      </c>
      <c r="Y906" s="9"/>
      <c r="AA906" s="11"/>
    </row>
    <row r="907" spans="1:27" ht="7.5" customHeight="1" outlineLevel="4" x14ac:dyDescent="0.15">
      <c r="B907" s="69"/>
      <c r="C907" s="69"/>
      <c r="D907" s="60"/>
      <c r="E907" s="60"/>
      <c r="F907" s="61"/>
      <c r="G907" s="60"/>
      <c r="H907" s="65"/>
      <c r="I907" s="104"/>
      <c r="J907" s="63"/>
      <c r="K907" s="65"/>
      <c r="L907" s="65"/>
      <c r="M907" s="65"/>
      <c r="N907" s="65"/>
      <c r="O907" s="63"/>
      <c r="P907" s="63"/>
      <c r="Q907" s="63"/>
      <c r="R907" s="60"/>
      <c r="S907" s="60"/>
      <c r="T907" s="69"/>
      <c r="U907" s="8"/>
      <c r="X907" s="60"/>
    </row>
    <row r="908" spans="1:27" ht="11.25" outlineLevel="3" x14ac:dyDescent="0.2">
      <c r="A908" s="4"/>
      <c r="B908" s="119"/>
      <c r="C908" s="120">
        <v>137</v>
      </c>
      <c r="D908" s="121" t="s">
        <v>113</v>
      </c>
      <c r="E908" s="122" t="s">
        <v>712</v>
      </c>
      <c r="F908" s="123" t="s">
        <v>713</v>
      </c>
      <c r="G908" s="121" t="s">
        <v>143</v>
      </c>
      <c r="H908" s="124">
        <v>34.344000000000001</v>
      </c>
      <c r="I908" s="125">
        <v>0</v>
      </c>
      <c r="J908" s="126">
        <f>H908*I908</f>
        <v>0</v>
      </c>
      <c r="K908" s="124"/>
      <c r="L908" s="124">
        <f>H908*K908</f>
        <v>0</v>
      </c>
      <c r="M908" s="124"/>
      <c r="N908" s="124">
        <f>H908*M908</f>
        <v>0</v>
      </c>
      <c r="O908" s="126">
        <v>21</v>
      </c>
      <c r="P908" s="126">
        <f>J908*(O908/100)</f>
        <v>0</v>
      </c>
      <c r="Q908" s="126">
        <f>J908+P908</f>
        <v>0</v>
      </c>
      <c r="R908" s="127"/>
      <c r="S908" s="127" t="s">
        <v>117</v>
      </c>
      <c r="T908" s="128">
        <v>1</v>
      </c>
      <c r="U908" s="8"/>
      <c r="V908" s="8"/>
      <c r="W908" s="8"/>
      <c r="X908" s="60"/>
    </row>
    <row r="909" spans="1:27" ht="9.75" outlineLevel="4" x14ac:dyDescent="0.2">
      <c r="A909" s="129"/>
      <c r="B909" s="130"/>
      <c r="C909" s="130"/>
      <c r="D909" s="131"/>
      <c r="E909" s="135" t="s">
        <v>0</v>
      </c>
      <c r="F909" s="158" t="s">
        <v>714</v>
      </c>
      <c r="G909" s="158"/>
      <c r="H909" s="159"/>
      <c r="I909" s="160"/>
      <c r="J909" s="161"/>
      <c r="K909" s="133"/>
      <c r="L909" s="133"/>
      <c r="M909" s="133"/>
      <c r="N909" s="133"/>
      <c r="O909" s="134"/>
      <c r="P909" s="134"/>
      <c r="Q909" s="134"/>
      <c r="R909" s="131"/>
      <c r="S909" s="131"/>
      <c r="T909" s="130"/>
      <c r="U909" s="6"/>
      <c r="V909" s="8"/>
      <c r="W909" s="8"/>
      <c r="X909" s="132" t="str">
        <f>F909</f>
        <v>Montáž bednění střech rovných a šikmých sklonu do 60° s vyřezáním otvorů z prken hrubých na sraz tl. do 32 mm</v>
      </c>
      <c r="Y909" s="9"/>
      <c r="AA909" s="11"/>
    </row>
    <row r="910" spans="1:27" ht="7.5" customHeight="1" outlineLevel="4" x14ac:dyDescent="0.15">
      <c r="B910" s="69"/>
      <c r="C910" s="69"/>
      <c r="D910" s="60"/>
      <c r="E910" s="60"/>
      <c r="F910" s="61"/>
      <c r="G910" s="60"/>
      <c r="H910" s="65"/>
      <c r="I910" s="104"/>
      <c r="J910" s="63"/>
      <c r="K910" s="65"/>
      <c r="L910" s="65"/>
      <c r="M910" s="65"/>
      <c r="N910" s="65"/>
      <c r="O910" s="63"/>
      <c r="P910" s="63"/>
      <c r="Q910" s="63"/>
      <c r="R910" s="60"/>
      <c r="S910" s="60"/>
      <c r="T910" s="69"/>
      <c r="U910" s="8"/>
      <c r="X910" s="60"/>
    </row>
    <row r="911" spans="1:27" ht="11.25" outlineLevel="4" x14ac:dyDescent="0.2">
      <c r="A911" s="136"/>
      <c r="B911" s="137"/>
      <c r="C911" s="137"/>
      <c r="D911" s="138"/>
      <c r="E911" s="144" t="s">
        <v>1</v>
      </c>
      <c r="F911" s="139" t="s">
        <v>132</v>
      </c>
      <c r="G911" s="138"/>
      <c r="H911" s="140">
        <v>0</v>
      </c>
      <c r="I911" s="141"/>
      <c r="J911" s="142"/>
      <c r="K911" s="143"/>
      <c r="L911" s="143"/>
      <c r="M911" s="143"/>
      <c r="N911" s="143"/>
      <c r="O911" s="142"/>
      <c r="P911" s="142"/>
      <c r="Q911" s="142"/>
      <c r="R911" s="138"/>
      <c r="S911" s="138"/>
      <c r="T911" s="137"/>
      <c r="U911" s="6"/>
      <c r="V911" s="8"/>
      <c r="W911" s="8"/>
      <c r="X911" s="60"/>
    </row>
    <row r="912" spans="1:27" ht="11.25" outlineLevel="4" x14ac:dyDescent="0.2">
      <c r="A912" s="136"/>
      <c r="B912" s="137"/>
      <c r="C912" s="137"/>
      <c r="D912" s="138"/>
      <c r="E912" s="144"/>
      <c r="F912" s="139" t="s">
        <v>715</v>
      </c>
      <c r="G912" s="138"/>
      <c r="H912" s="140">
        <v>34.344000000000001</v>
      </c>
      <c r="I912" s="141"/>
      <c r="J912" s="142"/>
      <c r="K912" s="143"/>
      <c r="L912" s="143"/>
      <c r="M912" s="143"/>
      <c r="N912" s="143"/>
      <c r="O912" s="142"/>
      <c r="P912" s="142"/>
      <c r="Q912" s="142"/>
      <c r="R912" s="138"/>
      <c r="S912" s="138"/>
      <c r="T912" s="137"/>
      <c r="U912" s="6"/>
      <c r="V912" s="8"/>
      <c r="W912" s="8"/>
      <c r="X912" s="60"/>
    </row>
    <row r="913" spans="1:27" ht="7.5" customHeight="1" outlineLevel="4" x14ac:dyDescent="0.15">
      <c r="A913" s="8"/>
      <c r="B913" s="69"/>
      <c r="C913" s="69"/>
      <c r="D913" s="60"/>
      <c r="E913" s="60"/>
      <c r="F913" s="103"/>
      <c r="G913" s="60"/>
      <c r="H913" s="65"/>
      <c r="I913" s="104"/>
      <c r="J913" s="63"/>
      <c r="K913" s="65"/>
      <c r="L913" s="65"/>
      <c r="M913" s="65"/>
      <c r="N913" s="65"/>
      <c r="O913" s="63"/>
      <c r="P913" s="63"/>
      <c r="Q913" s="63"/>
      <c r="R913" s="60"/>
      <c r="S913" s="60"/>
      <c r="T913" s="69"/>
      <c r="U913" s="8"/>
      <c r="X913" s="60"/>
    </row>
    <row r="914" spans="1:27" ht="11.25" outlineLevel="3" x14ac:dyDescent="0.2">
      <c r="A914" s="4"/>
      <c r="B914" s="119"/>
      <c r="C914" s="120">
        <v>138</v>
      </c>
      <c r="D914" s="121" t="s">
        <v>113</v>
      </c>
      <c r="E914" s="122" t="s">
        <v>716</v>
      </c>
      <c r="F914" s="123" t="s">
        <v>717</v>
      </c>
      <c r="G914" s="121" t="s">
        <v>143</v>
      </c>
      <c r="H914" s="124">
        <v>3.6423999999999999</v>
      </c>
      <c r="I914" s="125">
        <v>0</v>
      </c>
      <c r="J914" s="126">
        <f>H914*I914</f>
        <v>0</v>
      </c>
      <c r="K914" s="124"/>
      <c r="L914" s="124">
        <f>H914*K914</f>
        <v>0</v>
      </c>
      <c r="M914" s="124"/>
      <c r="N914" s="124">
        <f>H914*M914</f>
        <v>0</v>
      </c>
      <c r="O914" s="126">
        <v>21</v>
      </c>
      <c r="P914" s="126">
        <f>J914*(O914/100)</f>
        <v>0</v>
      </c>
      <c r="Q914" s="126">
        <f>J914+P914</f>
        <v>0</v>
      </c>
      <c r="R914" s="127"/>
      <c r="S914" s="127" t="s">
        <v>117</v>
      </c>
      <c r="T914" s="128">
        <v>1</v>
      </c>
      <c r="U914" s="8"/>
      <c r="V914" s="8"/>
      <c r="W914" s="8"/>
      <c r="X914" s="60"/>
    </row>
    <row r="915" spans="1:27" ht="9.75" outlineLevel="4" x14ac:dyDescent="0.2">
      <c r="A915" s="129"/>
      <c r="B915" s="130"/>
      <c r="C915" s="130"/>
      <c r="D915" s="131"/>
      <c r="E915" s="135" t="s">
        <v>0</v>
      </c>
      <c r="F915" s="158" t="s">
        <v>718</v>
      </c>
      <c r="G915" s="158"/>
      <c r="H915" s="159"/>
      <c r="I915" s="160"/>
      <c r="J915" s="161"/>
      <c r="K915" s="133"/>
      <c r="L915" s="133"/>
      <c r="M915" s="133"/>
      <c r="N915" s="133"/>
      <c r="O915" s="134"/>
      <c r="P915" s="134"/>
      <c r="Q915" s="134"/>
      <c r="R915" s="131"/>
      <c r="S915" s="131"/>
      <c r="T915" s="130"/>
      <c r="U915" s="6"/>
      <c r="V915" s="8"/>
      <c r="W915" s="8"/>
      <c r="X915" s="132" t="str">
        <f>F915</f>
        <v>Montáž bednění střech štítových okapových říms, krajnic, závětrných prken a žaluzií ve spádu nebo rovnoběžně s okapem z prken hrubých tl. do 32 mm</v>
      </c>
      <c r="Y915" s="9"/>
      <c r="AA915" s="11"/>
    </row>
    <row r="916" spans="1:27" ht="7.5" customHeight="1" outlineLevel="4" x14ac:dyDescent="0.15">
      <c r="B916" s="69"/>
      <c r="C916" s="69"/>
      <c r="D916" s="60"/>
      <c r="E916" s="60"/>
      <c r="F916" s="61"/>
      <c r="G916" s="60"/>
      <c r="H916" s="65"/>
      <c r="I916" s="104"/>
      <c r="J916" s="63"/>
      <c r="K916" s="65"/>
      <c r="L916" s="65"/>
      <c r="M916" s="65"/>
      <c r="N916" s="65"/>
      <c r="O916" s="63"/>
      <c r="P916" s="63"/>
      <c r="Q916" s="63"/>
      <c r="R916" s="60"/>
      <c r="S916" s="60"/>
      <c r="T916" s="69"/>
      <c r="U916" s="8"/>
      <c r="X916" s="60"/>
    </row>
    <row r="917" spans="1:27" ht="11.25" outlineLevel="4" x14ac:dyDescent="0.2">
      <c r="A917" s="136"/>
      <c r="B917" s="137"/>
      <c r="C917" s="137"/>
      <c r="D917" s="138"/>
      <c r="E917" s="144" t="s">
        <v>1</v>
      </c>
      <c r="F917" s="139" t="s">
        <v>132</v>
      </c>
      <c r="G917" s="138"/>
      <c r="H917" s="140">
        <v>0</v>
      </c>
      <c r="I917" s="141"/>
      <c r="J917" s="142"/>
      <c r="K917" s="143"/>
      <c r="L917" s="143"/>
      <c r="M917" s="143"/>
      <c r="N917" s="143"/>
      <c r="O917" s="142"/>
      <c r="P917" s="142"/>
      <c r="Q917" s="142"/>
      <c r="R917" s="138"/>
      <c r="S917" s="138"/>
      <c r="T917" s="137"/>
      <c r="U917" s="6"/>
      <c r="V917" s="8"/>
      <c r="W917" s="8"/>
      <c r="X917" s="60"/>
    </row>
    <row r="918" spans="1:27" ht="11.25" outlineLevel="4" x14ac:dyDescent="0.2">
      <c r="A918" s="136"/>
      <c r="B918" s="137"/>
      <c r="C918" s="137"/>
      <c r="D918" s="138"/>
      <c r="E918" s="144"/>
      <c r="F918" s="139" t="s">
        <v>719</v>
      </c>
      <c r="G918" s="138"/>
      <c r="H918" s="140">
        <v>3.6423999999999999</v>
      </c>
      <c r="I918" s="141"/>
      <c r="J918" s="142"/>
      <c r="K918" s="143"/>
      <c r="L918" s="143"/>
      <c r="M918" s="143"/>
      <c r="N918" s="143"/>
      <c r="O918" s="142"/>
      <c r="P918" s="142"/>
      <c r="Q918" s="142"/>
      <c r="R918" s="138"/>
      <c r="S918" s="138"/>
      <c r="T918" s="137"/>
      <c r="U918" s="6"/>
      <c r="V918" s="8"/>
      <c r="W918" s="8"/>
      <c r="X918" s="60"/>
    </row>
    <row r="919" spans="1:27" ht="7.5" customHeight="1" outlineLevel="4" x14ac:dyDescent="0.15">
      <c r="A919" s="8"/>
      <c r="B919" s="69"/>
      <c r="C919" s="69"/>
      <c r="D919" s="60"/>
      <c r="E919" s="60"/>
      <c r="F919" s="103"/>
      <c r="G919" s="60"/>
      <c r="H919" s="65"/>
      <c r="I919" s="104"/>
      <c r="J919" s="63"/>
      <c r="K919" s="65"/>
      <c r="L919" s="65"/>
      <c r="M919" s="65"/>
      <c r="N919" s="65"/>
      <c r="O919" s="63"/>
      <c r="P919" s="63"/>
      <c r="Q919" s="63"/>
      <c r="R919" s="60"/>
      <c r="S919" s="60"/>
      <c r="T919" s="69"/>
      <c r="U919" s="8"/>
      <c r="X919" s="60"/>
    </row>
    <row r="920" spans="1:27" ht="11.25" outlineLevel="3" x14ac:dyDescent="0.2">
      <c r="A920" s="4"/>
      <c r="B920" s="119"/>
      <c r="C920" s="120">
        <v>139</v>
      </c>
      <c r="D920" s="121" t="s">
        <v>197</v>
      </c>
      <c r="E920" s="122" t="s">
        <v>720</v>
      </c>
      <c r="F920" s="123" t="s">
        <v>721</v>
      </c>
      <c r="G920" s="121" t="s">
        <v>116</v>
      </c>
      <c r="H920" s="124">
        <v>1.0028409600000001</v>
      </c>
      <c r="I920" s="125">
        <v>0</v>
      </c>
      <c r="J920" s="126">
        <f>H920*I920</f>
        <v>0</v>
      </c>
      <c r="K920" s="124">
        <v>0.55000000000000004</v>
      </c>
      <c r="L920" s="124">
        <f>H920*K920</f>
        <v>0.55156252800000016</v>
      </c>
      <c r="M920" s="124"/>
      <c r="N920" s="124">
        <f>H920*M920</f>
        <v>0</v>
      </c>
      <c r="O920" s="126">
        <v>21</v>
      </c>
      <c r="P920" s="126">
        <f>J920*(O920/100)</f>
        <v>0</v>
      </c>
      <c r="Q920" s="126">
        <f>J920+P920</f>
        <v>0</v>
      </c>
      <c r="R920" s="127"/>
      <c r="S920" s="127" t="s">
        <v>117</v>
      </c>
      <c r="T920" s="128">
        <v>1</v>
      </c>
      <c r="U920" s="8"/>
      <c r="V920" s="8"/>
      <c r="W920" s="8"/>
      <c r="X920" s="60"/>
    </row>
    <row r="921" spans="1:27" ht="9.75" outlineLevel="4" x14ac:dyDescent="0.2">
      <c r="A921" s="129"/>
      <c r="B921" s="130"/>
      <c r="C921" s="130"/>
      <c r="D921" s="131"/>
      <c r="E921" s="135" t="s">
        <v>0</v>
      </c>
      <c r="F921" s="158" t="s">
        <v>53</v>
      </c>
      <c r="G921" s="158"/>
      <c r="H921" s="159"/>
      <c r="I921" s="160"/>
      <c r="J921" s="161"/>
      <c r="K921" s="133"/>
      <c r="L921" s="133"/>
      <c r="M921" s="133"/>
      <c r="N921" s="133"/>
      <c r="O921" s="134"/>
      <c r="P921" s="134"/>
      <c r="Q921" s="134"/>
      <c r="R921" s="131"/>
      <c r="S921" s="131"/>
      <c r="T921" s="130"/>
      <c r="U921" s="6"/>
      <c r="V921" s="8"/>
      <c r="W921" s="8"/>
      <c r="X921" s="132" t="str">
        <f>F921</f>
        <v>---</v>
      </c>
      <c r="Y921" s="9"/>
      <c r="AA921" s="11"/>
    </row>
    <row r="922" spans="1:27" ht="7.5" customHeight="1" outlineLevel="4" x14ac:dyDescent="0.15">
      <c r="B922" s="69"/>
      <c r="C922" s="69"/>
      <c r="D922" s="60"/>
      <c r="E922" s="60"/>
      <c r="F922" s="61"/>
      <c r="G922" s="60"/>
      <c r="H922" s="65"/>
      <c r="I922" s="104"/>
      <c r="J922" s="63"/>
      <c r="K922" s="65"/>
      <c r="L922" s="65"/>
      <c r="M922" s="65"/>
      <c r="N922" s="65"/>
      <c r="O922" s="63"/>
      <c r="P922" s="63"/>
      <c r="Q922" s="63"/>
      <c r="R922" s="60"/>
      <c r="S922" s="60"/>
      <c r="T922" s="69"/>
      <c r="U922" s="8"/>
      <c r="X922" s="60"/>
    </row>
    <row r="923" spans="1:27" ht="11.25" outlineLevel="4" x14ac:dyDescent="0.2">
      <c r="A923" s="136"/>
      <c r="B923" s="137"/>
      <c r="C923" s="137"/>
      <c r="D923" s="138"/>
      <c r="E923" s="144" t="s">
        <v>1</v>
      </c>
      <c r="F923" s="139" t="s">
        <v>132</v>
      </c>
      <c r="G923" s="138"/>
      <c r="H923" s="140">
        <v>0</v>
      </c>
      <c r="I923" s="141"/>
      <c r="J923" s="142"/>
      <c r="K923" s="143"/>
      <c r="L923" s="143"/>
      <c r="M923" s="143"/>
      <c r="N923" s="143"/>
      <c r="O923" s="142"/>
      <c r="P923" s="142"/>
      <c r="Q923" s="142"/>
      <c r="R923" s="138"/>
      <c r="S923" s="138"/>
      <c r="T923" s="137"/>
      <c r="U923" s="6"/>
      <c r="V923" s="8"/>
      <c r="W923" s="8"/>
      <c r="X923" s="60"/>
    </row>
    <row r="924" spans="1:27" ht="11.25" outlineLevel="4" x14ac:dyDescent="0.2">
      <c r="A924" s="136"/>
      <c r="B924" s="137"/>
      <c r="C924" s="137"/>
      <c r="D924" s="138"/>
      <c r="E924" s="144"/>
      <c r="F924" s="139" t="s">
        <v>722</v>
      </c>
      <c r="G924" s="138"/>
      <c r="H924" s="140">
        <v>0.8242560000000001</v>
      </c>
      <c r="I924" s="141"/>
      <c r="J924" s="142"/>
      <c r="K924" s="143"/>
      <c r="L924" s="143"/>
      <c r="M924" s="143"/>
      <c r="N924" s="143"/>
      <c r="O924" s="142"/>
      <c r="P924" s="142"/>
      <c r="Q924" s="142"/>
      <c r="R924" s="138"/>
      <c r="S924" s="138"/>
      <c r="T924" s="137"/>
      <c r="U924" s="6"/>
      <c r="V924" s="8"/>
      <c r="W924" s="8"/>
      <c r="X924" s="60"/>
    </row>
    <row r="925" spans="1:27" ht="11.25" outlineLevel="4" x14ac:dyDescent="0.2">
      <c r="A925" s="136"/>
      <c r="B925" s="137"/>
      <c r="C925" s="137"/>
      <c r="D925" s="138"/>
      <c r="E925" s="144"/>
      <c r="F925" s="139" t="s">
        <v>723</v>
      </c>
      <c r="G925" s="138"/>
      <c r="H925" s="140">
        <v>8.7417599999999998E-2</v>
      </c>
      <c r="I925" s="141"/>
      <c r="J925" s="142"/>
      <c r="K925" s="143"/>
      <c r="L925" s="143"/>
      <c r="M925" s="143"/>
      <c r="N925" s="143"/>
      <c r="O925" s="142"/>
      <c r="P925" s="142"/>
      <c r="Q925" s="142"/>
      <c r="R925" s="138"/>
      <c r="S925" s="138"/>
      <c r="T925" s="137"/>
      <c r="U925" s="6"/>
      <c r="V925" s="8"/>
      <c r="W925" s="8"/>
      <c r="X925" s="60"/>
    </row>
    <row r="926" spans="1:27" ht="9.75" outlineLevel="4" x14ac:dyDescent="0.2">
      <c r="A926" s="129"/>
      <c r="B926" s="130"/>
      <c r="C926" s="130"/>
      <c r="D926" s="131"/>
      <c r="E926" s="135" t="s">
        <v>24</v>
      </c>
      <c r="F926" s="147">
        <v>10</v>
      </c>
      <c r="G926" s="131"/>
      <c r="H926" s="145">
        <v>9.1167360000000017E-2</v>
      </c>
      <c r="I926" s="146"/>
      <c r="J926" s="134"/>
      <c r="K926" s="133"/>
      <c r="L926" s="133"/>
      <c r="M926" s="133"/>
      <c r="N926" s="133"/>
      <c r="O926" s="134"/>
      <c r="P926" s="134"/>
      <c r="Q926" s="134"/>
      <c r="R926" s="131"/>
      <c r="S926" s="131"/>
      <c r="T926" s="130"/>
      <c r="U926" s="6"/>
      <c r="V926" s="8"/>
      <c r="W926" s="8"/>
      <c r="X926" s="60"/>
    </row>
    <row r="927" spans="1:27" ht="7.5" customHeight="1" outlineLevel="4" x14ac:dyDescent="0.15">
      <c r="A927" s="8"/>
      <c r="B927" s="69"/>
      <c r="C927" s="69"/>
      <c r="D927" s="60"/>
      <c r="E927" s="60"/>
      <c r="F927" s="103"/>
      <c r="G927" s="60"/>
      <c r="H927" s="65"/>
      <c r="I927" s="104"/>
      <c r="J927" s="63"/>
      <c r="K927" s="65"/>
      <c r="L927" s="65"/>
      <c r="M927" s="65"/>
      <c r="N927" s="65"/>
      <c r="O927" s="63"/>
      <c r="P927" s="63"/>
      <c r="Q927" s="63"/>
      <c r="R927" s="60"/>
      <c r="S927" s="60"/>
      <c r="T927" s="69"/>
      <c r="U927" s="8"/>
      <c r="X927" s="60"/>
    </row>
    <row r="928" spans="1:27" ht="11.25" outlineLevel="3" x14ac:dyDescent="0.2">
      <c r="A928" s="4"/>
      <c r="B928" s="119"/>
      <c r="C928" s="120">
        <v>140</v>
      </c>
      <c r="D928" s="121" t="s">
        <v>113</v>
      </c>
      <c r="E928" s="122" t="s">
        <v>724</v>
      </c>
      <c r="F928" s="123" t="s">
        <v>725</v>
      </c>
      <c r="G928" s="121" t="s">
        <v>143</v>
      </c>
      <c r="H928" s="124">
        <v>3.24</v>
      </c>
      <c r="I928" s="125">
        <v>0</v>
      </c>
      <c r="J928" s="126">
        <f>H928*I928</f>
        <v>0</v>
      </c>
      <c r="K928" s="124">
        <v>1.136E-2</v>
      </c>
      <c r="L928" s="124">
        <f>H928*K928</f>
        <v>3.6806400000000003E-2</v>
      </c>
      <c r="M928" s="124"/>
      <c r="N928" s="124">
        <f>H928*M928</f>
        <v>0</v>
      </c>
      <c r="O928" s="126">
        <v>21</v>
      </c>
      <c r="P928" s="126">
        <f>J928*(O928/100)</f>
        <v>0</v>
      </c>
      <c r="Q928" s="126">
        <f>J928+P928</f>
        <v>0</v>
      </c>
      <c r="R928" s="127"/>
      <c r="S928" s="127" t="s">
        <v>117</v>
      </c>
      <c r="T928" s="128">
        <v>1</v>
      </c>
      <c r="U928" s="8"/>
      <c r="V928" s="8"/>
      <c r="W928" s="8"/>
      <c r="X928" s="60"/>
    </row>
    <row r="929" spans="1:27" ht="9.75" outlineLevel="4" x14ac:dyDescent="0.2">
      <c r="A929" s="129"/>
      <c r="B929" s="130"/>
      <c r="C929" s="130"/>
      <c r="D929" s="131"/>
      <c r="E929" s="135" t="s">
        <v>0</v>
      </c>
      <c r="F929" s="158" t="s">
        <v>726</v>
      </c>
      <c r="G929" s="158"/>
      <c r="H929" s="159"/>
      <c r="I929" s="160"/>
      <c r="J929" s="161"/>
      <c r="K929" s="133"/>
      <c r="L929" s="133"/>
      <c r="M929" s="133"/>
      <c r="N929" s="133"/>
      <c r="O929" s="134"/>
      <c r="P929" s="134"/>
      <c r="Q929" s="134"/>
      <c r="R929" s="131"/>
      <c r="S929" s="131"/>
      <c r="T929" s="130"/>
      <c r="U929" s="6"/>
      <c r="V929" s="8"/>
      <c r="W929" s="8"/>
      <c r="X929" s="132" t="str">
        <f>F929</f>
        <v>Konstrukční vrstva pod klempířské prvky pro oplechování horních ploch zdí a nadezdívek (atik) z desek dřevoštěpkových šroubovaných do podkladu, tloušťky desky 18 mm</v>
      </c>
      <c r="Y929" s="9"/>
      <c r="AA929" s="11"/>
    </row>
    <row r="930" spans="1:27" ht="7.5" customHeight="1" outlineLevel="4" x14ac:dyDescent="0.15">
      <c r="B930" s="69"/>
      <c r="C930" s="69"/>
      <c r="D930" s="60"/>
      <c r="E930" s="60"/>
      <c r="F930" s="61"/>
      <c r="G930" s="60"/>
      <c r="H930" s="65"/>
      <c r="I930" s="104"/>
      <c r="J930" s="63"/>
      <c r="K930" s="65"/>
      <c r="L930" s="65"/>
      <c r="M930" s="65"/>
      <c r="N930" s="65"/>
      <c r="O930" s="63"/>
      <c r="P930" s="63"/>
      <c r="Q930" s="63"/>
      <c r="R930" s="60"/>
      <c r="S930" s="60"/>
      <c r="T930" s="69"/>
      <c r="U930" s="8"/>
      <c r="X930" s="60"/>
    </row>
    <row r="931" spans="1:27" ht="11.25" outlineLevel="4" x14ac:dyDescent="0.2">
      <c r="A931" s="136"/>
      <c r="B931" s="137"/>
      <c r="C931" s="137"/>
      <c r="D931" s="138"/>
      <c r="E931" s="144" t="s">
        <v>1</v>
      </c>
      <c r="F931" s="139" t="s">
        <v>132</v>
      </c>
      <c r="G931" s="138"/>
      <c r="H931" s="140">
        <v>0</v>
      </c>
      <c r="I931" s="141"/>
      <c r="J931" s="142"/>
      <c r="K931" s="143"/>
      <c r="L931" s="143"/>
      <c r="M931" s="143"/>
      <c r="N931" s="143"/>
      <c r="O931" s="142"/>
      <c r="P931" s="142"/>
      <c r="Q931" s="142"/>
      <c r="R931" s="138"/>
      <c r="S931" s="138"/>
      <c r="T931" s="137"/>
      <c r="U931" s="6"/>
      <c r="V931" s="8"/>
      <c r="W931" s="8"/>
      <c r="X931" s="60"/>
    </row>
    <row r="932" spans="1:27" ht="11.25" outlineLevel="4" x14ac:dyDescent="0.2">
      <c r="A932" s="136"/>
      <c r="B932" s="137"/>
      <c r="C932" s="137"/>
      <c r="D932" s="138"/>
      <c r="E932" s="144"/>
      <c r="F932" s="139" t="s">
        <v>727</v>
      </c>
      <c r="G932" s="138"/>
      <c r="H932" s="140">
        <v>3.24</v>
      </c>
      <c r="I932" s="141"/>
      <c r="J932" s="142"/>
      <c r="K932" s="143"/>
      <c r="L932" s="143"/>
      <c r="M932" s="143"/>
      <c r="N932" s="143"/>
      <c r="O932" s="142"/>
      <c r="P932" s="142"/>
      <c r="Q932" s="142"/>
      <c r="R932" s="138"/>
      <c r="S932" s="138"/>
      <c r="T932" s="137"/>
      <c r="U932" s="6"/>
      <c r="V932" s="8"/>
      <c r="W932" s="8"/>
      <c r="X932" s="60"/>
    </row>
    <row r="933" spans="1:27" ht="7.5" customHeight="1" outlineLevel="4" x14ac:dyDescent="0.15">
      <c r="A933" s="8"/>
      <c r="B933" s="69"/>
      <c r="C933" s="69"/>
      <c r="D933" s="60"/>
      <c r="E933" s="60"/>
      <c r="F933" s="103"/>
      <c r="G933" s="60"/>
      <c r="H933" s="65"/>
      <c r="I933" s="104"/>
      <c r="J933" s="63"/>
      <c r="K933" s="65"/>
      <c r="L933" s="65"/>
      <c r="M933" s="65"/>
      <c r="N933" s="65"/>
      <c r="O933" s="63"/>
      <c r="P933" s="63"/>
      <c r="Q933" s="63"/>
      <c r="R933" s="60"/>
      <c r="S933" s="60"/>
      <c r="T933" s="69"/>
      <c r="U933" s="8"/>
      <c r="X933" s="60"/>
    </row>
    <row r="934" spans="1:27" ht="11.25" outlineLevel="3" x14ac:dyDescent="0.2">
      <c r="A934" s="4"/>
      <c r="B934" s="119"/>
      <c r="C934" s="120">
        <v>141</v>
      </c>
      <c r="D934" s="121" t="s">
        <v>113</v>
      </c>
      <c r="E934" s="122" t="s">
        <v>728</v>
      </c>
      <c r="F934" s="123" t="s">
        <v>729</v>
      </c>
      <c r="G934" s="121" t="s">
        <v>116</v>
      </c>
      <c r="H934" s="124">
        <v>0.97032000000000018</v>
      </c>
      <c r="I934" s="125">
        <v>0</v>
      </c>
      <c r="J934" s="126">
        <f>H934*I934</f>
        <v>0</v>
      </c>
      <c r="K934" s="124">
        <v>2.3300000000000001E-2</v>
      </c>
      <c r="L934" s="124">
        <f>H934*K934</f>
        <v>2.2608456000000006E-2</v>
      </c>
      <c r="M934" s="124"/>
      <c r="N934" s="124">
        <f>H934*M934</f>
        <v>0</v>
      </c>
      <c r="O934" s="126">
        <v>21</v>
      </c>
      <c r="P934" s="126">
        <f>J934*(O934/100)</f>
        <v>0</v>
      </c>
      <c r="Q934" s="126">
        <f>J934+P934</f>
        <v>0</v>
      </c>
      <c r="R934" s="127"/>
      <c r="S934" s="127" t="s">
        <v>117</v>
      </c>
      <c r="T934" s="128">
        <v>1</v>
      </c>
      <c r="U934" s="8"/>
      <c r="V934" s="8"/>
      <c r="W934" s="8"/>
      <c r="X934" s="60"/>
    </row>
    <row r="935" spans="1:27" ht="9.75" outlineLevel="4" x14ac:dyDescent="0.2">
      <c r="A935" s="129"/>
      <c r="B935" s="130"/>
      <c r="C935" s="130"/>
      <c r="D935" s="131"/>
      <c r="E935" s="135" t="s">
        <v>0</v>
      </c>
      <c r="F935" s="158" t="s">
        <v>730</v>
      </c>
      <c r="G935" s="158"/>
      <c r="H935" s="159"/>
      <c r="I935" s="160"/>
      <c r="J935" s="161"/>
      <c r="K935" s="133"/>
      <c r="L935" s="133"/>
      <c r="M935" s="133"/>
      <c r="N935" s="133"/>
      <c r="O935" s="134"/>
      <c r="P935" s="134"/>
      <c r="Q935" s="134"/>
      <c r="R935" s="131"/>
      <c r="S935" s="131"/>
      <c r="T935" s="130"/>
      <c r="U935" s="6"/>
      <c r="V935" s="8"/>
      <c r="W935" s="8"/>
      <c r="X935" s="132" t="str">
        <f>F935</f>
        <v>Spojovací prostředky krovů, bednění a laťování, nadstřešních konstrukcí svorníky, prkna, hřebíky, pásová ocel, vruty</v>
      </c>
      <c r="Y935" s="9"/>
      <c r="AA935" s="11"/>
    </row>
    <row r="936" spans="1:27" ht="7.5" customHeight="1" outlineLevel="4" x14ac:dyDescent="0.15">
      <c r="B936" s="69"/>
      <c r="C936" s="69"/>
      <c r="D936" s="60"/>
      <c r="E936" s="60"/>
      <c r="F936" s="61"/>
      <c r="G936" s="60"/>
      <c r="H936" s="65"/>
      <c r="I936" s="104"/>
      <c r="J936" s="63"/>
      <c r="K936" s="65"/>
      <c r="L936" s="65"/>
      <c r="M936" s="65"/>
      <c r="N936" s="65"/>
      <c r="O936" s="63"/>
      <c r="P936" s="63"/>
      <c r="Q936" s="63"/>
      <c r="R936" s="60"/>
      <c r="S936" s="60"/>
      <c r="T936" s="69"/>
      <c r="U936" s="8"/>
      <c r="X936" s="60"/>
    </row>
    <row r="937" spans="1:27" ht="11.25" outlineLevel="4" x14ac:dyDescent="0.2">
      <c r="A937" s="136"/>
      <c r="B937" s="137"/>
      <c r="C937" s="137"/>
      <c r="D937" s="138"/>
      <c r="E937" s="144" t="s">
        <v>1</v>
      </c>
      <c r="F937" s="139" t="s">
        <v>731</v>
      </c>
      <c r="G937" s="138"/>
      <c r="H937" s="140">
        <v>0.91200000000000003</v>
      </c>
      <c r="I937" s="141"/>
      <c r="J937" s="142"/>
      <c r="K937" s="143"/>
      <c r="L937" s="143"/>
      <c r="M937" s="143"/>
      <c r="N937" s="143"/>
      <c r="O937" s="142"/>
      <c r="P937" s="142"/>
      <c r="Q937" s="142"/>
      <c r="R937" s="138"/>
      <c r="S937" s="138"/>
      <c r="T937" s="137"/>
      <c r="U937" s="6"/>
      <c r="V937" s="8"/>
      <c r="W937" s="8"/>
      <c r="X937" s="60"/>
    </row>
    <row r="938" spans="1:27" ht="11.25" outlineLevel="4" x14ac:dyDescent="0.2">
      <c r="A938" s="136"/>
      <c r="B938" s="137"/>
      <c r="C938" s="137"/>
      <c r="D938" s="138"/>
      <c r="E938" s="144"/>
      <c r="F938" s="139" t="s">
        <v>732</v>
      </c>
      <c r="G938" s="138"/>
      <c r="H938" s="140">
        <v>5.8319999999999997E-2</v>
      </c>
      <c r="I938" s="141"/>
      <c r="J938" s="142"/>
      <c r="K938" s="143"/>
      <c r="L938" s="143"/>
      <c r="M938" s="143"/>
      <c r="N938" s="143"/>
      <c r="O938" s="142"/>
      <c r="P938" s="142"/>
      <c r="Q938" s="142"/>
      <c r="R938" s="138"/>
      <c r="S938" s="138"/>
      <c r="T938" s="137"/>
      <c r="U938" s="6"/>
      <c r="V938" s="8"/>
      <c r="W938" s="8"/>
      <c r="X938" s="60"/>
    </row>
    <row r="939" spans="1:27" ht="7.5" customHeight="1" outlineLevel="4" x14ac:dyDescent="0.15">
      <c r="A939" s="8"/>
      <c r="B939" s="69"/>
      <c r="C939" s="69"/>
      <c r="D939" s="60"/>
      <c r="E939" s="60"/>
      <c r="F939" s="103"/>
      <c r="G939" s="60"/>
      <c r="H939" s="65"/>
      <c r="I939" s="104"/>
      <c r="J939" s="63"/>
      <c r="K939" s="65"/>
      <c r="L939" s="65"/>
      <c r="M939" s="65"/>
      <c r="N939" s="65"/>
      <c r="O939" s="63"/>
      <c r="P939" s="63"/>
      <c r="Q939" s="63"/>
      <c r="R939" s="60"/>
      <c r="S939" s="60"/>
      <c r="T939" s="69"/>
      <c r="U939" s="8"/>
      <c r="X939" s="60"/>
    </row>
    <row r="940" spans="1:27" ht="11.25" outlineLevel="3" x14ac:dyDescent="0.2">
      <c r="A940" s="4"/>
      <c r="B940" s="119"/>
      <c r="C940" s="120">
        <v>142</v>
      </c>
      <c r="D940" s="121" t="s">
        <v>113</v>
      </c>
      <c r="E940" s="122" t="s">
        <v>733</v>
      </c>
      <c r="F940" s="123" t="s">
        <v>734</v>
      </c>
      <c r="G940" s="121" t="s">
        <v>223</v>
      </c>
      <c r="H940" s="124">
        <v>4.1560168492000011</v>
      </c>
      <c r="I940" s="125">
        <v>0</v>
      </c>
      <c r="J940" s="126">
        <f>H940*I940</f>
        <v>0</v>
      </c>
      <c r="K940" s="124"/>
      <c r="L940" s="124">
        <f>H940*K940</f>
        <v>0</v>
      </c>
      <c r="M940" s="124"/>
      <c r="N940" s="124">
        <f>H940*M940</f>
        <v>0</v>
      </c>
      <c r="O940" s="126">
        <v>21</v>
      </c>
      <c r="P940" s="126">
        <f>J940*(O940/100)</f>
        <v>0</v>
      </c>
      <c r="Q940" s="126">
        <f>J940+P940</f>
        <v>0</v>
      </c>
      <c r="R940" s="127"/>
      <c r="S940" s="127" t="s">
        <v>117</v>
      </c>
      <c r="T940" s="128">
        <v>1</v>
      </c>
      <c r="U940" s="8"/>
      <c r="V940" s="8"/>
      <c r="W940" s="8"/>
      <c r="X940" s="60"/>
    </row>
    <row r="941" spans="1:27" ht="9.75" outlineLevel="4" x14ac:dyDescent="0.2">
      <c r="A941" s="129"/>
      <c r="B941" s="130"/>
      <c r="C941" s="130"/>
      <c r="D941" s="131"/>
      <c r="E941" s="135" t="s">
        <v>0</v>
      </c>
      <c r="F941" s="158" t="s">
        <v>735</v>
      </c>
      <c r="G941" s="158"/>
      <c r="H941" s="159"/>
      <c r="I941" s="160"/>
      <c r="J941" s="161"/>
      <c r="K941" s="133"/>
      <c r="L941" s="133"/>
      <c r="M941" s="133"/>
      <c r="N941" s="133"/>
      <c r="O941" s="134"/>
      <c r="P941" s="134"/>
      <c r="Q941" s="134"/>
      <c r="R941" s="131"/>
      <c r="S941" s="131"/>
      <c r="T941" s="130"/>
      <c r="U941" s="6"/>
      <c r="V941" s="8"/>
      <c r="W941" s="8"/>
      <c r="X941" s="132" t="str">
        <f>F941</f>
        <v>Přesun hmot pro konstrukce tesařské stanovený z hmotnosti přesunovaného materiálu vodorovná dopravní vzdálenost do 50 m základní v objektech výšky do 6 m</v>
      </c>
      <c r="Y941" s="9"/>
      <c r="AA941" s="11"/>
    </row>
    <row r="942" spans="1:27" ht="7.5" customHeight="1" outlineLevel="4" x14ac:dyDescent="0.15">
      <c r="B942" s="69"/>
      <c r="C942" s="69"/>
      <c r="D942" s="60"/>
      <c r="E942" s="60"/>
      <c r="F942" s="61"/>
      <c r="G942" s="60"/>
      <c r="H942" s="65"/>
      <c r="I942" s="104"/>
      <c r="J942" s="63"/>
      <c r="K942" s="65"/>
      <c r="L942" s="65"/>
      <c r="M942" s="65"/>
      <c r="N942" s="65"/>
      <c r="O942" s="63"/>
      <c r="P942" s="63"/>
      <c r="Q942" s="63"/>
      <c r="R942" s="60"/>
      <c r="S942" s="60"/>
      <c r="T942" s="69"/>
      <c r="U942" s="8"/>
      <c r="X942" s="60"/>
    </row>
    <row r="943" spans="1:27" ht="11.25" outlineLevel="3" x14ac:dyDescent="0.2">
      <c r="A943" s="4"/>
      <c r="B943" s="119"/>
      <c r="C943" s="120">
        <v>143</v>
      </c>
      <c r="D943" s="121" t="s">
        <v>113</v>
      </c>
      <c r="E943" s="122" t="s">
        <v>736</v>
      </c>
      <c r="F943" s="123" t="s">
        <v>737</v>
      </c>
      <c r="G943" s="121" t="s">
        <v>223</v>
      </c>
      <c r="H943" s="124">
        <v>4.1560168492000011</v>
      </c>
      <c r="I943" s="125">
        <v>0</v>
      </c>
      <c r="J943" s="126">
        <f>H943*I943</f>
        <v>0</v>
      </c>
      <c r="K943" s="124"/>
      <c r="L943" s="124">
        <f>H943*K943</f>
        <v>0</v>
      </c>
      <c r="M943" s="124"/>
      <c r="N943" s="124">
        <f>H943*M943</f>
        <v>0</v>
      </c>
      <c r="O943" s="126">
        <v>21</v>
      </c>
      <c r="P943" s="126">
        <f>J943*(O943/100)</f>
        <v>0</v>
      </c>
      <c r="Q943" s="126">
        <f>J943+P943</f>
        <v>0</v>
      </c>
      <c r="R943" s="127"/>
      <c r="S943" s="127" t="s">
        <v>117</v>
      </c>
      <c r="T943" s="128">
        <v>1</v>
      </c>
      <c r="U943" s="8"/>
      <c r="V943" s="8"/>
      <c r="W943" s="8"/>
      <c r="X943" s="60"/>
    </row>
    <row r="944" spans="1:27" ht="19.5" outlineLevel="4" x14ac:dyDescent="0.2">
      <c r="A944" s="129"/>
      <c r="B944" s="130"/>
      <c r="C944" s="130"/>
      <c r="D944" s="131"/>
      <c r="E944" s="135" t="s">
        <v>0</v>
      </c>
      <c r="F944" s="158" t="s">
        <v>738</v>
      </c>
      <c r="G944" s="158"/>
      <c r="H944" s="159"/>
      <c r="I944" s="160"/>
      <c r="J944" s="161"/>
      <c r="K944" s="133"/>
      <c r="L944" s="133"/>
      <c r="M944" s="133"/>
      <c r="N944" s="133"/>
      <c r="O944" s="134"/>
      <c r="P944" s="134"/>
      <c r="Q944" s="134"/>
      <c r="R944" s="131"/>
      <c r="S944" s="131"/>
      <c r="T944" s="130"/>
      <c r="U944" s="6"/>
      <c r="V944" s="8"/>
      <c r="W944" s="8"/>
      <c r="X944" s="132" t="str">
        <f>F944</f>
        <v>Přesun hmot pro konstrukce tesařské stanovený z hmotnosti přesunovaného materiálu vodorovná dopravní vzdálenost do 50 m Příplatek k cenám za zvětšený přesun přes vymezenou vodorovnou dopravní vzdálenost do 1000 m</v>
      </c>
      <c r="Y944" s="9"/>
      <c r="AA944" s="11"/>
    </row>
    <row r="945" spans="1:27" ht="7.5" customHeight="1" outlineLevel="4" x14ac:dyDescent="0.15">
      <c r="B945" s="69"/>
      <c r="C945" s="69"/>
      <c r="D945" s="60"/>
      <c r="E945" s="60"/>
      <c r="F945" s="61"/>
      <c r="G945" s="60"/>
      <c r="H945" s="65"/>
      <c r="I945" s="104"/>
      <c r="J945" s="63"/>
      <c r="K945" s="65"/>
      <c r="L945" s="65"/>
      <c r="M945" s="65"/>
      <c r="N945" s="65"/>
      <c r="O945" s="63"/>
      <c r="P945" s="63"/>
      <c r="Q945" s="63"/>
      <c r="R945" s="60"/>
      <c r="S945" s="60"/>
      <c r="T945" s="69"/>
      <c r="U945" s="8"/>
      <c r="X945" s="60"/>
    </row>
    <row r="946" spans="1:27" outlineLevel="3" x14ac:dyDescent="0.15">
      <c r="B946" s="6"/>
      <c r="C946" s="6"/>
      <c r="D946" s="6"/>
      <c r="E946" s="6"/>
      <c r="F946" s="6"/>
      <c r="G946" s="6"/>
      <c r="H946" s="6"/>
      <c r="I946" s="8"/>
      <c r="J946" s="8"/>
      <c r="K946" s="6"/>
      <c r="L946" s="6"/>
      <c r="M946" s="6"/>
      <c r="N946" s="6"/>
      <c r="O946" s="6"/>
      <c r="P946" s="8"/>
      <c r="Q946" s="8"/>
      <c r="R946" s="8"/>
      <c r="S946" s="6"/>
      <c r="T946" s="6"/>
      <c r="X946" s="6"/>
    </row>
    <row r="947" spans="1:27" ht="11.25" outlineLevel="2" x14ac:dyDescent="0.2">
      <c r="A947" s="96" t="s">
        <v>100</v>
      </c>
      <c r="B947" s="100">
        <v>3</v>
      </c>
      <c r="C947" s="113"/>
      <c r="D947" s="114" t="s">
        <v>112</v>
      </c>
      <c r="E947" s="114"/>
      <c r="F947" s="115" t="s">
        <v>101</v>
      </c>
      <c r="G947" s="114"/>
      <c r="H947" s="116"/>
      <c r="I947" s="117"/>
      <c r="J947" s="98">
        <f>SUBTOTAL(9,J948:J1039)</f>
        <v>0</v>
      </c>
      <c r="K947" s="116"/>
      <c r="L947" s="99">
        <f>SUBTOTAL(9,L948:L1039)</f>
        <v>0.41767105400000004</v>
      </c>
      <c r="M947" s="116"/>
      <c r="N947" s="99">
        <f>SUBTOTAL(9,N948:N1039)</f>
        <v>4.4600000000000004E-3</v>
      </c>
      <c r="O947" s="118"/>
      <c r="P947" s="98">
        <f>SUBTOTAL(9,P948:P1039)</f>
        <v>0</v>
      </c>
      <c r="Q947" s="98">
        <f>SUBTOTAL(9,Q948:Q1039)</f>
        <v>0</v>
      </c>
      <c r="R947" s="114"/>
      <c r="S947" s="114"/>
      <c r="T947" s="100">
        <f>SUBTOTAL(9,T948:T1039)</f>
        <v>18</v>
      </c>
      <c r="U947" s="6"/>
      <c r="V947" s="8"/>
      <c r="W947" s="8"/>
      <c r="X947" s="60"/>
    </row>
    <row r="948" spans="1:27" ht="11.25" outlineLevel="3" x14ac:dyDescent="0.2">
      <c r="A948" s="4"/>
      <c r="B948" s="119"/>
      <c r="C948" s="120">
        <v>144</v>
      </c>
      <c r="D948" s="121" t="s">
        <v>113</v>
      </c>
      <c r="E948" s="122" t="s">
        <v>739</v>
      </c>
      <c r="F948" s="123" t="s">
        <v>740</v>
      </c>
      <c r="G948" s="121" t="s">
        <v>269</v>
      </c>
      <c r="H948" s="124">
        <v>2.2000000000000002</v>
      </c>
      <c r="I948" s="125">
        <v>0</v>
      </c>
      <c r="J948" s="126">
        <f>H948*I948</f>
        <v>0</v>
      </c>
      <c r="K948" s="124">
        <v>1.06E-3</v>
      </c>
      <c r="L948" s="124">
        <f>H948*K948</f>
        <v>2.3320000000000003E-3</v>
      </c>
      <c r="M948" s="124"/>
      <c r="N948" s="124">
        <f>H948*M948</f>
        <v>0</v>
      </c>
      <c r="O948" s="126">
        <v>21</v>
      </c>
      <c r="P948" s="126">
        <f>J948*(O948/100)</f>
        <v>0</v>
      </c>
      <c r="Q948" s="126">
        <f>J948+P948</f>
        <v>0</v>
      </c>
      <c r="R948" s="127"/>
      <c r="S948" s="127" t="s">
        <v>117</v>
      </c>
      <c r="T948" s="128">
        <v>1</v>
      </c>
      <c r="U948" s="8"/>
      <c r="V948" s="8"/>
      <c r="W948" s="8"/>
      <c r="X948" s="60"/>
    </row>
    <row r="949" spans="1:27" ht="9.75" outlineLevel="4" x14ac:dyDescent="0.2">
      <c r="A949" s="129"/>
      <c r="B949" s="130"/>
      <c r="C949" s="130"/>
      <c r="D949" s="131"/>
      <c r="E949" s="135" t="s">
        <v>0</v>
      </c>
      <c r="F949" s="158" t="s">
        <v>741</v>
      </c>
      <c r="G949" s="158"/>
      <c r="H949" s="159"/>
      <c r="I949" s="160"/>
      <c r="J949" s="161"/>
      <c r="K949" s="133"/>
      <c r="L949" s="133"/>
      <c r="M949" s="133"/>
      <c r="N949" s="133"/>
      <c r="O949" s="134"/>
      <c r="P949" s="134"/>
      <c r="Q949" s="134"/>
      <c r="R949" s="131"/>
      <c r="S949" s="131"/>
      <c r="T949" s="130"/>
      <c r="U949" s="6"/>
      <c r="V949" s="8"/>
      <c r="W949" s="8"/>
      <c r="X949" s="132" t="str">
        <f>F949</f>
        <v>Dilatační lišta z pozinkovaného plechu s povrchovou úpravou připojovací, včetně tmelení rš 125 mm</v>
      </c>
      <c r="Y949" s="9"/>
      <c r="AA949" s="11"/>
    </row>
    <row r="950" spans="1:27" ht="7.5" customHeight="1" outlineLevel="4" x14ac:dyDescent="0.15">
      <c r="B950" s="69"/>
      <c r="C950" s="69"/>
      <c r="D950" s="60"/>
      <c r="E950" s="60"/>
      <c r="F950" s="61"/>
      <c r="G950" s="60"/>
      <c r="H950" s="65"/>
      <c r="I950" s="104"/>
      <c r="J950" s="63"/>
      <c r="K950" s="65"/>
      <c r="L950" s="65"/>
      <c r="M950" s="65"/>
      <c r="N950" s="65"/>
      <c r="O950" s="63"/>
      <c r="P950" s="63"/>
      <c r="Q950" s="63"/>
      <c r="R950" s="60"/>
      <c r="S950" s="60"/>
      <c r="T950" s="69"/>
      <c r="U950" s="8"/>
      <c r="X950" s="60"/>
    </row>
    <row r="951" spans="1:27" ht="11.25" outlineLevel="4" x14ac:dyDescent="0.2">
      <c r="A951" s="136"/>
      <c r="B951" s="137"/>
      <c r="C951" s="137"/>
      <c r="D951" s="138"/>
      <c r="E951" s="144" t="s">
        <v>1</v>
      </c>
      <c r="F951" s="139" t="s">
        <v>292</v>
      </c>
      <c r="G951" s="138"/>
      <c r="H951" s="140">
        <v>0</v>
      </c>
      <c r="I951" s="141"/>
      <c r="J951" s="142"/>
      <c r="K951" s="143"/>
      <c r="L951" s="143"/>
      <c r="M951" s="143"/>
      <c r="N951" s="143"/>
      <c r="O951" s="142"/>
      <c r="P951" s="142"/>
      <c r="Q951" s="142"/>
      <c r="R951" s="138"/>
      <c r="S951" s="138"/>
      <c r="T951" s="137"/>
      <c r="U951" s="6"/>
      <c r="V951" s="8"/>
      <c r="W951" s="8"/>
      <c r="X951" s="60"/>
    </row>
    <row r="952" spans="1:27" ht="11.25" outlineLevel="4" x14ac:dyDescent="0.2">
      <c r="A952" s="136"/>
      <c r="B952" s="137"/>
      <c r="C952" s="137"/>
      <c r="D952" s="138"/>
      <c r="E952" s="144"/>
      <c r="F952" s="139" t="s">
        <v>742</v>
      </c>
      <c r="G952" s="138"/>
      <c r="H952" s="140">
        <v>2.2000000000000002</v>
      </c>
      <c r="I952" s="141"/>
      <c r="J952" s="142"/>
      <c r="K952" s="143"/>
      <c r="L952" s="143"/>
      <c r="M952" s="143"/>
      <c r="N952" s="143"/>
      <c r="O952" s="142"/>
      <c r="P952" s="142"/>
      <c r="Q952" s="142"/>
      <c r="R952" s="138"/>
      <c r="S952" s="138"/>
      <c r="T952" s="137"/>
      <c r="U952" s="6"/>
      <c r="V952" s="8"/>
      <c r="W952" s="8"/>
      <c r="X952" s="60"/>
    </row>
    <row r="953" spans="1:27" ht="7.5" customHeight="1" outlineLevel="4" x14ac:dyDescent="0.15">
      <c r="A953" s="8"/>
      <c r="B953" s="69"/>
      <c r="C953" s="69"/>
      <c r="D953" s="60"/>
      <c r="E953" s="60"/>
      <c r="F953" s="103"/>
      <c r="G953" s="60"/>
      <c r="H953" s="65"/>
      <c r="I953" s="104"/>
      <c r="J953" s="63"/>
      <c r="K953" s="65"/>
      <c r="L953" s="65"/>
      <c r="M953" s="65"/>
      <c r="N953" s="65"/>
      <c r="O953" s="63"/>
      <c r="P953" s="63"/>
      <c r="Q953" s="63"/>
      <c r="R953" s="60"/>
      <c r="S953" s="60"/>
      <c r="T953" s="69"/>
      <c r="U953" s="8"/>
      <c r="X953" s="60"/>
    </row>
    <row r="954" spans="1:27" ht="11.25" outlineLevel="3" x14ac:dyDescent="0.2">
      <c r="A954" s="4"/>
      <c r="B954" s="119"/>
      <c r="C954" s="120">
        <v>145</v>
      </c>
      <c r="D954" s="121" t="s">
        <v>113</v>
      </c>
      <c r="E954" s="122" t="s">
        <v>743</v>
      </c>
      <c r="F954" s="123" t="s">
        <v>744</v>
      </c>
      <c r="G954" s="121" t="s">
        <v>269</v>
      </c>
      <c r="H954" s="124">
        <v>2</v>
      </c>
      <c r="I954" s="125">
        <v>0</v>
      </c>
      <c r="J954" s="126">
        <f>H954*I954</f>
        <v>0</v>
      </c>
      <c r="K954" s="124">
        <v>2.9099999999999998E-3</v>
      </c>
      <c r="L954" s="124">
        <f>H954*K954</f>
        <v>5.8199999999999997E-3</v>
      </c>
      <c r="M954" s="124"/>
      <c r="N954" s="124">
        <f>H954*M954</f>
        <v>0</v>
      </c>
      <c r="O954" s="126">
        <v>21</v>
      </c>
      <c r="P954" s="126">
        <f>J954*(O954/100)</f>
        <v>0</v>
      </c>
      <c r="Q954" s="126">
        <f>J954+P954</f>
        <v>0</v>
      </c>
      <c r="R954" s="127"/>
      <c r="S954" s="127" t="s">
        <v>117</v>
      </c>
      <c r="T954" s="128">
        <v>1</v>
      </c>
      <c r="U954" s="8"/>
      <c r="V954" s="8"/>
      <c r="W954" s="8"/>
      <c r="X954" s="60"/>
    </row>
    <row r="955" spans="1:27" ht="9.75" outlineLevel="4" x14ac:dyDescent="0.2">
      <c r="A955" s="129"/>
      <c r="B955" s="130"/>
      <c r="C955" s="130"/>
      <c r="D955" s="131"/>
      <c r="E955" s="135" t="s">
        <v>0</v>
      </c>
      <c r="F955" s="158" t="s">
        <v>745</v>
      </c>
      <c r="G955" s="158"/>
      <c r="H955" s="159"/>
      <c r="I955" s="160"/>
      <c r="J955" s="161"/>
      <c r="K955" s="133"/>
      <c r="L955" s="133"/>
      <c r="M955" s="133"/>
      <c r="N955" s="133"/>
      <c r="O955" s="134"/>
      <c r="P955" s="134"/>
      <c r="Q955" s="134"/>
      <c r="R955" s="131"/>
      <c r="S955" s="131"/>
      <c r="T955" s="130"/>
      <c r="U955" s="6"/>
      <c r="V955" s="8"/>
      <c r="W955" s="8"/>
      <c r="X955" s="132" t="str">
        <f>F955</f>
        <v>Oplechování říms a ozdobných prvků z pozinkovaného plechu s povrchovou úpravou rovných, bez rohů mechanicky kotvené rš 330 mm</v>
      </c>
      <c r="Y955" s="9"/>
      <c r="AA955" s="11"/>
    </row>
    <row r="956" spans="1:27" ht="7.5" customHeight="1" outlineLevel="4" x14ac:dyDescent="0.15">
      <c r="B956" s="69"/>
      <c r="C956" s="69"/>
      <c r="D956" s="60"/>
      <c r="E956" s="60"/>
      <c r="F956" s="61"/>
      <c r="G956" s="60"/>
      <c r="H956" s="65"/>
      <c r="I956" s="104"/>
      <c r="J956" s="63"/>
      <c r="K956" s="65"/>
      <c r="L956" s="65"/>
      <c r="M956" s="65"/>
      <c r="N956" s="65"/>
      <c r="O956" s="63"/>
      <c r="P956" s="63"/>
      <c r="Q956" s="63"/>
      <c r="R956" s="60"/>
      <c r="S956" s="60"/>
      <c r="T956" s="69"/>
      <c r="U956" s="8"/>
      <c r="X956" s="60"/>
    </row>
    <row r="957" spans="1:27" ht="11.25" outlineLevel="4" x14ac:dyDescent="0.2">
      <c r="A957" s="136"/>
      <c r="B957" s="137"/>
      <c r="C957" s="137"/>
      <c r="D957" s="138"/>
      <c r="E957" s="144" t="s">
        <v>1</v>
      </c>
      <c r="F957" s="139" t="s">
        <v>292</v>
      </c>
      <c r="G957" s="138"/>
      <c r="H957" s="140">
        <v>0</v>
      </c>
      <c r="I957" s="141"/>
      <c r="J957" s="142"/>
      <c r="K957" s="143"/>
      <c r="L957" s="143"/>
      <c r="M957" s="143"/>
      <c r="N957" s="143"/>
      <c r="O957" s="142"/>
      <c r="P957" s="142"/>
      <c r="Q957" s="142"/>
      <c r="R957" s="138"/>
      <c r="S957" s="138"/>
      <c r="T957" s="137"/>
      <c r="U957" s="6"/>
      <c r="V957" s="8"/>
      <c r="W957" s="8"/>
      <c r="X957" s="60"/>
    </row>
    <row r="958" spans="1:27" ht="11.25" outlineLevel="4" x14ac:dyDescent="0.2">
      <c r="A958" s="136"/>
      <c r="B958" s="137"/>
      <c r="C958" s="137"/>
      <c r="D958" s="138"/>
      <c r="E958" s="144"/>
      <c r="F958" s="139" t="s">
        <v>746</v>
      </c>
      <c r="G958" s="138"/>
      <c r="H958" s="140">
        <v>2</v>
      </c>
      <c r="I958" s="141"/>
      <c r="J958" s="142"/>
      <c r="K958" s="143"/>
      <c r="L958" s="143"/>
      <c r="M958" s="143"/>
      <c r="N958" s="143"/>
      <c r="O958" s="142"/>
      <c r="P958" s="142"/>
      <c r="Q958" s="142"/>
      <c r="R958" s="138"/>
      <c r="S958" s="138"/>
      <c r="T958" s="137"/>
      <c r="U958" s="6"/>
      <c r="V958" s="8"/>
      <c r="W958" s="8"/>
      <c r="X958" s="60"/>
    </row>
    <row r="959" spans="1:27" ht="7.5" customHeight="1" outlineLevel="4" x14ac:dyDescent="0.15">
      <c r="A959" s="8"/>
      <c r="B959" s="69"/>
      <c r="C959" s="69"/>
      <c r="D959" s="60"/>
      <c r="E959" s="60"/>
      <c r="F959" s="103"/>
      <c r="G959" s="60"/>
      <c r="H959" s="65"/>
      <c r="I959" s="104"/>
      <c r="J959" s="63"/>
      <c r="K959" s="65"/>
      <c r="L959" s="65"/>
      <c r="M959" s="65"/>
      <c r="N959" s="65"/>
      <c r="O959" s="63"/>
      <c r="P959" s="63"/>
      <c r="Q959" s="63"/>
      <c r="R959" s="60"/>
      <c r="S959" s="60"/>
      <c r="T959" s="69"/>
      <c r="U959" s="8"/>
      <c r="X959" s="60"/>
    </row>
    <row r="960" spans="1:27" ht="11.25" outlineLevel="3" x14ac:dyDescent="0.2">
      <c r="A960" s="4"/>
      <c r="B960" s="119"/>
      <c r="C960" s="120">
        <v>146</v>
      </c>
      <c r="D960" s="121" t="s">
        <v>113</v>
      </c>
      <c r="E960" s="122" t="s">
        <v>747</v>
      </c>
      <c r="F960" s="123" t="s">
        <v>748</v>
      </c>
      <c r="G960" s="121" t="s">
        <v>269</v>
      </c>
      <c r="H960" s="124">
        <v>2</v>
      </c>
      <c r="I960" s="125">
        <v>0</v>
      </c>
      <c r="J960" s="126">
        <f>H960*I960</f>
        <v>0</v>
      </c>
      <c r="K960" s="124"/>
      <c r="L960" s="124">
        <f>H960*K960</f>
        <v>0</v>
      </c>
      <c r="M960" s="124">
        <v>2.2300000000000002E-3</v>
      </c>
      <c r="N960" s="124">
        <f>H960*M960</f>
        <v>4.4600000000000004E-3</v>
      </c>
      <c r="O960" s="126">
        <v>21</v>
      </c>
      <c r="P960" s="126">
        <f>J960*(O960/100)</f>
        <v>0</v>
      </c>
      <c r="Q960" s="126">
        <f>J960+P960</f>
        <v>0</v>
      </c>
      <c r="R960" s="127"/>
      <c r="S960" s="127" t="s">
        <v>117</v>
      </c>
      <c r="T960" s="128">
        <v>1</v>
      </c>
      <c r="U960" s="8"/>
      <c r="V960" s="8"/>
      <c r="W960" s="8"/>
      <c r="X960" s="60"/>
    </row>
    <row r="961" spans="1:27" ht="9.75" outlineLevel="4" x14ac:dyDescent="0.2">
      <c r="A961" s="129"/>
      <c r="B961" s="130"/>
      <c r="C961" s="130"/>
      <c r="D961" s="131"/>
      <c r="E961" s="135" t="s">
        <v>0</v>
      </c>
      <c r="F961" s="158" t="s">
        <v>749</v>
      </c>
      <c r="G961" s="158"/>
      <c r="H961" s="159"/>
      <c r="I961" s="160"/>
      <c r="J961" s="161"/>
      <c r="K961" s="133"/>
      <c r="L961" s="133"/>
      <c r="M961" s="133"/>
      <c r="N961" s="133"/>
      <c r="O961" s="134"/>
      <c r="P961" s="134"/>
      <c r="Q961" s="134"/>
      <c r="R961" s="131"/>
      <c r="S961" s="131"/>
      <c r="T961" s="130"/>
      <c r="U961" s="6"/>
      <c r="V961" s="8"/>
      <c r="W961" s="8"/>
      <c r="X961" s="132" t="str">
        <f>F961</f>
        <v>Demontáž klempířských konstrukcí oplechování říms do suti</v>
      </c>
      <c r="Y961" s="9"/>
      <c r="AA961" s="11"/>
    </row>
    <row r="962" spans="1:27" ht="7.5" customHeight="1" outlineLevel="4" x14ac:dyDescent="0.15">
      <c r="B962" s="69"/>
      <c r="C962" s="69"/>
      <c r="D962" s="60"/>
      <c r="E962" s="60"/>
      <c r="F962" s="61"/>
      <c r="G962" s="60"/>
      <c r="H962" s="65"/>
      <c r="I962" s="104"/>
      <c r="J962" s="63"/>
      <c r="K962" s="65"/>
      <c r="L962" s="65"/>
      <c r="M962" s="65"/>
      <c r="N962" s="65"/>
      <c r="O962" s="63"/>
      <c r="P962" s="63"/>
      <c r="Q962" s="63"/>
      <c r="R962" s="60"/>
      <c r="S962" s="60"/>
      <c r="T962" s="69"/>
      <c r="U962" s="8"/>
      <c r="X962" s="60"/>
    </row>
    <row r="963" spans="1:27" ht="22.5" outlineLevel="3" x14ac:dyDescent="0.2">
      <c r="A963" s="4"/>
      <c r="B963" s="119"/>
      <c r="C963" s="120">
        <v>147</v>
      </c>
      <c r="D963" s="121" t="s">
        <v>113</v>
      </c>
      <c r="E963" s="122" t="s">
        <v>750</v>
      </c>
      <c r="F963" s="123" t="s">
        <v>751</v>
      </c>
      <c r="G963" s="121" t="s">
        <v>143</v>
      </c>
      <c r="H963" s="124">
        <v>34.344000000000001</v>
      </c>
      <c r="I963" s="125">
        <v>0</v>
      </c>
      <c r="J963" s="126">
        <f>H963*I963</f>
        <v>0</v>
      </c>
      <c r="K963" s="124">
        <v>6.6100000000000004E-3</v>
      </c>
      <c r="L963" s="124">
        <f>H963*K963</f>
        <v>0.22701384000000002</v>
      </c>
      <c r="M963" s="124"/>
      <c r="N963" s="124">
        <f>H963*M963</f>
        <v>0</v>
      </c>
      <c r="O963" s="126">
        <v>21</v>
      </c>
      <c r="P963" s="126">
        <f>J963*(O963/100)</f>
        <v>0</v>
      </c>
      <c r="Q963" s="126">
        <f>J963+P963</f>
        <v>0</v>
      </c>
      <c r="R963" s="127"/>
      <c r="S963" s="127" t="s">
        <v>117</v>
      </c>
      <c r="T963" s="128">
        <v>1</v>
      </c>
      <c r="U963" s="8"/>
      <c r="V963" s="8"/>
      <c r="W963" s="8"/>
      <c r="X963" s="60"/>
    </row>
    <row r="964" spans="1:27" ht="19.5" outlineLevel="4" x14ac:dyDescent="0.2">
      <c r="A964" s="129"/>
      <c r="B964" s="130"/>
      <c r="C964" s="130"/>
      <c r="D964" s="131"/>
      <c r="E964" s="135" t="s">
        <v>0</v>
      </c>
      <c r="F964" s="158" t="s">
        <v>752</v>
      </c>
      <c r="G964" s="158"/>
      <c r="H964" s="159"/>
      <c r="I964" s="160"/>
      <c r="J964" s="161"/>
      <c r="K964" s="133"/>
      <c r="L964" s="133"/>
      <c r="M964" s="133"/>
      <c r="N964" s="133"/>
      <c r="O964" s="134"/>
      <c r="P964" s="134"/>
      <c r="Q964" s="134"/>
      <c r="R964" s="131"/>
      <c r="S964" s="131"/>
      <c r="T964" s="130"/>
      <c r="U964" s="6"/>
      <c r="V964" s="8"/>
      <c r="W964" s="8"/>
      <c r="X964" s="132" t="str">
        <f>F964</f>
        <v>Krytina ze svitků, ze šablon nebo taškových tabulí z pozinkovaného plechu s povrchovou úpravou s úpravou u okapů, prostupů a výčnělků střechy rovné drážkováním ze svitků do rš 670 mm, sklon střechy do 30°</v>
      </c>
      <c r="Y964" s="9"/>
      <c r="AA964" s="11"/>
    </row>
    <row r="965" spans="1:27" ht="7.5" customHeight="1" outlineLevel="4" x14ac:dyDescent="0.15">
      <c r="B965" s="69"/>
      <c r="C965" s="69"/>
      <c r="D965" s="60"/>
      <c r="E965" s="60"/>
      <c r="F965" s="61"/>
      <c r="G965" s="60"/>
      <c r="H965" s="65"/>
      <c r="I965" s="104"/>
      <c r="J965" s="63"/>
      <c r="K965" s="65"/>
      <c r="L965" s="65"/>
      <c r="M965" s="65"/>
      <c r="N965" s="65"/>
      <c r="O965" s="63"/>
      <c r="P965" s="63"/>
      <c r="Q965" s="63"/>
      <c r="R965" s="60"/>
      <c r="S965" s="60"/>
      <c r="T965" s="69"/>
      <c r="U965" s="8"/>
      <c r="X965" s="60"/>
    </row>
    <row r="966" spans="1:27" ht="11.25" outlineLevel="4" x14ac:dyDescent="0.2">
      <c r="A966" s="136"/>
      <c r="B966" s="137"/>
      <c r="C966" s="137"/>
      <c r="D966" s="138"/>
      <c r="E966" s="144" t="s">
        <v>1</v>
      </c>
      <c r="F966" s="139" t="s">
        <v>132</v>
      </c>
      <c r="G966" s="138"/>
      <c r="H966" s="140">
        <v>0</v>
      </c>
      <c r="I966" s="141"/>
      <c r="J966" s="142"/>
      <c r="K966" s="143"/>
      <c r="L966" s="143"/>
      <c r="M966" s="143"/>
      <c r="N966" s="143"/>
      <c r="O966" s="142"/>
      <c r="P966" s="142"/>
      <c r="Q966" s="142"/>
      <c r="R966" s="138"/>
      <c r="S966" s="138"/>
      <c r="T966" s="137"/>
      <c r="U966" s="6"/>
      <c r="V966" s="8"/>
      <c r="W966" s="8"/>
      <c r="X966" s="60"/>
    </row>
    <row r="967" spans="1:27" ht="11.25" outlineLevel="4" x14ac:dyDescent="0.2">
      <c r="A967" s="136"/>
      <c r="B967" s="137"/>
      <c r="C967" s="137"/>
      <c r="D967" s="138"/>
      <c r="E967" s="144"/>
      <c r="F967" s="139" t="s">
        <v>715</v>
      </c>
      <c r="G967" s="138"/>
      <c r="H967" s="140">
        <v>34.344000000000001</v>
      </c>
      <c r="I967" s="141"/>
      <c r="J967" s="142"/>
      <c r="K967" s="143"/>
      <c r="L967" s="143"/>
      <c r="M967" s="143"/>
      <c r="N967" s="143"/>
      <c r="O967" s="142"/>
      <c r="P967" s="142"/>
      <c r="Q967" s="142"/>
      <c r="R967" s="138"/>
      <c r="S967" s="138"/>
      <c r="T967" s="137"/>
      <c r="U967" s="6"/>
      <c r="V967" s="8"/>
      <c r="W967" s="8"/>
      <c r="X967" s="60"/>
    </row>
    <row r="968" spans="1:27" ht="7.5" customHeight="1" outlineLevel="4" x14ac:dyDescent="0.15">
      <c r="A968" s="8"/>
      <c r="B968" s="69"/>
      <c r="C968" s="69"/>
      <c r="D968" s="60"/>
      <c r="E968" s="60"/>
      <c r="F968" s="103"/>
      <c r="G968" s="60"/>
      <c r="H968" s="65"/>
      <c r="I968" s="104"/>
      <c r="J968" s="63"/>
      <c r="K968" s="65"/>
      <c r="L968" s="65"/>
      <c r="M968" s="65"/>
      <c r="N968" s="65"/>
      <c r="O968" s="63"/>
      <c r="P968" s="63"/>
      <c r="Q968" s="63"/>
      <c r="R968" s="60"/>
      <c r="S968" s="60"/>
      <c r="T968" s="69"/>
      <c r="U968" s="8"/>
      <c r="X968" s="60"/>
    </row>
    <row r="969" spans="1:27" ht="22.5" outlineLevel="3" x14ac:dyDescent="0.2">
      <c r="A969" s="4"/>
      <c r="B969" s="119"/>
      <c r="C969" s="120">
        <v>148</v>
      </c>
      <c r="D969" s="121" t="s">
        <v>113</v>
      </c>
      <c r="E969" s="122" t="s">
        <v>753</v>
      </c>
      <c r="F969" s="123" t="s">
        <v>754</v>
      </c>
      <c r="G969" s="121" t="s">
        <v>143</v>
      </c>
      <c r="H969" s="124">
        <v>3.6423999999999999</v>
      </c>
      <c r="I969" s="125">
        <v>0</v>
      </c>
      <c r="J969" s="126">
        <f>H969*I969</f>
        <v>0</v>
      </c>
      <c r="K969" s="124">
        <v>6.6100000000000004E-3</v>
      </c>
      <c r="L969" s="124">
        <f>H969*K969</f>
        <v>2.4076264E-2</v>
      </c>
      <c r="M969" s="124"/>
      <c r="N969" s="124">
        <f>H969*M969</f>
        <v>0</v>
      </c>
      <c r="O969" s="126">
        <v>21</v>
      </c>
      <c r="P969" s="126">
        <f>J969*(O969/100)</f>
        <v>0</v>
      </c>
      <c r="Q969" s="126">
        <f>J969+P969</f>
        <v>0</v>
      </c>
      <c r="R969" s="127"/>
      <c r="S969" s="127" t="s">
        <v>117</v>
      </c>
      <c r="T969" s="128">
        <v>1</v>
      </c>
      <c r="U969" s="8"/>
      <c r="V969" s="8"/>
      <c r="W969" s="8"/>
      <c r="X969" s="60"/>
    </row>
    <row r="970" spans="1:27" ht="19.5" outlineLevel="4" x14ac:dyDescent="0.2">
      <c r="A970" s="129"/>
      <c r="B970" s="130"/>
      <c r="C970" s="130"/>
      <c r="D970" s="131"/>
      <c r="E970" s="135" t="s">
        <v>0</v>
      </c>
      <c r="F970" s="158" t="s">
        <v>755</v>
      </c>
      <c r="G970" s="158"/>
      <c r="H970" s="159"/>
      <c r="I970" s="160"/>
      <c r="J970" s="161"/>
      <c r="K970" s="133"/>
      <c r="L970" s="133"/>
      <c r="M970" s="133"/>
      <c r="N970" s="133"/>
      <c r="O970" s="134"/>
      <c r="P970" s="134"/>
      <c r="Q970" s="134"/>
      <c r="R970" s="131"/>
      <c r="S970" s="131"/>
      <c r="T970" s="130"/>
      <c r="U970" s="6"/>
      <c r="V970" s="8"/>
      <c r="W970" s="8"/>
      <c r="X970" s="132" t="str">
        <f>F970</f>
        <v>Krytina ze svitků, ze šablon nebo taškových tabulí z pozinkovaného plechu s povrchovou úpravou s úpravou u okapů, prostupů a výčnělků střechy rovné drážkováním ze svitků do rš 670 mm, sklon střechy přes 60°</v>
      </c>
      <c r="Y970" s="9"/>
      <c r="AA970" s="11"/>
    </row>
    <row r="971" spans="1:27" ht="7.5" customHeight="1" outlineLevel="4" x14ac:dyDescent="0.15">
      <c r="B971" s="69"/>
      <c r="C971" s="69"/>
      <c r="D971" s="60"/>
      <c r="E971" s="60"/>
      <c r="F971" s="61"/>
      <c r="G971" s="60"/>
      <c r="H971" s="65"/>
      <c r="I971" s="104"/>
      <c r="J971" s="63"/>
      <c r="K971" s="65"/>
      <c r="L971" s="65"/>
      <c r="M971" s="65"/>
      <c r="N971" s="65"/>
      <c r="O971" s="63"/>
      <c r="P971" s="63"/>
      <c r="Q971" s="63"/>
      <c r="R971" s="60"/>
      <c r="S971" s="60"/>
      <c r="T971" s="69"/>
      <c r="U971" s="8"/>
      <c r="X971" s="60"/>
    </row>
    <row r="972" spans="1:27" ht="11.25" outlineLevel="4" x14ac:dyDescent="0.2">
      <c r="A972" s="136"/>
      <c r="B972" s="137"/>
      <c r="C972" s="137"/>
      <c r="D972" s="138"/>
      <c r="E972" s="144" t="s">
        <v>1</v>
      </c>
      <c r="F972" s="139" t="s">
        <v>132</v>
      </c>
      <c r="G972" s="138"/>
      <c r="H972" s="140">
        <v>0</v>
      </c>
      <c r="I972" s="141"/>
      <c r="J972" s="142"/>
      <c r="K972" s="143"/>
      <c r="L972" s="143"/>
      <c r="M972" s="143"/>
      <c r="N972" s="143"/>
      <c r="O972" s="142"/>
      <c r="P972" s="142"/>
      <c r="Q972" s="142"/>
      <c r="R972" s="138"/>
      <c r="S972" s="138"/>
      <c r="T972" s="137"/>
      <c r="U972" s="6"/>
      <c r="V972" s="8"/>
      <c r="W972" s="8"/>
      <c r="X972" s="60"/>
    </row>
    <row r="973" spans="1:27" ht="11.25" outlineLevel="4" x14ac:dyDescent="0.2">
      <c r="A973" s="136"/>
      <c r="B973" s="137"/>
      <c r="C973" s="137"/>
      <c r="D973" s="138"/>
      <c r="E973" s="144"/>
      <c r="F973" s="139" t="s">
        <v>719</v>
      </c>
      <c r="G973" s="138"/>
      <c r="H973" s="140">
        <v>3.6423999999999999</v>
      </c>
      <c r="I973" s="141"/>
      <c r="J973" s="142"/>
      <c r="K973" s="143"/>
      <c r="L973" s="143"/>
      <c r="M973" s="143"/>
      <c r="N973" s="143"/>
      <c r="O973" s="142"/>
      <c r="P973" s="142"/>
      <c r="Q973" s="142"/>
      <c r="R973" s="138"/>
      <c r="S973" s="138"/>
      <c r="T973" s="137"/>
      <c r="U973" s="6"/>
      <c r="V973" s="8"/>
      <c r="W973" s="8"/>
      <c r="X973" s="60"/>
    </row>
    <row r="974" spans="1:27" ht="7.5" customHeight="1" outlineLevel="4" x14ac:dyDescent="0.15">
      <c r="A974" s="8"/>
      <c r="B974" s="69"/>
      <c r="C974" s="69"/>
      <c r="D974" s="60"/>
      <c r="E974" s="60"/>
      <c r="F974" s="103"/>
      <c r="G974" s="60"/>
      <c r="H974" s="65"/>
      <c r="I974" s="104"/>
      <c r="J974" s="63"/>
      <c r="K974" s="65"/>
      <c r="L974" s="65"/>
      <c r="M974" s="65"/>
      <c r="N974" s="65"/>
      <c r="O974" s="63"/>
      <c r="P974" s="63"/>
      <c r="Q974" s="63"/>
      <c r="R974" s="60"/>
      <c r="S974" s="60"/>
      <c r="T974" s="69"/>
      <c r="U974" s="8"/>
      <c r="X974" s="60"/>
    </row>
    <row r="975" spans="1:27" ht="11.25" outlineLevel="3" x14ac:dyDescent="0.2">
      <c r="A975" s="4"/>
      <c r="B975" s="119"/>
      <c r="C975" s="120">
        <v>149</v>
      </c>
      <c r="D975" s="121" t="s">
        <v>113</v>
      </c>
      <c r="E975" s="122" t="s">
        <v>756</v>
      </c>
      <c r="F975" s="123" t="s">
        <v>757</v>
      </c>
      <c r="G975" s="121" t="s">
        <v>269</v>
      </c>
      <c r="H975" s="124">
        <v>16.2</v>
      </c>
      <c r="I975" s="125">
        <v>0</v>
      </c>
      <c r="J975" s="126">
        <f>H975*I975</f>
        <v>0</v>
      </c>
      <c r="K975" s="124">
        <v>2.9099999999999998E-3</v>
      </c>
      <c r="L975" s="124">
        <f>H975*K975</f>
        <v>4.7141999999999996E-2</v>
      </c>
      <c r="M975" s="124"/>
      <c r="N975" s="124">
        <f>H975*M975</f>
        <v>0</v>
      </c>
      <c r="O975" s="126">
        <v>21</v>
      </c>
      <c r="P975" s="126">
        <f>J975*(O975/100)</f>
        <v>0</v>
      </c>
      <c r="Q975" s="126">
        <f>J975+P975</f>
        <v>0</v>
      </c>
      <c r="R975" s="127"/>
      <c r="S975" s="127" t="s">
        <v>117</v>
      </c>
      <c r="T975" s="128">
        <v>1</v>
      </c>
      <c r="U975" s="8"/>
      <c r="V975" s="8"/>
      <c r="W975" s="8"/>
      <c r="X975" s="60"/>
    </row>
    <row r="976" spans="1:27" ht="9.75" outlineLevel="4" x14ac:dyDescent="0.2">
      <c r="A976" s="129"/>
      <c r="B976" s="130"/>
      <c r="C976" s="130"/>
      <c r="D976" s="131"/>
      <c r="E976" s="135" t="s">
        <v>0</v>
      </c>
      <c r="F976" s="158" t="s">
        <v>758</v>
      </c>
      <c r="G976" s="158"/>
      <c r="H976" s="159"/>
      <c r="I976" s="160"/>
      <c r="J976" s="161"/>
      <c r="K976" s="133"/>
      <c r="L976" s="133"/>
      <c r="M976" s="133"/>
      <c r="N976" s="133"/>
      <c r="O976" s="134"/>
      <c r="P976" s="134"/>
      <c r="Q976" s="134"/>
      <c r="R976" s="131"/>
      <c r="S976" s="131"/>
      <c r="T976" s="130"/>
      <c r="U976" s="6"/>
      <c r="V976" s="8"/>
      <c r="W976" s="8"/>
      <c r="X976" s="132" t="str">
        <f>F976</f>
        <v>Oplechování horních ploch zdí a nadezdívek (atik) z pozinkovaného plechu s povrchovou úpravou mechanicky kotvené rš 330 mm</v>
      </c>
      <c r="Y976" s="9"/>
      <c r="AA976" s="11"/>
    </row>
    <row r="977" spans="1:27" ht="7.5" customHeight="1" outlineLevel="4" x14ac:dyDescent="0.15">
      <c r="B977" s="69"/>
      <c r="C977" s="69"/>
      <c r="D977" s="60"/>
      <c r="E977" s="60"/>
      <c r="F977" s="61"/>
      <c r="G977" s="60"/>
      <c r="H977" s="65"/>
      <c r="I977" s="104"/>
      <c r="J977" s="63"/>
      <c r="K977" s="65"/>
      <c r="L977" s="65"/>
      <c r="M977" s="65"/>
      <c r="N977" s="65"/>
      <c r="O977" s="63"/>
      <c r="P977" s="63"/>
      <c r="Q977" s="63"/>
      <c r="R977" s="60"/>
      <c r="S977" s="60"/>
      <c r="T977" s="69"/>
      <c r="U977" s="8"/>
      <c r="X977" s="60"/>
    </row>
    <row r="978" spans="1:27" ht="11.25" outlineLevel="4" x14ac:dyDescent="0.2">
      <c r="A978" s="136"/>
      <c r="B978" s="137"/>
      <c r="C978" s="137"/>
      <c r="D978" s="138"/>
      <c r="E978" s="144" t="s">
        <v>1</v>
      </c>
      <c r="F978" s="139" t="s">
        <v>132</v>
      </c>
      <c r="G978" s="138"/>
      <c r="H978" s="140">
        <v>0</v>
      </c>
      <c r="I978" s="141"/>
      <c r="J978" s="142"/>
      <c r="K978" s="143"/>
      <c r="L978" s="143"/>
      <c r="M978" s="143"/>
      <c r="N978" s="143"/>
      <c r="O978" s="142"/>
      <c r="P978" s="142"/>
      <c r="Q978" s="142"/>
      <c r="R978" s="138"/>
      <c r="S978" s="138"/>
      <c r="T978" s="137"/>
      <c r="U978" s="6"/>
      <c r="V978" s="8"/>
      <c r="W978" s="8"/>
      <c r="X978" s="60"/>
    </row>
    <row r="979" spans="1:27" ht="11.25" outlineLevel="4" x14ac:dyDescent="0.2">
      <c r="A979" s="136"/>
      <c r="B979" s="137"/>
      <c r="C979" s="137"/>
      <c r="D979" s="138"/>
      <c r="E979" s="144"/>
      <c r="F979" s="139" t="s">
        <v>759</v>
      </c>
      <c r="G979" s="138"/>
      <c r="H979" s="140">
        <v>16.2</v>
      </c>
      <c r="I979" s="141"/>
      <c r="J979" s="142"/>
      <c r="K979" s="143"/>
      <c r="L979" s="143"/>
      <c r="M979" s="143"/>
      <c r="N979" s="143"/>
      <c r="O979" s="142"/>
      <c r="P979" s="142"/>
      <c r="Q979" s="142"/>
      <c r="R979" s="138"/>
      <c r="S979" s="138"/>
      <c r="T979" s="137"/>
      <c r="U979" s="6"/>
      <c r="V979" s="8"/>
      <c r="W979" s="8"/>
      <c r="X979" s="60"/>
    </row>
    <row r="980" spans="1:27" ht="7.5" customHeight="1" outlineLevel="4" x14ac:dyDescent="0.15">
      <c r="A980" s="8"/>
      <c r="B980" s="69"/>
      <c r="C980" s="69"/>
      <c r="D980" s="60"/>
      <c r="E980" s="60"/>
      <c r="F980" s="103"/>
      <c r="G980" s="60"/>
      <c r="H980" s="65"/>
      <c r="I980" s="104"/>
      <c r="J980" s="63"/>
      <c r="K980" s="65"/>
      <c r="L980" s="65"/>
      <c r="M980" s="65"/>
      <c r="N980" s="65"/>
      <c r="O980" s="63"/>
      <c r="P980" s="63"/>
      <c r="Q980" s="63"/>
      <c r="R980" s="60"/>
      <c r="S980" s="60"/>
      <c r="T980" s="69"/>
      <c r="U980" s="8"/>
      <c r="X980" s="60"/>
    </row>
    <row r="981" spans="1:27" ht="22.5" outlineLevel="3" x14ac:dyDescent="0.2">
      <c r="A981" s="4"/>
      <c r="B981" s="119"/>
      <c r="C981" s="120">
        <v>150</v>
      </c>
      <c r="D981" s="121" t="s">
        <v>113</v>
      </c>
      <c r="E981" s="122" t="s">
        <v>760</v>
      </c>
      <c r="F981" s="123" t="s">
        <v>761</v>
      </c>
      <c r="G981" s="121" t="s">
        <v>318</v>
      </c>
      <c r="H981" s="124">
        <v>2</v>
      </c>
      <c r="I981" s="125">
        <v>0</v>
      </c>
      <c r="J981" s="126">
        <f>H981*I981</f>
        <v>0</v>
      </c>
      <c r="K981" s="124"/>
      <c r="L981" s="124">
        <f>H981*K981</f>
        <v>0</v>
      </c>
      <c r="M981" s="124"/>
      <c r="N981" s="124">
        <f>H981*M981</f>
        <v>0</v>
      </c>
      <c r="O981" s="126">
        <v>21</v>
      </c>
      <c r="P981" s="126">
        <f>J981*(O981/100)</f>
        <v>0</v>
      </c>
      <c r="Q981" s="126">
        <f>J981+P981</f>
        <v>0</v>
      </c>
      <c r="R981" s="127"/>
      <c r="S981" s="127" t="s">
        <v>117</v>
      </c>
      <c r="T981" s="128">
        <v>1</v>
      </c>
      <c r="U981" s="8"/>
      <c r="V981" s="8"/>
      <c r="W981" s="8"/>
      <c r="X981" s="60"/>
    </row>
    <row r="982" spans="1:27" ht="9.75" outlineLevel="4" x14ac:dyDescent="0.2">
      <c r="A982" s="129"/>
      <c r="B982" s="130"/>
      <c r="C982" s="130"/>
      <c r="D982" s="131"/>
      <c r="E982" s="135" t="s">
        <v>0</v>
      </c>
      <c r="F982" s="158" t="s">
        <v>762</v>
      </c>
      <c r="G982" s="158"/>
      <c r="H982" s="159"/>
      <c r="I982" s="160"/>
      <c r="J982" s="161"/>
      <c r="K982" s="133"/>
      <c r="L982" s="133"/>
      <c r="M982" s="133"/>
      <c r="N982" s="133"/>
      <c r="O982" s="134"/>
      <c r="P982" s="134"/>
      <c r="Q982" s="134"/>
      <c r="R982" s="131"/>
      <c r="S982" s="131"/>
      <c r="T982" s="130"/>
      <c r="U982" s="6"/>
      <c r="V982" s="8"/>
      <c r="W982" s="8"/>
      <c r="X982" s="132" t="str">
        <f>F982</f>
        <v>Oplechování horních ploch zdí a nadezdívek (atik) z pozinkovaného plechu s povrchovou úpravou Příplatek k cenám za zvýšenou pracnost při provedení rohu nebo koutu do rš 400 mm</v>
      </c>
      <c r="Y982" s="9"/>
      <c r="AA982" s="11"/>
    </row>
    <row r="983" spans="1:27" ht="7.5" customHeight="1" outlineLevel="4" x14ac:dyDescent="0.15">
      <c r="B983" s="69"/>
      <c r="C983" s="69"/>
      <c r="D983" s="60"/>
      <c r="E983" s="60"/>
      <c r="F983" s="61"/>
      <c r="G983" s="60"/>
      <c r="H983" s="65"/>
      <c r="I983" s="104"/>
      <c r="J983" s="63"/>
      <c r="K983" s="65"/>
      <c r="L983" s="65"/>
      <c r="M983" s="65"/>
      <c r="N983" s="65"/>
      <c r="O983" s="63"/>
      <c r="P983" s="63"/>
      <c r="Q983" s="63"/>
      <c r="R983" s="60"/>
      <c r="S983" s="60"/>
      <c r="T983" s="69"/>
      <c r="U983" s="8"/>
      <c r="X983" s="60"/>
    </row>
    <row r="984" spans="1:27" ht="11.25" outlineLevel="3" x14ac:dyDescent="0.2">
      <c r="A984" s="4"/>
      <c r="B984" s="119"/>
      <c r="C984" s="120">
        <v>151</v>
      </c>
      <c r="D984" s="121" t="s">
        <v>113</v>
      </c>
      <c r="E984" s="122" t="s">
        <v>763</v>
      </c>
      <c r="F984" s="123" t="s">
        <v>764</v>
      </c>
      <c r="G984" s="121" t="s">
        <v>269</v>
      </c>
      <c r="H984" s="124">
        <v>15.92</v>
      </c>
      <c r="I984" s="125">
        <v>0</v>
      </c>
      <c r="J984" s="126">
        <f>H984*I984</f>
        <v>0</v>
      </c>
      <c r="K984" s="124">
        <v>2.2000000000000001E-3</v>
      </c>
      <c r="L984" s="124">
        <f>H984*K984</f>
        <v>3.5024E-2</v>
      </c>
      <c r="M984" s="124"/>
      <c r="N984" s="124">
        <f>H984*M984</f>
        <v>0</v>
      </c>
      <c r="O984" s="126">
        <v>21</v>
      </c>
      <c r="P984" s="126">
        <f>J984*(O984/100)</f>
        <v>0</v>
      </c>
      <c r="Q984" s="126">
        <f>J984+P984</f>
        <v>0</v>
      </c>
      <c r="R984" s="127"/>
      <c r="S984" s="127" t="s">
        <v>117</v>
      </c>
      <c r="T984" s="128">
        <v>1</v>
      </c>
      <c r="U984" s="8"/>
      <c r="V984" s="8"/>
      <c r="W984" s="8"/>
      <c r="X984" s="60"/>
    </row>
    <row r="985" spans="1:27" ht="9.75" outlineLevel="4" x14ac:dyDescent="0.2">
      <c r="A985" s="129"/>
      <c r="B985" s="130"/>
      <c r="C985" s="130"/>
      <c r="D985" s="131"/>
      <c r="E985" s="135" t="s">
        <v>0</v>
      </c>
      <c r="F985" s="158" t="s">
        <v>765</v>
      </c>
      <c r="G985" s="158"/>
      <c r="H985" s="159"/>
      <c r="I985" s="160"/>
      <c r="J985" s="161"/>
      <c r="K985" s="133"/>
      <c r="L985" s="133"/>
      <c r="M985" s="133"/>
      <c r="N985" s="133"/>
      <c r="O985" s="134"/>
      <c r="P985" s="134"/>
      <c r="Q985" s="134"/>
      <c r="R985" s="131"/>
      <c r="S985" s="131"/>
      <c r="T985" s="130"/>
      <c r="U985" s="6"/>
      <c r="V985" s="8"/>
      <c r="W985" s="8"/>
      <c r="X985" s="132" t="str">
        <f>F985</f>
        <v>Lemování zdí z pozinkovaného plechu s povrchovou úpravou boční nebo horní rovné, střech s krytinou skládanou mimo prejzovou rš 250 mm</v>
      </c>
      <c r="Y985" s="9"/>
      <c r="AA985" s="11"/>
    </row>
    <row r="986" spans="1:27" ht="7.5" customHeight="1" outlineLevel="4" x14ac:dyDescent="0.15">
      <c r="B986" s="69"/>
      <c r="C986" s="69"/>
      <c r="D986" s="60"/>
      <c r="E986" s="60"/>
      <c r="F986" s="61"/>
      <c r="G986" s="60"/>
      <c r="H986" s="65"/>
      <c r="I986" s="104"/>
      <c r="J986" s="63"/>
      <c r="K986" s="65"/>
      <c r="L986" s="65"/>
      <c r="M986" s="65"/>
      <c r="N986" s="65"/>
      <c r="O986" s="63"/>
      <c r="P986" s="63"/>
      <c r="Q986" s="63"/>
      <c r="R986" s="60"/>
      <c r="S986" s="60"/>
      <c r="T986" s="69"/>
      <c r="U986" s="8"/>
      <c r="X986" s="60"/>
    </row>
    <row r="987" spans="1:27" ht="11.25" outlineLevel="4" x14ac:dyDescent="0.2">
      <c r="A987" s="136"/>
      <c r="B987" s="137"/>
      <c r="C987" s="137"/>
      <c r="D987" s="138"/>
      <c r="E987" s="144" t="s">
        <v>1</v>
      </c>
      <c r="F987" s="139" t="s">
        <v>132</v>
      </c>
      <c r="G987" s="138"/>
      <c r="H987" s="140">
        <v>0</v>
      </c>
      <c r="I987" s="141"/>
      <c r="J987" s="142"/>
      <c r="K987" s="143"/>
      <c r="L987" s="143"/>
      <c r="M987" s="143"/>
      <c r="N987" s="143"/>
      <c r="O987" s="142"/>
      <c r="P987" s="142"/>
      <c r="Q987" s="142"/>
      <c r="R987" s="138"/>
      <c r="S987" s="138"/>
      <c r="T987" s="137"/>
      <c r="U987" s="6"/>
      <c r="V987" s="8"/>
      <c r="W987" s="8"/>
      <c r="X987" s="60"/>
    </row>
    <row r="988" spans="1:27" ht="11.25" outlineLevel="4" x14ac:dyDescent="0.2">
      <c r="A988" s="136"/>
      <c r="B988" s="137"/>
      <c r="C988" s="137"/>
      <c r="D988" s="138"/>
      <c r="E988" s="144"/>
      <c r="F988" s="139" t="s">
        <v>766</v>
      </c>
      <c r="G988" s="138"/>
      <c r="H988" s="140">
        <v>15.92</v>
      </c>
      <c r="I988" s="141"/>
      <c r="J988" s="142"/>
      <c r="K988" s="143"/>
      <c r="L988" s="143"/>
      <c r="M988" s="143"/>
      <c r="N988" s="143"/>
      <c r="O988" s="142"/>
      <c r="P988" s="142"/>
      <c r="Q988" s="142"/>
      <c r="R988" s="138"/>
      <c r="S988" s="138"/>
      <c r="T988" s="137"/>
      <c r="U988" s="6"/>
      <c r="V988" s="8"/>
      <c r="W988" s="8"/>
      <c r="X988" s="60"/>
    </row>
    <row r="989" spans="1:27" ht="7.5" customHeight="1" outlineLevel="4" x14ac:dyDescent="0.15">
      <c r="A989" s="8"/>
      <c r="B989" s="69"/>
      <c r="C989" s="69"/>
      <c r="D989" s="60"/>
      <c r="E989" s="60"/>
      <c r="F989" s="103"/>
      <c r="G989" s="60"/>
      <c r="H989" s="65"/>
      <c r="I989" s="104"/>
      <c r="J989" s="63"/>
      <c r="K989" s="65"/>
      <c r="L989" s="65"/>
      <c r="M989" s="65"/>
      <c r="N989" s="65"/>
      <c r="O989" s="63"/>
      <c r="P989" s="63"/>
      <c r="Q989" s="63"/>
      <c r="R989" s="60"/>
      <c r="S989" s="60"/>
      <c r="T989" s="69"/>
      <c r="U989" s="8"/>
      <c r="X989" s="60"/>
    </row>
    <row r="990" spans="1:27" ht="11.25" outlineLevel="3" x14ac:dyDescent="0.2">
      <c r="A990" s="4"/>
      <c r="B990" s="119"/>
      <c r="C990" s="120">
        <v>152</v>
      </c>
      <c r="D990" s="121" t="s">
        <v>113</v>
      </c>
      <c r="E990" s="122" t="s">
        <v>767</v>
      </c>
      <c r="F990" s="123" t="s">
        <v>768</v>
      </c>
      <c r="G990" s="121" t="s">
        <v>269</v>
      </c>
      <c r="H990" s="124">
        <v>8.1</v>
      </c>
      <c r="I990" s="125">
        <v>0</v>
      </c>
      <c r="J990" s="126">
        <f>H990*I990</f>
        <v>0</v>
      </c>
      <c r="K990" s="124">
        <v>2.2499999999999998E-3</v>
      </c>
      <c r="L990" s="124">
        <f>H990*K990</f>
        <v>1.8224999999999998E-2</v>
      </c>
      <c r="M990" s="124"/>
      <c r="N990" s="124">
        <f>H990*M990</f>
        <v>0</v>
      </c>
      <c r="O990" s="126">
        <v>21</v>
      </c>
      <c r="P990" s="126">
        <f>J990*(O990/100)</f>
        <v>0</v>
      </c>
      <c r="Q990" s="126">
        <f>J990+P990</f>
        <v>0</v>
      </c>
      <c r="R990" s="127"/>
      <c r="S990" s="127" t="s">
        <v>117</v>
      </c>
      <c r="T990" s="128">
        <v>1</v>
      </c>
      <c r="U990" s="8"/>
      <c r="V990" s="8"/>
      <c r="W990" s="8"/>
      <c r="X990" s="60"/>
    </row>
    <row r="991" spans="1:27" ht="9.75" outlineLevel="4" x14ac:dyDescent="0.2">
      <c r="A991" s="129"/>
      <c r="B991" s="130"/>
      <c r="C991" s="130"/>
      <c r="D991" s="131"/>
      <c r="E991" s="135" t="s">
        <v>0</v>
      </c>
      <c r="F991" s="158" t="s">
        <v>769</v>
      </c>
      <c r="G991" s="158"/>
      <c r="H991" s="159"/>
      <c r="I991" s="160"/>
      <c r="J991" s="161"/>
      <c r="K991" s="133"/>
      <c r="L991" s="133"/>
      <c r="M991" s="133"/>
      <c r="N991" s="133"/>
      <c r="O991" s="134"/>
      <c r="P991" s="134"/>
      <c r="Q991" s="134"/>
      <c r="R991" s="131"/>
      <c r="S991" s="131"/>
      <c r="T991" s="130"/>
      <c r="U991" s="6"/>
      <c r="V991" s="8"/>
      <c r="W991" s="8"/>
      <c r="X991" s="132" t="str">
        <f>F991</f>
        <v>Podkladní plech z pozinkovaného plechu s povrchovou úpravou rš 250 mm</v>
      </c>
      <c r="Y991" s="9"/>
      <c r="AA991" s="11"/>
    </row>
    <row r="992" spans="1:27" ht="7.5" customHeight="1" outlineLevel="4" x14ac:dyDescent="0.15">
      <c r="B992" s="69"/>
      <c r="C992" s="69"/>
      <c r="D992" s="60"/>
      <c r="E992" s="60"/>
      <c r="F992" s="61"/>
      <c r="G992" s="60"/>
      <c r="H992" s="65"/>
      <c r="I992" s="104"/>
      <c r="J992" s="63"/>
      <c r="K992" s="65"/>
      <c r="L992" s="65"/>
      <c r="M992" s="65"/>
      <c r="N992" s="65"/>
      <c r="O992" s="63"/>
      <c r="P992" s="63"/>
      <c r="Q992" s="63"/>
      <c r="R992" s="60"/>
      <c r="S992" s="60"/>
      <c r="T992" s="69"/>
      <c r="U992" s="8"/>
      <c r="X992" s="60"/>
    </row>
    <row r="993" spans="1:27" ht="11.25" outlineLevel="4" x14ac:dyDescent="0.2">
      <c r="A993" s="136"/>
      <c r="B993" s="137"/>
      <c r="C993" s="137"/>
      <c r="D993" s="138"/>
      <c r="E993" s="144" t="s">
        <v>1</v>
      </c>
      <c r="F993" s="139" t="s">
        <v>132</v>
      </c>
      <c r="G993" s="138"/>
      <c r="H993" s="140">
        <v>0</v>
      </c>
      <c r="I993" s="141"/>
      <c r="J993" s="142"/>
      <c r="K993" s="143"/>
      <c r="L993" s="143"/>
      <c r="M993" s="143"/>
      <c r="N993" s="143"/>
      <c r="O993" s="142"/>
      <c r="P993" s="142"/>
      <c r="Q993" s="142"/>
      <c r="R993" s="138"/>
      <c r="S993" s="138"/>
      <c r="T993" s="137"/>
      <c r="U993" s="6"/>
      <c r="V993" s="8"/>
      <c r="W993" s="8"/>
      <c r="X993" s="60"/>
    </row>
    <row r="994" spans="1:27" ht="11.25" outlineLevel="4" x14ac:dyDescent="0.2">
      <c r="A994" s="136"/>
      <c r="B994" s="137"/>
      <c r="C994" s="137"/>
      <c r="D994" s="138"/>
      <c r="E994" s="144"/>
      <c r="F994" s="139" t="s">
        <v>770</v>
      </c>
      <c r="G994" s="138"/>
      <c r="H994" s="140">
        <v>8.1</v>
      </c>
      <c r="I994" s="141"/>
      <c r="J994" s="142"/>
      <c r="K994" s="143"/>
      <c r="L994" s="143"/>
      <c r="M994" s="143"/>
      <c r="N994" s="143"/>
      <c r="O994" s="142"/>
      <c r="P994" s="142"/>
      <c r="Q994" s="142"/>
      <c r="R994" s="138"/>
      <c r="S994" s="138"/>
      <c r="T994" s="137"/>
      <c r="U994" s="6"/>
      <c r="V994" s="8"/>
      <c r="W994" s="8"/>
      <c r="X994" s="60"/>
    </row>
    <row r="995" spans="1:27" ht="7.5" customHeight="1" outlineLevel="4" x14ac:dyDescent="0.15">
      <c r="A995" s="8"/>
      <c r="B995" s="69"/>
      <c r="C995" s="69"/>
      <c r="D995" s="60"/>
      <c r="E995" s="60"/>
      <c r="F995" s="103"/>
      <c r="G995" s="60"/>
      <c r="H995" s="65"/>
      <c r="I995" s="104"/>
      <c r="J995" s="63"/>
      <c r="K995" s="65"/>
      <c r="L995" s="65"/>
      <c r="M995" s="65"/>
      <c r="N995" s="65"/>
      <c r="O995" s="63"/>
      <c r="P995" s="63"/>
      <c r="Q995" s="63"/>
      <c r="R995" s="60"/>
      <c r="S995" s="60"/>
      <c r="T995" s="69"/>
      <c r="U995" s="8"/>
      <c r="X995" s="60"/>
    </row>
    <row r="996" spans="1:27" ht="11.25" outlineLevel="3" x14ac:dyDescent="0.2">
      <c r="A996" s="4"/>
      <c r="B996" s="119"/>
      <c r="C996" s="120">
        <v>153</v>
      </c>
      <c r="D996" s="121" t="s">
        <v>113</v>
      </c>
      <c r="E996" s="122" t="s">
        <v>771</v>
      </c>
      <c r="F996" s="123" t="s">
        <v>772</v>
      </c>
      <c r="G996" s="121" t="s">
        <v>269</v>
      </c>
      <c r="H996" s="124">
        <v>0.8</v>
      </c>
      <c r="I996" s="125">
        <v>0</v>
      </c>
      <c r="J996" s="126">
        <f>H996*I996</f>
        <v>0</v>
      </c>
      <c r="K996" s="124">
        <v>1.58E-3</v>
      </c>
      <c r="L996" s="124">
        <f>H996*K996</f>
        <v>1.2640000000000001E-3</v>
      </c>
      <c r="M996" s="124"/>
      <c r="N996" s="124">
        <f>H996*M996</f>
        <v>0</v>
      </c>
      <c r="O996" s="126">
        <v>21</v>
      </c>
      <c r="P996" s="126">
        <f>J996*(O996/100)</f>
        <v>0</v>
      </c>
      <c r="Q996" s="126">
        <f>J996+P996</f>
        <v>0</v>
      </c>
      <c r="R996" s="127"/>
      <c r="S996" s="127" t="s">
        <v>117</v>
      </c>
      <c r="T996" s="128">
        <v>1</v>
      </c>
      <c r="U996" s="8"/>
      <c r="V996" s="8"/>
      <c r="W996" s="8"/>
      <c r="X996" s="60"/>
    </row>
    <row r="997" spans="1:27" ht="9.75" outlineLevel="4" x14ac:dyDescent="0.2">
      <c r="A997" s="129"/>
      <c r="B997" s="130"/>
      <c r="C997" s="130"/>
      <c r="D997" s="131"/>
      <c r="E997" s="135" t="s">
        <v>0</v>
      </c>
      <c r="F997" s="158" t="s">
        <v>773</v>
      </c>
      <c r="G997" s="158"/>
      <c r="H997" s="159"/>
      <c r="I997" s="160"/>
      <c r="J997" s="161"/>
      <c r="K997" s="133"/>
      <c r="L997" s="133"/>
      <c r="M997" s="133"/>
      <c r="N997" s="133"/>
      <c r="O997" s="134"/>
      <c r="P997" s="134"/>
      <c r="Q997" s="134"/>
      <c r="R997" s="131"/>
      <c r="S997" s="131"/>
      <c r="T997" s="130"/>
      <c r="U997" s="6"/>
      <c r="V997" s="8"/>
      <c r="W997" s="8"/>
      <c r="X997" s="132" t="str">
        <f>F997</f>
        <v>Oplechování střešních prvků z pozinkovaného plechu s povrchovou úpravou štítu závětrnou lištou rš 160 mm</v>
      </c>
      <c r="Y997" s="9"/>
      <c r="AA997" s="11"/>
    </row>
    <row r="998" spans="1:27" ht="7.5" customHeight="1" outlineLevel="4" x14ac:dyDescent="0.15">
      <c r="B998" s="69"/>
      <c r="C998" s="69"/>
      <c r="D998" s="60"/>
      <c r="E998" s="60"/>
      <c r="F998" s="61"/>
      <c r="G998" s="60"/>
      <c r="H998" s="65"/>
      <c r="I998" s="104"/>
      <c r="J998" s="63"/>
      <c r="K998" s="65"/>
      <c r="L998" s="65"/>
      <c r="M998" s="65"/>
      <c r="N998" s="65"/>
      <c r="O998" s="63"/>
      <c r="P998" s="63"/>
      <c r="Q998" s="63"/>
      <c r="R998" s="60"/>
      <c r="S998" s="60"/>
      <c r="T998" s="69"/>
      <c r="U998" s="8"/>
      <c r="X998" s="60"/>
    </row>
    <row r="999" spans="1:27" ht="11.25" outlineLevel="4" x14ac:dyDescent="0.2">
      <c r="A999" s="136"/>
      <c r="B999" s="137"/>
      <c r="C999" s="137"/>
      <c r="D999" s="138"/>
      <c r="E999" s="144" t="s">
        <v>1</v>
      </c>
      <c r="F999" s="139" t="s">
        <v>132</v>
      </c>
      <c r="G999" s="138"/>
      <c r="H999" s="140">
        <v>0</v>
      </c>
      <c r="I999" s="141"/>
      <c r="J999" s="142"/>
      <c r="K999" s="143"/>
      <c r="L999" s="143"/>
      <c r="M999" s="143"/>
      <c r="N999" s="143"/>
      <c r="O999" s="142"/>
      <c r="P999" s="142"/>
      <c r="Q999" s="142"/>
      <c r="R999" s="138"/>
      <c r="S999" s="138"/>
      <c r="T999" s="137"/>
      <c r="U999" s="6"/>
      <c r="V999" s="8"/>
      <c r="W999" s="8"/>
      <c r="X999" s="60"/>
    </row>
    <row r="1000" spans="1:27" ht="11.25" outlineLevel="4" x14ac:dyDescent="0.2">
      <c r="A1000" s="136"/>
      <c r="B1000" s="137"/>
      <c r="C1000" s="137"/>
      <c r="D1000" s="138"/>
      <c r="E1000" s="144"/>
      <c r="F1000" s="139" t="s">
        <v>774</v>
      </c>
      <c r="G1000" s="138"/>
      <c r="H1000" s="140">
        <v>0.8</v>
      </c>
      <c r="I1000" s="141"/>
      <c r="J1000" s="142"/>
      <c r="K1000" s="143"/>
      <c r="L1000" s="143"/>
      <c r="M1000" s="143"/>
      <c r="N1000" s="143"/>
      <c r="O1000" s="142"/>
      <c r="P1000" s="142"/>
      <c r="Q1000" s="142"/>
      <c r="R1000" s="138"/>
      <c r="S1000" s="138"/>
      <c r="T1000" s="137"/>
      <c r="U1000" s="6"/>
      <c r="V1000" s="8"/>
      <c r="W1000" s="8"/>
      <c r="X1000" s="60"/>
    </row>
    <row r="1001" spans="1:27" ht="7.5" customHeight="1" outlineLevel="4" x14ac:dyDescent="0.15">
      <c r="A1001" s="8"/>
      <c r="B1001" s="69"/>
      <c r="C1001" s="69"/>
      <c r="D1001" s="60"/>
      <c r="E1001" s="60"/>
      <c r="F1001" s="103"/>
      <c r="G1001" s="60"/>
      <c r="H1001" s="65"/>
      <c r="I1001" s="104"/>
      <c r="J1001" s="63"/>
      <c r="K1001" s="65"/>
      <c r="L1001" s="65"/>
      <c r="M1001" s="65"/>
      <c r="N1001" s="65"/>
      <c r="O1001" s="63"/>
      <c r="P1001" s="63"/>
      <c r="Q1001" s="63"/>
      <c r="R1001" s="60"/>
      <c r="S1001" s="60"/>
      <c r="T1001" s="69"/>
      <c r="U1001" s="8"/>
      <c r="X1001" s="60"/>
    </row>
    <row r="1002" spans="1:27" ht="11.25" outlineLevel="3" x14ac:dyDescent="0.2">
      <c r="A1002" s="4"/>
      <c r="B1002" s="119"/>
      <c r="C1002" s="120">
        <v>154</v>
      </c>
      <c r="D1002" s="121" t="s">
        <v>113</v>
      </c>
      <c r="E1002" s="122" t="s">
        <v>775</v>
      </c>
      <c r="F1002" s="123" t="s">
        <v>776</v>
      </c>
      <c r="G1002" s="121" t="s">
        <v>143</v>
      </c>
      <c r="H1002" s="124">
        <v>41.226400000000005</v>
      </c>
      <c r="I1002" s="125">
        <v>0</v>
      </c>
      <c r="J1002" s="126">
        <f>H1002*I1002</f>
        <v>0</v>
      </c>
      <c r="K1002" s="124"/>
      <c r="L1002" s="124">
        <f>H1002*K1002</f>
        <v>0</v>
      </c>
      <c r="M1002" s="124"/>
      <c r="N1002" s="124">
        <f>H1002*M1002</f>
        <v>0</v>
      </c>
      <c r="O1002" s="126">
        <v>21</v>
      </c>
      <c r="P1002" s="126">
        <f>J1002*(O1002/100)</f>
        <v>0</v>
      </c>
      <c r="Q1002" s="126">
        <f>J1002+P1002</f>
        <v>0</v>
      </c>
      <c r="R1002" s="127"/>
      <c r="S1002" s="127" t="s">
        <v>117</v>
      </c>
      <c r="T1002" s="128">
        <v>1</v>
      </c>
      <c r="U1002" s="8"/>
      <c r="V1002" s="8"/>
      <c r="W1002" s="8"/>
      <c r="X1002" s="60"/>
    </row>
    <row r="1003" spans="1:27" ht="9.75" outlineLevel="4" x14ac:dyDescent="0.2">
      <c r="A1003" s="129"/>
      <c r="B1003" s="130"/>
      <c r="C1003" s="130"/>
      <c r="D1003" s="131"/>
      <c r="E1003" s="135" t="s">
        <v>0</v>
      </c>
      <c r="F1003" s="158" t="s">
        <v>777</v>
      </c>
      <c r="G1003" s="158"/>
      <c r="H1003" s="159"/>
      <c r="I1003" s="160"/>
      <c r="J1003" s="161"/>
      <c r="K1003" s="133"/>
      <c r="L1003" s="133"/>
      <c r="M1003" s="133"/>
      <c r="N1003" s="133"/>
      <c r="O1003" s="134"/>
      <c r="P1003" s="134"/>
      <c r="Q1003" s="134"/>
      <c r="R1003" s="131"/>
      <c r="S1003" s="131"/>
      <c r="T1003" s="130"/>
      <c r="U1003" s="6"/>
      <c r="V1003" s="8"/>
      <c r="W1003" s="8"/>
      <c r="X1003" s="132" t="str">
        <f>F1003</f>
        <v>Montáž strukturované oddělovací rohože jakékoli rš</v>
      </c>
      <c r="Y1003" s="9"/>
      <c r="AA1003" s="11"/>
    </row>
    <row r="1004" spans="1:27" ht="7.5" customHeight="1" outlineLevel="4" x14ac:dyDescent="0.15">
      <c r="B1004" s="69"/>
      <c r="C1004" s="69"/>
      <c r="D1004" s="60"/>
      <c r="E1004" s="60"/>
      <c r="F1004" s="61"/>
      <c r="G1004" s="60"/>
      <c r="H1004" s="65"/>
      <c r="I1004" s="104"/>
      <c r="J1004" s="63"/>
      <c r="K1004" s="65"/>
      <c r="L1004" s="65"/>
      <c r="M1004" s="65"/>
      <c r="N1004" s="65"/>
      <c r="O1004" s="63"/>
      <c r="P1004" s="63"/>
      <c r="Q1004" s="63"/>
      <c r="R1004" s="60"/>
      <c r="S1004" s="60"/>
      <c r="T1004" s="69"/>
      <c r="U1004" s="8"/>
      <c r="X1004" s="60"/>
    </row>
    <row r="1005" spans="1:27" ht="11.25" outlineLevel="4" x14ac:dyDescent="0.2">
      <c r="A1005" s="136"/>
      <c r="B1005" s="137"/>
      <c r="C1005" s="137"/>
      <c r="D1005" s="138"/>
      <c r="E1005" s="144" t="s">
        <v>1</v>
      </c>
      <c r="F1005" s="139" t="s">
        <v>132</v>
      </c>
      <c r="G1005" s="138"/>
      <c r="H1005" s="140">
        <v>0</v>
      </c>
      <c r="I1005" s="141"/>
      <c r="J1005" s="142"/>
      <c r="K1005" s="143"/>
      <c r="L1005" s="143"/>
      <c r="M1005" s="143"/>
      <c r="N1005" s="143"/>
      <c r="O1005" s="142"/>
      <c r="P1005" s="142"/>
      <c r="Q1005" s="142"/>
      <c r="R1005" s="138"/>
      <c r="S1005" s="138"/>
      <c r="T1005" s="137"/>
      <c r="U1005" s="6"/>
      <c r="V1005" s="8"/>
      <c r="W1005" s="8"/>
      <c r="X1005" s="60"/>
    </row>
    <row r="1006" spans="1:27" ht="11.25" outlineLevel="4" x14ac:dyDescent="0.2">
      <c r="A1006" s="136"/>
      <c r="B1006" s="137"/>
      <c r="C1006" s="137"/>
      <c r="D1006" s="138"/>
      <c r="E1006" s="144"/>
      <c r="F1006" s="139" t="s">
        <v>715</v>
      </c>
      <c r="G1006" s="138"/>
      <c r="H1006" s="140">
        <v>34.344000000000001</v>
      </c>
      <c r="I1006" s="141"/>
      <c r="J1006" s="142"/>
      <c r="K1006" s="143"/>
      <c r="L1006" s="143"/>
      <c r="M1006" s="143"/>
      <c r="N1006" s="143"/>
      <c r="O1006" s="142"/>
      <c r="P1006" s="142"/>
      <c r="Q1006" s="142"/>
      <c r="R1006" s="138"/>
      <c r="S1006" s="138"/>
      <c r="T1006" s="137"/>
      <c r="U1006" s="6"/>
      <c r="V1006" s="8"/>
      <c r="W1006" s="8"/>
      <c r="X1006" s="60"/>
    </row>
    <row r="1007" spans="1:27" ht="11.25" outlineLevel="4" x14ac:dyDescent="0.2">
      <c r="A1007" s="136"/>
      <c r="B1007" s="137"/>
      <c r="C1007" s="137"/>
      <c r="D1007" s="138"/>
      <c r="E1007" s="144"/>
      <c r="F1007" s="139" t="s">
        <v>719</v>
      </c>
      <c r="G1007" s="138"/>
      <c r="H1007" s="140">
        <v>3.6423999999999999</v>
      </c>
      <c r="I1007" s="141"/>
      <c r="J1007" s="142"/>
      <c r="K1007" s="143"/>
      <c r="L1007" s="143"/>
      <c r="M1007" s="143"/>
      <c r="N1007" s="143"/>
      <c r="O1007" s="142"/>
      <c r="P1007" s="142"/>
      <c r="Q1007" s="142"/>
      <c r="R1007" s="138"/>
      <c r="S1007" s="138"/>
      <c r="T1007" s="137"/>
      <c r="U1007" s="6"/>
      <c r="V1007" s="8"/>
      <c r="W1007" s="8"/>
      <c r="X1007" s="60"/>
    </row>
    <row r="1008" spans="1:27" ht="11.25" outlineLevel="4" x14ac:dyDescent="0.2">
      <c r="A1008" s="136"/>
      <c r="B1008" s="137"/>
      <c r="C1008" s="137"/>
      <c r="D1008" s="138"/>
      <c r="E1008" s="144"/>
      <c r="F1008" s="139" t="s">
        <v>727</v>
      </c>
      <c r="G1008" s="138"/>
      <c r="H1008" s="140">
        <v>3.24</v>
      </c>
      <c r="I1008" s="141"/>
      <c r="J1008" s="142"/>
      <c r="K1008" s="143"/>
      <c r="L1008" s="143"/>
      <c r="M1008" s="143"/>
      <c r="N1008" s="143"/>
      <c r="O1008" s="142"/>
      <c r="P1008" s="142"/>
      <c r="Q1008" s="142"/>
      <c r="R1008" s="138"/>
      <c r="S1008" s="138"/>
      <c r="T1008" s="137"/>
      <c r="U1008" s="6"/>
      <c r="V1008" s="8"/>
      <c r="W1008" s="8"/>
      <c r="X1008" s="60"/>
    </row>
    <row r="1009" spans="1:27" ht="7.5" customHeight="1" outlineLevel="4" x14ac:dyDescent="0.15">
      <c r="A1009" s="8"/>
      <c r="B1009" s="69"/>
      <c r="C1009" s="69"/>
      <c r="D1009" s="60"/>
      <c r="E1009" s="60"/>
      <c r="F1009" s="103"/>
      <c r="G1009" s="60"/>
      <c r="H1009" s="65"/>
      <c r="I1009" s="104"/>
      <c r="J1009" s="63"/>
      <c r="K1009" s="65"/>
      <c r="L1009" s="65"/>
      <c r="M1009" s="65"/>
      <c r="N1009" s="65"/>
      <c r="O1009" s="63"/>
      <c r="P1009" s="63"/>
      <c r="Q1009" s="63"/>
      <c r="R1009" s="60"/>
      <c r="S1009" s="60"/>
      <c r="T1009" s="69"/>
      <c r="U1009" s="8"/>
      <c r="X1009" s="60"/>
    </row>
    <row r="1010" spans="1:27" ht="11.25" outlineLevel="3" x14ac:dyDescent="0.2">
      <c r="A1010" s="4"/>
      <c r="B1010" s="119"/>
      <c r="C1010" s="120">
        <v>155</v>
      </c>
      <c r="D1010" s="121" t="s">
        <v>197</v>
      </c>
      <c r="E1010" s="122" t="s">
        <v>778</v>
      </c>
      <c r="F1010" s="123" t="s">
        <v>779</v>
      </c>
      <c r="G1010" s="121" t="s">
        <v>143</v>
      </c>
      <c r="H1010" s="124">
        <v>47.409899999999993</v>
      </c>
      <c r="I1010" s="125">
        <v>0</v>
      </c>
      <c r="J1010" s="126">
        <f>H1010*I1010</f>
        <v>0</v>
      </c>
      <c r="K1010" s="124">
        <v>5.0000000000000001E-4</v>
      </c>
      <c r="L1010" s="124">
        <f>H1010*K1010</f>
        <v>2.3704949999999995E-2</v>
      </c>
      <c r="M1010" s="124"/>
      <c r="N1010" s="124">
        <f>H1010*M1010</f>
        <v>0</v>
      </c>
      <c r="O1010" s="126">
        <v>21</v>
      </c>
      <c r="P1010" s="126">
        <f>J1010*(O1010/100)</f>
        <v>0</v>
      </c>
      <c r="Q1010" s="126">
        <f>J1010+P1010</f>
        <v>0</v>
      </c>
      <c r="R1010" s="127"/>
      <c r="S1010" s="127" t="s">
        <v>117</v>
      </c>
      <c r="T1010" s="128">
        <v>1</v>
      </c>
      <c r="U1010" s="8"/>
      <c r="V1010" s="8"/>
      <c r="W1010" s="8"/>
      <c r="X1010" s="60"/>
    </row>
    <row r="1011" spans="1:27" ht="9.75" outlineLevel="4" x14ac:dyDescent="0.2">
      <c r="A1011" s="129"/>
      <c r="B1011" s="130"/>
      <c r="C1011" s="130"/>
      <c r="D1011" s="131"/>
      <c r="E1011" s="135" t="s">
        <v>0</v>
      </c>
      <c r="F1011" s="158" t="s">
        <v>53</v>
      </c>
      <c r="G1011" s="158"/>
      <c r="H1011" s="159"/>
      <c r="I1011" s="160"/>
      <c r="J1011" s="161"/>
      <c r="K1011" s="133"/>
      <c r="L1011" s="133"/>
      <c r="M1011" s="133"/>
      <c r="N1011" s="133"/>
      <c r="O1011" s="134"/>
      <c r="P1011" s="134"/>
      <c r="Q1011" s="134"/>
      <c r="R1011" s="131"/>
      <c r="S1011" s="131"/>
      <c r="T1011" s="130"/>
      <c r="U1011" s="6"/>
      <c r="V1011" s="8"/>
      <c r="W1011" s="8"/>
      <c r="X1011" s="132" t="str">
        <f>F1011</f>
        <v>---</v>
      </c>
      <c r="Y1011" s="9"/>
      <c r="AA1011" s="11"/>
    </row>
    <row r="1012" spans="1:27" ht="7.5" customHeight="1" outlineLevel="4" x14ac:dyDescent="0.15">
      <c r="B1012" s="69"/>
      <c r="C1012" s="69"/>
      <c r="D1012" s="60"/>
      <c r="E1012" s="60"/>
      <c r="F1012" s="61"/>
      <c r="G1012" s="60"/>
      <c r="H1012" s="65"/>
      <c r="I1012" s="104"/>
      <c r="J1012" s="63"/>
      <c r="K1012" s="65"/>
      <c r="L1012" s="65"/>
      <c r="M1012" s="65"/>
      <c r="N1012" s="65"/>
      <c r="O1012" s="63"/>
      <c r="P1012" s="63"/>
      <c r="Q1012" s="63"/>
      <c r="R1012" s="60"/>
      <c r="S1012" s="60"/>
      <c r="T1012" s="69"/>
      <c r="U1012" s="8"/>
      <c r="X1012" s="60"/>
    </row>
    <row r="1013" spans="1:27" ht="9.75" outlineLevel="4" x14ac:dyDescent="0.2">
      <c r="A1013" s="129"/>
      <c r="B1013" s="130"/>
      <c r="C1013" s="130"/>
      <c r="D1013" s="131"/>
      <c r="E1013" s="135" t="s">
        <v>24</v>
      </c>
      <c r="F1013" s="147">
        <v>15</v>
      </c>
      <c r="G1013" s="131"/>
      <c r="H1013" s="145">
        <v>6.1839000000000004</v>
      </c>
      <c r="I1013" s="146"/>
      <c r="J1013" s="134"/>
      <c r="K1013" s="133"/>
      <c r="L1013" s="133"/>
      <c r="M1013" s="133"/>
      <c r="N1013" s="133"/>
      <c r="O1013" s="134"/>
      <c r="P1013" s="134"/>
      <c r="Q1013" s="134"/>
      <c r="R1013" s="131"/>
      <c r="S1013" s="131"/>
      <c r="T1013" s="130"/>
      <c r="U1013" s="6"/>
      <c r="V1013" s="8"/>
      <c r="W1013" s="8"/>
      <c r="X1013" s="60"/>
    </row>
    <row r="1014" spans="1:27" ht="7.5" customHeight="1" outlineLevel="4" x14ac:dyDescent="0.15">
      <c r="A1014" s="8"/>
      <c r="B1014" s="69"/>
      <c r="C1014" s="69"/>
      <c r="D1014" s="60"/>
      <c r="E1014" s="60"/>
      <c r="F1014" s="103"/>
      <c r="G1014" s="60"/>
      <c r="H1014" s="65"/>
      <c r="I1014" s="104"/>
      <c r="J1014" s="63"/>
      <c r="K1014" s="65"/>
      <c r="L1014" s="65"/>
      <c r="M1014" s="65"/>
      <c r="N1014" s="65"/>
      <c r="O1014" s="63"/>
      <c r="P1014" s="63"/>
      <c r="Q1014" s="63"/>
      <c r="R1014" s="60"/>
      <c r="S1014" s="60"/>
      <c r="T1014" s="69"/>
      <c r="U1014" s="8"/>
      <c r="X1014" s="60"/>
    </row>
    <row r="1015" spans="1:27" ht="11.25" outlineLevel="3" x14ac:dyDescent="0.2">
      <c r="A1015" s="4"/>
      <c r="B1015" s="119"/>
      <c r="C1015" s="120">
        <v>156</v>
      </c>
      <c r="D1015" s="121" t="s">
        <v>113</v>
      </c>
      <c r="E1015" s="122" t="s">
        <v>780</v>
      </c>
      <c r="F1015" s="123" t="s">
        <v>781</v>
      </c>
      <c r="G1015" s="121" t="s">
        <v>269</v>
      </c>
      <c r="H1015" s="124">
        <v>8.15</v>
      </c>
      <c r="I1015" s="125">
        <v>0</v>
      </c>
      <c r="J1015" s="126">
        <f>H1015*I1015</f>
        <v>0</v>
      </c>
      <c r="K1015" s="124">
        <v>2.2799999999999999E-3</v>
      </c>
      <c r="L1015" s="124">
        <f>H1015*K1015</f>
        <v>1.8582000000000001E-2</v>
      </c>
      <c r="M1015" s="124"/>
      <c r="N1015" s="124">
        <f>H1015*M1015</f>
        <v>0</v>
      </c>
      <c r="O1015" s="126">
        <v>21</v>
      </c>
      <c r="P1015" s="126">
        <f>J1015*(O1015/100)</f>
        <v>0</v>
      </c>
      <c r="Q1015" s="126">
        <f>J1015+P1015</f>
        <v>0</v>
      </c>
      <c r="R1015" s="127"/>
      <c r="S1015" s="127" t="s">
        <v>117</v>
      </c>
      <c r="T1015" s="128">
        <v>1</v>
      </c>
      <c r="U1015" s="8"/>
      <c r="V1015" s="8"/>
      <c r="W1015" s="8"/>
      <c r="X1015" s="60"/>
    </row>
    <row r="1016" spans="1:27" ht="9.75" outlineLevel="4" x14ac:dyDescent="0.2">
      <c r="A1016" s="129"/>
      <c r="B1016" s="130"/>
      <c r="C1016" s="130"/>
      <c r="D1016" s="131"/>
      <c r="E1016" s="135" t="s">
        <v>0</v>
      </c>
      <c r="F1016" s="158" t="s">
        <v>782</v>
      </c>
      <c r="G1016" s="158"/>
      <c r="H1016" s="159"/>
      <c r="I1016" s="160"/>
      <c r="J1016" s="161"/>
      <c r="K1016" s="133"/>
      <c r="L1016" s="133"/>
      <c r="M1016" s="133"/>
      <c r="N1016" s="133"/>
      <c r="O1016" s="134"/>
      <c r="P1016" s="134"/>
      <c r="Q1016" s="134"/>
      <c r="R1016" s="131"/>
      <c r="S1016" s="131"/>
      <c r="T1016" s="130"/>
      <c r="U1016" s="6"/>
      <c r="V1016" s="8"/>
      <c r="W1016" s="8"/>
      <c r="X1016" s="132" t="str">
        <f>F1016</f>
        <v>Žlab podokapní z pozinkovaného plechu s povrchovou úpravou včetně háků a čel půlkruhový do rš 280 mm</v>
      </c>
      <c r="Y1016" s="9"/>
      <c r="AA1016" s="11"/>
    </row>
    <row r="1017" spans="1:27" ht="7.5" customHeight="1" outlineLevel="4" x14ac:dyDescent="0.15">
      <c r="B1017" s="69"/>
      <c r="C1017" s="69"/>
      <c r="D1017" s="60"/>
      <c r="E1017" s="60"/>
      <c r="F1017" s="61"/>
      <c r="G1017" s="60"/>
      <c r="H1017" s="65"/>
      <c r="I1017" s="104"/>
      <c r="J1017" s="63"/>
      <c r="K1017" s="65"/>
      <c r="L1017" s="65"/>
      <c r="M1017" s="65"/>
      <c r="N1017" s="65"/>
      <c r="O1017" s="63"/>
      <c r="P1017" s="63"/>
      <c r="Q1017" s="63"/>
      <c r="R1017" s="60"/>
      <c r="S1017" s="60"/>
      <c r="T1017" s="69"/>
      <c r="U1017" s="8"/>
      <c r="X1017" s="60"/>
    </row>
    <row r="1018" spans="1:27" ht="11.25" outlineLevel="4" x14ac:dyDescent="0.2">
      <c r="A1018" s="136"/>
      <c r="B1018" s="137"/>
      <c r="C1018" s="137"/>
      <c r="D1018" s="138"/>
      <c r="E1018" s="144" t="s">
        <v>1</v>
      </c>
      <c r="F1018" s="139" t="s">
        <v>132</v>
      </c>
      <c r="G1018" s="138"/>
      <c r="H1018" s="140">
        <v>0</v>
      </c>
      <c r="I1018" s="141"/>
      <c r="J1018" s="142"/>
      <c r="K1018" s="143"/>
      <c r="L1018" s="143"/>
      <c r="M1018" s="143"/>
      <c r="N1018" s="143"/>
      <c r="O1018" s="142"/>
      <c r="P1018" s="142"/>
      <c r="Q1018" s="142"/>
      <c r="R1018" s="138"/>
      <c r="S1018" s="138"/>
      <c r="T1018" s="137"/>
      <c r="U1018" s="6"/>
      <c r="V1018" s="8"/>
      <c r="W1018" s="8"/>
      <c r="X1018" s="60"/>
    </row>
    <row r="1019" spans="1:27" ht="11.25" outlineLevel="4" x14ac:dyDescent="0.2">
      <c r="A1019" s="136"/>
      <c r="B1019" s="137"/>
      <c r="C1019" s="137"/>
      <c r="D1019" s="138"/>
      <c r="E1019" s="144"/>
      <c r="F1019" s="139" t="s">
        <v>783</v>
      </c>
      <c r="G1019" s="138"/>
      <c r="H1019" s="140">
        <v>8.15</v>
      </c>
      <c r="I1019" s="141"/>
      <c r="J1019" s="142"/>
      <c r="K1019" s="143"/>
      <c r="L1019" s="143"/>
      <c r="M1019" s="143"/>
      <c r="N1019" s="143"/>
      <c r="O1019" s="142"/>
      <c r="P1019" s="142"/>
      <c r="Q1019" s="142"/>
      <c r="R1019" s="138"/>
      <c r="S1019" s="138"/>
      <c r="T1019" s="137"/>
      <c r="U1019" s="6"/>
      <c r="V1019" s="8"/>
      <c r="W1019" s="8"/>
      <c r="X1019" s="60"/>
    </row>
    <row r="1020" spans="1:27" ht="7.5" customHeight="1" outlineLevel="4" x14ac:dyDescent="0.15">
      <c r="A1020" s="8"/>
      <c r="B1020" s="69"/>
      <c r="C1020" s="69"/>
      <c r="D1020" s="60"/>
      <c r="E1020" s="60"/>
      <c r="F1020" s="103"/>
      <c r="G1020" s="60"/>
      <c r="H1020" s="65"/>
      <c r="I1020" s="104"/>
      <c r="J1020" s="63"/>
      <c r="K1020" s="65"/>
      <c r="L1020" s="65"/>
      <c r="M1020" s="65"/>
      <c r="N1020" s="65"/>
      <c r="O1020" s="63"/>
      <c r="P1020" s="63"/>
      <c r="Q1020" s="63"/>
      <c r="R1020" s="60"/>
      <c r="S1020" s="60"/>
      <c r="T1020" s="69"/>
      <c r="U1020" s="8"/>
      <c r="X1020" s="60"/>
    </row>
    <row r="1021" spans="1:27" ht="11.25" outlineLevel="3" x14ac:dyDescent="0.2">
      <c r="A1021" s="4"/>
      <c r="B1021" s="119"/>
      <c r="C1021" s="120">
        <v>157</v>
      </c>
      <c r="D1021" s="121" t="s">
        <v>113</v>
      </c>
      <c r="E1021" s="122" t="s">
        <v>784</v>
      </c>
      <c r="F1021" s="123" t="s">
        <v>785</v>
      </c>
      <c r="G1021" s="121" t="s">
        <v>318</v>
      </c>
      <c r="H1021" s="124">
        <v>1</v>
      </c>
      <c r="I1021" s="125">
        <v>0</v>
      </c>
      <c r="J1021" s="126">
        <f>H1021*I1021</f>
        <v>0</v>
      </c>
      <c r="K1021" s="124">
        <v>3.1E-4</v>
      </c>
      <c r="L1021" s="124">
        <f>H1021*K1021</f>
        <v>3.1E-4</v>
      </c>
      <c r="M1021" s="124"/>
      <c r="N1021" s="124">
        <f>H1021*M1021</f>
        <v>0</v>
      </c>
      <c r="O1021" s="126">
        <v>21</v>
      </c>
      <c r="P1021" s="126">
        <f>J1021*(O1021/100)</f>
        <v>0</v>
      </c>
      <c r="Q1021" s="126">
        <f>J1021+P1021</f>
        <v>0</v>
      </c>
      <c r="R1021" s="127"/>
      <c r="S1021" s="127" t="s">
        <v>117</v>
      </c>
      <c r="T1021" s="128">
        <v>1</v>
      </c>
      <c r="U1021" s="8"/>
      <c r="V1021" s="8"/>
      <c r="W1021" s="8"/>
      <c r="X1021" s="60"/>
    </row>
    <row r="1022" spans="1:27" ht="9.75" outlineLevel="4" x14ac:dyDescent="0.2">
      <c r="A1022" s="129"/>
      <c r="B1022" s="130"/>
      <c r="C1022" s="130"/>
      <c r="D1022" s="131"/>
      <c r="E1022" s="135" t="s">
        <v>0</v>
      </c>
      <c r="F1022" s="158" t="s">
        <v>786</v>
      </c>
      <c r="G1022" s="158"/>
      <c r="H1022" s="159"/>
      <c r="I1022" s="160"/>
      <c r="J1022" s="161"/>
      <c r="K1022" s="133"/>
      <c r="L1022" s="133"/>
      <c r="M1022" s="133"/>
      <c r="N1022" s="133"/>
      <c r="O1022" s="134"/>
      <c r="P1022" s="134"/>
      <c r="Q1022" s="134"/>
      <c r="R1022" s="131"/>
      <c r="S1022" s="131"/>
      <c r="T1022" s="130"/>
      <c r="U1022" s="6"/>
      <c r="V1022" s="8"/>
      <c r="W1022" s="8"/>
      <c r="X1022" s="132" t="str">
        <f>F1022</f>
        <v>Žlab podokapní z pozinkovaného plechu s povrchovou úpravou včetně háků a čel kotlík oválný (trychtýřový), rš žlabu/průměr svodu do 250/90 mm</v>
      </c>
      <c r="Y1022" s="9"/>
      <c r="AA1022" s="11"/>
    </row>
    <row r="1023" spans="1:27" ht="7.5" customHeight="1" outlineLevel="4" x14ac:dyDescent="0.15">
      <c r="B1023" s="69"/>
      <c r="C1023" s="69"/>
      <c r="D1023" s="60"/>
      <c r="E1023" s="60"/>
      <c r="F1023" s="61"/>
      <c r="G1023" s="60"/>
      <c r="H1023" s="65"/>
      <c r="I1023" s="104"/>
      <c r="J1023" s="63"/>
      <c r="K1023" s="65"/>
      <c r="L1023" s="65"/>
      <c r="M1023" s="65"/>
      <c r="N1023" s="65"/>
      <c r="O1023" s="63"/>
      <c r="P1023" s="63"/>
      <c r="Q1023" s="63"/>
      <c r="R1023" s="60"/>
      <c r="S1023" s="60"/>
      <c r="T1023" s="69"/>
      <c r="U1023" s="8"/>
      <c r="X1023" s="60"/>
    </row>
    <row r="1024" spans="1:27" ht="11.25" outlineLevel="3" x14ac:dyDescent="0.2">
      <c r="A1024" s="4"/>
      <c r="B1024" s="119"/>
      <c r="C1024" s="120">
        <v>158</v>
      </c>
      <c r="D1024" s="121" t="s">
        <v>113</v>
      </c>
      <c r="E1024" s="122" t="s">
        <v>787</v>
      </c>
      <c r="F1024" s="123" t="s">
        <v>788</v>
      </c>
      <c r="G1024" s="121" t="s">
        <v>269</v>
      </c>
      <c r="H1024" s="124">
        <v>2.7</v>
      </c>
      <c r="I1024" s="125">
        <v>0</v>
      </c>
      <c r="J1024" s="126">
        <f>H1024*I1024</f>
        <v>0</v>
      </c>
      <c r="K1024" s="124">
        <v>1.91E-3</v>
      </c>
      <c r="L1024" s="124">
        <f>H1024*K1024</f>
        <v>5.1570000000000001E-3</v>
      </c>
      <c r="M1024" s="124"/>
      <c r="N1024" s="124">
        <f>H1024*M1024</f>
        <v>0</v>
      </c>
      <c r="O1024" s="126">
        <v>21</v>
      </c>
      <c r="P1024" s="126">
        <f>J1024*(O1024/100)</f>
        <v>0</v>
      </c>
      <c r="Q1024" s="126">
        <f>J1024+P1024</f>
        <v>0</v>
      </c>
      <c r="R1024" s="127"/>
      <c r="S1024" s="127" t="s">
        <v>117</v>
      </c>
      <c r="T1024" s="128">
        <v>1</v>
      </c>
      <c r="U1024" s="8"/>
      <c r="V1024" s="8"/>
      <c r="W1024" s="8"/>
      <c r="X1024" s="60"/>
    </row>
    <row r="1025" spans="1:27" ht="9.75" outlineLevel="4" x14ac:dyDescent="0.2">
      <c r="A1025" s="129"/>
      <c r="B1025" s="130"/>
      <c r="C1025" s="130"/>
      <c r="D1025" s="131"/>
      <c r="E1025" s="135" t="s">
        <v>0</v>
      </c>
      <c r="F1025" s="158" t="s">
        <v>789</v>
      </c>
      <c r="G1025" s="158"/>
      <c r="H1025" s="159"/>
      <c r="I1025" s="160"/>
      <c r="J1025" s="161"/>
      <c r="K1025" s="133"/>
      <c r="L1025" s="133"/>
      <c r="M1025" s="133"/>
      <c r="N1025" s="133"/>
      <c r="O1025" s="134"/>
      <c r="P1025" s="134"/>
      <c r="Q1025" s="134"/>
      <c r="R1025" s="131"/>
      <c r="S1025" s="131"/>
      <c r="T1025" s="130"/>
      <c r="U1025" s="6"/>
      <c r="V1025" s="8"/>
      <c r="W1025" s="8"/>
      <c r="X1025" s="132" t="str">
        <f>F1025</f>
        <v>Svod z pozinkovaného plechu s upraveným povrchem včetně objímek, kolen a odskoků kruhový, průměru do 90 mm</v>
      </c>
      <c r="Y1025" s="9"/>
      <c r="AA1025" s="11"/>
    </row>
    <row r="1026" spans="1:27" ht="7.5" customHeight="1" outlineLevel="4" x14ac:dyDescent="0.15">
      <c r="B1026" s="69"/>
      <c r="C1026" s="69"/>
      <c r="D1026" s="60"/>
      <c r="E1026" s="60"/>
      <c r="F1026" s="61"/>
      <c r="G1026" s="60"/>
      <c r="H1026" s="65"/>
      <c r="I1026" s="104"/>
      <c r="J1026" s="63"/>
      <c r="K1026" s="65"/>
      <c r="L1026" s="65"/>
      <c r="M1026" s="65"/>
      <c r="N1026" s="65"/>
      <c r="O1026" s="63"/>
      <c r="P1026" s="63"/>
      <c r="Q1026" s="63"/>
      <c r="R1026" s="60"/>
      <c r="S1026" s="60"/>
      <c r="T1026" s="69"/>
      <c r="U1026" s="8"/>
      <c r="X1026" s="60"/>
    </row>
    <row r="1027" spans="1:27" ht="22.5" outlineLevel="3" x14ac:dyDescent="0.2">
      <c r="A1027" s="4"/>
      <c r="B1027" s="119"/>
      <c r="C1027" s="120">
        <v>159</v>
      </c>
      <c r="D1027" s="121" t="s">
        <v>113</v>
      </c>
      <c r="E1027" s="122" t="s">
        <v>790</v>
      </c>
      <c r="F1027" s="123" t="s">
        <v>791</v>
      </c>
      <c r="G1027" s="121" t="s">
        <v>269</v>
      </c>
      <c r="H1027" s="124">
        <v>4.0999999999999996</v>
      </c>
      <c r="I1027" s="125">
        <v>0</v>
      </c>
      <c r="J1027" s="126">
        <f>H1027*I1027</f>
        <v>0</v>
      </c>
      <c r="K1027" s="124">
        <v>2.2000000000000001E-3</v>
      </c>
      <c r="L1027" s="124">
        <f>H1027*K1027</f>
        <v>9.0200000000000002E-3</v>
      </c>
      <c r="M1027" s="124"/>
      <c r="N1027" s="124">
        <f>H1027*M1027</f>
        <v>0</v>
      </c>
      <c r="O1027" s="126">
        <v>21</v>
      </c>
      <c r="P1027" s="126">
        <f>J1027*(O1027/100)</f>
        <v>0</v>
      </c>
      <c r="Q1027" s="126">
        <f>J1027+P1027</f>
        <v>0</v>
      </c>
      <c r="R1027" s="127"/>
      <c r="S1027" s="127" t="s">
        <v>117</v>
      </c>
      <c r="T1027" s="128">
        <v>1</v>
      </c>
      <c r="U1027" s="8"/>
      <c r="V1027" s="8"/>
      <c r="W1027" s="8"/>
      <c r="X1027" s="60"/>
    </row>
    <row r="1028" spans="1:27" ht="9.75" outlineLevel="4" x14ac:dyDescent="0.2">
      <c r="A1028" s="129"/>
      <c r="B1028" s="130"/>
      <c r="C1028" s="130"/>
      <c r="D1028" s="131"/>
      <c r="E1028" s="135" t="s">
        <v>0</v>
      </c>
      <c r="F1028" s="158" t="s">
        <v>792</v>
      </c>
      <c r="G1028" s="158"/>
      <c r="H1028" s="159"/>
      <c r="I1028" s="160"/>
      <c r="J1028" s="161"/>
      <c r="K1028" s="133"/>
      <c r="L1028" s="133"/>
      <c r="M1028" s="133"/>
      <c r="N1028" s="133"/>
      <c r="O1028" s="134"/>
      <c r="P1028" s="134"/>
      <c r="Q1028" s="134"/>
      <c r="R1028" s="131"/>
      <c r="S1028" s="131"/>
      <c r="T1028" s="130"/>
      <c r="U1028" s="6"/>
      <c r="V1028" s="8"/>
      <c r="W1028" s="8"/>
      <c r="X1028" s="132" t="str">
        <f>F1028</f>
        <v>Lemování zdí z pozinkovaného plechu s povrchovou úpravou boční nebo horní rovné, střech s krytinou prejzovou nebo vlnitou rš 250 mm</v>
      </c>
      <c r="Y1028" s="9"/>
      <c r="AA1028" s="11"/>
    </row>
    <row r="1029" spans="1:27" ht="7.5" customHeight="1" outlineLevel="4" x14ac:dyDescent="0.15">
      <c r="B1029" s="69"/>
      <c r="C1029" s="69"/>
      <c r="D1029" s="60"/>
      <c r="E1029" s="60"/>
      <c r="F1029" s="61"/>
      <c r="G1029" s="60"/>
      <c r="H1029" s="65"/>
      <c r="I1029" s="104"/>
      <c r="J1029" s="63"/>
      <c r="K1029" s="65"/>
      <c r="L1029" s="65"/>
      <c r="M1029" s="65"/>
      <c r="N1029" s="65"/>
      <c r="O1029" s="63"/>
      <c r="P1029" s="63"/>
      <c r="Q1029" s="63"/>
      <c r="R1029" s="60"/>
      <c r="S1029" s="60"/>
      <c r="T1029" s="69"/>
      <c r="U1029" s="8"/>
      <c r="X1029" s="60"/>
    </row>
    <row r="1030" spans="1:27" ht="11.25" outlineLevel="4" x14ac:dyDescent="0.2">
      <c r="A1030" s="136"/>
      <c r="B1030" s="137"/>
      <c r="C1030" s="137"/>
      <c r="D1030" s="138"/>
      <c r="E1030" s="144" t="s">
        <v>1</v>
      </c>
      <c r="F1030" s="139" t="s">
        <v>132</v>
      </c>
      <c r="G1030" s="138"/>
      <c r="H1030" s="140">
        <v>0</v>
      </c>
      <c r="I1030" s="141"/>
      <c r="J1030" s="142"/>
      <c r="K1030" s="143"/>
      <c r="L1030" s="143"/>
      <c r="M1030" s="143"/>
      <c r="N1030" s="143"/>
      <c r="O1030" s="142"/>
      <c r="P1030" s="142"/>
      <c r="Q1030" s="142"/>
      <c r="R1030" s="138"/>
      <c r="S1030" s="138"/>
      <c r="T1030" s="137"/>
      <c r="U1030" s="6"/>
      <c r="V1030" s="8"/>
      <c r="W1030" s="8"/>
      <c r="X1030" s="60"/>
    </row>
    <row r="1031" spans="1:27" ht="11.25" outlineLevel="4" x14ac:dyDescent="0.2">
      <c r="A1031" s="136"/>
      <c r="B1031" s="137"/>
      <c r="C1031" s="137"/>
      <c r="D1031" s="138"/>
      <c r="E1031" s="144"/>
      <c r="F1031" s="139" t="s">
        <v>793</v>
      </c>
      <c r="G1031" s="138"/>
      <c r="H1031" s="140">
        <v>4.0999999999999996</v>
      </c>
      <c r="I1031" s="141"/>
      <c r="J1031" s="142"/>
      <c r="K1031" s="143"/>
      <c r="L1031" s="143"/>
      <c r="M1031" s="143"/>
      <c r="N1031" s="143"/>
      <c r="O1031" s="142"/>
      <c r="P1031" s="142"/>
      <c r="Q1031" s="142"/>
      <c r="R1031" s="138"/>
      <c r="S1031" s="138"/>
      <c r="T1031" s="137"/>
      <c r="U1031" s="6"/>
      <c r="V1031" s="8"/>
      <c r="W1031" s="8"/>
      <c r="X1031" s="60"/>
    </row>
    <row r="1032" spans="1:27" ht="7.5" customHeight="1" outlineLevel="4" x14ac:dyDescent="0.15">
      <c r="A1032" s="8"/>
      <c r="B1032" s="69"/>
      <c r="C1032" s="69"/>
      <c r="D1032" s="60"/>
      <c r="E1032" s="60"/>
      <c r="F1032" s="103"/>
      <c r="G1032" s="60"/>
      <c r="H1032" s="65"/>
      <c r="I1032" s="104"/>
      <c r="J1032" s="63"/>
      <c r="K1032" s="65"/>
      <c r="L1032" s="65"/>
      <c r="M1032" s="65"/>
      <c r="N1032" s="65"/>
      <c r="O1032" s="63"/>
      <c r="P1032" s="63"/>
      <c r="Q1032" s="63"/>
      <c r="R1032" s="60"/>
      <c r="S1032" s="60"/>
      <c r="T1032" s="69"/>
      <c r="U1032" s="8"/>
      <c r="X1032" s="60"/>
    </row>
    <row r="1033" spans="1:27" ht="11.25" outlineLevel="3" x14ac:dyDescent="0.2">
      <c r="A1033" s="4"/>
      <c r="B1033" s="119"/>
      <c r="C1033" s="120">
        <v>160</v>
      </c>
      <c r="D1033" s="121" t="s">
        <v>113</v>
      </c>
      <c r="E1033" s="122" t="s">
        <v>794</v>
      </c>
      <c r="F1033" s="123" t="s">
        <v>795</v>
      </c>
      <c r="G1033" s="121" t="s">
        <v>223</v>
      </c>
      <c r="H1033" s="124">
        <v>0.41767105400000004</v>
      </c>
      <c r="I1033" s="125">
        <v>0</v>
      </c>
      <c r="J1033" s="126">
        <f>H1033*I1033</f>
        <v>0</v>
      </c>
      <c r="K1033" s="124"/>
      <c r="L1033" s="124">
        <f>H1033*K1033</f>
        <v>0</v>
      </c>
      <c r="M1033" s="124"/>
      <c r="N1033" s="124">
        <f>H1033*M1033</f>
        <v>0</v>
      </c>
      <c r="O1033" s="126">
        <v>21</v>
      </c>
      <c r="P1033" s="126">
        <f>J1033*(O1033/100)</f>
        <v>0</v>
      </c>
      <c r="Q1033" s="126">
        <f>J1033+P1033</f>
        <v>0</v>
      </c>
      <c r="R1033" s="127"/>
      <c r="S1033" s="127" t="s">
        <v>117</v>
      </c>
      <c r="T1033" s="128">
        <v>1</v>
      </c>
      <c r="U1033" s="8"/>
      <c r="V1033" s="8"/>
      <c r="W1033" s="8"/>
      <c r="X1033" s="60"/>
    </row>
    <row r="1034" spans="1:27" ht="9.75" outlineLevel="4" x14ac:dyDescent="0.2">
      <c r="A1034" s="129"/>
      <c r="B1034" s="130"/>
      <c r="C1034" s="130"/>
      <c r="D1034" s="131"/>
      <c r="E1034" s="135" t="s">
        <v>0</v>
      </c>
      <c r="F1034" s="158" t="s">
        <v>796</v>
      </c>
      <c r="G1034" s="158"/>
      <c r="H1034" s="159"/>
      <c r="I1034" s="160"/>
      <c r="J1034" s="161"/>
      <c r="K1034" s="133"/>
      <c r="L1034" s="133"/>
      <c r="M1034" s="133"/>
      <c r="N1034" s="133"/>
      <c r="O1034" s="134"/>
      <c r="P1034" s="134"/>
      <c r="Q1034" s="134"/>
      <c r="R1034" s="131"/>
      <c r="S1034" s="131"/>
      <c r="T1034" s="130"/>
      <c r="U1034" s="6"/>
      <c r="V1034" s="8"/>
      <c r="W1034" s="8"/>
      <c r="X1034" s="132" t="str">
        <f>F1034</f>
        <v>Přesun hmot pro konstrukce klempířské stanovený z hmotnosti přesunovaného materiálu vodorovná dopravní vzdálenost do 50 m základní v objektech výšky do 6 m</v>
      </c>
      <c r="Y1034" s="9"/>
      <c r="AA1034" s="11"/>
    </row>
    <row r="1035" spans="1:27" ht="7.5" customHeight="1" outlineLevel="4" x14ac:dyDescent="0.15">
      <c r="B1035" s="69"/>
      <c r="C1035" s="69"/>
      <c r="D1035" s="60"/>
      <c r="E1035" s="60"/>
      <c r="F1035" s="61"/>
      <c r="G1035" s="60"/>
      <c r="H1035" s="65"/>
      <c r="I1035" s="104"/>
      <c r="J1035" s="63"/>
      <c r="K1035" s="65"/>
      <c r="L1035" s="65"/>
      <c r="M1035" s="65"/>
      <c r="N1035" s="65"/>
      <c r="O1035" s="63"/>
      <c r="P1035" s="63"/>
      <c r="Q1035" s="63"/>
      <c r="R1035" s="60"/>
      <c r="S1035" s="60"/>
      <c r="T1035" s="69"/>
      <c r="U1035" s="8"/>
      <c r="X1035" s="60"/>
    </row>
    <row r="1036" spans="1:27" ht="11.25" outlineLevel="3" x14ac:dyDescent="0.2">
      <c r="A1036" s="4"/>
      <c r="B1036" s="119"/>
      <c r="C1036" s="120">
        <v>161</v>
      </c>
      <c r="D1036" s="121" t="s">
        <v>113</v>
      </c>
      <c r="E1036" s="122" t="s">
        <v>797</v>
      </c>
      <c r="F1036" s="123" t="s">
        <v>798</v>
      </c>
      <c r="G1036" s="121" t="s">
        <v>223</v>
      </c>
      <c r="H1036" s="124">
        <v>0.41767105400000004</v>
      </c>
      <c r="I1036" s="125">
        <v>0</v>
      </c>
      <c r="J1036" s="126">
        <f>H1036*I1036</f>
        <v>0</v>
      </c>
      <c r="K1036" s="124"/>
      <c r="L1036" s="124">
        <f>H1036*K1036</f>
        <v>0</v>
      </c>
      <c r="M1036" s="124"/>
      <c r="N1036" s="124">
        <f>H1036*M1036</f>
        <v>0</v>
      </c>
      <c r="O1036" s="126">
        <v>21</v>
      </c>
      <c r="P1036" s="126">
        <f>J1036*(O1036/100)</f>
        <v>0</v>
      </c>
      <c r="Q1036" s="126">
        <f>J1036+P1036</f>
        <v>0</v>
      </c>
      <c r="R1036" s="127"/>
      <c r="S1036" s="127" t="s">
        <v>117</v>
      </c>
      <c r="T1036" s="128">
        <v>1</v>
      </c>
      <c r="U1036" s="8"/>
      <c r="V1036" s="8"/>
      <c r="W1036" s="8"/>
      <c r="X1036" s="60"/>
    </row>
    <row r="1037" spans="1:27" ht="19.5" outlineLevel="4" x14ac:dyDescent="0.2">
      <c r="A1037" s="129"/>
      <c r="B1037" s="130"/>
      <c r="C1037" s="130"/>
      <c r="D1037" s="131"/>
      <c r="E1037" s="135" t="s">
        <v>0</v>
      </c>
      <c r="F1037" s="158" t="s">
        <v>799</v>
      </c>
      <c r="G1037" s="158"/>
      <c r="H1037" s="159"/>
      <c r="I1037" s="160"/>
      <c r="J1037" s="161"/>
      <c r="K1037" s="133"/>
      <c r="L1037" s="133"/>
      <c r="M1037" s="133"/>
      <c r="N1037" s="133"/>
      <c r="O1037" s="134"/>
      <c r="P1037" s="134"/>
      <c r="Q1037" s="134"/>
      <c r="R1037" s="131"/>
      <c r="S1037" s="131"/>
      <c r="T1037" s="130"/>
      <c r="U1037" s="6"/>
      <c r="V1037" s="8"/>
      <c r="W1037" s="8"/>
      <c r="X1037" s="132" t="str">
        <f>F1037</f>
        <v>Přesun hmot pro konstrukce klempířské stanovený z hmotnosti přesunovaného materiálu vodorovná dopravní vzdálenost do 50 m Příplatek k cenám za zvětšený přesun přes vymezenou vodorovnou dopravní vzdálenost do 100 m</v>
      </c>
      <c r="Y1037" s="9"/>
      <c r="AA1037" s="11"/>
    </row>
    <row r="1038" spans="1:27" ht="7.5" customHeight="1" outlineLevel="4" x14ac:dyDescent="0.15">
      <c r="B1038" s="69"/>
      <c r="C1038" s="69"/>
      <c r="D1038" s="60"/>
      <c r="E1038" s="60"/>
      <c r="F1038" s="61"/>
      <c r="G1038" s="60"/>
      <c r="H1038" s="65"/>
      <c r="I1038" s="104"/>
      <c r="J1038" s="63"/>
      <c r="K1038" s="65"/>
      <c r="L1038" s="65"/>
      <c r="M1038" s="65"/>
      <c r="N1038" s="65"/>
      <c r="O1038" s="63"/>
      <c r="P1038" s="63"/>
      <c r="Q1038" s="63"/>
      <c r="R1038" s="60"/>
      <c r="S1038" s="60"/>
      <c r="T1038" s="69"/>
      <c r="U1038" s="8"/>
      <c r="X1038" s="60"/>
    </row>
    <row r="1039" spans="1:27" outlineLevel="3" x14ac:dyDescent="0.15">
      <c r="B1039" s="6"/>
      <c r="C1039" s="6"/>
      <c r="D1039" s="6"/>
      <c r="E1039" s="6"/>
      <c r="F1039" s="6"/>
      <c r="G1039" s="6"/>
      <c r="H1039" s="6"/>
      <c r="I1039" s="8"/>
      <c r="J1039" s="8"/>
      <c r="K1039" s="6"/>
      <c r="L1039" s="6"/>
      <c r="M1039" s="6"/>
      <c r="N1039" s="6"/>
      <c r="O1039" s="6"/>
      <c r="P1039" s="8"/>
      <c r="Q1039" s="8"/>
      <c r="R1039" s="8"/>
      <c r="S1039" s="6"/>
      <c r="T1039" s="6"/>
      <c r="X1039" s="6"/>
    </row>
    <row r="1040" spans="1:27" ht="11.25" outlineLevel="2" x14ac:dyDescent="0.2">
      <c r="A1040" s="96" t="s">
        <v>102</v>
      </c>
      <c r="B1040" s="100">
        <v>3</v>
      </c>
      <c r="C1040" s="113"/>
      <c r="D1040" s="114" t="s">
        <v>112</v>
      </c>
      <c r="E1040" s="114"/>
      <c r="F1040" s="115" t="s">
        <v>103</v>
      </c>
      <c r="G1040" s="114"/>
      <c r="H1040" s="116"/>
      <c r="I1040" s="117"/>
      <c r="J1040" s="98">
        <f>SUBTOTAL(9,J1041:J1070)</f>
        <v>0</v>
      </c>
      <c r="K1040" s="116"/>
      <c r="L1040" s="99">
        <f>SUBTOTAL(9,L1041:L1070)</f>
        <v>0.8002853000000002</v>
      </c>
      <c r="M1040" s="116"/>
      <c r="N1040" s="99">
        <f>SUBTOTAL(9,N1041:N1070)</f>
        <v>0</v>
      </c>
      <c r="O1040" s="118"/>
      <c r="P1040" s="98">
        <f>SUBTOTAL(9,P1041:P1070)</f>
        <v>0</v>
      </c>
      <c r="Q1040" s="98">
        <f>SUBTOTAL(9,Q1041:Q1070)</f>
        <v>0</v>
      </c>
      <c r="R1040" s="114"/>
      <c r="S1040" s="114"/>
      <c r="T1040" s="100">
        <f>SUBTOTAL(9,T1041:T1070)</f>
        <v>6</v>
      </c>
      <c r="U1040" s="6"/>
      <c r="V1040" s="8"/>
      <c r="W1040" s="8"/>
      <c r="X1040" s="60"/>
    </row>
    <row r="1041" spans="1:27" ht="11.25" outlineLevel="3" x14ac:dyDescent="0.2">
      <c r="A1041" s="4"/>
      <c r="B1041" s="119"/>
      <c r="C1041" s="120">
        <v>162</v>
      </c>
      <c r="D1041" s="121" t="s">
        <v>113</v>
      </c>
      <c r="E1041" s="122" t="s">
        <v>800</v>
      </c>
      <c r="F1041" s="123" t="s">
        <v>801</v>
      </c>
      <c r="G1041" s="121" t="s">
        <v>143</v>
      </c>
      <c r="H1041" s="124">
        <v>35.769600000000004</v>
      </c>
      <c r="I1041" s="125">
        <v>0</v>
      </c>
      <c r="J1041" s="126">
        <f>H1041*I1041</f>
        <v>0</v>
      </c>
      <c r="K1041" s="124"/>
      <c r="L1041" s="124">
        <f>H1041*K1041</f>
        <v>0</v>
      </c>
      <c r="M1041" s="124"/>
      <c r="N1041" s="124">
        <f>H1041*M1041</f>
        <v>0</v>
      </c>
      <c r="O1041" s="126">
        <v>21</v>
      </c>
      <c r="P1041" s="126">
        <f>J1041*(O1041/100)</f>
        <v>0</v>
      </c>
      <c r="Q1041" s="126">
        <f>J1041+P1041</f>
        <v>0</v>
      </c>
      <c r="R1041" s="127"/>
      <c r="S1041" s="127" t="s">
        <v>117</v>
      </c>
      <c r="T1041" s="128">
        <v>1</v>
      </c>
      <c r="U1041" s="8"/>
      <c r="V1041" s="8"/>
      <c r="W1041" s="8"/>
      <c r="X1041" s="60"/>
    </row>
    <row r="1042" spans="1:27" ht="9.75" outlineLevel="4" x14ac:dyDescent="0.2">
      <c r="A1042" s="129"/>
      <c r="B1042" s="130"/>
      <c r="C1042" s="130"/>
      <c r="D1042" s="131"/>
      <c r="E1042" s="135" t="s">
        <v>0</v>
      </c>
      <c r="F1042" s="158" t="s">
        <v>802</v>
      </c>
      <c r="G1042" s="158"/>
      <c r="H1042" s="159"/>
      <c r="I1042" s="160"/>
      <c r="J1042" s="161"/>
      <c r="K1042" s="133"/>
      <c r="L1042" s="133"/>
      <c r="M1042" s="133"/>
      <c r="N1042" s="133"/>
      <c r="O1042" s="134"/>
      <c r="P1042" s="134"/>
      <c r="Q1042" s="134"/>
      <c r="R1042" s="131"/>
      <c r="S1042" s="131"/>
      <c r="T1042" s="130"/>
      <c r="U1042" s="6"/>
      <c r="V1042" s="8"/>
      <c r="W1042" s="8"/>
      <c r="X1042" s="132" t="str">
        <f>F1042</f>
        <v>Montáž obložení stěn panely obkladovými plochy do 5 m2 z aglomerovaných desek, plochy do 0,60 m2</v>
      </c>
      <c r="Y1042" s="9"/>
      <c r="AA1042" s="11"/>
    </row>
    <row r="1043" spans="1:27" ht="7.5" customHeight="1" outlineLevel="4" x14ac:dyDescent="0.15">
      <c r="B1043" s="69"/>
      <c r="C1043" s="69"/>
      <c r="D1043" s="60"/>
      <c r="E1043" s="60"/>
      <c r="F1043" s="61"/>
      <c r="G1043" s="60"/>
      <c r="H1043" s="65"/>
      <c r="I1043" s="104"/>
      <c r="J1043" s="63"/>
      <c r="K1043" s="65"/>
      <c r="L1043" s="65"/>
      <c r="M1043" s="65"/>
      <c r="N1043" s="65"/>
      <c r="O1043" s="63"/>
      <c r="P1043" s="63"/>
      <c r="Q1043" s="63"/>
      <c r="R1043" s="60"/>
      <c r="S1043" s="60"/>
      <c r="T1043" s="69"/>
      <c r="U1043" s="8"/>
      <c r="X1043" s="60"/>
    </row>
    <row r="1044" spans="1:27" ht="11.25" outlineLevel="4" x14ac:dyDescent="0.2">
      <c r="A1044" s="136"/>
      <c r="B1044" s="137"/>
      <c r="C1044" s="137"/>
      <c r="D1044" s="138"/>
      <c r="E1044" s="144" t="s">
        <v>1</v>
      </c>
      <c r="F1044" s="139" t="s">
        <v>271</v>
      </c>
      <c r="G1044" s="138"/>
      <c r="H1044" s="140">
        <v>0</v>
      </c>
      <c r="I1044" s="141"/>
      <c r="J1044" s="142"/>
      <c r="K1044" s="143"/>
      <c r="L1044" s="143"/>
      <c r="M1044" s="143"/>
      <c r="N1044" s="143"/>
      <c r="O1044" s="142"/>
      <c r="P1044" s="142"/>
      <c r="Q1044" s="142"/>
      <c r="R1044" s="138"/>
      <c r="S1044" s="138"/>
      <c r="T1044" s="137"/>
      <c r="U1044" s="6"/>
      <c r="V1044" s="8"/>
      <c r="W1044" s="8"/>
      <c r="X1044" s="60"/>
    </row>
    <row r="1045" spans="1:27" ht="11.25" outlineLevel="4" x14ac:dyDescent="0.2">
      <c r="A1045" s="136"/>
      <c r="B1045" s="137"/>
      <c r="C1045" s="137"/>
      <c r="D1045" s="138"/>
      <c r="E1045" s="144"/>
      <c r="F1045" s="139" t="s">
        <v>803</v>
      </c>
      <c r="G1045" s="138"/>
      <c r="H1045" s="140">
        <v>35.769600000000004</v>
      </c>
      <c r="I1045" s="141"/>
      <c r="J1045" s="142"/>
      <c r="K1045" s="143"/>
      <c r="L1045" s="143"/>
      <c r="M1045" s="143"/>
      <c r="N1045" s="143"/>
      <c r="O1045" s="142"/>
      <c r="P1045" s="142"/>
      <c r="Q1045" s="142"/>
      <c r="R1045" s="138"/>
      <c r="S1045" s="138"/>
      <c r="T1045" s="137"/>
      <c r="U1045" s="6"/>
      <c r="V1045" s="8"/>
      <c r="W1045" s="8"/>
      <c r="X1045" s="60"/>
    </row>
    <row r="1046" spans="1:27" ht="7.5" customHeight="1" outlineLevel="4" x14ac:dyDescent="0.15">
      <c r="A1046" s="8"/>
      <c r="B1046" s="69"/>
      <c r="C1046" s="69"/>
      <c r="D1046" s="60"/>
      <c r="E1046" s="60"/>
      <c r="F1046" s="103"/>
      <c r="G1046" s="60"/>
      <c r="H1046" s="65"/>
      <c r="I1046" s="104"/>
      <c r="J1046" s="63"/>
      <c r="K1046" s="65"/>
      <c r="L1046" s="65"/>
      <c r="M1046" s="65"/>
      <c r="N1046" s="65"/>
      <c r="O1046" s="63"/>
      <c r="P1046" s="63"/>
      <c r="Q1046" s="63"/>
      <c r="R1046" s="60"/>
      <c r="S1046" s="60"/>
      <c r="T1046" s="69"/>
      <c r="U1046" s="8"/>
      <c r="X1046" s="60"/>
    </row>
    <row r="1047" spans="1:27" ht="11.25" outlineLevel="3" x14ac:dyDescent="0.2">
      <c r="A1047" s="4"/>
      <c r="B1047" s="119"/>
      <c r="C1047" s="120">
        <v>163</v>
      </c>
      <c r="D1047" s="121" t="s">
        <v>197</v>
      </c>
      <c r="E1047" s="122" t="s">
        <v>804</v>
      </c>
      <c r="F1047" s="123" t="s">
        <v>805</v>
      </c>
      <c r="G1047" s="121" t="s">
        <v>143</v>
      </c>
      <c r="H1047" s="124">
        <v>39.347000000000008</v>
      </c>
      <c r="I1047" s="125">
        <v>0</v>
      </c>
      <c r="J1047" s="126">
        <f>H1047*I1047</f>
        <v>0</v>
      </c>
      <c r="K1047" s="124">
        <v>1.9900000000000001E-2</v>
      </c>
      <c r="L1047" s="124">
        <f>H1047*K1047</f>
        <v>0.78300530000000024</v>
      </c>
      <c r="M1047" s="124"/>
      <c r="N1047" s="124">
        <f>H1047*M1047</f>
        <v>0</v>
      </c>
      <c r="O1047" s="126">
        <v>21</v>
      </c>
      <c r="P1047" s="126">
        <f>J1047*(O1047/100)</f>
        <v>0</v>
      </c>
      <c r="Q1047" s="126">
        <f>J1047+P1047</f>
        <v>0</v>
      </c>
      <c r="R1047" s="127"/>
      <c r="S1047" s="127" t="s">
        <v>117</v>
      </c>
      <c r="T1047" s="128">
        <v>1</v>
      </c>
      <c r="U1047" s="8"/>
      <c r="V1047" s="8"/>
      <c r="W1047" s="8"/>
      <c r="X1047" s="60"/>
    </row>
    <row r="1048" spans="1:27" ht="9.75" outlineLevel="4" x14ac:dyDescent="0.2">
      <c r="A1048" s="129"/>
      <c r="B1048" s="130"/>
      <c r="C1048" s="130"/>
      <c r="D1048" s="131"/>
      <c r="E1048" s="135" t="s">
        <v>0</v>
      </c>
      <c r="F1048" s="158" t="s">
        <v>53</v>
      </c>
      <c r="G1048" s="158"/>
      <c r="H1048" s="159"/>
      <c r="I1048" s="160"/>
      <c r="J1048" s="161"/>
      <c r="K1048" s="133"/>
      <c r="L1048" s="133"/>
      <c r="M1048" s="133"/>
      <c r="N1048" s="133"/>
      <c r="O1048" s="134"/>
      <c r="P1048" s="134"/>
      <c r="Q1048" s="134"/>
      <c r="R1048" s="131"/>
      <c r="S1048" s="131"/>
      <c r="T1048" s="130"/>
      <c r="U1048" s="6"/>
      <c r="V1048" s="8"/>
      <c r="W1048" s="8"/>
      <c r="X1048" s="132" t="str">
        <f>F1048</f>
        <v>---</v>
      </c>
      <c r="Y1048" s="9"/>
      <c r="AA1048" s="11"/>
    </row>
    <row r="1049" spans="1:27" ht="7.5" customHeight="1" outlineLevel="4" x14ac:dyDescent="0.15">
      <c r="B1049" s="69"/>
      <c r="C1049" s="69"/>
      <c r="D1049" s="60"/>
      <c r="E1049" s="60"/>
      <c r="F1049" s="61"/>
      <c r="G1049" s="60"/>
      <c r="H1049" s="65"/>
      <c r="I1049" s="104"/>
      <c r="J1049" s="63"/>
      <c r="K1049" s="65"/>
      <c r="L1049" s="65"/>
      <c r="M1049" s="65"/>
      <c r="N1049" s="65"/>
      <c r="O1049" s="63"/>
      <c r="P1049" s="63"/>
      <c r="Q1049" s="63"/>
      <c r="R1049" s="60"/>
      <c r="S1049" s="60"/>
      <c r="T1049" s="69"/>
      <c r="U1049" s="8"/>
      <c r="X1049" s="60"/>
    </row>
    <row r="1050" spans="1:27" ht="9.75" outlineLevel="4" x14ac:dyDescent="0.2">
      <c r="A1050" s="129"/>
      <c r="B1050" s="130"/>
      <c r="C1050" s="130"/>
      <c r="D1050" s="131"/>
      <c r="E1050" s="135" t="s">
        <v>24</v>
      </c>
      <c r="F1050" s="147">
        <v>10</v>
      </c>
      <c r="G1050" s="131"/>
      <c r="H1050" s="145">
        <v>3.5770000000000004</v>
      </c>
      <c r="I1050" s="146"/>
      <c r="J1050" s="134"/>
      <c r="K1050" s="133"/>
      <c r="L1050" s="133"/>
      <c r="M1050" s="133"/>
      <c r="N1050" s="133"/>
      <c r="O1050" s="134"/>
      <c r="P1050" s="134"/>
      <c r="Q1050" s="134"/>
      <c r="R1050" s="131"/>
      <c r="S1050" s="131"/>
      <c r="T1050" s="130"/>
      <c r="U1050" s="6"/>
      <c r="V1050" s="8"/>
      <c r="W1050" s="8"/>
      <c r="X1050" s="60"/>
    </row>
    <row r="1051" spans="1:27" ht="7.5" customHeight="1" outlineLevel="4" x14ac:dyDescent="0.15">
      <c r="A1051" s="8"/>
      <c r="B1051" s="69"/>
      <c r="C1051" s="69"/>
      <c r="D1051" s="60"/>
      <c r="E1051" s="60"/>
      <c r="F1051" s="103"/>
      <c r="G1051" s="60"/>
      <c r="H1051" s="65"/>
      <c r="I1051" s="104"/>
      <c r="J1051" s="63"/>
      <c r="K1051" s="65"/>
      <c r="L1051" s="65"/>
      <c r="M1051" s="65"/>
      <c r="N1051" s="65"/>
      <c r="O1051" s="63"/>
      <c r="P1051" s="63"/>
      <c r="Q1051" s="63"/>
      <c r="R1051" s="60"/>
      <c r="S1051" s="60"/>
      <c r="T1051" s="69"/>
      <c r="U1051" s="8"/>
      <c r="X1051" s="60"/>
    </row>
    <row r="1052" spans="1:27" ht="11.25" outlineLevel="3" x14ac:dyDescent="0.2">
      <c r="A1052" s="4"/>
      <c r="B1052" s="119"/>
      <c r="C1052" s="120">
        <v>164</v>
      </c>
      <c r="D1052" s="121" t="s">
        <v>113</v>
      </c>
      <c r="E1052" s="122" t="s">
        <v>806</v>
      </c>
      <c r="F1052" s="123" t="s">
        <v>807</v>
      </c>
      <c r="G1052" s="121" t="s">
        <v>269</v>
      </c>
      <c r="H1052" s="124">
        <v>288</v>
      </c>
      <c r="I1052" s="125">
        <v>0</v>
      </c>
      <c r="J1052" s="126">
        <f>H1052*I1052</f>
        <v>0</v>
      </c>
      <c r="K1052" s="124"/>
      <c r="L1052" s="124">
        <f>H1052*K1052</f>
        <v>0</v>
      </c>
      <c r="M1052" s="124"/>
      <c r="N1052" s="124">
        <f>H1052*M1052</f>
        <v>0</v>
      </c>
      <c r="O1052" s="126">
        <v>21</v>
      </c>
      <c r="P1052" s="126">
        <f>J1052*(O1052/100)</f>
        <v>0</v>
      </c>
      <c r="Q1052" s="126">
        <f>J1052+P1052</f>
        <v>0</v>
      </c>
      <c r="R1052" s="127"/>
      <c r="S1052" s="127" t="s">
        <v>323</v>
      </c>
      <c r="T1052" s="128">
        <v>1</v>
      </c>
      <c r="U1052" s="8"/>
      <c r="V1052" s="8"/>
      <c r="W1052" s="8"/>
      <c r="X1052" s="60"/>
    </row>
    <row r="1053" spans="1:27" ht="9.75" outlineLevel="4" x14ac:dyDescent="0.2">
      <c r="A1053" s="129"/>
      <c r="B1053" s="130"/>
      <c r="C1053" s="130"/>
      <c r="D1053" s="131"/>
      <c r="E1053" s="135" t="s">
        <v>0</v>
      </c>
      <c r="F1053" s="158" t="s">
        <v>53</v>
      </c>
      <c r="G1053" s="158"/>
      <c r="H1053" s="159"/>
      <c r="I1053" s="160"/>
      <c r="J1053" s="161"/>
      <c r="K1053" s="133"/>
      <c r="L1053" s="133"/>
      <c r="M1053" s="133"/>
      <c r="N1053" s="133"/>
      <c r="O1053" s="134"/>
      <c r="P1053" s="134"/>
      <c r="Q1053" s="134"/>
      <c r="R1053" s="131"/>
      <c r="S1053" s="131"/>
      <c r="T1053" s="130"/>
      <c r="U1053" s="6"/>
      <c r="V1053" s="8"/>
      <c r="W1053" s="8"/>
      <c r="X1053" s="132" t="str">
        <f>F1053</f>
        <v>---</v>
      </c>
      <c r="Y1053" s="9"/>
      <c r="AA1053" s="11"/>
    </row>
    <row r="1054" spans="1:27" ht="7.5" customHeight="1" outlineLevel="4" x14ac:dyDescent="0.15">
      <c r="B1054" s="69"/>
      <c r="C1054" s="69"/>
      <c r="D1054" s="60"/>
      <c r="E1054" s="60"/>
      <c r="F1054" s="61"/>
      <c r="G1054" s="60"/>
      <c r="H1054" s="65"/>
      <c r="I1054" s="104"/>
      <c r="J1054" s="63"/>
      <c r="K1054" s="65"/>
      <c r="L1054" s="65"/>
      <c r="M1054" s="65"/>
      <c r="N1054" s="65"/>
      <c r="O1054" s="63"/>
      <c r="P1054" s="63"/>
      <c r="Q1054" s="63"/>
      <c r="R1054" s="60"/>
      <c r="S1054" s="60"/>
      <c r="T1054" s="69"/>
      <c r="U1054" s="8"/>
      <c r="X1054" s="60"/>
    </row>
    <row r="1055" spans="1:27" ht="11.25" outlineLevel="4" x14ac:dyDescent="0.2">
      <c r="A1055" s="136"/>
      <c r="B1055" s="137"/>
      <c r="C1055" s="137"/>
      <c r="D1055" s="138"/>
      <c r="E1055" s="144" t="s">
        <v>1</v>
      </c>
      <c r="F1055" s="139" t="s">
        <v>271</v>
      </c>
      <c r="G1055" s="138"/>
      <c r="H1055" s="140">
        <v>0</v>
      </c>
      <c r="I1055" s="141"/>
      <c r="J1055" s="142"/>
      <c r="K1055" s="143"/>
      <c r="L1055" s="143"/>
      <c r="M1055" s="143"/>
      <c r="N1055" s="143"/>
      <c r="O1055" s="142"/>
      <c r="P1055" s="142"/>
      <c r="Q1055" s="142"/>
      <c r="R1055" s="138"/>
      <c r="S1055" s="138"/>
      <c r="T1055" s="137"/>
      <c r="U1055" s="6"/>
      <c r="V1055" s="8"/>
      <c r="W1055" s="8"/>
      <c r="X1055" s="60"/>
    </row>
    <row r="1056" spans="1:27" ht="11.25" outlineLevel="4" x14ac:dyDescent="0.2">
      <c r="A1056" s="136"/>
      <c r="B1056" s="137"/>
      <c r="C1056" s="137"/>
      <c r="D1056" s="138"/>
      <c r="E1056" s="144"/>
      <c r="F1056" s="139" t="s">
        <v>808</v>
      </c>
      <c r="G1056" s="138"/>
      <c r="H1056" s="140">
        <v>288</v>
      </c>
      <c r="I1056" s="141"/>
      <c r="J1056" s="142"/>
      <c r="K1056" s="143"/>
      <c r="L1056" s="143"/>
      <c r="M1056" s="143"/>
      <c r="N1056" s="143"/>
      <c r="O1056" s="142"/>
      <c r="P1056" s="142"/>
      <c r="Q1056" s="142"/>
      <c r="R1056" s="138"/>
      <c r="S1056" s="138"/>
      <c r="T1056" s="137"/>
      <c r="U1056" s="6"/>
      <c r="V1056" s="8"/>
      <c r="W1056" s="8"/>
      <c r="X1056" s="60"/>
    </row>
    <row r="1057" spans="1:27" ht="7.5" customHeight="1" outlineLevel="4" x14ac:dyDescent="0.15">
      <c r="A1057" s="8"/>
      <c r="B1057" s="69"/>
      <c r="C1057" s="69"/>
      <c r="D1057" s="60"/>
      <c r="E1057" s="60"/>
      <c r="F1057" s="103"/>
      <c r="G1057" s="60"/>
      <c r="H1057" s="65"/>
      <c r="I1057" s="104"/>
      <c r="J1057" s="63"/>
      <c r="K1057" s="65"/>
      <c r="L1057" s="65"/>
      <c r="M1057" s="65"/>
      <c r="N1057" s="65"/>
      <c r="O1057" s="63"/>
      <c r="P1057" s="63"/>
      <c r="Q1057" s="63"/>
      <c r="R1057" s="60"/>
      <c r="S1057" s="60"/>
      <c r="T1057" s="69"/>
      <c r="U1057" s="8"/>
      <c r="X1057" s="60"/>
    </row>
    <row r="1058" spans="1:27" ht="11.25" outlineLevel="3" x14ac:dyDescent="0.2">
      <c r="A1058" s="4"/>
      <c r="B1058" s="119"/>
      <c r="C1058" s="120">
        <v>165</v>
      </c>
      <c r="D1058" s="121" t="s">
        <v>197</v>
      </c>
      <c r="E1058" s="122" t="s">
        <v>809</v>
      </c>
      <c r="F1058" s="123" t="s">
        <v>810</v>
      </c>
      <c r="G1058" s="121" t="s">
        <v>318</v>
      </c>
      <c r="H1058" s="124">
        <v>288</v>
      </c>
      <c r="I1058" s="125">
        <v>0</v>
      </c>
      <c r="J1058" s="126">
        <f>H1058*I1058</f>
        <v>0</v>
      </c>
      <c r="K1058" s="124">
        <v>6.0000000000000002E-5</v>
      </c>
      <c r="L1058" s="124">
        <f>H1058*K1058</f>
        <v>1.728E-2</v>
      </c>
      <c r="M1058" s="124"/>
      <c r="N1058" s="124">
        <f>H1058*M1058</f>
        <v>0</v>
      </c>
      <c r="O1058" s="126">
        <v>21</v>
      </c>
      <c r="P1058" s="126">
        <f>J1058*(O1058/100)</f>
        <v>0</v>
      </c>
      <c r="Q1058" s="126">
        <f>J1058+P1058</f>
        <v>0</v>
      </c>
      <c r="R1058" s="127"/>
      <c r="S1058" s="127" t="s">
        <v>117</v>
      </c>
      <c r="T1058" s="128">
        <v>1</v>
      </c>
      <c r="U1058" s="8"/>
      <c r="V1058" s="8"/>
      <c r="W1058" s="8"/>
      <c r="X1058" s="60"/>
    </row>
    <row r="1059" spans="1:27" ht="9.75" outlineLevel="4" x14ac:dyDescent="0.2">
      <c r="A1059" s="129"/>
      <c r="B1059" s="130"/>
      <c r="C1059" s="130"/>
      <c r="D1059" s="131"/>
      <c r="E1059" s="135" t="s">
        <v>0</v>
      </c>
      <c r="F1059" s="158" t="s">
        <v>53</v>
      </c>
      <c r="G1059" s="158"/>
      <c r="H1059" s="159"/>
      <c r="I1059" s="160"/>
      <c r="J1059" s="161"/>
      <c r="K1059" s="133"/>
      <c r="L1059" s="133"/>
      <c r="M1059" s="133"/>
      <c r="N1059" s="133"/>
      <c r="O1059" s="134"/>
      <c r="P1059" s="134"/>
      <c r="Q1059" s="134"/>
      <c r="R1059" s="131"/>
      <c r="S1059" s="131"/>
      <c r="T1059" s="130"/>
      <c r="U1059" s="6"/>
      <c r="V1059" s="8"/>
      <c r="W1059" s="8"/>
      <c r="X1059" s="132" t="str">
        <f>F1059</f>
        <v>---</v>
      </c>
      <c r="Y1059" s="9"/>
      <c r="AA1059" s="11"/>
    </row>
    <row r="1060" spans="1:27" ht="7.5" customHeight="1" outlineLevel="4" x14ac:dyDescent="0.15">
      <c r="B1060" s="69"/>
      <c r="C1060" s="69"/>
      <c r="D1060" s="60"/>
      <c r="E1060" s="60"/>
      <c r="F1060" s="61"/>
      <c r="G1060" s="60"/>
      <c r="H1060" s="65"/>
      <c r="I1060" s="104"/>
      <c r="J1060" s="63"/>
      <c r="K1060" s="65"/>
      <c r="L1060" s="65"/>
      <c r="M1060" s="65"/>
      <c r="N1060" s="65"/>
      <c r="O1060" s="63"/>
      <c r="P1060" s="63"/>
      <c r="Q1060" s="63"/>
      <c r="R1060" s="60"/>
      <c r="S1060" s="60"/>
      <c r="T1060" s="69"/>
      <c r="U1060" s="8"/>
      <c r="X1060" s="60"/>
    </row>
    <row r="1061" spans="1:27" ht="11.25" outlineLevel="4" x14ac:dyDescent="0.2">
      <c r="A1061" s="136"/>
      <c r="B1061" s="137"/>
      <c r="C1061" s="137"/>
      <c r="D1061" s="138"/>
      <c r="E1061" s="144" t="s">
        <v>1</v>
      </c>
      <c r="F1061" s="139" t="s">
        <v>271</v>
      </c>
      <c r="G1061" s="138"/>
      <c r="H1061" s="140">
        <v>0</v>
      </c>
      <c r="I1061" s="141"/>
      <c r="J1061" s="142"/>
      <c r="K1061" s="143"/>
      <c r="L1061" s="143"/>
      <c r="M1061" s="143"/>
      <c r="N1061" s="143"/>
      <c r="O1061" s="142"/>
      <c r="P1061" s="142"/>
      <c r="Q1061" s="142"/>
      <c r="R1061" s="138"/>
      <c r="S1061" s="138"/>
      <c r="T1061" s="137"/>
      <c r="U1061" s="6"/>
      <c r="V1061" s="8"/>
      <c r="W1061" s="8"/>
      <c r="X1061" s="60"/>
    </row>
    <row r="1062" spans="1:27" ht="11.25" outlineLevel="4" x14ac:dyDescent="0.2">
      <c r="A1062" s="136"/>
      <c r="B1062" s="137"/>
      <c r="C1062" s="137"/>
      <c r="D1062" s="138"/>
      <c r="E1062" s="144"/>
      <c r="F1062" s="139" t="s">
        <v>811</v>
      </c>
      <c r="G1062" s="138"/>
      <c r="H1062" s="140">
        <v>288</v>
      </c>
      <c r="I1062" s="141"/>
      <c r="J1062" s="142"/>
      <c r="K1062" s="143"/>
      <c r="L1062" s="143"/>
      <c r="M1062" s="143"/>
      <c r="N1062" s="143"/>
      <c r="O1062" s="142"/>
      <c r="P1062" s="142"/>
      <c r="Q1062" s="142"/>
      <c r="R1062" s="138"/>
      <c r="S1062" s="138"/>
      <c r="T1062" s="137"/>
      <c r="U1062" s="6"/>
      <c r="V1062" s="8"/>
      <c r="W1062" s="8"/>
      <c r="X1062" s="60"/>
    </row>
    <row r="1063" spans="1:27" ht="7.5" customHeight="1" outlineLevel="4" x14ac:dyDescent="0.15">
      <c r="A1063" s="8"/>
      <c r="B1063" s="69"/>
      <c r="C1063" s="69"/>
      <c r="D1063" s="60"/>
      <c r="E1063" s="60"/>
      <c r="F1063" s="103"/>
      <c r="G1063" s="60"/>
      <c r="H1063" s="65"/>
      <c r="I1063" s="104"/>
      <c r="J1063" s="63"/>
      <c r="K1063" s="65"/>
      <c r="L1063" s="65"/>
      <c r="M1063" s="65"/>
      <c r="N1063" s="65"/>
      <c r="O1063" s="63"/>
      <c r="P1063" s="63"/>
      <c r="Q1063" s="63"/>
      <c r="R1063" s="60"/>
      <c r="S1063" s="60"/>
      <c r="T1063" s="69"/>
      <c r="U1063" s="8"/>
      <c r="X1063" s="60"/>
    </row>
    <row r="1064" spans="1:27" ht="11.25" outlineLevel="3" x14ac:dyDescent="0.2">
      <c r="A1064" s="4"/>
      <c r="B1064" s="119"/>
      <c r="C1064" s="120">
        <v>166</v>
      </c>
      <c r="D1064" s="121" t="s">
        <v>113</v>
      </c>
      <c r="E1064" s="122" t="s">
        <v>812</v>
      </c>
      <c r="F1064" s="123" t="s">
        <v>813</v>
      </c>
      <c r="G1064" s="121" t="s">
        <v>223</v>
      </c>
      <c r="H1064" s="124">
        <v>0.80028530000000031</v>
      </c>
      <c r="I1064" s="125">
        <v>0</v>
      </c>
      <c r="J1064" s="126">
        <f>H1064*I1064</f>
        <v>0</v>
      </c>
      <c r="K1064" s="124"/>
      <c r="L1064" s="124">
        <f>H1064*K1064</f>
        <v>0</v>
      </c>
      <c r="M1064" s="124"/>
      <c r="N1064" s="124">
        <f>H1064*M1064</f>
        <v>0</v>
      </c>
      <c r="O1064" s="126">
        <v>21</v>
      </c>
      <c r="P1064" s="126">
        <f>J1064*(O1064/100)</f>
        <v>0</v>
      </c>
      <c r="Q1064" s="126">
        <f>J1064+P1064</f>
        <v>0</v>
      </c>
      <c r="R1064" s="127"/>
      <c r="S1064" s="127" t="s">
        <v>117</v>
      </c>
      <c r="T1064" s="128">
        <v>1</v>
      </c>
      <c r="U1064" s="8"/>
      <c r="V1064" s="8"/>
      <c r="W1064" s="8"/>
      <c r="X1064" s="60"/>
    </row>
    <row r="1065" spans="1:27" ht="9.75" outlineLevel="4" x14ac:dyDescent="0.2">
      <c r="A1065" s="129"/>
      <c r="B1065" s="130"/>
      <c r="C1065" s="130"/>
      <c r="D1065" s="131"/>
      <c r="E1065" s="135" t="s">
        <v>0</v>
      </c>
      <c r="F1065" s="158" t="s">
        <v>814</v>
      </c>
      <c r="G1065" s="158"/>
      <c r="H1065" s="159"/>
      <c r="I1065" s="160"/>
      <c r="J1065" s="161"/>
      <c r="K1065" s="133"/>
      <c r="L1065" s="133"/>
      <c r="M1065" s="133"/>
      <c r="N1065" s="133"/>
      <c r="O1065" s="134"/>
      <c r="P1065" s="134"/>
      <c r="Q1065" s="134"/>
      <c r="R1065" s="131"/>
      <c r="S1065" s="131"/>
      <c r="T1065" s="130"/>
      <c r="U1065" s="6"/>
      <c r="V1065" s="8"/>
      <c r="W1065" s="8"/>
      <c r="X1065" s="132" t="str">
        <f>F1065</f>
        <v>Přesun hmot pro konstrukce truhlářské stanovený z hmotnosti přesunovaného materiálu vodorovná dopravní vzdálenost do 50 m základní v objektech výšky do 6 m</v>
      </c>
      <c r="Y1065" s="9"/>
      <c r="AA1065" s="11"/>
    </row>
    <row r="1066" spans="1:27" ht="7.5" customHeight="1" outlineLevel="4" x14ac:dyDescent="0.15">
      <c r="B1066" s="69"/>
      <c r="C1066" s="69"/>
      <c r="D1066" s="60"/>
      <c r="E1066" s="60"/>
      <c r="F1066" s="61"/>
      <c r="G1066" s="60"/>
      <c r="H1066" s="65"/>
      <c r="I1066" s="104"/>
      <c r="J1066" s="63"/>
      <c r="K1066" s="65"/>
      <c r="L1066" s="65"/>
      <c r="M1066" s="65"/>
      <c r="N1066" s="65"/>
      <c r="O1066" s="63"/>
      <c r="P1066" s="63"/>
      <c r="Q1066" s="63"/>
      <c r="R1066" s="60"/>
      <c r="S1066" s="60"/>
      <c r="T1066" s="69"/>
      <c r="U1066" s="8"/>
      <c r="X1066" s="60"/>
    </row>
    <row r="1067" spans="1:27" ht="11.25" outlineLevel="3" x14ac:dyDescent="0.2">
      <c r="A1067" s="4"/>
      <c r="B1067" s="119"/>
      <c r="C1067" s="120">
        <v>167</v>
      </c>
      <c r="D1067" s="121" t="s">
        <v>113</v>
      </c>
      <c r="E1067" s="122" t="s">
        <v>815</v>
      </c>
      <c r="F1067" s="123" t="s">
        <v>816</v>
      </c>
      <c r="G1067" s="121" t="s">
        <v>223</v>
      </c>
      <c r="H1067" s="124">
        <v>0.80028530000000031</v>
      </c>
      <c r="I1067" s="125">
        <v>0</v>
      </c>
      <c r="J1067" s="126">
        <f>H1067*I1067</f>
        <v>0</v>
      </c>
      <c r="K1067" s="124"/>
      <c r="L1067" s="124">
        <f>H1067*K1067</f>
        <v>0</v>
      </c>
      <c r="M1067" s="124"/>
      <c r="N1067" s="124">
        <f>H1067*M1067</f>
        <v>0</v>
      </c>
      <c r="O1067" s="126">
        <v>21</v>
      </c>
      <c r="P1067" s="126">
        <f>J1067*(O1067/100)</f>
        <v>0</v>
      </c>
      <c r="Q1067" s="126">
        <f>J1067+P1067</f>
        <v>0</v>
      </c>
      <c r="R1067" s="127"/>
      <c r="S1067" s="127" t="s">
        <v>117</v>
      </c>
      <c r="T1067" s="128">
        <v>1</v>
      </c>
      <c r="U1067" s="8"/>
      <c r="V1067" s="8"/>
      <c r="W1067" s="8"/>
      <c r="X1067" s="60"/>
    </row>
    <row r="1068" spans="1:27" ht="19.5" outlineLevel="4" x14ac:dyDescent="0.2">
      <c r="A1068" s="129"/>
      <c r="B1068" s="130"/>
      <c r="C1068" s="130"/>
      <c r="D1068" s="131"/>
      <c r="E1068" s="135" t="s">
        <v>0</v>
      </c>
      <c r="F1068" s="158" t="s">
        <v>817</v>
      </c>
      <c r="G1068" s="158"/>
      <c r="H1068" s="159"/>
      <c r="I1068" s="160"/>
      <c r="J1068" s="161"/>
      <c r="K1068" s="133"/>
      <c r="L1068" s="133"/>
      <c r="M1068" s="133"/>
      <c r="N1068" s="133"/>
      <c r="O1068" s="134"/>
      <c r="P1068" s="134"/>
      <c r="Q1068" s="134"/>
      <c r="R1068" s="131"/>
      <c r="S1068" s="131"/>
      <c r="T1068" s="130"/>
      <c r="U1068" s="6"/>
      <c r="V1068" s="8"/>
      <c r="W1068" s="8"/>
      <c r="X1068" s="132" t="str">
        <f>F1068</f>
        <v>Přesun hmot pro konstrukce truhlářské stanovený z hmotnosti přesunovaného materiálu vodorovná dopravní vzdálenost do 50 m Příplatek k cenám za zvětšený přesun přes vymezenou vodorovnou dopravní vzdálenost do 100 m</v>
      </c>
      <c r="Y1068" s="9"/>
      <c r="AA1068" s="11"/>
    </row>
    <row r="1069" spans="1:27" ht="7.5" customHeight="1" outlineLevel="4" x14ac:dyDescent="0.15">
      <c r="B1069" s="69"/>
      <c r="C1069" s="69"/>
      <c r="D1069" s="60"/>
      <c r="E1069" s="60"/>
      <c r="F1069" s="61"/>
      <c r="G1069" s="60"/>
      <c r="H1069" s="65"/>
      <c r="I1069" s="104"/>
      <c r="J1069" s="63"/>
      <c r="K1069" s="65"/>
      <c r="L1069" s="65"/>
      <c r="M1069" s="65"/>
      <c r="N1069" s="65"/>
      <c r="O1069" s="63"/>
      <c r="P1069" s="63"/>
      <c r="Q1069" s="63"/>
      <c r="R1069" s="60"/>
      <c r="S1069" s="60"/>
      <c r="T1069" s="69"/>
      <c r="U1069" s="8"/>
      <c r="X1069" s="60"/>
    </row>
    <row r="1070" spans="1:27" outlineLevel="3" x14ac:dyDescent="0.15">
      <c r="B1070" s="6"/>
      <c r="C1070" s="6"/>
      <c r="D1070" s="6"/>
      <c r="E1070" s="6"/>
      <c r="F1070" s="6"/>
      <c r="G1070" s="6"/>
      <c r="H1070" s="6"/>
      <c r="I1070" s="8"/>
      <c r="J1070" s="8"/>
      <c r="K1070" s="6"/>
      <c r="L1070" s="6"/>
      <c r="M1070" s="6"/>
      <c r="N1070" s="6"/>
      <c r="O1070" s="6"/>
      <c r="P1070" s="8"/>
      <c r="Q1070" s="8"/>
      <c r="R1070" s="8"/>
      <c r="S1070" s="6"/>
      <c r="T1070" s="6"/>
      <c r="X1070" s="6"/>
    </row>
    <row r="1071" spans="1:27" ht="11.25" outlineLevel="2" x14ac:dyDescent="0.2">
      <c r="A1071" s="96" t="s">
        <v>104</v>
      </c>
      <c r="B1071" s="100">
        <v>3</v>
      </c>
      <c r="C1071" s="113"/>
      <c r="D1071" s="114" t="s">
        <v>112</v>
      </c>
      <c r="E1071" s="114"/>
      <c r="F1071" s="115" t="s">
        <v>105</v>
      </c>
      <c r="G1071" s="114"/>
      <c r="H1071" s="116"/>
      <c r="I1071" s="117"/>
      <c r="J1071" s="98">
        <f>SUBTOTAL(9,J1072:J1112)</f>
        <v>0</v>
      </c>
      <c r="K1071" s="116"/>
      <c r="L1071" s="99">
        <f>SUBTOTAL(9,L1072:L1112)</f>
        <v>0.13960009900000001</v>
      </c>
      <c r="M1071" s="116"/>
      <c r="N1071" s="99">
        <f>SUBTOTAL(9,N1072:N1112)</f>
        <v>0</v>
      </c>
      <c r="O1071" s="118"/>
      <c r="P1071" s="98">
        <f>SUBTOTAL(9,P1072:P1112)</f>
        <v>0</v>
      </c>
      <c r="Q1071" s="98">
        <f>SUBTOTAL(9,Q1072:Q1112)</f>
        <v>0</v>
      </c>
      <c r="R1071" s="114"/>
      <c r="S1071" s="114"/>
      <c r="T1071" s="100">
        <f>SUBTOTAL(9,T1072:T1112)</f>
        <v>9</v>
      </c>
      <c r="U1071" s="6"/>
      <c r="V1071" s="8"/>
      <c r="W1071" s="8"/>
      <c r="X1071" s="60"/>
    </row>
    <row r="1072" spans="1:27" ht="11.25" outlineLevel="3" x14ac:dyDescent="0.2">
      <c r="A1072" s="4"/>
      <c r="B1072" s="119"/>
      <c r="C1072" s="120">
        <v>168</v>
      </c>
      <c r="D1072" s="121" t="s">
        <v>113</v>
      </c>
      <c r="E1072" s="122" t="s">
        <v>818</v>
      </c>
      <c r="F1072" s="123" t="s">
        <v>819</v>
      </c>
      <c r="G1072" s="121" t="s">
        <v>143</v>
      </c>
      <c r="H1072" s="124">
        <v>20.372</v>
      </c>
      <c r="I1072" s="125">
        <v>0</v>
      </c>
      <c r="J1072" s="126">
        <f>H1072*I1072</f>
        <v>0</v>
      </c>
      <c r="K1072" s="124">
        <v>8.0000000000000007E-5</v>
      </c>
      <c r="L1072" s="124">
        <f>H1072*K1072</f>
        <v>1.6297600000000001E-3</v>
      </c>
      <c r="M1072" s="124"/>
      <c r="N1072" s="124">
        <f>H1072*M1072</f>
        <v>0</v>
      </c>
      <c r="O1072" s="126">
        <v>21</v>
      </c>
      <c r="P1072" s="126">
        <f>J1072*(O1072/100)</f>
        <v>0</v>
      </c>
      <c r="Q1072" s="126">
        <f>J1072+P1072</f>
        <v>0</v>
      </c>
      <c r="R1072" s="127"/>
      <c r="S1072" s="127" t="s">
        <v>117</v>
      </c>
      <c r="T1072" s="128">
        <v>1</v>
      </c>
      <c r="U1072" s="8"/>
      <c r="V1072" s="8"/>
      <c r="W1072" s="8"/>
      <c r="X1072" s="60"/>
    </row>
    <row r="1073" spans="1:27" ht="9.75" outlineLevel="4" x14ac:dyDescent="0.2">
      <c r="A1073" s="129"/>
      <c r="B1073" s="130"/>
      <c r="C1073" s="130"/>
      <c r="D1073" s="131"/>
      <c r="E1073" s="135" t="s">
        <v>0</v>
      </c>
      <c r="F1073" s="158" t="s">
        <v>820</v>
      </c>
      <c r="G1073" s="158"/>
      <c r="H1073" s="159"/>
      <c r="I1073" s="160"/>
      <c r="J1073" s="161"/>
      <c r="K1073" s="133"/>
      <c r="L1073" s="133"/>
      <c r="M1073" s="133"/>
      <c r="N1073" s="133"/>
      <c r="O1073" s="134"/>
      <c r="P1073" s="134"/>
      <c r="Q1073" s="134"/>
      <c r="R1073" s="131"/>
      <c r="S1073" s="131"/>
      <c r="T1073" s="130"/>
      <c r="U1073" s="6"/>
      <c r="V1073" s="8"/>
      <c r="W1073" s="8"/>
      <c r="X1073" s="132" t="str">
        <f>F1073</f>
        <v>Příprava podkladu zámečnických konstrukcí před provedením nátěru odmaštění odmašťovačem vodou ředitelným</v>
      </c>
      <c r="Y1073" s="9"/>
      <c r="AA1073" s="11"/>
    </row>
    <row r="1074" spans="1:27" ht="7.5" customHeight="1" outlineLevel="4" x14ac:dyDescent="0.15">
      <c r="B1074" s="69"/>
      <c r="C1074" s="69"/>
      <c r="D1074" s="60"/>
      <c r="E1074" s="60"/>
      <c r="F1074" s="61"/>
      <c r="G1074" s="60"/>
      <c r="H1074" s="65"/>
      <c r="I1074" s="104"/>
      <c r="J1074" s="63"/>
      <c r="K1074" s="65"/>
      <c r="L1074" s="65"/>
      <c r="M1074" s="65"/>
      <c r="N1074" s="65"/>
      <c r="O1074" s="63"/>
      <c r="P1074" s="63"/>
      <c r="Q1074" s="63"/>
      <c r="R1074" s="60"/>
      <c r="S1074" s="60"/>
      <c r="T1074" s="69"/>
      <c r="U1074" s="8"/>
      <c r="X1074" s="60"/>
    </row>
    <row r="1075" spans="1:27" ht="11.25" outlineLevel="3" x14ac:dyDescent="0.2">
      <c r="A1075" s="4"/>
      <c r="B1075" s="119"/>
      <c r="C1075" s="120">
        <v>169</v>
      </c>
      <c r="D1075" s="121" t="s">
        <v>113</v>
      </c>
      <c r="E1075" s="122" t="s">
        <v>821</v>
      </c>
      <c r="F1075" s="123" t="s">
        <v>822</v>
      </c>
      <c r="G1075" s="121" t="s">
        <v>143</v>
      </c>
      <c r="H1075" s="124">
        <v>20.372</v>
      </c>
      <c r="I1075" s="125">
        <v>0</v>
      </c>
      <c r="J1075" s="126">
        <f>H1075*I1075</f>
        <v>0</v>
      </c>
      <c r="K1075" s="124">
        <v>1.7000000000000001E-4</v>
      </c>
      <c r="L1075" s="124">
        <f>H1075*K1075</f>
        <v>3.4632400000000002E-3</v>
      </c>
      <c r="M1075" s="124"/>
      <c r="N1075" s="124">
        <f>H1075*M1075</f>
        <v>0</v>
      </c>
      <c r="O1075" s="126">
        <v>21</v>
      </c>
      <c r="P1075" s="126">
        <f>J1075*(O1075/100)</f>
        <v>0</v>
      </c>
      <c r="Q1075" s="126">
        <f>J1075+P1075</f>
        <v>0</v>
      </c>
      <c r="R1075" s="127"/>
      <c r="S1075" s="127" t="s">
        <v>117</v>
      </c>
      <c r="T1075" s="128">
        <v>1</v>
      </c>
      <c r="U1075" s="8"/>
      <c r="V1075" s="8"/>
      <c r="W1075" s="8"/>
      <c r="X1075" s="60"/>
    </row>
    <row r="1076" spans="1:27" ht="9.75" outlineLevel="4" x14ac:dyDescent="0.2">
      <c r="A1076" s="129"/>
      <c r="B1076" s="130"/>
      <c r="C1076" s="130"/>
      <c r="D1076" s="131"/>
      <c r="E1076" s="135" t="s">
        <v>0</v>
      </c>
      <c r="F1076" s="158" t="s">
        <v>823</v>
      </c>
      <c r="G1076" s="158"/>
      <c r="H1076" s="159"/>
      <c r="I1076" s="160"/>
      <c r="J1076" s="161"/>
      <c r="K1076" s="133"/>
      <c r="L1076" s="133"/>
      <c r="M1076" s="133"/>
      <c r="N1076" s="133"/>
      <c r="O1076" s="134"/>
      <c r="P1076" s="134"/>
      <c r="Q1076" s="134"/>
      <c r="R1076" s="131"/>
      <c r="S1076" s="131"/>
      <c r="T1076" s="130"/>
      <c r="U1076" s="6"/>
      <c r="V1076" s="8"/>
      <c r="W1076" s="8"/>
      <c r="X1076" s="132" t="str">
        <f>F1076</f>
        <v>Základní antikorozní nátěr zámečnických konstrukcí jednonásobný syntetický standardní</v>
      </c>
      <c r="Y1076" s="9"/>
      <c r="AA1076" s="11"/>
    </row>
    <row r="1077" spans="1:27" ht="7.5" customHeight="1" outlineLevel="4" x14ac:dyDescent="0.15">
      <c r="B1077" s="69"/>
      <c r="C1077" s="69"/>
      <c r="D1077" s="60"/>
      <c r="E1077" s="60"/>
      <c r="F1077" s="61"/>
      <c r="G1077" s="60"/>
      <c r="H1077" s="65"/>
      <c r="I1077" s="104"/>
      <c r="J1077" s="63"/>
      <c r="K1077" s="65"/>
      <c r="L1077" s="65"/>
      <c r="M1077" s="65"/>
      <c r="N1077" s="65"/>
      <c r="O1077" s="63"/>
      <c r="P1077" s="63"/>
      <c r="Q1077" s="63"/>
      <c r="R1077" s="60"/>
      <c r="S1077" s="60"/>
      <c r="T1077" s="69"/>
      <c r="U1077" s="8"/>
      <c r="X1077" s="60"/>
    </row>
    <row r="1078" spans="1:27" ht="11.25" outlineLevel="3" x14ac:dyDescent="0.2">
      <c r="A1078" s="4"/>
      <c r="B1078" s="119"/>
      <c r="C1078" s="120">
        <v>170</v>
      </c>
      <c r="D1078" s="121" t="s">
        <v>113</v>
      </c>
      <c r="E1078" s="122" t="s">
        <v>824</v>
      </c>
      <c r="F1078" s="123" t="s">
        <v>825</v>
      </c>
      <c r="G1078" s="121" t="s">
        <v>143</v>
      </c>
      <c r="H1078" s="124">
        <v>20.372</v>
      </c>
      <c r="I1078" s="125">
        <v>0</v>
      </c>
      <c r="J1078" s="126">
        <f>H1078*I1078</f>
        <v>0</v>
      </c>
      <c r="K1078" s="124">
        <v>1.2E-4</v>
      </c>
      <c r="L1078" s="124">
        <f>H1078*K1078</f>
        <v>2.4446400000000001E-3</v>
      </c>
      <c r="M1078" s="124"/>
      <c r="N1078" s="124">
        <f>H1078*M1078</f>
        <v>0</v>
      </c>
      <c r="O1078" s="126">
        <v>21</v>
      </c>
      <c r="P1078" s="126">
        <f>J1078*(O1078/100)</f>
        <v>0</v>
      </c>
      <c r="Q1078" s="126">
        <f>J1078+P1078</f>
        <v>0</v>
      </c>
      <c r="R1078" s="127"/>
      <c r="S1078" s="127" t="s">
        <v>117</v>
      </c>
      <c r="T1078" s="128">
        <v>1</v>
      </c>
      <c r="U1078" s="8"/>
      <c r="V1078" s="8"/>
      <c r="W1078" s="8"/>
      <c r="X1078" s="60"/>
    </row>
    <row r="1079" spans="1:27" ht="9.75" outlineLevel="4" x14ac:dyDescent="0.2">
      <c r="A1079" s="129"/>
      <c r="B1079" s="130"/>
      <c r="C1079" s="130"/>
      <c r="D1079" s="131"/>
      <c r="E1079" s="135" t="s">
        <v>0</v>
      </c>
      <c r="F1079" s="158" t="s">
        <v>826</v>
      </c>
      <c r="G1079" s="158"/>
      <c r="H1079" s="159"/>
      <c r="I1079" s="160"/>
      <c r="J1079" s="161"/>
      <c r="K1079" s="133"/>
      <c r="L1079" s="133"/>
      <c r="M1079" s="133"/>
      <c r="N1079" s="133"/>
      <c r="O1079" s="134"/>
      <c r="P1079" s="134"/>
      <c r="Q1079" s="134"/>
      <c r="R1079" s="131"/>
      <c r="S1079" s="131"/>
      <c r="T1079" s="130"/>
      <c r="U1079" s="6"/>
      <c r="V1079" s="8"/>
      <c r="W1079" s="8"/>
      <c r="X1079" s="132" t="str">
        <f>F1079</f>
        <v>Mezinátěr zámečnických konstrukcí jednonásobný syntetický standardní</v>
      </c>
      <c r="Y1079" s="9"/>
      <c r="AA1079" s="11"/>
    </row>
    <row r="1080" spans="1:27" ht="7.5" customHeight="1" outlineLevel="4" x14ac:dyDescent="0.15">
      <c r="B1080" s="69"/>
      <c r="C1080" s="69"/>
      <c r="D1080" s="60"/>
      <c r="E1080" s="60"/>
      <c r="F1080" s="61"/>
      <c r="G1080" s="60"/>
      <c r="H1080" s="65"/>
      <c r="I1080" s="104"/>
      <c r="J1080" s="63"/>
      <c r="K1080" s="65"/>
      <c r="L1080" s="65"/>
      <c r="M1080" s="65"/>
      <c r="N1080" s="65"/>
      <c r="O1080" s="63"/>
      <c r="P1080" s="63"/>
      <c r="Q1080" s="63"/>
      <c r="R1080" s="60"/>
      <c r="S1080" s="60"/>
      <c r="T1080" s="69"/>
      <c r="U1080" s="8"/>
      <c r="X1080" s="60"/>
    </row>
    <row r="1081" spans="1:27" ht="11.25" outlineLevel="3" x14ac:dyDescent="0.2">
      <c r="A1081" s="4"/>
      <c r="B1081" s="119"/>
      <c r="C1081" s="120">
        <v>171</v>
      </c>
      <c r="D1081" s="121" t="s">
        <v>113</v>
      </c>
      <c r="E1081" s="122" t="s">
        <v>827</v>
      </c>
      <c r="F1081" s="123" t="s">
        <v>828</v>
      </c>
      <c r="G1081" s="121" t="s">
        <v>143</v>
      </c>
      <c r="H1081" s="124">
        <v>20.372</v>
      </c>
      <c r="I1081" s="125">
        <v>0</v>
      </c>
      <c r="J1081" s="126">
        <f>H1081*I1081</f>
        <v>0</v>
      </c>
      <c r="K1081" s="124">
        <v>1.2E-4</v>
      </c>
      <c r="L1081" s="124">
        <f>H1081*K1081</f>
        <v>2.4446400000000001E-3</v>
      </c>
      <c r="M1081" s="124"/>
      <c r="N1081" s="124">
        <f>H1081*M1081</f>
        <v>0</v>
      </c>
      <c r="O1081" s="126">
        <v>21</v>
      </c>
      <c r="P1081" s="126">
        <f>J1081*(O1081/100)</f>
        <v>0</v>
      </c>
      <c r="Q1081" s="126">
        <f>J1081+P1081</f>
        <v>0</v>
      </c>
      <c r="R1081" s="127"/>
      <c r="S1081" s="127" t="s">
        <v>117</v>
      </c>
      <c r="T1081" s="128">
        <v>1</v>
      </c>
      <c r="U1081" s="8"/>
      <c r="V1081" s="8"/>
      <c r="W1081" s="8"/>
      <c r="X1081" s="60"/>
    </row>
    <row r="1082" spans="1:27" ht="9.75" outlineLevel="4" x14ac:dyDescent="0.2">
      <c r="A1082" s="129"/>
      <c r="B1082" s="130"/>
      <c r="C1082" s="130"/>
      <c r="D1082" s="131"/>
      <c r="E1082" s="135" t="s">
        <v>0</v>
      </c>
      <c r="F1082" s="158" t="s">
        <v>829</v>
      </c>
      <c r="G1082" s="158"/>
      <c r="H1082" s="159"/>
      <c r="I1082" s="160"/>
      <c r="J1082" s="161"/>
      <c r="K1082" s="133"/>
      <c r="L1082" s="133"/>
      <c r="M1082" s="133"/>
      <c r="N1082" s="133"/>
      <c r="O1082" s="134"/>
      <c r="P1082" s="134"/>
      <c r="Q1082" s="134"/>
      <c r="R1082" s="131"/>
      <c r="S1082" s="131"/>
      <c r="T1082" s="130"/>
      <c r="U1082" s="6"/>
      <c r="V1082" s="8"/>
      <c r="W1082" s="8"/>
      <c r="X1082" s="132" t="str">
        <f>F1082</f>
        <v>Krycí nátěr (email) zámečnických konstrukcí jednonásobný syntetický standardní</v>
      </c>
      <c r="Y1082" s="9"/>
      <c r="AA1082" s="11"/>
    </row>
    <row r="1083" spans="1:27" ht="7.5" customHeight="1" outlineLevel="4" x14ac:dyDescent="0.15">
      <c r="B1083" s="69"/>
      <c r="C1083" s="69"/>
      <c r="D1083" s="60"/>
      <c r="E1083" s="60"/>
      <c r="F1083" s="61"/>
      <c r="G1083" s="60"/>
      <c r="H1083" s="65"/>
      <c r="I1083" s="104"/>
      <c r="J1083" s="63"/>
      <c r="K1083" s="65"/>
      <c r="L1083" s="65"/>
      <c r="M1083" s="65"/>
      <c r="N1083" s="65"/>
      <c r="O1083" s="63"/>
      <c r="P1083" s="63"/>
      <c r="Q1083" s="63"/>
      <c r="R1083" s="60"/>
      <c r="S1083" s="60"/>
      <c r="T1083" s="69"/>
      <c r="U1083" s="8"/>
      <c r="X1083" s="60"/>
    </row>
    <row r="1084" spans="1:27" ht="11.25" outlineLevel="4" x14ac:dyDescent="0.2">
      <c r="A1084" s="136"/>
      <c r="B1084" s="137"/>
      <c r="C1084" s="137"/>
      <c r="D1084" s="138"/>
      <c r="E1084" s="144" t="s">
        <v>1</v>
      </c>
      <c r="F1084" s="139" t="s">
        <v>830</v>
      </c>
      <c r="G1084" s="138"/>
      <c r="H1084" s="140">
        <v>20.372</v>
      </c>
      <c r="I1084" s="141"/>
      <c r="J1084" s="142"/>
      <c r="K1084" s="143"/>
      <c r="L1084" s="143"/>
      <c r="M1084" s="143"/>
      <c r="N1084" s="143"/>
      <c r="O1084" s="142"/>
      <c r="P1084" s="142"/>
      <c r="Q1084" s="142"/>
      <c r="R1084" s="138"/>
      <c r="S1084" s="138"/>
      <c r="T1084" s="137"/>
      <c r="U1084" s="6"/>
      <c r="V1084" s="8"/>
      <c r="W1084" s="8"/>
      <c r="X1084" s="60"/>
    </row>
    <row r="1085" spans="1:27" ht="7.5" customHeight="1" outlineLevel="4" x14ac:dyDescent="0.15">
      <c r="A1085" s="8"/>
      <c r="B1085" s="69"/>
      <c r="C1085" s="69"/>
      <c r="D1085" s="60"/>
      <c r="E1085" s="60"/>
      <c r="F1085" s="103"/>
      <c r="G1085" s="60"/>
      <c r="H1085" s="65"/>
      <c r="I1085" s="104"/>
      <c r="J1085" s="63"/>
      <c r="K1085" s="65"/>
      <c r="L1085" s="65"/>
      <c r="M1085" s="65"/>
      <c r="N1085" s="65"/>
      <c r="O1085" s="63"/>
      <c r="P1085" s="63"/>
      <c r="Q1085" s="63"/>
      <c r="R1085" s="60"/>
      <c r="S1085" s="60"/>
      <c r="T1085" s="69"/>
      <c r="U1085" s="8"/>
      <c r="X1085" s="60"/>
    </row>
    <row r="1086" spans="1:27" ht="11.25" outlineLevel="3" x14ac:dyDescent="0.2">
      <c r="A1086" s="4"/>
      <c r="B1086" s="119"/>
      <c r="C1086" s="120">
        <v>172</v>
      </c>
      <c r="D1086" s="121" t="s">
        <v>113</v>
      </c>
      <c r="E1086" s="122" t="s">
        <v>831</v>
      </c>
      <c r="F1086" s="123" t="s">
        <v>832</v>
      </c>
      <c r="G1086" s="121" t="s">
        <v>143</v>
      </c>
      <c r="H1086" s="124">
        <v>20.372399999999999</v>
      </c>
      <c r="I1086" s="125">
        <v>0</v>
      </c>
      <c r="J1086" s="126">
        <f>H1086*I1086</f>
        <v>0</v>
      </c>
      <c r="K1086" s="124">
        <v>6.0000000000000002E-5</v>
      </c>
      <c r="L1086" s="124">
        <f>H1086*K1086</f>
        <v>1.222344E-3</v>
      </c>
      <c r="M1086" s="124"/>
      <c r="N1086" s="124">
        <f>H1086*M1086</f>
        <v>0</v>
      </c>
      <c r="O1086" s="126">
        <v>21</v>
      </c>
      <c r="P1086" s="126">
        <f>J1086*(O1086/100)</f>
        <v>0</v>
      </c>
      <c r="Q1086" s="126">
        <f>J1086+P1086</f>
        <v>0</v>
      </c>
      <c r="R1086" s="127"/>
      <c r="S1086" s="127" t="s">
        <v>117</v>
      </c>
      <c r="T1086" s="128">
        <v>1</v>
      </c>
      <c r="U1086" s="8"/>
      <c r="V1086" s="8"/>
      <c r="W1086" s="8"/>
      <c r="X1086" s="60"/>
    </row>
    <row r="1087" spans="1:27" ht="9.75" outlineLevel="4" x14ac:dyDescent="0.2">
      <c r="A1087" s="129"/>
      <c r="B1087" s="130"/>
      <c r="C1087" s="130"/>
      <c r="D1087" s="131"/>
      <c r="E1087" s="135" t="s">
        <v>0</v>
      </c>
      <c r="F1087" s="158" t="s">
        <v>833</v>
      </c>
      <c r="G1087" s="158"/>
      <c r="H1087" s="159"/>
      <c r="I1087" s="160"/>
      <c r="J1087" s="161"/>
      <c r="K1087" s="133"/>
      <c r="L1087" s="133"/>
      <c r="M1087" s="133"/>
      <c r="N1087" s="133"/>
      <c r="O1087" s="134"/>
      <c r="P1087" s="134"/>
      <c r="Q1087" s="134"/>
      <c r="R1087" s="131"/>
      <c r="S1087" s="131"/>
      <c r="T1087" s="130"/>
      <c r="U1087" s="6"/>
      <c r="V1087" s="8"/>
      <c r="W1087" s="8"/>
      <c r="X1087" s="132" t="str">
        <f>F1087</f>
        <v>Odstranění nátěrů ze zámečnických konstrukcí obroušením</v>
      </c>
      <c r="Y1087" s="9"/>
      <c r="AA1087" s="11"/>
    </row>
    <row r="1088" spans="1:27" ht="7.5" customHeight="1" outlineLevel="4" x14ac:dyDescent="0.15">
      <c r="B1088" s="69"/>
      <c r="C1088" s="69"/>
      <c r="D1088" s="60"/>
      <c r="E1088" s="60"/>
      <c r="F1088" s="61"/>
      <c r="G1088" s="60"/>
      <c r="H1088" s="65"/>
      <c r="I1088" s="104"/>
      <c r="J1088" s="63"/>
      <c r="K1088" s="65"/>
      <c r="L1088" s="65"/>
      <c r="M1088" s="65"/>
      <c r="N1088" s="65"/>
      <c r="O1088" s="63"/>
      <c r="P1088" s="63"/>
      <c r="Q1088" s="63"/>
      <c r="R1088" s="60"/>
      <c r="S1088" s="60"/>
      <c r="T1088" s="69"/>
      <c r="U1088" s="8"/>
      <c r="X1088" s="60"/>
    </row>
    <row r="1089" spans="1:27" ht="11.25" outlineLevel="4" x14ac:dyDescent="0.2">
      <c r="A1089" s="136"/>
      <c r="B1089" s="137"/>
      <c r="C1089" s="137"/>
      <c r="D1089" s="138"/>
      <c r="E1089" s="144" t="s">
        <v>1</v>
      </c>
      <c r="F1089" s="139" t="s">
        <v>121</v>
      </c>
      <c r="G1089" s="138"/>
      <c r="H1089" s="140">
        <v>0</v>
      </c>
      <c r="I1089" s="141"/>
      <c r="J1089" s="142"/>
      <c r="K1089" s="143"/>
      <c r="L1089" s="143"/>
      <c r="M1089" s="143"/>
      <c r="N1089" s="143"/>
      <c r="O1089" s="142"/>
      <c r="P1089" s="142"/>
      <c r="Q1089" s="142"/>
      <c r="R1089" s="138"/>
      <c r="S1089" s="138"/>
      <c r="T1089" s="137"/>
      <c r="U1089" s="6"/>
      <c r="V1089" s="8"/>
      <c r="W1089" s="8"/>
      <c r="X1089" s="60"/>
    </row>
    <row r="1090" spans="1:27" ht="11.25" outlineLevel="4" x14ac:dyDescent="0.2">
      <c r="A1090" s="136"/>
      <c r="B1090" s="137"/>
      <c r="C1090" s="137"/>
      <c r="D1090" s="138"/>
      <c r="E1090" s="144"/>
      <c r="F1090" s="139" t="s">
        <v>834</v>
      </c>
      <c r="G1090" s="138"/>
      <c r="H1090" s="140">
        <v>14.1624</v>
      </c>
      <c r="I1090" s="141"/>
      <c r="J1090" s="142"/>
      <c r="K1090" s="143"/>
      <c r="L1090" s="143"/>
      <c r="M1090" s="143"/>
      <c r="N1090" s="143"/>
      <c r="O1090" s="142"/>
      <c r="P1090" s="142"/>
      <c r="Q1090" s="142"/>
      <c r="R1090" s="138"/>
      <c r="S1090" s="138"/>
      <c r="T1090" s="137"/>
      <c r="U1090" s="6"/>
      <c r="V1090" s="8"/>
      <c r="W1090" s="8"/>
      <c r="X1090" s="60"/>
    </row>
    <row r="1091" spans="1:27" ht="11.25" outlineLevel="4" x14ac:dyDescent="0.2">
      <c r="A1091" s="136"/>
      <c r="B1091" s="137"/>
      <c r="C1091" s="137"/>
      <c r="D1091" s="138"/>
      <c r="E1091" s="144"/>
      <c r="F1091" s="139" t="s">
        <v>292</v>
      </c>
      <c r="G1091" s="138"/>
      <c r="H1091" s="140">
        <v>0</v>
      </c>
      <c r="I1091" s="141"/>
      <c r="J1091" s="142"/>
      <c r="K1091" s="143"/>
      <c r="L1091" s="143"/>
      <c r="M1091" s="143"/>
      <c r="N1091" s="143"/>
      <c r="O1091" s="142"/>
      <c r="P1091" s="142"/>
      <c r="Q1091" s="142"/>
      <c r="R1091" s="138"/>
      <c r="S1091" s="138"/>
      <c r="T1091" s="137"/>
      <c r="U1091" s="6"/>
      <c r="V1091" s="8"/>
      <c r="W1091" s="8"/>
      <c r="X1091" s="60"/>
    </row>
    <row r="1092" spans="1:27" ht="11.25" outlineLevel="4" x14ac:dyDescent="0.2">
      <c r="A1092" s="136"/>
      <c r="B1092" s="137"/>
      <c r="C1092" s="137"/>
      <c r="D1092" s="138"/>
      <c r="E1092" s="144"/>
      <c r="F1092" s="139" t="s">
        <v>835</v>
      </c>
      <c r="G1092" s="138"/>
      <c r="H1092" s="140">
        <v>6.2099999999999991</v>
      </c>
      <c r="I1092" s="141"/>
      <c r="J1092" s="142"/>
      <c r="K1092" s="143"/>
      <c r="L1092" s="143"/>
      <c r="M1092" s="143"/>
      <c r="N1092" s="143"/>
      <c r="O1092" s="142"/>
      <c r="P1092" s="142"/>
      <c r="Q1092" s="142"/>
      <c r="R1092" s="138"/>
      <c r="S1092" s="138"/>
      <c r="T1092" s="137"/>
      <c r="U1092" s="6"/>
      <c r="V1092" s="8"/>
      <c r="W1092" s="8"/>
      <c r="X1092" s="60"/>
    </row>
    <row r="1093" spans="1:27" ht="7.5" customHeight="1" outlineLevel="4" x14ac:dyDescent="0.15">
      <c r="A1093" s="8"/>
      <c r="B1093" s="69"/>
      <c r="C1093" s="69"/>
      <c r="D1093" s="60"/>
      <c r="E1093" s="60"/>
      <c r="F1093" s="103"/>
      <c r="G1093" s="60"/>
      <c r="H1093" s="65"/>
      <c r="I1093" s="104"/>
      <c r="J1093" s="63"/>
      <c r="K1093" s="65"/>
      <c r="L1093" s="65"/>
      <c r="M1093" s="65"/>
      <c r="N1093" s="65"/>
      <c r="O1093" s="63"/>
      <c r="P1093" s="63"/>
      <c r="Q1093" s="63"/>
      <c r="R1093" s="60"/>
      <c r="S1093" s="60"/>
      <c r="T1093" s="69"/>
      <c r="U1093" s="8"/>
      <c r="X1093" s="60"/>
    </row>
    <row r="1094" spans="1:27" ht="11.25" outlineLevel="3" x14ac:dyDescent="0.2">
      <c r="A1094" s="4"/>
      <c r="B1094" s="119"/>
      <c r="C1094" s="120">
        <v>173</v>
      </c>
      <c r="D1094" s="121" t="s">
        <v>113</v>
      </c>
      <c r="E1094" s="122" t="s">
        <v>836</v>
      </c>
      <c r="F1094" s="123" t="s">
        <v>837</v>
      </c>
      <c r="G1094" s="121" t="s">
        <v>143</v>
      </c>
      <c r="H1094" s="124">
        <v>75.570999999999998</v>
      </c>
      <c r="I1094" s="125">
        <v>0</v>
      </c>
      <c r="J1094" s="126">
        <f>H1094*I1094</f>
        <v>0</v>
      </c>
      <c r="K1094" s="124">
        <v>2.3000000000000001E-4</v>
      </c>
      <c r="L1094" s="124">
        <f>H1094*K1094</f>
        <v>1.738133E-2</v>
      </c>
      <c r="M1094" s="124"/>
      <c r="N1094" s="124">
        <f>H1094*M1094</f>
        <v>0</v>
      </c>
      <c r="O1094" s="126">
        <v>21</v>
      </c>
      <c r="P1094" s="126">
        <f>J1094*(O1094/100)</f>
        <v>0</v>
      </c>
      <c r="Q1094" s="126">
        <f>J1094+P1094</f>
        <v>0</v>
      </c>
      <c r="R1094" s="127"/>
      <c r="S1094" s="127" t="s">
        <v>117</v>
      </c>
      <c r="T1094" s="128">
        <v>1</v>
      </c>
      <c r="U1094" s="8"/>
      <c r="V1094" s="8"/>
      <c r="W1094" s="8"/>
      <c r="X1094" s="60"/>
    </row>
    <row r="1095" spans="1:27" ht="9.75" outlineLevel="4" x14ac:dyDescent="0.2">
      <c r="A1095" s="129"/>
      <c r="B1095" s="130"/>
      <c r="C1095" s="130"/>
      <c r="D1095" s="131"/>
      <c r="E1095" s="135" t="s">
        <v>0</v>
      </c>
      <c r="F1095" s="158" t="s">
        <v>838</v>
      </c>
      <c r="G1095" s="158"/>
      <c r="H1095" s="159"/>
      <c r="I1095" s="160"/>
      <c r="J1095" s="161"/>
      <c r="K1095" s="133"/>
      <c r="L1095" s="133"/>
      <c r="M1095" s="133"/>
      <c r="N1095" s="133"/>
      <c r="O1095" s="134"/>
      <c r="P1095" s="134"/>
      <c r="Q1095" s="134"/>
      <c r="R1095" s="131"/>
      <c r="S1095" s="131"/>
      <c r="T1095" s="130"/>
      <c r="U1095" s="6"/>
      <c r="V1095" s="8"/>
      <c r="W1095" s="8"/>
      <c r="X1095" s="132" t="str">
        <f>F1095</f>
        <v>Penetrační nátěr omítek hladkých povrchů z desek na bázi dřeva (dřevovláknitých, dřevoštěpkových, cementotřískových apod.) disperzní</v>
      </c>
      <c r="Y1095" s="9"/>
      <c r="AA1095" s="11"/>
    </row>
    <row r="1096" spans="1:27" ht="7.5" customHeight="1" outlineLevel="4" x14ac:dyDescent="0.15">
      <c r="B1096" s="69"/>
      <c r="C1096" s="69"/>
      <c r="D1096" s="60"/>
      <c r="E1096" s="60"/>
      <c r="F1096" s="61"/>
      <c r="G1096" s="60"/>
      <c r="H1096" s="65"/>
      <c r="I1096" s="104"/>
      <c r="J1096" s="63"/>
      <c r="K1096" s="65"/>
      <c r="L1096" s="65"/>
      <c r="M1096" s="65"/>
      <c r="N1096" s="65"/>
      <c r="O1096" s="63"/>
      <c r="P1096" s="63"/>
      <c r="Q1096" s="63"/>
      <c r="R1096" s="60"/>
      <c r="S1096" s="60"/>
      <c r="T1096" s="69"/>
      <c r="U1096" s="8"/>
      <c r="X1096" s="60"/>
    </row>
    <row r="1097" spans="1:27" ht="11.25" outlineLevel="3" x14ac:dyDescent="0.2">
      <c r="A1097" s="4"/>
      <c r="B1097" s="119"/>
      <c r="C1097" s="120">
        <v>174</v>
      </c>
      <c r="D1097" s="121" t="s">
        <v>113</v>
      </c>
      <c r="E1097" s="122" t="s">
        <v>839</v>
      </c>
      <c r="F1097" s="123" t="s">
        <v>840</v>
      </c>
      <c r="G1097" s="121" t="s">
        <v>143</v>
      </c>
      <c r="H1097" s="124">
        <v>75.571200000000005</v>
      </c>
      <c r="I1097" s="125">
        <v>0</v>
      </c>
      <c r="J1097" s="126">
        <f>H1097*I1097</f>
        <v>0</v>
      </c>
      <c r="K1097" s="124">
        <v>3.3E-4</v>
      </c>
      <c r="L1097" s="124">
        <f>H1097*K1097</f>
        <v>2.4938496000000001E-2</v>
      </c>
      <c r="M1097" s="124"/>
      <c r="N1097" s="124">
        <f>H1097*M1097</f>
        <v>0</v>
      </c>
      <c r="O1097" s="126">
        <v>21</v>
      </c>
      <c r="P1097" s="126">
        <f>J1097*(O1097/100)</f>
        <v>0</v>
      </c>
      <c r="Q1097" s="126">
        <f>J1097+P1097</f>
        <v>0</v>
      </c>
      <c r="R1097" s="127"/>
      <c r="S1097" s="127" t="s">
        <v>117</v>
      </c>
      <c r="T1097" s="128">
        <v>1</v>
      </c>
      <c r="U1097" s="8"/>
      <c r="V1097" s="8"/>
      <c r="W1097" s="8"/>
      <c r="X1097" s="60"/>
    </row>
    <row r="1098" spans="1:27" ht="9.75" outlineLevel="4" x14ac:dyDescent="0.2">
      <c r="A1098" s="129"/>
      <c r="B1098" s="130"/>
      <c r="C1098" s="130"/>
      <c r="D1098" s="131"/>
      <c r="E1098" s="135" t="s">
        <v>0</v>
      </c>
      <c r="F1098" s="158" t="s">
        <v>841</v>
      </c>
      <c r="G1098" s="158"/>
      <c r="H1098" s="159"/>
      <c r="I1098" s="160"/>
      <c r="J1098" s="161"/>
      <c r="K1098" s="133"/>
      <c r="L1098" s="133"/>
      <c r="M1098" s="133"/>
      <c r="N1098" s="133"/>
      <c r="O1098" s="134"/>
      <c r="P1098" s="134"/>
      <c r="Q1098" s="134"/>
      <c r="R1098" s="131"/>
      <c r="S1098" s="131"/>
      <c r="T1098" s="130"/>
      <c r="U1098" s="6"/>
      <c r="V1098" s="8"/>
      <c r="W1098" s="8"/>
      <c r="X1098" s="132" t="str">
        <f>F1098</f>
        <v>Krycí (ochranný ) nátěr omítek dvojnásobný hladkých betonových povrchů nebo povrchů z desek na bázi dřeva (dřevovláknitých apod.) disperzní</v>
      </c>
      <c r="Y1098" s="9"/>
      <c r="AA1098" s="11"/>
    </row>
    <row r="1099" spans="1:27" ht="7.5" customHeight="1" outlineLevel="4" x14ac:dyDescent="0.15">
      <c r="B1099" s="69"/>
      <c r="C1099" s="69"/>
      <c r="D1099" s="60"/>
      <c r="E1099" s="60"/>
      <c r="F1099" s="61"/>
      <c r="G1099" s="60"/>
      <c r="H1099" s="65"/>
      <c r="I1099" s="104"/>
      <c r="J1099" s="63"/>
      <c r="K1099" s="65"/>
      <c r="L1099" s="65"/>
      <c r="M1099" s="65"/>
      <c r="N1099" s="65"/>
      <c r="O1099" s="63"/>
      <c r="P1099" s="63"/>
      <c r="Q1099" s="63"/>
      <c r="R1099" s="60"/>
      <c r="S1099" s="60"/>
      <c r="T1099" s="69"/>
      <c r="U1099" s="8"/>
      <c r="X1099" s="60"/>
    </row>
    <row r="1100" spans="1:27" ht="11.25" outlineLevel="4" x14ac:dyDescent="0.2">
      <c r="A1100" s="136"/>
      <c r="B1100" s="137"/>
      <c r="C1100" s="137"/>
      <c r="D1100" s="138"/>
      <c r="E1100" s="144" t="s">
        <v>1</v>
      </c>
      <c r="F1100" s="139" t="s">
        <v>271</v>
      </c>
      <c r="G1100" s="138"/>
      <c r="H1100" s="140">
        <v>0</v>
      </c>
      <c r="I1100" s="141"/>
      <c r="J1100" s="142"/>
      <c r="K1100" s="143"/>
      <c r="L1100" s="143"/>
      <c r="M1100" s="143"/>
      <c r="N1100" s="143"/>
      <c r="O1100" s="142"/>
      <c r="P1100" s="142"/>
      <c r="Q1100" s="142"/>
      <c r="R1100" s="138"/>
      <c r="S1100" s="138"/>
      <c r="T1100" s="137"/>
      <c r="U1100" s="6"/>
      <c r="V1100" s="8"/>
      <c r="W1100" s="8"/>
      <c r="X1100" s="60"/>
    </row>
    <row r="1101" spans="1:27" ht="11.25" outlineLevel="4" x14ac:dyDescent="0.2">
      <c r="A1101" s="136"/>
      <c r="B1101" s="137"/>
      <c r="C1101" s="137"/>
      <c r="D1101" s="138"/>
      <c r="E1101" s="144"/>
      <c r="F1101" s="139" t="s">
        <v>842</v>
      </c>
      <c r="G1101" s="138"/>
      <c r="H1101" s="140">
        <v>75.571200000000005</v>
      </c>
      <c r="I1101" s="141"/>
      <c r="J1101" s="142"/>
      <c r="K1101" s="143"/>
      <c r="L1101" s="143"/>
      <c r="M1101" s="143"/>
      <c r="N1101" s="143"/>
      <c r="O1101" s="142"/>
      <c r="P1101" s="142"/>
      <c r="Q1101" s="142"/>
      <c r="R1101" s="138"/>
      <c r="S1101" s="138"/>
      <c r="T1101" s="137"/>
      <c r="U1101" s="6"/>
      <c r="V1101" s="8"/>
      <c r="W1101" s="8"/>
      <c r="X1101" s="60"/>
    </row>
    <row r="1102" spans="1:27" ht="7.5" customHeight="1" outlineLevel="4" x14ac:dyDescent="0.15">
      <c r="A1102" s="8"/>
      <c r="B1102" s="69"/>
      <c r="C1102" s="69"/>
      <c r="D1102" s="60"/>
      <c r="E1102" s="60"/>
      <c r="F1102" s="103"/>
      <c r="G1102" s="60"/>
      <c r="H1102" s="65"/>
      <c r="I1102" s="104"/>
      <c r="J1102" s="63"/>
      <c r="K1102" s="65"/>
      <c r="L1102" s="65"/>
      <c r="M1102" s="65"/>
      <c r="N1102" s="65"/>
      <c r="O1102" s="63"/>
      <c r="P1102" s="63"/>
      <c r="Q1102" s="63"/>
      <c r="R1102" s="60"/>
      <c r="S1102" s="60"/>
      <c r="T1102" s="69"/>
      <c r="U1102" s="8"/>
      <c r="X1102" s="60"/>
    </row>
    <row r="1103" spans="1:27" ht="11.25" outlineLevel="3" x14ac:dyDescent="0.2">
      <c r="A1103" s="4"/>
      <c r="B1103" s="119"/>
      <c r="C1103" s="120">
        <v>175</v>
      </c>
      <c r="D1103" s="121" t="s">
        <v>113</v>
      </c>
      <c r="E1103" s="122" t="s">
        <v>843</v>
      </c>
      <c r="F1103" s="123" t="s">
        <v>844</v>
      </c>
      <c r="G1103" s="121" t="s">
        <v>143</v>
      </c>
      <c r="H1103" s="124">
        <v>168.77600000000001</v>
      </c>
      <c r="I1103" s="125">
        <v>0</v>
      </c>
      <c r="J1103" s="126">
        <f>H1103*I1103</f>
        <v>0</v>
      </c>
      <c r="K1103" s="124">
        <v>1.3999999999999999E-4</v>
      </c>
      <c r="L1103" s="124">
        <f>H1103*K1103</f>
        <v>2.3628639999999999E-2</v>
      </c>
      <c r="M1103" s="124"/>
      <c r="N1103" s="124">
        <f>H1103*M1103</f>
        <v>0</v>
      </c>
      <c r="O1103" s="126">
        <v>21</v>
      </c>
      <c r="P1103" s="126">
        <f>J1103*(O1103/100)</f>
        <v>0</v>
      </c>
      <c r="Q1103" s="126">
        <f>J1103+P1103</f>
        <v>0</v>
      </c>
      <c r="R1103" s="127"/>
      <c r="S1103" s="127" t="s">
        <v>117</v>
      </c>
      <c r="T1103" s="128">
        <v>1</v>
      </c>
      <c r="U1103" s="8"/>
      <c r="V1103" s="8"/>
      <c r="W1103" s="8"/>
      <c r="X1103" s="60"/>
    </row>
    <row r="1104" spans="1:27" ht="9.75" outlineLevel="4" x14ac:dyDescent="0.2">
      <c r="A1104" s="129"/>
      <c r="B1104" s="130"/>
      <c r="C1104" s="130"/>
      <c r="D1104" s="131"/>
      <c r="E1104" s="135" t="s">
        <v>0</v>
      </c>
      <c r="F1104" s="158" t="s">
        <v>845</v>
      </c>
      <c r="G1104" s="158"/>
      <c r="H1104" s="159"/>
      <c r="I1104" s="160"/>
      <c r="J1104" s="161"/>
      <c r="K1104" s="133"/>
      <c r="L1104" s="133"/>
      <c r="M1104" s="133"/>
      <c r="N1104" s="133"/>
      <c r="O1104" s="134"/>
      <c r="P1104" s="134"/>
      <c r="Q1104" s="134"/>
      <c r="R1104" s="131"/>
      <c r="S1104" s="131"/>
      <c r="T1104" s="130"/>
      <c r="U1104" s="6"/>
      <c r="V1104" s="8"/>
      <c r="W1104" s="8"/>
      <c r="X1104" s="132" t="str">
        <f>F1104</f>
        <v>Základní nátěr truhlářských konstrukcí jednonásobný olejový</v>
      </c>
      <c r="Y1104" s="9"/>
      <c r="AA1104" s="11"/>
    </row>
    <row r="1105" spans="1:27" ht="7.5" customHeight="1" outlineLevel="4" x14ac:dyDescent="0.15">
      <c r="B1105" s="69"/>
      <c r="C1105" s="69"/>
      <c r="D1105" s="60"/>
      <c r="E1105" s="60"/>
      <c r="F1105" s="61"/>
      <c r="G1105" s="60"/>
      <c r="H1105" s="65"/>
      <c r="I1105" s="104"/>
      <c r="J1105" s="63"/>
      <c r="K1105" s="65"/>
      <c r="L1105" s="65"/>
      <c r="M1105" s="65"/>
      <c r="N1105" s="65"/>
      <c r="O1105" s="63"/>
      <c r="P1105" s="63"/>
      <c r="Q1105" s="63"/>
      <c r="R1105" s="60"/>
      <c r="S1105" s="60"/>
      <c r="T1105" s="69"/>
      <c r="U1105" s="8"/>
      <c r="X1105" s="60"/>
    </row>
    <row r="1106" spans="1:27" ht="11.25" outlineLevel="3" x14ac:dyDescent="0.2">
      <c r="A1106" s="4"/>
      <c r="B1106" s="119"/>
      <c r="C1106" s="120">
        <v>176</v>
      </c>
      <c r="D1106" s="121" t="s">
        <v>113</v>
      </c>
      <c r="E1106" s="122" t="s">
        <v>846</v>
      </c>
      <c r="F1106" s="123" t="s">
        <v>847</v>
      </c>
      <c r="G1106" s="121" t="s">
        <v>143</v>
      </c>
      <c r="H1106" s="124">
        <v>168.7757</v>
      </c>
      <c r="I1106" s="125">
        <v>0</v>
      </c>
      <c r="J1106" s="126">
        <f>H1106*I1106</f>
        <v>0</v>
      </c>
      <c r="K1106" s="124">
        <v>3.6999999999999999E-4</v>
      </c>
      <c r="L1106" s="124">
        <f>H1106*K1106</f>
        <v>6.2447008999999998E-2</v>
      </c>
      <c r="M1106" s="124"/>
      <c r="N1106" s="124">
        <f>H1106*M1106</f>
        <v>0</v>
      </c>
      <c r="O1106" s="126">
        <v>21</v>
      </c>
      <c r="P1106" s="126">
        <f>J1106*(O1106/100)</f>
        <v>0</v>
      </c>
      <c r="Q1106" s="126">
        <f>J1106+P1106</f>
        <v>0</v>
      </c>
      <c r="R1106" s="127"/>
      <c r="S1106" s="127" t="s">
        <v>117</v>
      </c>
      <c r="T1106" s="128">
        <v>1</v>
      </c>
      <c r="U1106" s="8"/>
      <c r="V1106" s="8"/>
      <c r="W1106" s="8"/>
      <c r="X1106" s="60"/>
    </row>
    <row r="1107" spans="1:27" ht="9.75" outlineLevel="4" x14ac:dyDescent="0.2">
      <c r="A1107" s="129"/>
      <c r="B1107" s="130"/>
      <c r="C1107" s="130"/>
      <c r="D1107" s="131"/>
      <c r="E1107" s="135" t="s">
        <v>0</v>
      </c>
      <c r="F1107" s="158" t="s">
        <v>848</v>
      </c>
      <c r="G1107" s="158"/>
      <c r="H1107" s="159"/>
      <c r="I1107" s="160"/>
      <c r="J1107" s="161"/>
      <c r="K1107" s="133"/>
      <c r="L1107" s="133"/>
      <c r="M1107" s="133"/>
      <c r="N1107" s="133"/>
      <c r="O1107" s="134"/>
      <c r="P1107" s="134"/>
      <c r="Q1107" s="134"/>
      <c r="R1107" s="131"/>
      <c r="S1107" s="131"/>
      <c r="T1107" s="130"/>
      <c r="U1107" s="6"/>
      <c r="V1107" s="8"/>
      <c r="W1107" s="8"/>
      <c r="X1107" s="132" t="str">
        <f>F1107</f>
        <v>Lakovací nátěr truhlářských konstrukcí dvojnásobný s mezibroušením olejový</v>
      </c>
      <c r="Y1107" s="9"/>
      <c r="AA1107" s="11"/>
    </row>
    <row r="1108" spans="1:27" ht="7.5" customHeight="1" outlineLevel="4" x14ac:dyDescent="0.15">
      <c r="B1108" s="69"/>
      <c r="C1108" s="69"/>
      <c r="D1108" s="60"/>
      <c r="E1108" s="60"/>
      <c r="F1108" s="61"/>
      <c r="G1108" s="60"/>
      <c r="H1108" s="65"/>
      <c r="I1108" s="104"/>
      <c r="J1108" s="63"/>
      <c r="K1108" s="65"/>
      <c r="L1108" s="65"/>
      <c r="M1108" s="65"/>
      <c r="N1108" s="65"/>
      <c r="O1108" s="63"/>
      <c r="P1108" s="63"/>
      <c r="Q1108" s="63"/>
      <c r="R1108" s="60"/>
      <c r="S1108" s="60"/>
      <c r="T1108" s="69"/>
      <c r="U1108" s="8"/>
      <c r="X1108" s="60"/>
    </row>
    <row r="1109" spans="1:27" ht="11.25" outlineLevel="4" x14ac:dyDescent="0.2">
      <c r="A1109" s="136"/>
      <c r="B1109" s="137"/>
      <c r="C1109" s="137"/>
      <c r="D1109" s="138"/>
      <c r="E1109" s="144" t="s">
        <v>1</v>
      </c>
      <c r="F1109" s="139" t="s">
        <v>849</v>
      </c>
      <c r="G1109" s="138"/>
      <c r="H1109" s="140">
        <v>166.90369999999999</v>
      </c>
      <c r="I1109" s="141"/>
      <c r="J1109" s="142"/>
      <c r="K1109" s="143"/>
      <c r="L1109" s="143"/>
      <c r="M1109" s="143"/>
      <c r="N1109" s="143"/>
      <c r="O1109" s="142"/>
      <c r="P1109" s="142"/>
      <c r="Q1109" s="142"/>
      <c r="R1109" s="138"/>
      <c r="S1109" s="138"/>
      <c r="T1109" s="137"/>
      <c r="U1109" s="6"/>
      <c r="V1109" s="8"/>
      <c r="W1109" s="8"/>
      <c r="X1109" s="60"/>
    </row>
    <row r="1110" spans="1:27" ht="11.25" outlineLevel="4" x14ac:dyDescent="0.2">
      <c r="A1110" s="136"/>
      <c r="B1110" s="137"/>
      <c r="C1110" s="137"/>
      <c r="D1110" s="138"/>
      <c r="E1110" s="144"/>
      <c r="F1110" s="139" t="s">
        <v>850</v>
      </c>
      <c r="G1110" s="138"/>
      <c r="H1110" s="140">
        <v>1.8720000000000001</v>
      </c>
      <c r="I1110" s="141"/>
      <c r="J1110" s="142"/>
      <c r="K1110" s="143"/>
      <c r="L1110" s="143"/>
      <c r="M1110" s="143"/>
      <c r="N1110" s="143"/>
      <c r="O1110" s="142"/>
      <c r="P1110" s="142"/>
      <c r="Q1110" s="142"/>
      <c r="R1110" s="138"/>
      <c r="S1110" s="138"/>
      <c r="T1110" s="137"/>
      <c r="U1110" s="6"/>
      <c r="V1110" s="8"/>
      <c r="W1110" s="8"/>
      <c r="X1110" s="60"/>
    </row>
    <row r="1111" spans="1:27" ht="7.5" customHeight="1" outlineLevel="4" x14ac:dyDescent="0.15">
      <c r="A1111" s="8"/>
      <c r="B1111" s="69"/>
      <c r="C1111" s="69"/>
      <c r="D1111" s="60"/>
      <c r="E1111" s="60"/>
      <c r="F1111" s="103"/>
      <c r="G1111" s="60"/>
      <c r="H1111" s="65"/>
      <c r="I1111" s="104"/>
      <c r="J1111" s="63"/>
      <c r="K1111" s="65"/>
      <c r="L1111" s="65"/>
      <c r="M1111" s="65"/>
      <c r="N1111" s="65"/>
      <c r="O1111" s="63"/>
      <c r="P1111" s="63"/>
      <c r="Q1111" s="63"/>
      <c r="R1111" s="60"/>
      <c r="S1111" s="60"/>
      <c r="T1111" s="69"/>
      <c r="U1111" s="8"/>
      <c r="X1111" s="60"/>
    </row>
    <row r="1112" spans="1:27" outlineLevel="3" x14ac:dyDescent="0.15">
      <c r="B1112" s="6"/>
      <c r="C1112" s="6"/>
      <c r="D1112" s="6"/>
      <c r="E1112" s="6"/>
      <c r="F1112" s="6"/>
      <c r="G1112" s="6"/>
      <c r="H1112" s="6"/>
      <c r="I1112" s="8"/>
      <c r="J1112" s="8"/>
      <c r="K1112" s="6"/>
      <c r="L1112" s="6"/>
      <c r="M1112" s="6"/>
      <c r="N1112" s="6"/>
      <c r="O1112" s="6"/>
      <c r="P1112" s="8"/>
      <c r="Q1112" s="8"/>
      <c r="R1112" s="8"/>
      <c r="S1112" s="6"/>
      <c r="T1112" s="6"/>
      <c r="X1112" s="6"/>
    </row>
    <row r="1113" spans="1:27" ht="11.25" outlineLevel="2" x14ac:dyDescent="0.2">
      <c r="A1113" s="96" t="s">
        <v>106</v>
      </c>
      <c r="B1113" s="100">
        <v>3</v>
      </c>
      <c r="C1113" s="113"/>
      <c r="D1113" s="114" t="s">
        <v>112</v>
      </c>
      <c r="E1113" s="114"/>
      <c r="F1113" s="115" t="s">
        <v>107</v>
      </c>
      <c r="G1113" s="114"/>
      <c r="H1113" s="116"/>
      <c r="I1113" s="117"/>
      <c r="J1113" s="98">
        <f>SUBTOTAL(9,J1114:J1120)</f>
        <v>0</v>
      </c>
      <c r="K1113" s="116"/>
      <c r="L1113" s="99">
        <f>SUBTOTAL(9,L1114:L1120)</f>
        <v>0</v>
      </c>
      <c r="M1113" s="116"/>
      <c r="N1113" s="99">
        <f>SUBTOTAL(9,N1114:N1120)</f>
        <v>0</v>
      </c>
      <c r="O1113" s="118"/>
      <c r="P1113" s="98">
        <f>SUBTOTAL(9,P1114:P1120)</f>
        <v>0</v>
      </c>
      <c r="Q1113" s="98">
        <f>SUBTOTAL(9,Q1114:Q1120)</f>
        <v>0</v>
      </c>
      <c r="R1113" s="114"/>
      <c r="S1113" s="114"/>
      <c r="T1113" s="100">
        <f>SUBTOTAL(9,T1114:T1120)</f>
        <v>2</v>
      </c>
      <c r="U1113" s="6"/>
      <c r="V1113" s="8"/>
      <c r="W1113" s="8"/>
      <c r="X1113" s="60"/>
    </row>
    <row r="1114" spans="1:27" ht="22.5" outlineLevel="3" x14ac:dyDescent="0.2">
      <c r="A1114" s="4"/>
      <c r="B1114" s="119"/>
      <c r="C1114" s="120">
        <v>177</v>
      </c>
      <c r="D1114" s="121" t="s">
        <v>851</v>
      </c>
      <c r="E1114" s="122" t="s">
        <v>852</v>
      </c>
      <c r="F1114" s="123" t="s">
        <v>853</v>
      </c>
      <c r="G1114" s="121" t="s">
        <v>318</v>
      </c>
      <c r="H1114" s="124">
        <v>1</v>
      </c>
      <c r="I1114" s="125">
        <v>0</v>
      </c>
      <c r="J1114" s="126">
        <f>H1114*I1114</f>
        <v>0</v>
      </c>
      <c r="K1114" s="124"/>
      <c r="L1114" s="124">
        <f>H1114*K1114</f>
        <v>0</v>
      </c>
      <c r="M1114" s="124"/>
      <c r="N1114" s="124">
        <f>H1114*M1114</f>
        <v>0</v>
      </c>
      <c r="O1114" s="126">
        <v>21</v>
      </c>
      <c r="P1114" s="126">
        <f>J1114*(O1114/100)</f>
        <v>0</v>
      </c>
      <c r="Q1114" s="126">
        <f>J1114+P1114</f>
        <v>0</v>
      </c>
      <c r="R1114" s="127"/>
      <c r="S1114" s="127" t="s">
        <v>323</v>
      </c>
      <c r="T1114" s="128">
        <v>1</v>
      </c>
      <c r="U1114" s="8"/>
      <c r="V1114" s="8"/>
      <c r="W1114" s="8"/>
      <c r="X1114" s="60"/>
    </row>
    <row r="1115" spans="1:27" ht="29.25" outlineLevel="4" x14ac:dyDescent="0.2">
      <c r="A1115" s="129"/>
      <c r="B1115" s="130"/>
      <c r="C1115" s="130"/>
      <c r="D1115" s="131"/>
      <c r="E1115" s="135" t="s">
        <v>0</v>
      </c>
      <c r="F1115" s="158" t="s">
        <v>854</v>
      </c>
      <c r="G1115" s="158"/>
      <c r="H1115" s="159"/>
      <c r="I1115" s="160"/>
      <c r="J1115" s="161"/>
      <c r="K1115" s="133"/>
      <c r="L1115" s="133"/>
      <c r="M1115" s="133"/>
      <c r="N1115" s="133"/>
      <c r="O1115" s="134"/>
      <c r="P1115" s="134"/>
      <c r="Q1115" s="134"/>
      <c r="R1115" s="131"/>
      <c r="S1115" s="131"/>
      <c r="T1115" s="130"/>
      <c r="U1115" s="6"/>
      <c r="V1115" s="8"/>
      <c r="W1115" s="8"/>
      <c r="X1115" s="132" t="str">
        <f>F1115</f>
        <v>Hlavní tituly průvodních činností a nákladů  
  inženýrská činnost 
    kompletační a koordinační činnost</v>
      </c>
      <c r="Y1115" s="9"/>
      <c r="AA1115" s="11"/>
    </row>
    <row r="1116" spans="1:27" ht="7.5" customHeight="1" outlineLevel="4" x14ac:dyDescent="0.15">
      <c r="B1116" s="69"/>
      <c r="C1116" s="69"/>
      <c r="D1116" s="60"/>
      <c r="E1116" s="60"/>
      <c r="F1116" s="61"/>
      <c r="G1116" s="60"/>
      <c r="H1116" s="65"/>
      <c r="I1116" s="104"/>
      <c r="J1116" s="63"/>
      <c r="K1116" s="65"/>
      <c r="L1116" s="65"/>
      <c r="M1116" s="65"/>
      <c r="N1116" s="65"/>
      <c r="O1116" s="63"/>
      <c r="P1116" s="63"/>
      <c r="Q1116" s="63"/>
      <c r="R1116" s="60"/>
      <c r="S1116" s="60"/>
      <c r="T1116" s="69"/>
      <c r="U1116" s="8"/>
      <c r="X1116" s="60"/>
    </row>
    <row r="1117" spans="1:27" ht="22.5" outlineLevel="3" x14ac:dyDescent="0.2">
      <c r="A1117" s="4"/>
      <c r="B1117" s="119"/>
      <c r="C1117" s="120">
        <v>178</v>
      </c>
      <c r="D1117" s="121" t="s">
        <v>851</v>
      </c>
      <c r="E1117" s="122" t="s">
        <v>855</v>
      </c>
      <c r="F1117" s="123" t="s">
        <v>856</v>
      </c>
      <c r="G1117" s="121" t="s">
        <v>318</v>
      </c>
      <c r="H1117" s="124">
        <v>1</v>
      </c>
      <c r="I1117" s="125">
        <v>0</v>
      </c>
      <c r="J1117" s="126">
        <f>H1117*I1117</f>
        <v>0</v>
      </c>
      <c r="K1117" s="124"/>
      <c r="L1117" s="124">
        <f>H1117*K1117</f>
        <v>0</v>
      </c>
      <c r="M1117" s="124"/>
      <c r="N1117" s="124">
        <f>H1117*M1117</f>
        <v>0</v>
      </c>
      <c r="O1117" s="126">
        <v>21</v>
      </c>
      <c r="P1117" s="126">
        <f>J1117*(O1117/100)</f>
        <v>0</v>
      </c>
      <c r="Q1117" s="126">
        <f>J1117+P1117</f>
        <v>0</v>
      </c>
      <c r="R1117" s="127"/>
      <c r="S1117" s="127" t="s">
        <v>323</v>
      </c>
      <c r="T1117" s="128">
        <v>1</v>
      </c>
      <c r="U1117" s="8"/>
      <c r="V1117" s="8"/>
      <c r="W1117" s="8"/>
      <c r="X1117" s="60"/>
    </row>
    <row r="1118" spans="1:27" ht="19.5" outlineLevel="4" x14ac:dyDescent="0.2">
      <c r="A1118" s="129"/>
      <c r="B1118" s="130"/>
      <c r="C1118" s="130"/>
      <c r="D1118" s="131"/>
      <c r="E1118" s="135" t="s">
        <v>0</v>
      </c>
      <c r="F1118" s="158" t="s">
        <v>857</v>
      </c>
      <c r="G1118" s="158"/>
      <c r="H1118" s="159"/>
      <c r="I1118" s="160"/>
      <c r="J1118" s="161"/>
      <c r="K1118" s="133"/>
      <c r="L1118" s="133"/>
      <c r="M1118" s="133"/>
      <c r="N1118" s="133"/>
      <c r="O1118" s="134"/>
      <c r="P1118" s="134"/>
      <c r="Q1118" s="134"/>
      <c r="R1118" s="131"/>
      <c r="S1118" s="131"/>
      <c r="T1118" s="130"/>
      <c r="U1118" s="6"/>
      <c r="V1118" s="8"/>
      <c r="W1118" s="8"/>
      <c r="X1118" s="132" t="str">
        <f>F1118</f>
        <v>Základní rozdělení průvodních činností a nákladů 
  zařízení staveniště</v>
      </c>
      <c r="Y1118" s="9"/>
      <c r="AA1118" s="11"/>
    </row>
    <row r="1119" spans="1:27" ht="7.5" customHeight="1" outlineLevel="4" x14ac:dyDescent="0.15">
      <c r="B1119" s="69"/>
      <c r="C1119" s="69"/>
      <c r="D1119" s="60"/>
      <c r="E1119" s="60"/>
      <c r="F1119" s="61"/>
      <c r="G1119" s="60"/>
      <c r="H1119" s="65"/>
      <c r="I1119" s="104"/>
      <c r="J1119" s="63"/>
      <c r="K1119" s="65"/>
      <c r="L1119" s="65"/>
      <c r="M1119" s="65"/>
      <c r="N1119" s="65"/>
      <c r="O1119" s="63"/>
      <c r="P1119" s="63"/>
      <c r="Q1119" s="63"/>
      <c r="R1119" s="60"/>
      <c r="S1119" s="60"/>
      <c r="T1119" s="69"/>
      <c r="U1119" s="8"/>
      <c r="X1119" s="60"/>
    </row>
    <row r="1120" spans="1:27" outlineLevel="3" x14ac:dyDescent="0.15">
      <c r="B1120" s="6"/>
      <c r="C1120" s="6"/>
      <c r="D1120" s="6"/>
      <c r="E1120" s="6"/>
      <c r="F1120" s="6"/>
      <c r="G1120" s="6"/>
      <c r="H1120" s="6"/>
      <c r="I1120" s="8"/>
      <c r="J1120" s="8"/>
      <c r="K1120" s="6"/>
      <c r="L1120" s="6"/>
      <c r="M1120" s="6"/>
      <c r="N1120" s="6"/>
      <c r="O1120" s="6"/>
      <c r="P1120" s="8"/>
      <c r="Q1120" s="8"/>
      <c r="R1120" s="8"/>
      <c r="S1120" s="6"/>
      <c r="T1120" s="6"/>
      <c r="X1120" s="6"/>
    </row>
    <row r="1121" outlineLevel="1" x14ac:dyDescent="0.15"/>
  </sheetData>
  <mergeCells count="178">
    <mergeCell ref="F1098:J1098"/>
    <mergeCell ref="F1104:J1104"/>
    <mergeCell ref="F1107:J1107"/>
    <mergeCell ref="F1118:J1118"/>
    <mergeCell ref="F1076:J1076"/>
    <mergeCell ref="F1079:J1079"/>
    <mergeCell ref="F1082:J1082"/>
    <mergeCell ref="F1087:J1087"/>
    <mergeCell ref="F1095:J1095"/>
    <mergeCell ref="F1048:J1048"/>
    <mergeCell ref="F1053:J1053"/>
    <mergeCell ref="F1059:J1059"/>
    <mergeCell ref="F1065:J1065"/>
    <mergeCell ref="F1068:J1068"/>
    <mergeCell ref="F1022:J1022"/>
    <mergeCell ref="F1025:J1025"/>
    <mergeCell ref="F1028:J1028"/>
    <mergeCell ref="F1034:J1034"/>
    <mergeCell ref="F1037:J1037"/>
    <mergeCell ref="F991:J991"/>
    <mergeCell ref="F997:J997"/>
    <mergeCell ref="F1003:J1003"/>
    <mergeCell ref="F1011:J1011"/>
    <mergeCell ref="F1016:J1016"/>
    <mergeCell ref="F964:J964"/>
    <mergeCell ref="F970:J970"/>
    <mergeCell ref="F976:J976"/>
    <mergeCell ref="F982:J982"/>
    <mergeCell ref="F985:J985"/>
    <mergeCell ref="F935:J935"/>
    <mergeCell ref="F941:J941"/>
    <mergeCell ref="F944:J944"/>
    <mergeCell ref="F955:J955"/>
    <mergeCell ref="F961:J961"/>
    <mergeCell ref="F906:J906"/>
    <mergeCell ref="F909:J909"/>
    <mergeCell ref="F915:J915"/>
    <mergeCell ref="F921:J921"/>
    <mergeCell ref="F929:J929"/>
    <mergeCell ref="F786:J786"/>
    <mergeCell ref="F811:J811"/>
    <mergeCell ref="F814:J814"/>
    <mergeCell ref="F825:J825"/>
    <mergeCell ref="F830:J830"/>
    <mergeCell ref="F752:J752"/>
    <mergeCell ref="F757:J757"/>
    <mergeCell ref="F762:J762"/>
    <mergeCell ref="F767:J767"/>
    <mergeCell ref="F772:J772"/>
    <mergeCell ref="F733:J733"/>
    <mergeCell ref="F740:J740"/>
    <mergeCell ref="F743:J743"/>
    <mergeCell ref="F746:J746"/>
    <mergeCell ref="F749:J749"/>
    <mergeCell ref="F700:J700"/>
    <mergeCell ref="F707:J707"/>
    <mergeCell ref="F714:J714"/>
    <mergeCell ref="F722:J722"/>
    <mergeCell ref="F730:J730"/>
    <mergeCell ref="F650:J650"/>
    <mergeCell ref="F664:J664"/>
    <mergeCell ref="F667:J667"/>
    <mergeCell ref="F686:J686"/>
    <mergeCell ref="F693:J693"/>
    <mergeCell ref="F628:J628"/>
    <mergeCell ref="F631:J631"/>
    <mergeCell ref="F634:J634"/>
    <mergeCell ref="F637:J637"/>
    <mergeCell ref="F647:J647"/>
    <mergeCell ref="F594:J594"/>
    <mergeCell ref="F600:J600"/>
    <mergeCell ref="F606:J606"/>
    <mergeCell ref="F612:J612"/>
    <mergeCell ref="F620:J620"/>
    <mergeCell ref="F463:J463"/>
    <mergeCell ref="F469:J469"/>
    <mergeCell ref="F499:J499"/>
    <mergeCell ref="F506:J506"/>
    <mergeCell ref="F522:J522"/>
    <mergeCell ref="F430:J430"/>
    <mergeCell ref="F441:J441"/>
    <mergeCell ref="F447:J447"/>
    <mergeCell ref="F452:J452"/>
    <mergeCell ref="F458:J458"/>
    <mergeCell ref="F399:J399"/>
    <mergeCell ref="F402:J402"/>
    <mergeCell ref="F413:J413"/>
    <mergeCell ref="F416:J416"/>
    <mergeCell ref="F422:J422"/>
    <mergeCell ref="F376:J376"/>
    <mergeCell ref="F379:J379"/>
    <mergeCell ref="F390:J390"/>
    <mergeCell ref="F393:J393"/>
    <mergeCell ref="F396:J396"/>
    <mergeCell ref="F327:J327"/>
    <mergeCell ref="F340:J340"/>
    <mergeCell ref="F343:J343"/>
    <mergeCell ref="F364:J364"/>
    <mergeCell ref="F370:J370"/>
    <mergeCell ref="F248:J248"/>
    <mergeCell ref="F281:J281"/>
    <mergeCell ref="F287:J287"/>
    <mergeCell ref="F292:J292"/>
    <mergeCell ref="F307:J307"/>
    <mergeCell ref="F218:J218"/>
    <mergeCell ref="F223:J223"/>
    <mergeCell ref="F229:J229"/>
    <mergeCell ref="F234:J234"/>
    <mergeCell ref="F241:J241"/>
    <mergeCell ref="F184:J184"/>
    <mergeCell ref="F190:J190"/>
    <mergeCell ref="F196:J196"/>
    <mergeCell ref="F202:J202"/>
    <mergeCell ref="F210:J210"/>
    <mergeCell ref="F1115:J1115"/>
    <mergeCell ref="F18:J18"/>
    <mergeCell ref="F26:J26"/>
    <mergeCell ref="F33:J33"/>
    <mergeCell ref="F43:J43"/>
    <mergeCell ref="F49:J49"/>
    <mergeCell ref="F58:J58"/>
    <mergeCell ref="F71:J71"/>
    <mergeCell ref="F78:J78"/>
    <mergeCell ref="F81:J81"/>
    <mergeCell ref="F84:J84"/>
    <mergeCell ref="F89:J89"/>
    <mergeCell ref="F95:J95"/>
    <mergeCell ref="F101:J101"/>
    <mergeCell ref="F109:J109"/>
    <mergeCell ref="F116:J116"/>
    <mergeCell ref="F791:J791"/>
    <mergeCell ref="F819:J819"/>
    <mergeCell ref="F949:J949"/>
    <mergeCell ref="F1042:J1042"/>
    <mergeCell ref="F1073:J1073"/>
    <mergeCell ref="F839:J839"/>
    <mergeCell ref="F851:J851"/>
    <mergeCell ref="F856:J856"/>
    <mergeCell ref="F862:J862"/>
    <mergeCell ref="F868:J868"/>
    <mergeCell ref="F877:J877"/>
    <mergeCell ref="F882:J882"/>
    <mergeCell ref="F888:J888"/>
    <mergeCell ref="F891:J891"/>
    <mergeCell ref="F897:J897"/>
    <mergeCell ref="F900:J900"/>
    <mergeCell ref="F477:J477"/>
    <mergeCell ref="F514:J514"/>
    <mergeCell ref="F573:J573"/>
    <mergeCell ref="F676:J676"/>
    <mergeCell ref="F783:J783"/>
    <mergeCell ref="F527:J527"/>
    <mergeCell ref="F530:J530"/>
    <mergeCell ref="F533:J533"/>
    <mergeCell ref="F539:J539"/>
    <mergeCell ref="F544:J544"/>
    <mergeCell ref="F547:J547"/>
    <mergeCell ref="F550:J550"/>
    <mergeCell ref="F553:J553"/>
    <mergeCell ref="F556:J556"/>
    <mergeCell ref="F562:J562"/>
    <mergeCell ref="F565:J565"/>
    <mergeCell ref="F10:J10"/>
    <mergeCell ref="F158:J158"/>
    <mergeCell ref="F253:J253"/>
    <mergeCell ref="F387:J387"/>
    <mergeCell ref="F407:J407"/>
    <mergeCell ref="F121:J121"/>
    <mergeCell ref="F124:J124"/>
    <mergeCell ref="F127:J127"/>
    <mergeCell ref="F135:J135"/>
    <mergeCell ref="F138:J138"/>
    <mergeCell ref="F145:J145"/>
    <mergeCell ref="F148:J148"/>
    <mergeCell ref="F151:J151"/>
    <mergeCell ref="F165:J165"/>
    <mergeCell ref="F173:J173"/>
    <mergeCell ref="F181:J181"/>
  </mergeCells>
  <pageMargins left="0.70866141732283505" right="0.70866141732283505" top="0.78740157480314998" bottom="0.78740157480314998" header="0.31496062992126" footer="0.31496062992126"/>
  <pageSetup paperSize="9" scale="45" fitToHeight="0" pageOrder="overThenDown" orientation="landscape" r:id="rId1"/>
  <headerFooter>
    <oddHeader>&amp;L&amp;8Pavel Kubela&amp;C&amp;8&amp;R&amp;8</oddHeader>
    <oddFooter>&amp;L&amp;"Arial,Kurzíva"&amp;8Vytvořeno systémem euroCALC 4&amp;C&amp;P/&amp;N&amp;R&amp;8&amp;[21.3.2024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Slepý rozpočet pro VZ</Template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18</vt:i4>
      </vt:variant>
    </vt:vector>
  </HeadingPairs>
  <TitlesOfParts>
    <vt:vector size="21" baseType="lpstr">
      <vt:lpstr>Krycí List</vt:lpstr>
      <vt:lpstr>Rekapitulace</vt:lpstr>
      <vt:lpstr>Zakázka</vt:lpstr>
      <vt:lpstr>__290850C4_052B_4FF6_A0B3_6D189B03D21D_ITEM__</vt:lpstr>
      <vt:lpstr>__290850C4_052B_4FF6_A0B3_6D189B03D21D_ITEM_GROUP1__</vt:lpstr>
      <vt:lpstr>__290850C4_052B_4FF6_A0B3_6D189B03D21D_ITEM_GROUP1_RECAP__</vt:lpstr>
      <vt:lpstr>__290850C4_052B_4FF6_A0B3_6D189B03D21D_ITEM_GROUP2__</vt:lpstr>
      <vt:lpstr>__290850C4_052B_4FF6_A0B3_6D189B03D21D_ITEM_GROUP2_RECAP__</vt:lpstr>
      <vt:lpstr>__290850C4_052B_4FF6_A0B3_6D189B03D21D_ITEM_GROUP3__X</vt:lpstr>
      <vt:lpstr>__290850C4_052B_4FF6_A0B3_6D189B03D21D_ITEM_GROUP3_RECAP__</vt:lpstr>
      <vt:lpstr>__290850C4_052B_4FF6_A0B3_6D189B03D21D_QBILL__</vt:lpstr>
      <vt:lpstr>GROUP_ID</vt:lpstr>
      <vt:lpstr>ITEM_COUNTS</vt:lpstr>
      <vt:lpstr>ITEM_FULLDESCR2</vt:lpstr>
      <vt:lpstr>ITEM_PRICES</vt:lpstr>
      <vt:lpstr>Rekapitulace!Názvy_tisku</vt:lpstr>
      <vt:lpstr>Zakázka!Názvy_tisku</vt:lpstr>
      <vt:lpstr>'Krycí List'!Oblast_tisku</vt:lpstr>
      <vt:lpstr>Rekapitulace!Oblast_tisku</vt:lpstr>
      <vt:lpstr>Zakázka!Oblast_tisku</vt:lpstr>
      <vt:lpstr>VAT_RATES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euroCALC 4</dc:title>
  <dc:subject>Hřbitov Zábřeh - nové kolumbárium - DSP+DPS</dc:subject>
  <dc:creator>ADMIN</dc:creator>
  <cp:lastModifiedBy>Pavel Kubela</cp:lastModifiedBy>
  <dcterms:created xsi:type="dcterms:W3CDTF">2024-03-21T08:49:03Z</dcterms:created>
  <dcterms:modified xsi:type="dcterms:W3CDTF">2024-03-21T08:49:14Z</dcterms:modified>
</cp:coreProperties>
</file>