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NBLenovo\OneDrive\WORK\Moje\2024\2024_32 - Sadové úpravy Zábřeh\rozpočet\251208\"/>
    </mc:Choice>
  </mc:AlternateContent>
  <bookViews>
    <workbookView xWindow="0" yWindow="0" windowWidth="0" windowHeight="0"/>
  </bookViews>
  <sheets>
    <sheet name="Rekapitulace stavby" sheetId="1" r:id="rId1"/>
    <sheet name="SO 800.E1 - Etapa I." sheetId="2" r:id="rId2"/>
    <sheet name="VRN - Vedlejší rozpočtové..." sheetId="3" r:id="rId3"/>
    <sheet name="Seznam figur" sheetId="4" r:id="rId4"/>
    <sheet name="Pokyny pro vyplnění" sheetId="5" r:id="rId5"/>
  </sheets>
  <definedNames>
    <definedName name="_xlnm.Print_Area" localSheetId="0">'Rekapitulace stavby'!$D$4:$AO$36,'Rekapitulace stavby'!$C$42:$AQ$57</definedName>
    <definedName name="_xlnm.Print_Titles" localSheetId="0">'Rekapitulace stavby'!$52:$52</definedName>
    <definedName name="_xlnm._FilterDatabase" localSheetId="1" hidden="1">'SO 800.E1 - Etapa I.'!$C$85:$K$371</definedName>
    <definedName name="_xlnm.Print_Area" localSheetId="1">'SO 800.E1 - Etapa I.'!$C$4:$J$39,'SO 800.E1 - Etapa I.'!$C$45:$J$67,'SO 800.E1 - Etapa I.'!$C$73:$J$371</definedName>
    <definedName name="_xlnm.Print_Titles" localSheetId="1">'SO 800.E1 - Etapa I.'!$85:$85</definedName>
    <definedName name="_xlnm._FilterDatabase" localSheetId="2" hidden="1">'VRN - Vedlejší rozpočtové...'!$C$79:$K$119</definedName>
    <definedName name="_xlnm.Print_Area" localSheetId="2">'VRN - Vedlejší rozpočtové...'!$C$4:$J$39,'VRN - Vedlejší rozpočtové...'!$C$45:$J$61,'VRN - Vedlejší rozpočtové...'!$C$67:$J$119</definedName>
    <definedName name="_xlnm.Print_Titles" localSheetId="2">'VRN - Vedlejší rozpočtové...'!$79:$79</definedName>
    <definedName name="_xlnm.Print_Area" localSheetId="3">'Seznam figur'!$C$4:$G$79</definedName>
    <definedName name="_xlnm.Print_Titles" localSheetId="3">'Seznam figur'!$9:$9</definedName>
    <definedName name="_xlnm.Print_Area" localSheetId="4">'Pokyny pro vyplnění'!$B$2:$K$71,'Pokyny pro vyplnění'!$B$74:$K$118,'Pokyny pro vyplnění'!$B$121:$K$161,'Pokyny pro vyplnění'!$B$164:$K$219</definedName>
  </definedNames>
  <calcPr/>
</workbook>
</file>

<file path=xl/calcChain.xml><?xml version="1.0" encoding="utf-8"?>
<calcChain xmlns="http://schemas.openxmlformats.org/spreadsheetml/2006/main">
  <c i="4" l="1" r="D7"/>
  <c i="3" r="J37"/>
  <c r="J36"/>
  <c i="1" r="AY56"/>
  <c i="3" r="J35"/>
  <c i="1" r="AX56"/>
  <c i="3" r="BI118"/>
  <c r="BH118"/>
  <c r="BG118"/>
  <c r="BF118"/>
  <c r="T118"/>
  <c r="R118"/>
  <c r="P118"/>
  <c r="BI116"/>
  <c r="BH116"/>
  <c r="BG116"/>
  <c r="BF116"/>
  <c r="T116"/>
  <c r="R116"/>
  <c r="P116"/>
  <c r="BI114"/>
  <c r="BH114"/>
  <c r="BG114"/>
  <c r="BF114"/>
  <c r="T114"/>
  <c r="R114"/>
  <c r="P114"/>
  <c r="BI112"/>
  <c r="BH112"/>
  <c r="BG112"/>
  <c r="BF112"/>
  <c r="T112"/>
  <c r="R112"/>
  <c r="P112"/>
  <c r="BI110"/>
  <c r="BH110"/>
  <c r="BG110"/>
  <c r="BF110"/>
  <c r="T110"/>
  <c r="R110"/>
  <c r="P110"/>
  <c r="BI108"/>
  <c r="BH108"/>
  <c r="BG108"/>
  <c r="BF108"/>
  <c r="T108"/>
  <c r="R108"/>
  <c r="P108"/>
  <c r="BI106"/>
  <c r="BH106"/>
  <c r="BG106"/>
  <c r="BF106"/>
  <c r="T106"/>
  <c r="R106"/>
  <c r="P106"/>
  <c r="BI104"/>
  <c r="BH104"/>
  <c r="BG104"/>
  <c r="BF104"/>
  <c r="T104"/>
  <c r="R104"/>
  <c r="P104"/>
  <c r="BI102"/>
  <c r="BH102"/>
  <c r="BG102"/>
  <c r="BF102"/>
  <c r="T102"/>
  <c r="R102"/>
  <c r="P102"/>
  <c r="BI100"/>
  <c r="BH100"/>
  <c r="BG100"/>
  <c r="BF100"/>
  <c r="T100"/>
  <c r="R100"/>
  <c r="P100"/>
  <c r="BI98"/>
  <c r="BH98"/>
  <c r="BG98"/>
  <c r="BF98"/>
  <c r="T98"/>
  <c r="R98"/>
  <c r="P98"/>
  <c r="BI96"/>
  <c r="BH96"/>
  <c r="BG96"/>
  <c r="BF96"/>
  <c r="T96"/>
  <c r="R96"/>
  <c r="P96"/>
  <c r="BI94"/>
  <c r="BH94"/>
  <c r="BG94"/>
  <c r="BF94"/>
  <c r="T94"/>
  <c r="R94"/>
  <c r="P94"/>
  <c r="BI92"/>
  <c r="BH92"/>
  <c r="BG92"/>
  <c r="BF92"/>
  <c r="T92"/>
  <c r="R92"/>
  <c r="P92"/>
  <c r="BI90"/>
  <c r="BH90"/>
  <c r="BG90"/>
  <c r="BF90"/>
  <c r="T90"/>
  <c r="R90"/>
  <c r="P90"/>
  <c r="BI88"/>
  <c r="BH88"/>
  <c r="BG88"/>
  <c r="BF88"/>
  <c r="T88"/>
  <c r="R88"/>
  <c r="P88"/>
  <c r="BI86"/>
  <c r="BH86"/>
  <c r="BG86"/>
  <c r="BF86"/>
  <c r="T86"/>
  <c r="R86"/>
  <c r="P86"/>
  <c r="BI84"/>
  <c r="BH84"/>
  <c r="BG84"/>
  <c r="BF84"/>
  <c r="T84"/>
  <c r="R84"/>
  <c r="P84"/>
  <c r="BI82"/>
  <c r="BH82"/>
  <c r="BG82"/>
  <c r="BF82"/>
  <c r="T82"/>
  <c r="R82"/>
  <c r="P82"/>
  <c r="J77"/>
  <c r="J76"/>
  <c r="F76"/>
  <c r="F74"/>
  <c r="E72"/>
  <c r="J55"/>
  <c r="J54"/>
  <c r="F54"/>
  <c r="F52"/>
  <c r="E50"/>
  <c r="J18"/>
  <c r="E18"/>
  <c r="F77"/>
  <c r="J17"/>
  <c r="J12"/>
  <c r="J74"/>
  <c r="E7"/>
  <c r="E70"/>
  <c i="2" r="J37"/>
  <c r="J36"/>
  <c i="1" r="AY55"/>
  <c i="2" r="J35"/>
  <c i="1" r="AX55"/>
  <c i="2" r="BI370"/>
  <c r="BH370"/>
  <c r="BG370"/>
  <c r="BF370"/>
  <c r="T370"/>
  <c r="R370"/>
  <c r="P370"/>
  <c r="BI366"/>
  <c r="BH366"/>
  <c r="BG366"/>
  <c r="BF366"/>
  <c r="T366"/>
  <c r="R366"/>
  <c r="P366"/>
  <c r="BI364"/>
  <c r="BH364"/>
  <c r="BG364"/>
  <c r="BF364"/>
  <c r="T364"/>
  <c r="R364"/>
  <c r="P364"/>
  <c r="BI361"/>
  <c r="BH361"/>
  <c r="BG361"/>
  <c r="BF361"/>
  <c r="T361"/>
  <c r="R361"/>
  <c r="P361"/>
  <c r="BI358"/>
  <c r="BH358"/>
  <c r="BG358"/>
  <c r="BF358"/>
  <c r="T358"/>
  <c r="R358"/>
  <c r="P358"/>
  <c r="BI356"/>
  <c r="BH356"/>
  <c r="BG356"/>
  <c r="BF356"/>
  <c r="T356"/>
  <c r="R356"/>
  <c r="P356"/>
  <c r="BI351"/>
  <c r="BH351"/>
  <c r="BG351"/>
  <c r="BF351"/>
  <c r="T351"/>
  <c r="R351"/>
  <c r="P351"/>
  <c r="BI349"/>
  <c r="BH349"/>
  <c r="BG349"/>
  <c r="BF349"/>
  <c r="T349"/>
  <c r="R349"/>
  <c r="P349"/>
  <c r="BI347"/>
  <c r="BH347"/>
  <c r="BG347"/>
  <c r="BF347"/>
  <c r="T347"/>
  <c r="R347"/>
  <c r="P347"/>
  <c r="BI345"/>
  <c r="BH345"/>
  <c r="BG345"/>
  <c r="BF345"/>
  <c r="T345"/>
  <c r="R345"/>
  <c r="P345"/>
  <c r="BI343"/>
  <c r="BH343"/>
  <c r="BG343"/>
  <c r="BF343"/>
  <c r="T343"/>
  <c r="R343"/>
  <c r="P343"/>
  <c r="BI341"/>
  <c r="BH341"/>
  <c r="BG341"/>
  <c r="BF341"/>
  <c r="T341"/>
  <c r="R341"/>
  <c r="P341"/>
  <c r="BI339"/>
  <c r="BH339"/>
  <c r="BG339"/>
  <c r="BF339"/>
  <c r="T339"/>
  <c r="R339"/>
  <c r="P339"/>
  <c r="BI336"/>
  <c r="BH336"/>
  <c r="BG336"/>
  <c r="BF336"/>
  <c r="T336"/>
  <c r="R336"/>
  <c r="P336"/>
  <c r="BI334"/>
  <c r="BH334"/>
  <c r="BG334"/>
  <c r="BF334"/>
  <c r="T334"/>
  <c r="R334"/>
  <c r="P334"/>
  <c r="BI331"/>
  <c r="BH331"/>
  <c r="BG331"/>
  <c r="BF331"/>
  <c r="T331"/>
  <c r="R331"/>
  <c r="P331"/>
  <c r="BI329"/>
  <c r="BH329"/>
  <c r="BG329"/>
  <c r="BF329"/>
  <c r="T329"/>
  <c r="R329"/>
  <c r="P329"/>
  <c r="BI324"/>
  <c r="BH324"/>
  <c r="BG324"/>
  <c r="BF324"/>
  <c r="T324"/>
  <c r="R324"/>
  <c r="P324"/>
  <c r="BI322"/>
  <c r="BH322"/>
  <c r="BG322"/>
  <c r="BF322"/>
  <c r="T322"/>
  <c r="R322"/>
  <c r="P322"/>
  <c r="BI320"/>
  <c r="BH320"/>
  <c r="BG320"/>
  <c r="BF320"/>
  <c r="T320"/>
  <c r="R320"/>
  <c r="P320"/>
  <c r="BI319"/>
  <c r="BH319"/>
  <c r="BG319"/>
  <c r="BF319"/>
  <c r="T319"/>
  <c r="R319"/>
  <c r="P319"/>
  <c r="BI317"/>
  <c r="BH317"/>
  <c r="BG317"/>
  <c r="BF317"/>
  <c r="T317"/>
  <c r="R317"/>
  <c r="P317"/>
  <c r="BI316"/>
  <c r="BH316"/>
  <c r="BG316"/>
  <c r="BF316"/>
  <c r="T316"/>
  <c r="R316"/>
  <c r="P316"/>
  <c r="BI314"/>
  <c r="BH314"/>
  <c r="BG314"/>
  <c r="BF314"/>
  <c r="T314"/>
  <c r="R314"/>
  <c r="P314"/>
  <c r="BI307"/>
  <c r="BH307"/>
  <c r="BG307"/>
  <c r="BF307"/>
  <c r="T307"/>
  <c r="R307"/>
  <c r="P307"/>
  <c r="BI305"/>
  <c r="BH305"/>
  <c r="BG305"/>
  <c r="BF305"/>
  <c r="T305"/>
  <c r="R305"/>
  <c r="P305"/>
  <c r="BI302"/>
  <c r="BH302"/>
  <c r="BG302"/>
  <c r="BF302"/>
  <c r="T302"/>
  <c r="R302"/>
  <c r="P302"/>
  <c r="BI299"/>
  <c r="BH299"/>
  <c r="BG299"/>
  <c r="BF299"/>
  <c r="T299"/>
  <c r="R299"/>
  <c r="P299"/>
  <c r="BI297"/>
  <c r="BH297"/>
  <c r="BG297"/>
  <c r="BF297"/>
  <c r="T297"/>
  <c r="R297"/>
  <c r="P297"/>
  <c r="BI294"/>
  <c r="BH294"/>
  <c r="BG294"/>
  <c r="BF294"/>
  <c r="T294"/>
  <c r="R294"/>
  <c r="P294"/>
  <c r="BI291"/>
  <c r="BH291"/>
  <c r="BG291"/>
  <c r="BF291"/>
  <c r="T291"/>
  <c r="R291"/>
  <c r="P291"/>
  <c r="BI287"/>
  <c r="BH287"/>
  <c r="BG287"/>
  <c r="BF287"/>
  <c r="T287"/>
  <c r="R287"/>
  <c r="P287"/>
  <c r="BI286"/>
  <c r="BH286"/>
  <c r="BG286"/>
  <c r="BF286"/>
  <c r="T286"/>
  <c r="R286"/>
  <c r="P286"/>
  <c r="BI284"/>
  <c r="BH284"/>
  <c r="BG284"/>
  <c r="BF284"/>
  <c r="T284"/>
  <c r="R284"/>
  <c r="P284"/>
  <c r="BI282"/>
  <c r="BH282"/>
  <c r="BG282"/>
  <c r="BF282"/>
  <c r="T282"/>
  <c r="R282"/>
  <c r="P282"/>
  <c r="BI280"/>
  <c r="BH280"/>
  <c r="BG280"/>
  <c r="BF280"/>
  <c r="T280"/>
  <c r="R280"/>
  <c r="P280"/>
  <c r="BI276"/>
  <c r="BH276"/>
  <c r="BG276"/>
  <c r="BF276"/>
  <c r="T276"/>
  <c r="R276"/>
  <c r="P276"/>
  <c r="BI268"/>
  <c r="BH268"/>
  <c r="BG268"/>
  <c r="BF268"/>
  <c r="T268"/>
  <c r="R268"/>
  <c r="P268"/>
  <c r="BI265"/>
  <c r="BH265"/>
  <c r="BG265"/>
  <c r="BF265"/>
  <c r="T265"/>
  <c r="R265"/>
  <c r="P265"/>
  <c r="BI262"/>
  <c r="BH262"/>
  <c r="BG262"/>
  <c r="BF262"/>
  <c r="T262"/>
  <c r="R262"/>
  <c r="P262"/>
  <c r="BI260"/>
  <c r="BH260"/>
  <c r="BG260"/>
  <c r="BF260"/>
  <c r="T260"/>
  <c r="R260"/>
  <c r="P260"/>
  <c r="BI255"/>
  <c r="BH255"/>
  <c r="BG255"/>
  <c r="BF255"/>
  <c r="T255"/>
  <c r="R255"/>
  <c r="P255"/>
  <c r="BI254"/>
  <c r="BH254"/>
  <c r="BG254"/>
  <c r="BF254"/>
  <c r="T254"/>
  <c r="R254"/>
  <c r="P254"/>
  <c r="BI252"/>
  <c r="BH252"/>
  <c r="BG252"/>
  <c r="BF252"/>
  <c r="T252"/>
  <c r="R252"/>
  <c r="P252"/>
  <c r="BI250"/>
  <c r="BH250"/>
  <c r="BG250"/>
  <c r="BF250"/>
  <c r="T250"/>
  <c r="R250"/>
  <c r="P250"/>
  <c r="BI249"/>
  <c r="BH249"/>
  <c r="BG249"/>
  <c r="BF249"/>
  <c r="T249"/>
  <c r="R249"/>
  <c r="P249"/>
  <c r="BI247"/>
  <c r="BH247"/>
  <c r="BG247"/>
  <c r="BF247"/>
  <c r="T247"/>
  <c r="R247"/>
  <c r="P247"/>
  <c r="BI246"/>
  <c r="BH246"/>
  <c r="BG246"/>
  <c r="BF246"/>
  <c r="T246"/>
  <c r="R246"/>
  <c r="P246"/>
  <c r="BI244"/>
  <c r="BH244"/>
  <c r="BG244"/>
  <c r="BF244"/>
  <c r="T244"/>
  <c r="R244"/>
  <c r="P244"/>
  <c r="BI241"/>
  <c r="BH241"/>
  <c r="BG241"/>
  <c r="BF241"/>
  <c r="T241"/>
  <c r="R241"/>
  <c r="P241"/>
  <c r="BI237"/>
  <c r="BH237"/>
  <c r="BG237"/>
  <c r="BF237"/>
  <c r="T237"/>
  <c r="R237"/>
  <c r="P237"/>
  <c r="BI235"/>
  <c r="BH235"/>
  <c r="BG235"/>
  <c r="BF235"/>
  <c r="T235"/>
  <c r="R235"/>
  <c r="P235"/>
  <c r="BI234"/>
  <c r="BH234"/>
  <c r="BG234"/>
  <c r="BF234"/>
  <c r="T234"/>
  <c r="R234"/>
  <c r="P234"/>
  <c r="BI233"/>
  <c r="BH233"/>
  <c r="BG233"/>
  <c r="BF233"/>
  <c r="T233"/>
  <c r="R233"/>
  <c r="P233"/>
  <c r="BI232"/>
  <c r="BH232"/>
  <c r="BG232"/>
  <c r="BF232"/>
  <c r="T232"/>
  <c r="R232"/>
  <c r="P232"/>
  <c r="BI230"/>
  <c r="BH230"/>
  <c r="BG230"/>
  <c r="BF230"/>
  <c r="T230"/>
  <c r="R230"/>
  <c r="P230"/>
  <c r="BI228"/>
  <c r="BH228"/>
  <c r="BG228"/>
  <c r="BF228"/>
  <c r="T228"/>
  <c r="R228"/>
  <c r="P228"/>
  <c r="BI226"/>
  <c r="BH226"/>
  <c r="BG226"/>
  <c r="BF226"/>
  <c r="T226"/>
  <c r="R226"/>
  <c r="P226"/>
  <c r="BI222"/>
  <c r="BH222"/>
  <c r="BG222"/>
  <c r="BF222"/>
  <c r="T222"/>
  <c r="R222"/>
  <c r="P222"/>
  <c r="BI220"/>
  <c r="BH220"/>
  <c r="BG220"/>
  <c r="BF220"/>
  <c r="T220"/>
  <c r="R220"/>
  <c r="P220"/>
  <c r="BI218"/>
  <c r="BH218"/>
  <c r="BG218"/>
  <c r="BF218"/>
  <c r="T218"/>
  <c r="R218"/>
  <c r="P218"/>
  <c r="BI216"/>
  <c r="BH216"/>
  <c r="BG216"/>
  <c r="BF216"/>
  <c r="T216"/>
  <c r="R216"/>
  <c r="P216"/>
  <c r="BI211"/>
  <c r="BH211"/>
  <c r="BG211"/>
  <c r="BF211"/>
  <c r="T211"/>
  <c r="R211"/>
  <c r="P211"/>
  <c r="BI207"/>
  <c r="BH207"/>
  <c r="BG207"/>
  <c r="BF207"/>
  <c r="T207"/>
  <c r="R207"/>
  <c r="P207"/>
  <c r="BI203"/>
  <c r="BH203"/>
  <c r="BG203"/>
  <c r="BF203"/>
  <c r="T203"/>
  <c r="R203"/>
  <c r="P203"/>
  <c r="BI202"/>
  <c r="BH202"/>
  <c r="BG202"/>
  <c r="BF202"/>
  <c r="T202"/>
  <c r="R202"/>
  <c r="P202"/>
  <c r="BI199"/>
  <c r="BH199"/>
  <c r="BG199"/>
  <c r="BF199"/>
  <c r="T199"/>
  <c r="R199"/>
  <c r="P199"/>
  <c r="BI196"/>
  <c r="BH196"/>
  <c r="BG196"/>
  <c r="BF196"/>
  <c r="T196"/>
  <c r="R196"/>
  <c r="P196"/>
  <c r="BI194"/>
  <c r="BH194"/>
  <c r="BG194"/>
  <c r="BF194"/>
  <c r="T194"/>
  <c r="R194"/>
  <c r="P194"/>
  <c r="BI185"/>
  <c r="BH185"/>
  <c r="BG185"/>
  <c r="BF185"/>
  <c r="T185"/>
  <c r="R185"/>
  <c r="P185"/>
  <c r="BI177"/>
  <c r="BH177"/>
  <c r="BG177"/>
  <c r="BF177"/>
  <c r="T177"/>
  <c r="R177"/>
  <c r="P177"/>
  <c r="BI163"/>
  <c r="BH163"/>
  <c r="BG163"/>
  <c r="BF163"/>
  <c r="T163"/>
  <c r="R163"/>
  <c r="P163"/>
  <c r="BI156"/>
  <c r="BH156"/>
  <c r="BG156"/>
  <c r="BF156"/>
  <c r="T156"/>
  <c r="R156"/>
  <c r="P156"/>
  <c r="BI150"/>
  <c r="BH150"/>
  <c r="BG150"/>
  <c r="BF150"/>
  <c r="T150"/>
  <c r="R150"/>
  <c r="P150"/>
  <c r="BI143"/>
  <c r="BH143"/>
  <c r="BG143"/>
  <c r="BF143"/>
  <c r="T143"/>
  <c r="R143"/>
  <c r="P143"/>
  <c r="BI138"/>
  <c r="BH138"/>
  <c r="BG138"/>
  <c r="BF138"/>
  <c r="T138"/>
  <c r="R138"/>
  <c r="P138"/>
  <c r="BI132"/>
  <c r="BH132"/>
  <c r="BG132"/>
  <c r="BF132"/>
  <c r="T132"/>
  <c r="R132"/>
  <c r="P132"/>
  <c r="BI126"/>
  <c r="BH126"/>
  <c r="BG126"/>
  <c r="BF126"/>
  <c r="T126"/>
  <c r="R126"/>
  <c r="P126"/>
  <c r="BI118"/>
  <c r="BH118"/>
  <c r="BG118"/>
  <c r="BF118"/>
  <c r="T118"/>
  <c r="R118"/>
  <c r="P118"/>
  <c r="BI116"/>
  <c r="BH116"/>
  <c r="BG116"/>
  <c r="BF116"/>
  <c r="T116"/>
  <c r="R116"/>
  <c r="P116"/>
  <c r="BI111"/>
  <c r="BH111"/>
  <c r="BG111"/>
  <c r="BF111"/>
  <c r="T111"/>
  <c r="R111"/>
  <c r="P111"/>
  <c r="BI101"/>
  <c r="BH101"/>
  <c r="BG101"/>
  <c r="BF101"/>
  <c r="T101"/>
  <c r="R101"/>
  <c r="P101"/>
  <c r="BI88"/>
  <c r="BH88"/>
  <c r="BG88"/>
  <c r="BF88"/>
  <c r="T88"/>
  <c r="R88"/>
  <c r="P88"/>
  <c r="J83"/>
  <c r="J82"/>
  <c r="F82"/>
  <c r="F80"/>
  <c r="E78"/>
  <c r="J55"/>
  <c r="J54"/>
  <c r="F54"/>
  <c r="F52"/>
  <c r="E50"/>
  <c r="J18"/>
  <c r="E18"/>
  <c r="F55"/>
  <c r="J17"/>
  <c r="J12"/>
  <c r="J80"/>
  <c r="E7"/>
  <c r="E76"/>
  <c i="1" r="L50"/>
  <c r="AM50"/>
  <c r="AM49"/>
  <c r="L49"/>
  <c r="AM47"/>
  <c r="L47"/>
  <c r="L45"/>
  <c r="L44"/>
  <c i="2" r="BK260"/>
  <c r="BK196"/>
  <c r="BK138"/>
  <c i="3" r="J84"/>
  <c i="2" r="J220"/>
  <c r="J228"/>
  <c i="3" r="BK100"/>
  <c i="2" r="BK287"/>
  <c r="J287"/>
  <c r="J241"/>
  <c r="BK177"/>
  <c r="J336"/>
  <c r="BK199"/>
  <c r="BK370"/>
  <c r="J343"/>
  <c r="BK216"/>
  <c r="J291"/>
  <c r="J177"/>
  <c r="BK345"/>
  <c r="J370"/>
  <c r="J138"/>
  <c i="3" r="J82"/>
  <c r="BK106"/>
  <c i="2" r="BK255"/>
  <c r="BK334"/>
  <c r="BK322"/>
  <c r="J322"/>
  <c r="BK339"/>
  <c r="BK347"/>
  <c r="J143"/>
  <c r="BK254"/>
  <c r="BK163"/>
  <c r="BK280"/>
  <c r="J366"/>
  <c r="BK276"/>
  <c r="J316"/>
  <c r="BK324"/>
  <c i="3" r="J104"/>
  <c i="2" r="BK262"/>
  <c r="BK364"/>
  <c r="J286"/>
  <c i="3" r="J114"/>
  <c i="2" r="J235"/>
  <c r="BK118"/>
  <c r="J237"/>
  <c r="J356"/>
  <c i="3" r="BK98"/>
  <c i="2" r="BK101"/>
  <c r="BK314"/>
  <c i="3" r="J94"/>
  <c r="BK102"/>
  <c i="2" r="J282"/>
  <c r="J320"/>
  <c r="J150"/>
  <c r="J185"/>
  <c r="J207"/>
  <c r="BK247"/>
  <c r="BK233"/>
  <c i="3" r="BK84"/>
  <c i="2" r="BK319"/>
  <c r="BK194"/>
  <c r="J276"/>
  <c r="BK341"/>
  <c r="J194"/>
  <c r="J260"/>
  <c r="BK294"/>
  <c i="3" r="BK118"/>
  <c i="2" r="J156"/>
  <c r="J305"/>
  <c r="BK116"/>
  <c r="J268"/>
  <c r="J329"/>
  <c r="BK202"/>
  <c r="BK232"/>
  <c r="J361"/>
  <c r="J234"/>
  <c r="J216"/>
  <c r="J250"/>
  <c r="J317"/>
  <c r="BK234"/>
  <c r="J255"/>
  <c r="J199"/>
  <c i="3" r="J110"/>
  <c i="2" r="J196"/>
  <c r="J202"/>
  <c r="J349"/>
  <c r="J294"/>
  <c r="BK237"/>
  <c r="BK207"/>
  <c r="BK228"/>
  <c r="J262"/>
  <c i="1" r="AS54"/>
  <c i="2" r="BK250"/>
  <c r="J118"/>
  <c r="J211"/>
  <c r="J101"/>
  <c i="3" r="BK94"/>
  <c r="J118"/>
  <c i="2" r="J218"/>
  <c r="BK286"/>
  <c r="BK252"/>
  <c r="BK218"/>
  <c i="3" r="BK82"/>
  <c i="2" r="BK316"/>
  <c r="J126"/>
  <c i="3" r="BK104"/>
  <c i="2" r="J347"/>
  <c i="3" r="J108"/>
  <c i="2" r="J111"/>
  <c r="BK317"/>
  <c r="BK297"/>
  <c r="BK226"/>
  <c i="3" r="J98"/>
  <c i="2" r="J297"/>
  <c r="J314"/>
  <c i="3" r="BK114"/>
  <c i="2" r="J364"/>
  <c r="BK329"/>
  <c r="BK222"/>
  <c r="J299"/>
  <c r="J232"/>
  <c i="3" r="J112"/>
  <c r="BK90"/>
  <c i="2" r="J116"/>
  <c i="3" r="J96"/>
  <c i="2" r="J226"/>
  <c r="BK349"/>
  <c r="J222"/>
  <c r="J265"/>
  <c i="3" r="BK86"/>
  <c i="2" r="BK143"/>
  <c i="3" r="J116"/>
  <c i="2" r="J302"/>
  <c r="J247"/>
  <c r="BK249"/>
  <c r="BK361"/>
  <c r="J307"/>
  <c r="BK284"/>
  <c r="BK156"/>
  <c r="BK241"/>
  <c r="J230"/>
  <c r="BK320"/>
  <c r="J246"/>
  <c i="3" r="J100"/>
  <c i="2" r="BK305"/>
  <c r="J334"/>
  <c i="3" r="J92"/>
  <c i="2" r="BK235"/>
  <c r="J324"/>
  <c i="3" r="BK88"/>
  <c i="2" r="BK343"/>
  <c r="BK358"/>
  <c r="J341"/>
  <c i="3" r="J102"/>
  <c i="2" r="BK299"/>
  <c r="J280"/>
  <c r="BK246"/>
  <c r="J345"/>
  <c r="J244"/>
  <c r="J203"/>
  <c r="BK111"/>
  <c r="BK185"/>
  <c r="BK132"/>
  <c i="3" r="BK110"/>
  <c i="2" r="BK150"/>
  <c r="J339"/>
  <c r="J351"/>
  <c r="J331"/>
  <c r="BK268"/>
  <c r="BK220"/>
  <c i="3" r="J86"/>
  <c i="2" r="BK302"/>
  <c r="J254"/>
  <c r="J132"/>
  <c i="3" r="J90"/>
  <c i="2" r="BK265"/>
  <c r="BK211"/>
  <c r="BK126"/>
  <c r="J284"/>
  <c r="BK203"/>
  <c i="3" r="BK116"/>
  <c r="BK92"/>
  <c i="2" r="BK366"/>
  <c r="J233"/>
  <c i="3" r="J106"/>
  <c i="2" r="BK356"/>
  <c r="BK291"/>
  <c r="BK88"/>
  <c r="BK230"/>
  <c i="3" r="BK108"/>
  <c i="2" r="BK351"/>
  <c r="J249"/>
  <c i="3" r="BK96"/>
  <c i="2" r="J319"/>
  <c r="J88"/>
  <c r="J163"/>
  <c r="BK282"/>
  <c r="J358"/>
  <c r="BK307"/>
  <c r="BK244"/>
  <c r="J252"/>
  <c i="3" r="BK112"/>
  <c i="2" r="BK331"/>
  <c i="3" r="J88"/>
  <c i="2" r="BK336"/>
  <c l="1" r="BK215"/>
  <c r="J215"/>
  <c r="J62"/>
  <c r="T215"/>
  <c r="BK87"/>
  <c r="J87"/>
  <c r="J60"/>
  <c r="T87"/>
  <c r="R338"/>
  <c r="P267"/>
  <c r="BK304"/>
  <c r="J304"/>
  <c r="J65"/>
  <c r="R279"/>
  <c r="R87"/>
  <c r="R304"/>
  <c r="P184"/>
  <c r="P304"/>
  <c r="T184"/>
  <c r="T279"/>
  <c r="P87"/>
  <c r="P279"/>
  <c r="R184"/>
  <c r="BK267"/>
  <c r="J267"/>
  <c r="J63"/>
  <c r="P338"/>
  <c r="BK184"/>
  <c r="J184"/>
  <c r="J61"/>
  <c r="BK338"/>
  <c r="J338"/>
  <c r="J66"/>
  <c r="P215"/>
  <c r="BK279"/>
  <c r="J279"/>
  <c r="J64"/>
  <c r="T338"/>
  <c i="3" r="BK81"/>
  <c r="BK80"/>
  <c r="J80"/>
  <c r="J59"/>
  <c r="R81"/>
  <c r="R80"/>
  <c i="2" r="R215"/>
  <c r="R267"/>
  <c r="T267"/>
  <c r="T304"/>
  <c i="3" r="P81"/>
  <c r="P80"/>
  <c i="1" r="AU56"/>
  <c i="3" r="T81"/>
  <c r="T80"/>
  <c r="BE82"/>
  <c r="E48"/>
  <c r="F55"/>
  <c r="BE84"/>
  <c r="J52"/>
  <c r="BE90"/>
  <c r="BE92"/>
  <c r="BE104"/>
  <c r="BE100"/>
  <c r="BE106"/>
  <c r="BE94"/>
  <c r="BE86"/>
  <c r="BE88"/>
  <c r="BE96"/>
  <c r="BE98"/>
  <c r="BE102"/>
  <c r="BE108"/>
  <c r="BE110"/>
  <c r="BE112"/>
  <c r="BE114"/>
  <c r="BE116"/>
  <c r="BE118"/>
  <c i="2" r="BE255"/>
  <c r="BE262"/>
  <c r="BE118"/>
  <c r="BE150"/>
  <c r="BE203"/>
  <c r="BE232"/>
  <c r="BE111"/>
  <c r="BE250"/>
  <c r="BE254"/>
  <c r="BE260"/>
  <c r="BE316"/>
  <c r="BE320"/>
  <c r="BE297"/>
  <c r="BE302"/>
  <c r="BE307"/>
  <c r="BE317"/>
  <c r="BE324"/>
  <c r="BE194"/>
  <c r="BE220"/>
  <c r="BE234"/>
  <c r="BE284"/>
  <c r="BE244"/>
  <c r="BE276"/>
  <c r="BE299"/>
  <c r="BE336"/>
  <c r="BE343"/>
  <c r="BE319"/>
  <c r="BE322"/>
  <c r="BE329"/>
  <c r="BE202"/>
  <c r="BE282"/>
  <c r="BE305"/>
  <c r="BE207"/>
  <c r="BE216"/>
  <c r="BE222"/>
  <c r="BE349"/>
  <c r="BE331"/>
  <c r="BE88"/>
  <c r="BE116"/>
  <c r="BE249"/>
  <c r="BE341"/>
  <c r="BE356"/>
  <c r="E48"/>
  <c r="BE143"/>
  <c r="BE280"/>
  <c r="BE334"/>
  <c r="BE339"/>
  <c r="BE366"/>
  <c r="J52"/>
  <c r="F83"/>
  <c r="BE101"/>
  <c r="BE156"/>
  <c r="BE196"/>
  <c r="BE211"/>
  <c r="BE228"/>
  <c r="BE235"/>
  <c r="BE237"/>
  <c r="BE286"/>
  <c r="BE314"/>
  <c r="BE126"/>
  <c r="BE132"/>
  <c r="BE163"/>
  <c r="BE177"/>
  <c r="BE199"/>
  <c r="BE246"/>
  <c r="BE287"/>
  <c r="BE226"/>
  <c r="BE218"/>
  <c r="BE230"/>
  <c r="BE233"/>
  <c r="BE252"/>
  <c r="BE345"/>
  <c r="BE358"/>
  <c r="BE247"/>
  <c r="BE291"/>
  <c r="BE294"/>
  <c r="BE351"/>
  <c r="BE138"/>
  <c r="BE185"/>
  <c r="BE241"/>
  <c r="BE265"/>
  <c r="BE268"/>
  <c r="BE347"/>
  <c r="BE361"/>
  <c r="BE364"/>
  <c r="BE370"/>
  <c r="J34"/>
  <c i="1" r="AW55"/>
  <c i="2" r="F36"/>
  <c i="1" r="BC55"/>
  <c i="3" r="F34"/>
  <c i="1" r="BA56"/>
  <c i="2" r="F35"/>
  <c i="1" r="BB55"/>
  <c i="3" r="F35"/>
  <c i="1" r="BB56"/>
  <c i="3" r="F37"/>
  <c i="1" r="BD56"/>
  <c i="2" r="F34"/>
  <c i="1" r="BA55"/>
  <c i="2" r="F37"/>
  <c i="1" r="BD55"/>
  <c i="3" r="J34"/>
  <c i="1" r="AW56"/>
  <c i="3" r="F36"/>
  <c i="1" r="BC56"/>
  <c i="2" l="1" r="P86"/>
  <c i="1" r="AU55"/>
  <c i="2" r="T86"/>
  <c r="R86"/>
  <c r="BK86"/>
  <c r="J86"/>
  <c r="J59"/>
  <c i="3" r="J81"/>
  <c r="J60"/>
  <c i="1" r="BC54"/>
  <c r="AY54"/>
  <c r="BB54"/>
  <c r="W31"/>
  <c i="3" r="J33"/>
  <c i="1" r="AV56"/>
  <c r="AT56"/>
  <c r="BD54"/>
  <c r="W33"/>
  <c i="2" r="J33"/>
  <c i="1" r="AV55"/>
  <c r="AT55"/>
  <c r="AU54"/>
  <c i="2" r="F33"/>
  <c i="1" r="AZ55"/>
  <c r="BA54"/>
  <c r="W30"/>
  <c i="3" r="J30"/>
  <c i="1" r="AG56"/>
  <c i="2" r="J30"/>
  <c i="1" r="AG55"/>
  <c r="AG54"/>
  <c r="AK26"/>
  <c i="3" r="F33"/>
  <c i="1" r="AZ56"/>
  <c l="1" r="AN55"/>
  <c i="3" r="J39"/>
  <c i="2" r="J39"/>
  <c i="1" r="AN56"/>
  <c r="AW54"/>
  <c r="AK30"/>
  <c r="AX54"/>
  <c r="AZ54"/>
  <c r="W29"/>
  <c r="W32"/>
  <c l="1" r="AV54"/>
  <c r="AK29"/>
  <c r="AK35"/>
  <c l="1" r="AT54"/>
  <c r="AN54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<sst xmlns="http://schemas.openxmlformats.org/spreadsheetml/2006/main">
  <si>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</si>
  <si>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</si>
  <si>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</si>
  <si>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</si>
  <si>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</si>
  <si>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{8e446433-1c3e-4b3b-bc79-2a8e9dd78c0f}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</si>
  <si>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</si>
  <si>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</si>
  <si>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</si>
  <si>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</si>
  <si>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</si>
  <si>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</si>
  <si>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</si>
  <si>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</si>
  <si>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2024_32_1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</si>
  <si>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</si>
  <si>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</si>
  <si>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Revitalizace sídliště Severovýchod, Zábřeh - vegetační úpravy</t>
  </si>
  <si>
    <t>KSO:</t>
  </si>
  <si>
    <t/>
  </si>
  <si>
    <t>CC-CZ:</t>
  </si>
  <si>
    <t>Místo:</t>
  </si>
  <si>
    <t>Město Zábřeh, kat. úz. Zábřeh</t>
  </si>
  <si>
    <t>Datum:</t>
  </si>
  <si>
    <t>25. 11. 2024</t>
  </si>
  <si>
    <t>Zadavatel:</t>
  </si>
  <si>
    <t>IČ:</t>
  </si>
  <si>
    <t>00303640</t>
  </si>
  <si>
    <t>Město Zábřeh</t>
  </si>
  <si>
    <t>DIČ:</t>
  </si>
  <si>
    <t>CZ00303640</t>
  </si>
  <si>
    <t>Účastník:</t>
  </si>
  <si>
    <t>Vyplň údaj</t>
  </si>
  <si>
    <t>Projektant:</t>
  </si>
  <si>
    <t>17073456</t>
  </si>
  <si>
    <t>Atelier Gaia – krajinná architektura, s.r.o.</t>
  </si>
  <si>
    <t>CZ17073456</t>
  </si>
  <si>
    <t>True</t>
  </si>
  <si>
    <t>Zpracovatel:</t>
  </si>
  <si>
    <t>05594553</t>
  </si>
  <si>
    <t>Ing. Vojtěch Biolek, Ph.D.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</si>
  <si>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</si>
  <si>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podminky.urs.cz._x000d_
Rozpočet slouží výhradně a pouze pro výběr zhotovitele. Rozpočet je sestaven na základě vyhlášky č. 169/2016 Sb. Zhotovitel je povinen zkontrolovat rozpočet a doplnit chybějící položky. V opačném případě je zhotovitel povinen upozornit zadavatele na případné nedostatky. Ceny v nabídce musí vycházet nejen z předloženého soupisu výkonů, ale i ze znalosti celého projektu. Prostudování kompletní dokumentace je nutnou podmínkou předložení nabídky. Veškeré konstrukce se dodávají jako plně funkční celek. Zhotovitel je povinen zohlednit v nabídce veškeré stavební postupy a technologie, které lze z charaketeru stavebního rozsahu a místa plnění předpokládat.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</si>
  <si>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</si>
  <si>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</si>
  <si>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</si>
  <si>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</si>
  <si>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</si>
  <si>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</si>
  <si>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</si>
  <si>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</si>
  <si>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</si>
  <si>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</si>
  <si>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</si>
  <si>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</si>
  <si>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</si>
  <si>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</si>
  <si>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</si>
  <si>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</si>
  <si>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</si>
  <si>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</si>
  <si>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</si>
  <si>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</si>
  <si>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</si>
  <si>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</si>
  <si>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</si>
  <si>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</si>
  <si>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</si>
  <si>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</si>
  <si>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</si>
  <si>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</si>
  <si>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</si>
  <si>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</si>
  <si>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</si>
  <si>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</si>
  <si>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</si>
  <si>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</si>
  <si>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</si>
  <si>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</si>
  <si>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</si>
  <si>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</si>
  <si>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</si>
  <si>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SO 800.E1</t>
  </si>
  <si>
    <t>Etapa I.</t>
  </si>
  <si>
    <t>STA</t>
  </si>
  <si>
    <t>1</t>
  </si>
  <si>
    <t>{66a9dfea-b502-4325-85f1-88f33daf1a80}</t>
  </si>
  <si>
    <t>2</t>
  </si>
  <si>
    <t>VRN</t>
  </si>
  <si>
    <t>Vedlejší rozpočtové náklady</t>
  </si>
  <si>
    <t>{c0338931-7492-4638-a516-a3bb9e257e16}</t>
  </si>
  <si>
    <t>míchání_obj</t>
  </si>
  <si>
    <t>116,66</t>
  </si>
  <si>
    <t>násyp_obj</t>
  </si>
  <si>
    <t>32,12</t>
  </si>
  <si>
    <t>KRYCÍ LIST SOUPISU PRACÍ</t>
  </si>
  <si>
    <t>odkop_obj</t>
  </si>
  <si>
    <t>77,321</t>
  </si>
  <si>
    <t>ornice_rozp_10_pl</t>
  </si>
  <si>
    <t>504</t>
  </si>
  <si>
    <t>ornice_rozp_20_pl</t>
  </si>
  <si>
    <t>621,3</t>
  </si>
  <si>
    <t>ornice_sejm_pl</t>
  </si>
  <si>
    <t>1007</t>
  </si>
  <si>
    <t>Objekt:</t>
  </si>
  <si>
    <t>SO 800.E1 - Etapa I.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</si>
  <si>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 Rozpočet slouží výhradně a pouze pro výběr zhotovitele. Rozpočet je sestaven na základě vyhlášky č. 169/2016 Sb. Zhotovitel je povinen zkontrolovat rozpočet a doplnit chybějící položky. V opačném případě je zhotovitel povinen upozornit zadavatele na případné nedostatky. Ceny v nabídce musí vycházet nejen z předloženého soupisu výkonů, ale i ze znalosti celého projektu. Prostudování kompletní dokumentace je nutnou podmínkou předložení nabídky. Veškeré konstrukce se dodávají jako plně funkční celek. Zhotovitel je povinen zohlednit v nabídce veškeré stavební postupy a technologie, které lze z charaketeru stavebního rozsahu a místa plnění předpokládat.</t>
  </si>
  <si>
    <t>REKAPITULACE ČLENĚNÍ SOUPISU PRACÍ</t>
  </si>
  <si>
    <t>Kód dílu - Popis</t>
  </si>
  <si>
    <t>Cena celkem [CZK]</t>
  </si>
  <si>
    <t>-1</t>
  </si>
  <si>
    <t>F.2 - Terénní úpravy, bioretenční plochy</t>
  </si>
  <si>
    <t>F.3 - Příprava stanoviště</t>
  </si>
  <si>
    <t>G.2 - Výsadba stromů</t>
  </si>
  <si>
    <t>H.1 - Ošetření stávajících keřů</t>
  </si>
  <si>
    <t>H.2 - Výsadba keřů</t>
  </si>
  <si>
    <t>I - Trvalky, cibuloviny a okrasné traviny</t>
  </si>
  <si>
    <t>K - Trávník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</si>
  <si>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</si>
  <si>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</si>
  <si>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</si>
  <si>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</si>
  <si>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</si>
  <si>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</si>
  <si>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</si>
  <si>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</si>
  <si>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</si>
  <si>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</si>
  <si>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</si>
  <si>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</si>
  <si>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</si>
  <si>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F.2</t>
  </si>
  <si>
    <t>Terénní úpravy, bioretenční plochy</t>
  </si>
  <si>
    <t>ROZPOCET</t>
  </si>
  <si>
    <t>K</t>
  </si>
  <si>
    <t>121151103</t>
  </si>
  <si>
    <t>Sejmutí ornice strojně při souvislé ploše do 100 m2, tl. vrstvy do 200 mm</t>
  </si>
  <si>
    <t>m2</t>
  </si>
  <si>
    <t>4</t>
  </si>
  <si>
    <t>-771868414</t>
  </si>
  <si>
    <t>Online PSC</t>
  </si>
  <si>
    <t>https://podminky.urs.cz/item/CS_URS_2024_02/121151103</t>
  </si>
  <si>
    <t>VV</t>
  </si>
  <si>
    <t>trávník bylinný</t>
  </si>
  <si>
    <t>oprava ploch stávajících - stržení tr. drnu, doplnění 10 cm travního substrátu/ornice</t>
  </si>
  <si>
    <t>423,7</t>
  </si>
  <si>
    <t>bioret. travnaté plochy se stromy</t>
  </si>
  <si>
    <t>odstranění 20 cm stávající zeminy + deponie v místě stavby</t>
  </si>
  <si>
    <t>312,0</t>
  </si>
  <si>
    <t>trvalkové záhony SZ 12-14, JV 7-10</t>
  </si>
  <si>
    <t>odstranění 27 cm stávající zeminy + deponie v místě stavby</t>
  </si>
  <si>
    <t>271,3</t>
  </si>
  <si>
    <t>Mezisoučet</t>
  </si>
  <si>
    <t>3</t>
  </si>
  <si>
    <t>Součet</t>
  </si>
  <si>
    <t>122251102</t>
  </si>
  <si>
    <t>Odkopávky a prokopávky nezapažené strojně v hornině třídy těžitelnosti I skupiny 3 přes 20 do 50 m3</t>
  </si>
  <si>
    <t>m3</t>
  </si>
  <si>
    <t>316676919</t>
  </si>
  <si>
    <t>https://podminky.urs.cz/item/CS_URS_2024_02/122251102</t>
  </si>
  <si>
    <t>312,0*(0,2-0,1)</t>
  </si>
  <si>
    <t>271,3*(0,27-0,1)</t>
  </si>
  <si>
    <t>162351103</t>
  </si>
  <si>
    <t>Vodorovné přemístění výkopku nebo sypaniny po suchu na obvyklém dopravním prostředku, bez naložení výkopku, avšak se složením bez rozhrnutí z horniny třídy těžitelnosti I skupiny 1 až 3 na vzdálenost přes 50 do 500 m</t>
  </si>
  <si>
    <t>16551797</t>
  </si>
  <si>
    <t>https://podminky.urs.cz/item/CS_URS_2024_02/162351103</t>
  </si>
  <si>
    <t>ornice_sejm_pl*0,1</t>
  </si>
  <si>
    <t>171251201</t>
  </si>
  <si>
    <t>Uložení sypaniny na skládky nebo meziskládky bez hutnění s upravením uložené sypaniny do předepsaného tvaru</t>
  </si>
  <si>
    <t>-1346869650</t>
  </si>
  <si>
    <t>https://podminky.urs.cz/item/CS_URS_2024_02/171251201</t>
  </si>
  <si>
    <t>5</t>
  </si>
  <si>
    <t>184854113</t>
  </si>
  <si>
    <t>Míchání vegetačních substrátů strojně v homogenizačním zařízení, v množství přes 10 do 100 m3</t>
  </si>
  <si>
    <t>-241167394</t>
  </si>
  <si>
    <t>https://podminky.urs.cz/item/CS_URS_2024_02/184854113</t>
  </si>
  <si>
    <t>312,0*0,2</t>
  </si>
  <si>
    <t>271,3*0,2</t>
  </si>
  <si>
    <t>6</t>
  </si>
  <si>
    <t>M</t>
  </si>
  <si>
    <t>103211X2</t>
  </si>
  <si>
    <t>kompost</t>
  </si>
  <si>
    <t>8</t>
  </si>
  <si>
    <t>816972802</t>
  </si>
  <si>
    <t>(312,0*0,2)*0,2</t>
  </si>
  <si>
    <t>(271,3*0,2)*0,3</t>
  </si>
  <si>
    <t>7</t>
  </si>
  <si>
    <t>103211X3</t>
  </si>
  <si>
    <t>biouhel s mykorh. houbami</t>
  </si>
  <si>
    <t>-1619468888</t>
  </si>
  <si>
    <t>(271,3*0,2)*0,2</t>
  </si>
  <si>
    <t>58343872</t>
  </si>
  <si>
    <t>kamenivo drcené hrubé frakce 8/16</t>
  </si>
  <si>
    <t>t</t>
  </si>
  <si>
    <t>-2125600755</t>
  </si>
  <si>
    <t>(312,0*0,2)*0,3</t>
  </si>
  <si>
    <t>18,72*2 'Přepočtené koeficientem množství</t>
  </si>
  <si>
    <t>9</t>
  </si>
  <si>
    <t>167151101</t>
  </si>
  <si>
    <t>Nakládání, skládání a překládání neulehlého výkopku nebo sypaniny strojně nakládání, množství do 100 m3, z horniny třídy těžitelnosti I, skupiny 1 až 3</t>
  </si>
  <si>
    <t>-548419776</t>
  </si>
  <si>
    <t>https://podminky.urs.cz/item/CS_URS_2024_02/167151101</t>
  </si>
  <si>
    <t>ornice_rozp_10_pl*0,1</t>
  </si>
  <si>
    <t>ornice_rozp_20_pl*0,2</t>
  </si>
  <si>
    <t>10</t>
  </si>
  <si>
    <t>-62180111</t>
  </si>
  <si>
    <t>11</t>
  </si>
  <si>
    <t>171251101</t>
  </si>
  <si>
    <t>Uložení sypanin do násypů strojně s rozprostřením sypaniny ve vrstvách a s hrubým urovnáním nezhutněných jakékoliv třídy těžitelnosti</t>
  </si>
  <si>
    <t>98191814</t>
  </si>
  <si>
    <t>https://podminky.urs.cz/item/CS_URS_2024_02/171251101</t>
  </si>
  <si>
    <t>z toho plocha zcela nová - pouze dosypání zeminy</t>
  </si>
  <si>
    <t>80,3*0,4</t>
  </si>
  <si>
    <t>181351003</t>
  </si>
  <si>
    <t>Rozprostření a urovnání ornice v rovině nebo ve svahu sklonu do 1:5 strojně při souvislé ploše do 100 m2, tl. vrstvy do 200 mm</t>
  </si>
  <si>
    <t>-465512157</t>
  </si>
  <si>
    <t>https://podminky.urs.cz/item/CS_URS_2024_02/181351003</t>
  </si>
  <si>
    <t>80,3</t>
  </si>
  <si>
    <t>350,0</t>
  </si>
  <si>
    <t>13</t>
  </si>
  <si>
    <t>10371500</t>
  </si>
  <si>
    <t>substrát pro trávníky VL</t>
  </si>
  <si>
    <t>-4909752</t>
  </si>
  <si>
    <t>80,3*0,1</t>
  </si>
  <si>
    <t>423,7*0,1</t>
  </si>
  <si>
    <t>F.3</t>
  </si>
  <si>
    <t>Příprava stanoviště</t>
  </si>
  <si>
    <t>14</t>
  </si>
  <si>
    <t>183402121</t>
  </si>
  <si>
    <t>Rozrušení půdy na hloubku přes 50 do 150 mm souvislé plochy do 500 m2 v rovině nebo na svahu do 1:5</t>
  </si>
  <si>
    <t>-858728425</t>
  </si>
  <si>
    <t>https://podminky.urs.cz/item/CS_URS_2024_02/183402121</t>
  </si>
  <si>
    <t>1035,0</t>
  </si>
  <si>
    <t>15</t>
  </si>
  <si>
    <t>183403153</t>
  </si>
  <si>
    <t>Obdělání půdy hrabáním v rovině nebo na svahu do 1:5</t>
  </si>
  <si>
    <t>336796653</t>
  </si>
  <si>
    <t>https://podminky.urs.cz/item/CS_URS_2024_02/183403153</t>
  </si>
  <si>
    <t>16</t>
  </si>
  <si>
    <t>184853511</t>
  </si>
  <si>
    <t>Chemické odplevelení půdy před založením kultury, trávníku nebo zpevněných ploch strojně o výměře jednotlivě přes 20 m2 postřikem na široko v rovině nebo na svahu do 1:5</t>
  </si>
  <si>
    <t>-1818474096</t>
  </si>
  <si>
    <t>https://podminky.urs.cz/item/CS_URS_2024_02/184853511</t>
  </si>
  <si>
    <t>1656,3*2 'Přepočtené koeficientem množství</t>
  </si>
  <si>
    <t>17</t>
  </si>
  <si>
    <t>181111121</t>
  </si>
  <si>
    <t>Plošná úprava terénu v zemině skupiny 1 až 4 s urovnáním povrchu bez doplnění ornice souvislé plochy do 500 m2 při nerovnostech terénu přes 100 do 150 mm v rovině nebo na svahu do 1:5</t>
  </si>
  <si>
    <t>1220892916</t>
  </si>
  <si>
    <t>https://podminky.urs.cz/item/CS_URS_2024_02/181111121</t>
  </si>
  <si>
    <t>P</t>
  </si>
  <si>
    <t>Poznámka k položce:_x000d_
modelace finálního povrchu._x000d_
_x000d_
Rovina nemá na měřeném úseku dlouhém 4m vykazovat odchylky větší než 5cm. Napojení na okolní plochy musí být plynulé s nejvyšší přípustnou odchylkou 3 cm směrem dolů.</t>
  </si>
  <si>
    <t>18</t>
  </si>
  <si>
    <t>185000R01</t>
  </si>
  <si>
    <t>Odstranění zbytků po stavební činnosti - cizí příměsi, odpady, větší hroudy, atd. včetně odvozu do 20 km</t>
  </si>
  <si>
    <t>-1881372111</t>
  </si>
  <si>
    <t>19</t>
  </si>
  <si>
    <t>997013635</t>
  </si>
  <si>
    <t>Poplatek za uložení stavebního odpadu na skládce (skládkovné) komunálního zatříděného do Katalogu odpadů pod kódem 20 03 01</t>
  </si>
  <si>
    <t>1618886642</t>
  </si>
  <si>
    <t>https://podminky.urs.cz/item/CS_URS_2024_02/997013635</t>
  </si>
  <si>
    <t>Poznámka k položce:_x000d_
Předpokládaná hmotnost - bude doložena skutečnost dle vážních lístků.</t>
  </si>
  <si>
    <t>1656,3*0,0001 'Přepočtené koeficientem množství</t>
  </si>
  <si>
    <t>20</t>
  </si>
  <si>
    <t>997221873</t>
  </si>
  <si>
    <t>Poplatek za uložení stavebního odpadu na recyklační skládce (skládkovné) zeminy a kamení zatříděného do Katalogu odpadů pod kódem 17 05 04</t>
  </si>
  <si>
    <t>923458366</t>
  </si>
  <si>
    <t>https://podminky.urs.cz/item/CS_URS_2024_02/997221873</t>
  </si>
  <si>
    <t>1656,3*0,001 'Přepočtené koeficientem množství</t>
  </si>
  <si>
    <t>997221858</t>
  </si>
  <si>
    <t>Poplatek za uložení stavebního odpadu na recyklační skládce (skládkovné) z rostlinných pletiv zatříděného do Katalogu odpadů pod kódem 02 01 03</t>
  </si>
  <si>
    <t>-200645688</t>
  </si>
  <si>
    <t>https://podminky.urs.cz/item/CS_URS_2024_02/997221858</t>
  </si>
  <si>
    <t>G.2</t>
  </si>
  <si>
    <t>Výsadba stromů</t>
  </si>
  <si>
    <t>22</t>
  </si>
  <si>
    <t>119005153</t>
  </si>
  <si>
    <t>Vytyčení výsadeb s rozmístěním rostlin dle projektové dokumentace solitérních přes 10 do 50 kusů</t>
  </si>
  <si>
    <t>kus</t>
  </si>
  <si>
    <t>2080998458</t>
  </si>
  <si>
    <t>https://podminky.urs.cz/item/CS_URS_2024_02/119005153</t>
  </si>
  <si>
    <t>23</t>
  </si>
  <si>
    <t>183101121</t>
  </si>
  <si>
    <t>Hloubení jamek pro vysazování rostlin v zemině skupiny 1 až 4 bez výměny půdy v rovině nebo na svahu do 1:5, objemu přes 0,40 do 1,00 m3</t>
  </si>
  <si>
    <t>-1933911182</t>
  </si>
  <si>
    <t>https://podminky.urs.cz/item/CS_URS_2024_02/183101121</t>
  </si>
  <si>
    <t>24</t>
  </si>
  <si>
    <t>183101222</t>
  </si>
  <si>
    <t>Hloubení jamek pro vysazování rostlin v zemině skupiny 1 až 4 s výměnou půdy z 50% v rovině nebo na svahu do 1:5, objemu přes 1,00 do 2,00 m3</t>
  </si>
  <si>
    <t>-1749775306</t>
  </si>
  <si>
    <t>https://podminky.urs.cz/item/CS_URS_2024_02/183101222</t>
  </si>
  <si>
    <t>25</t>
  </si>
  <si>
    <t>184814211</t>
  </si>
  <si>
    <t>Míchání vegetačních substrátů ručně přehozením přes síto</t>
  </si>
  <si>
    <t>789893995</t>
  </si>
  <si>
    <t>https://podminky.urs.cz/item/CS_URS_2024_02/184814211</t>
  </si>
  <si>
    <t>2,0*2,0*1,0*7</t>
  </si>
  <si>
    <t>26</t>
  </si>
  <si>
    <t>-1027112123</t>
  </si>
  <si>
    <t>28*0,3 'Přepočtené koeficientem množství</t>
  </si>
  <si>
    <t>27</t>
  </si>
  <si>
    <t>-1258163796</t>
  </si>
  <si>
    <t>28*0,2 'Přepočtené koeficientem množství</t>
  </si>
  <si>
    <t>28</t>
  </si>
  <si>
    <t>184102115</t>
  </si>
  <si>
    <t>Výsadba dřeviny s balem do předem vyhloubené jamky se zalitím v rovině nebo na svahu do 1:5, při průměru balu přes 500 do 600 mm</t>
  </si>
  <si>
    <t>473872866</t>
  </si>
  <si>
    <t>https://podminky.urs.cz/item/CS_URS_2024_02/184102115</t>
  </si>
  <si>
    <t>29</t>
  </si>
  <si>
    <t>CBF1</t>
  </si>
  <si>
    <t>Carpinus betulus 'Fastigiata' ; Pyr v 250-300, 4xv, Co/dtbal</t>
  </si>
  <si>
    <t>-618201420</t>
  </si>
  <si>
    <t>30</t>
  </si>
  <si>
    <t>PS1</t>
  </si>
  <si>
    <t>Pinus sylvestris; solitera, v 150-175cm, 4xv, Co/ dtbal</t>
  </si>
  <si>
    <t>-1712908484</t>
  </si>
  <si>
    <t>31</t>
  </si>
  <si>
    <t>SJ1</t>
  </si>
  <si>
    <t>Sophora japonica; Vk 2,2m, ok 16/18, 3xv, Co/dtbal</t>
  </si>
  <si>
    <t>-1927328826</t>
  </si>
  <si>
    <t>32</t>
  </si>
  <si>
    <t>184215412</t>
  </si>
  <si>
    <t>Zhotovení závlahové mísy u solitérních dřevin v rovině nebo na svahu do 1:5, o průměru mísy přes 0,5 do 1 m</t>
  </si>
  <si>
    <t>1163708196</t>
  </si>
  <si>
    <t>https://podminky.urs.cz/item/CS_URS_2024_02/184215412</t>
  </si>
  <si>
    <t>33</t>
  </si>
  <si>
    <t>184911421</t>
  </si>
  <si>
    <t>Mulčování vysazených rostlin mulčovací kůrou, tl. do 100 mm v rovině nebo na svahu do 1:5</t>
  </si>
  <si>
    <t>1840855838</t>
  </si>
  <si>
    <t>https://podminky.urs.cz/item/CS_URS_2024_02/184911421</t>
  </si>
  <si>
    <t>(0,5*0,5*PI)*14</t>
  </si>
  <si>
    <t>34</t>
  </si>
  <si>
    <t>103911R1</t>
  </si>
  <si>
    <t>drcená borka</t>
  </si>
  <si>
    <t>1162081531</t>
  </si>
  <si>
    <t>Poznámka k položce:_x000d_
v rámci realizace bude rozhodnuto zda bude použita nadrcená hmota z kácení dřevin.</t>
  </si>
  <si>
    <t>10,996*0,103 'Přepočtené koeficientem množství</t>
  </si>
  <si>
    <t>35</t>
  </si>
  <si>
    <t>184801121</t>
  </si>
  <si>
    <t>Ošetření vysazených dřevin solitérních v rovině nebo na svahu do 1:5</t>
  </si>
  <si>
    <t>-752342339</t>
  </si>
  <si>
    <t>https://podminky.urs.cz/item/CS_URS_2024_02/184801121</t>
  </si>
  <si>
    <t>36</t>
  </si>
  <si>
    <t>1848131X1</t>
  </si>
  <si>
    <t>Ochranný nátěr kmene stromu do výšky min 2m do 180 mm vč. dodávky materiálu</t>
  </si>
  <si>
    <t>1401369248</t>
  </si>
  <si>
    <t>37</t>
  </si>
  <si>
    <t>184813241</t>
  </si>
  <si>
    <t>Zřízení ochrany paty kmene dřeviny perforovanou flexibilní plastovou chráničkou</t>
  </si>
  <si>
    <t>-1525730047</t>
  </si>
  <si>
    <t>https://podminky.urs.cz/item/CS_URS_2024_02/184813241</t>
  </si>
  <si>
    <t>38</t>
  </si>
  <si>
    <t>28357001</t>
  </si>
  <si>
    <t>chránička perforovaná PE k ochraně paty kmene stromku před poškozením strunovou sekačkou</t>
  </si>
  <si>
    <t>-1238923997</t>
  </si>
  <si>
    <t>39</t>
  </si>
  <si>
    <t>184215133</t>
  </si>
  <si>
    <t>Ukotvení dřeviny kůly v rovině nebo na svahu do 1:5 třemi kůly, délky přes 2 do 3 m</t>
  </si>
  <si>
    <t>1371089457</t>
  </si>
  <si>
    <t>https://podminky.urs.cz/item/CS_URS_2024_02/184215133</t>
  </si>
  <si>
    <t>40</t>
  </si>
  <si>
    <t>60591255</t>
  </si>
  <si>
    <t>kůl vyvazovací dřevěný impregnovaný D 8cm dl 2,5m</t>
  </si>
  <si>
    <t>-1291911406</t>
  </si>
  <si>
    <t>14*3 'Přepočtené koeficientem množství</t>
  </si>
  <si>
    <t>41</t>
  </si>
  <si>
    <t>605912R1</t>
  </si>
  <si>
    <t>kůl vyvazovací dřevěný impregnovaný D 8cm dl 2,5m - půlený</t>
  </si>
  <si>
    <t>722497874</t>
  </si>
  <si>
    <t>42</t>
  </si>
  <si>
    <t>185804311</t>
  </si>
  <si>
    <t>Zalití rostlin vodou plochy záhonů jednotlivě do 20 m2</t>
  </si>
  <si>
    <t>-902142733</t>
  </si>
  <si>
    <t>https://podminky.urs.cz/item/CS_URS_2024_02/185804311</t>
  </si>
  <si>
    <t>Poznámka k položce:_x000d_
zohlednit v ceně, že se jedná o postupnou zálivku</t>
  </si>
  <si>
    <t>(0,1*14)</t>
  </si>
  <si>
    <t>43</t>
  </si>
  <si>
    <t>185851121</t>
  </si>
  <si>
    <t>Dovoz vody pro zálivku rostlin na vzdálenost do 1000 m</t>
  </si>
  <si>
    <t>-1272652892</t>
  </si>
  <si>
    <t>https://podminky.urs.cz/item/CS_URS_2024_02/185851121</t>
  </si>
  <si>
    <t>44</t>
  </si>
  <si>
    <t>185851129</t>
  </si>
  <si>
    <t>Dovoz vody pro zálivku rostlin Příplatek k ceně za každých dalších i započatých 1000 m</t>
  </si>
  <si>
    <t>633833498</t>
  </si>
  <si>
    <t>https://podminky.urs.cz/item/CS_URS_2024_02/185851129</t>
  </si>
  <si>
    <t>1,4*9 'Přepočtené koeficientem množství</t>
  </si>
  <si>
    <t>45</t>
  </si>
  <si>
    <t>998231311</t>
  </si>
  <si>
    <t>Přesun hmot pro sadovnické a krajinářské úpravy strojně dopravní vzdálenost do 5000 m</t>
  </si>
  <si>
    <t>1914251463</t>
  </si>
  <si>
    <t>https://podminky.urs.cz/item/CS_URS_2024_02/998231311</t>
  </si>
  <si>
    <t>H.1</t>
  </si>
  <si>
    <t>Ošetření stávajících keřů</t>
  </si>
  <si>
    <t>46</t>
  </si>
  <si>
    <t>1848031R1</t>
  </si>
  <si>
    <t>Zdravotní řez (RZ) keřů výšky do 4 m s odvozem odpadu do 20 km</t>
  </si>
  <si>
    <t>-220654738</t>
  </si>
  <si>
    <t>SK1</t>
  </si>
  <si>
    <t>6,2</t>
  </si>
  <si>
    <t>SK2</t>
  </si>
  <si>
    <t>15,3</t>
  </si>
  <si>
    <t>SK3</t>
  </si>
  <si>
    <t>24,3</t>
  </si>
  <si>
    <t>47</t>
  </si>
  <si>
    <t>-1919039440</t>
  </si>
  <si>
    <t>H.2</t>
  </si>
  <si>
    <t>Výsadba keřů</t>
  </si>
  <si>
    <t>48</t>
  </si>
  <si>
    <t>119005151</t>
  </si>
  <si>
    <t>Vytyčení výsadeb s rozmístěním rostlin dle projektové dokumentace solitérních do 10 kusů</t>
  </si>
  <si>
    <t>1500719046</t>
  </si>
  <si>
    <t>https://podminky.urs.cz/item/CS_URS_2024_02/119005151</t>
  </si>
  <si>
    <t>49</t>
  </si>
  <si>
    <t>183111114</t>
  </si>
  <si>
    <t>Hloubení jamek pro vysazování rostlin v zemině skupiny 1 až 4 bez výměny půdy v rovině nebo na svahu do 1:5, objemu přes 0,01 do 0,02 m3</t>
  </si>
  <si>
    <t>1586749064</t>
  </si>
  <si>
    <t>https://podminky.urs.cz/item/CS_URS_2024_02/183111114</t>
  </si>
  <si>
    <t>50</t>
  </si>
  <si>
    <t>184102211</t>
  </si>
  <si>
    <t>Výsadba keře bez balu do předem vyhloubené jamky se zalitím v rovině nebo na svahu do 1:5 výšky do 1 m v terénu</t>
  </si>
  <si>
    <t>-1554308484</t>
  </si>
  <si>
    <t>https://podminky.urs.cz/item/CS_URS_2024_02/184102211</t>
  </si>
  <si>
    <t>51</t>
  </si>
  <si>
    <t>CHS</t>
  </si>
  <si>
    <t>Chaenomeles speciosa, 40-60 cm</t>
  </si>
  <si>
    <t>1481650710</t>
  </si>
  <si>
    <t>52</t>
  </si>
  <si>
    <t>-1948926753</t>
  </si>
  <si>
    <t>mulčování součástí záhonů</t>
  </si>
  <si>
    <t>53</t>
  </si>
  <si>
    <t>10391100</t>
  </si>
  <si>
    <t>kůra mulčovací VL</t>
  </si>
  <si>
    <t>1957513958</t>
  </si>
  <si>
    <t>Poznámka k položce:_x000d_
v rámci realizace se rozhodne o možnosti mulčování nadrcenou štěpkou z kácení dřevin.</t>
  </si>
  <si>
    <t>0*0,103 'Přepočtené koeficientem množství</t>
  </si>
  <si>
    <t>54</t>
  </si>
  <si>
    <t>402129574</t>
  </si>
  <si>
    <t>55</t>
  </si>
  <si>
    <t>2102514190</t>
  </si>
  <si>
    <t>56</t>
  </si>
  <si>
    <t>-1481499978</t>
  </si>
  <si>
    <t>0*9 'Přepočtené koeficientem množství</t>
  </si>
  <si>
    <t>57</t>
  </si>
  <si>
    <t>658816946</t>
  </si>
  <si>
    <t>I</t>
  </si>
  <si>
    <t>Trvalky, cibuloviny a okrasné traviny</t>
  </si>
  <si>
    <t>58</t>
  </si>
  <si>
    <t>119005122</t>
  </si>
  <si>
    <t>Vytyčení výsadeb s rozmístěním rostlin dle projektové dokumentace zapojených nebo v záhonu, plochy přes 10 do 100 m2 do plochy individuálně</t>
  </si>
  <si>
    <t>438575461</t>
  </si>
  <si>
    <t>https://podminky.urs.cz/item/CS_URS_2024_02/119005122</t>
  </si>
  <si>
    <t>59</t>
  </si>
  <si>
    <t>183111111</t>
  </si>
  <si>
    <t>Hloubení jamek pro vysazování rostlin v zemině skupiny 1 až 4 bez výměny půdy v rovině nebo na svahu do 1:5, objemu do 0,002 m3</t>
  </si>
  <si>
    <t>-431459473</t>
  </si>
  <si>
    <t>https://podminky.urs.cz/item/CS_URS_2024_02/183111111</t>
  </si>
  <si>
    <t>trvalky</t>
  </si>
  <si>
    <t>880</t>
  </si>
  <si>
    <t>cibuloviny</t>
  </si>
  <si>
    <t>198+2720</t>
  </si>
  <si>
    <t>60</t>
  </si>
  <si>
    <t>183211313</t>
  </si>
  <si>
    <t>Výsadba květin do připravené půdy se zalitím do připravené půdy, se zalitím cibulí nebo hlíz</t>
  </si>
  <si>
    <t>1307710479</t>
  </si>
  <si>
    <t>https://podminky.urs.cz/item/CS_URS_2024_02/183211313</t>
  </si>
  <si>
    <t>61</t>
  </si>
  <si>
    <t>CIB</t>
  </si>
  <si>
    <t>cibuloviny - seznam dle PD</t>
  </si>
  <si>
    <t>2035370904</t>
  </si>
  <si>
    <t>62</t>
  </si>
  <si>
    <t>183211322</t>
  </si>
  <si>
    <t>Výsadba květin do připravené půdy se zalitím do připravené půdy, se zalitím květin krytokořenných o průměru kontejneru přes 80 do 120 mm</t>
  </si>
  <si>
    <t>-1749424771</t>
  </si>
  <si>
    <t>https://podminky.urs.cz/item/CS_URS_2024_02/183211322</t>
  </si>
  <si>
    <t>63</t>
  </si>
  <si>
    <t>TRV</t>
  </si>
  <si>
    <t>trvalky, K9 - seznam dle PD</t>
  </si>
  <si>
    <t>1881393559</t>
  </si>
  <si>
    <t>64</t>
  </si>
  <si>
    <t>184911161</t>
  </si>
  <si>
    <t>Mulčování záhonů kačírkem nebo drceným kamenivem tloušťky mulče přes 50 do 100 mm v rovině nebo na svahu do 1:5</t>
  </si>
  <si>
    <t>2110461386</t>
  </si>
  <si>
    <t>https://podminky.urs.cz/item/CS_URS_2024_02/184911161</t>
  </si>
  <si>
    <t>65</t>
  </si>
  <si>
    <t>583336R1</t>
  </si>
  <si>
    <t>minerální mulč frakce 8/16</t>
  </si>
  <si>
    <t>-192067928</t>
  </si>
  <si>
    <t>271,3*0,07 'Přepočtené koeficientem množství</t>
  </si>
  <si>
    <t>66</t>
  </si>
  <si>
    <t>1630294020</t>
  </si>
  <si>
    <t>271,3*0,05</t>
  </si>
  <si>
    <t>67</t>
  </si>
  <si>
    <t>-788161344</t>
  </si>
  <si>
    <t>68</t>
  </si>
  <si>
    <t>-1997294889</t>
  </si>
  <si>
    <t>13,565*9 'Přepočtené koeficientem množství</t>
  </si>
  <si>
    <t>69</t>
  </si>
  <si>
    <t>185804111</t>
  </si>
  <si>
    <t>Ošetření vysazených květin jednorázové v rovině</t>
  </si>
  <si>
    <t>1463603311</t>
  </si>
  <si>
    <t>https://podminky.urs.cz/item/CS_URS_2024_02/185804111</t>
  </si>
  <si>
    <t>70</t>
  </si>
  <si>
    <t>-73611249</t>
  </si>
  <si>
    <t>Trávník</t>
  </si>
  <si>
    <t>71</t>
  </si>
  <si>
    <t>183451411</t>
  </si>
  <si>
    <t>Prořezání trávníku hloubky do 5 mm, bez přísevu travního osiva, při souvislé ploše do 1000 m2 v rovině nebo na svahu do 1:5</t>
  </si>
  <si>
    <t>-360238063</t>
  </si>
  <si>
    <t>https://podminky.urs.cz/item/CS_URS_2024_02/183451411</t>
  </si>
  <si>
    <t>72</t>
  </si>
  <si>
    <t>183451311</t>
  </si>
  <si>
    <t>Provzdušnění travnatých ploch hloubky do 100 mm, průměru provzdušňovacích otvorů do 25 mm bez přísevu travního osiva, souvislé plochy do 1000 m2 v rovině nebo na svahu do 1:5</t>
  </si>
  <si>
    <t>961935348</t>
  </si>
  <si>
    <t>https://podminky.urs.cz/item/CS_URS_2024_02/183451311</t>
  </si>
  <si>
    <t>73</t>
  </si>
  <si>
    <t>2005123335</t>
  </si>
  <si>
    <t>74</t>
  </si>
  <si>
    <t>181411131</t>
  </si>
  <si>
    <t>Založení trávníku na půdě předem připravené plochy do 1000 m2 výsevem včetně utažení parkového v rovině nebo na svahu do 1:5</t>
  </si>
  <si>
    <t>-1755897285</t>
  </si>
  <si>
    <t>https://podminky.urs.cz/item/CS_URS_2024_02/181411131</t>
  </si>
  <si>
    <t>75</t>
  </si>
  <si>
    <t>005724R1</t>
  </si>
  <si>
    <t>osivo směs bylinný travník - specifikace dle PD</t>
  </si>
  <si>
    <t>kg</t>
  </si>
  <si>
    <t>1592062108</t>
  </si>
  <si>
    <t>1035*0,015 'Přepočtené koeficientem množství</t>
  </si>
  <si>
    <t>76</t>
  </si>
  <si>
    <t>183403161</t>
  </si>
  <si>
    <t>Obdělání půdy válením v rovině nebo na svahu do 1:5</t>
  </si>
  <si>
    <t>329347421</t>
  </si>
  <si>
    <t>https://podminky.urs.cz/item/CS_URS_2024_02/183403161</t>
  </si>
  <si>
    <t>77</t>
  </si>
  <si>
    <t>185804312</t>
  </si>
  <si>
    <t>Zalití rostlin vodou plochy záhonů jednotlivě přes 20 m2</t>
  </si>
  <si>
    <t>1103503450</t>
  </si>
  <si>
    <t>https://podminky.urs.cz/item/CS_URS_2024_02/185804312</t>
  </si>
  <si>
    <t>Poznámka k položce:_x000d_
četnost zálivky bude upravena dle aktuálních podmínek</t>
  </si>
  <si>
    <t>(0,015*1035,0)*5</t>
  </si>
  <si>
    <t>78</t>
  </si>
  <si>
    <t>-5255339</t>
  </si>
  <si>
    <t>79</t>
  </si>
  <si>
    <t>-1648591244</t>
  </si>
  <si>
    <t>77,625*9 'Přepočtené koeficientem množství</t>
  </si>
  <si>
    <t>80</t>
  </si>
  <si>
    <t>111151121</t>
  </si>
  <si>
    <t>Pokosení trávníku při souvislé ploše do 1000 m2 parkového v rovině nebo svahu do 1:5</t>
  </si>
  <si>
    <t>-654446808</t>
  </si>
  <si>
    <t>https://podminky.urs.cz/item/CS_URS_2024_02/111151121</t>
  </si>
  <si>
    <t>1035*4 'Přepočtené koeficientem množství</t>
  </si>
  <si>
    <t>81</t>
  </si>
  <si>
    <t>185803111</t>
  </si>
  <si>
    <t>Ošetření trávníku jednorázové v rovině nebo na svahu do 1:5</t>
  </si>
  <si>
    <t>1075498559</t>
  </si>
  <si>
    <t>https://podminky.urs.cz/item/CS_URS_2024_02/185803111</t>
  </si>
  <si>
    <t>82</t>
  </si>
  <si>
    <t>-1421648247</t>
  </si>
  <si>
    <t>1035*5*(0,5/1000)</t>
  </si>
  <si>
    <t>83</t>
  </si>
  <si>
    <t>1357684356</t>
  </si>
  <si>
    <t>VRN - Vedlejší rozpočtové náklady</t>
  </si>
  <si>
    <t>VRN - Vedejší a ostatní náklady</t>
  </si>
  <si>
    <t>Vedejší a ostatní náklady</t>
  </si>
  <si>
    <t>VRN.01</t>
  </si>
  <si>
    <t>Zřízení a úplné odstranění zařízení staveniště</t>
  </si>
  <si>
    <t>kpl</t>
  </si>
  <si>
    <t>1024</t>
  </si>
  <si>
    <t>-369901038</t>
  </si>
  <si>
    <t>Poznámka k položce:_x000d_
Zřízení a úplné odstranění zařízení staveniště včetně napojení na inženýrské a rozvodné sítě, které jsou nutné pro realizaci Díla: _x000d_
a)	zřízení a odstranění vnitrostaveništních komunikací a zázemí staveniště na pozemcích dle plánu zařízení staveniště včetně demontáže a zpětné montáže oplocení staveniště,_x000d_
b)	zajištění temperovaného prostoru pro vedení stavby, TDS, KOBOZP a AD a pro konání KD stavby, včetně vybavení základním nábytkem (stůl, židle) napojení na elektro a data, _x000d_
c)	zajištění sociálních objektů stavby (WC, umývárny, šatny), skladů, přístřešků,_x000d_
d)	zajištění zdravotních a hygienických podmínek pro pracovníky na stavbě,_x000d_
e)	zajištění vnějšího oplocení staveniště – pro oddělení provozu staveniště a stavby od okolí a zabránění vstupu nepovolaných osob,_x000d_
f)	oplocení staveniště musí být bezpečné, odolné proti povětrnostním vlivům, pronikání prachu ze stavby apod.,_x000d_
g)	Zhotovitel v rámci oplocení zajistí místo pro vyvěšení předepsaných dokumentů: stavební povolení, ohlášení koordinátora stavby v souladu s platnou legislativou,_x000d_
h)	zajištění vybudování zařízení staveniště i pro subdodavatele,_x000d_
i)	zajištění provozu a údržby zařízení staveniště včetně společných sociálních a provozních objektů,_x000d_
j)	zajištění ukládání odpadů, jeho třídění a následnou likvidaci,_x000d_
k)	správné a bezpečné uložení materiálu, zajištění proti působení povětrnostních vlivů, a to zejména lehké materiály,_x000d_
l)	zajištění dočasných ochranných zařízení (plachty, stěny, stany), jestliže jsou vyžadovány technologií montáže a jsou nezbytná k ochránění stavby, a hlavně jejího okolí proti prachu či hluku._x000d_
m)	likvidace a odvoz odpadu vzniklého v průběhu stavby_x000d_
n)	přejezdové desky pro roznesení výhay v kolizních místech (min 430 m2)</t>
  </si>
  <si>
    <t>VRN.02</t>
  </si>
  <si>
    <t>Oprava dotčených okolních ploch v průběhu a po skončení prací</t>
  </si>
  <si>
    <t>475554684</t>
  </si>
  <si>
    <t>Poznámka k položce:_x000d_
V průběhu realizace prací a zejména po jejich skončení provedení oprav příjezdových komunikací, chodníků, travnatých a zpevněných ploch či mobiliáře a uvedení do původního stavu na základě zhotovitelem provedené pasportizace před zahájením prací a předání pasportu majiteli komunikace a zástupci objednatele.</t>
  </si>
  <si>
    <t>VRN.03</t>
  </si>
  <si>
    <t>Informační tabule stavby</t>
  </si>
  <si>
    <t>1229884004</t>
  </si>
  <si>
    <t>Poznámka k položce:_x000d_
Zhotovitel po odsouhlasení zajistí návrh a výrobu informační tabule stavby obsahující základní data (název stavby, developer, projektový manager, projektant, TDS, koordinátor BOZP, generální dodavatel, termín zahájení a dokončení, manažer prodeje) včetně log a případného grafického doplnění dle požadavku investora.</t>
  </si>
  <si>
    <t>VRN.04</t>
  </si>
  <si>
    <t>Ostraha stavby a staveniště, zajištění bezpečnosti práce</t>
  </si>
  <si>
    <t>1304183636</t>
  </si>
  <si>
    <t>Poznámka k položce:_x000d_
Ostraha stavby a staveniště, zajištění bezpečnosti práce (zajištění opatření na dodržování předpisů týkajících se bezpečnosti práce a technických zařízení tzn. zákona č. 309/2006 Sb., nařízení vlády č. 362/2005 Sb., č. 101/2005 Sb., č. 591/2006 Sb. a zákona č. 262/2006 Sb. a dalších souvisejících platných předpisů) a ochrany životního prostředí až do předání objednateli.</t>
  </si>
  <si>
    <t>VRN.05</t>
  </si>
  <si>
    <t>Zabezpečení stávajících objektů/konstrukcí i nově vybudovaných</t>
  </si>
  <si>
    <t>925213563</t>
  </si>
  <si>
    <t>Poznámka k položce:_x000d_
Ochrana konstrukcí, které jsou ponechány či konstrukcí nově budovaných</t>
  </si>
  <si>
    <t>VRN.06</t>
  </si>
  <si>
    <t>Vytýčení veškerých podzemních inženýrských sítí</t>
  </si>
  <si>
    <t>-1052337466</t>
  </si>
  <si>
    <t>Poznámka k položce:_x000d_
Vytýčení veškerých podzemních inženýrských sítí jednotlivých správců sítí a úhrady poplatků za vytýčení v místě dotčeném stavbou, provádění prací v místě křížení a souběhu sítí v souladu s pokyny jednotlivých správců sítí.</t>
  </si>
  <si>
    <t>VRN.07</t>
  </si>
  <si>
    <t>Ochrana vedení na staveništi</t>
  </si>
  <si>
    <t>-1375970331</t>
  </si>
  <si>
    <t>Poznámka k položce:_x000d_
Zajištění ochrany všech podzemních a nadzemních vedení na staveništi a v dotyku se stavbou.</t>
  </si>
  <si>
    <t>VRN.11</t>
  </si>
  <si>
    <t>Eliminace prašnosti</t>
  </si>
  <si>
    <t>-765917924</t>
  </si>
  <si>
    <t>Poznámka k položce:_x000d_
Zajištění opatření na eliminaci prašnosti na staveništi a na komunikacích (údržba komunikace v průběhu výjezdu a vjezdu do staveniště)._x000d_
_x000d_
V případě jakéhokoliv pochybení nebude možné tuto položku čerpat.</t>
  </si>
  <si>
    <t>VRN.12</t>
  </si>
  <si>
    <t>Eliminace hluku</t>
  </si>
  <si>
    <t>-2091925766</t>
  </si>
  <si>
    <t>Poznámka k položce:_x000d_
Zajištění provádění stavebních prací tak, aby nebyly překračovány nejvyšší přípustné ekvivalentní hladiny hluku ve venkovním prostoru, tj. v prostoru ploch staveništi a na příjezdových komunikacích staveniště dle nařízení vlády č. 148/2006 Sb. včetně realizace případných opatření pro dodržení tohoto nařízení vlády._x000d_
_x000d_
V případě jakéhokoliv pochybení nebude možné tuto položku čerpat.</t>
  </si>
  <si>
    <t>VRN.13</t>
  </si>
  <si>
    <t>Očišťování dopravních prostředků před výjezdem ze staveniště</t>
  </si>
  <si>
    <t>-1436697574</t>
  </si>
  <si>
    <t>Poznámka k položce:_x000d_
Zjištění důsledného dočišťování dopravních prostředků před jejich výjezdem na veřejnou komunikaci tak, aby byly splněny podmínky zákona č. 361/2000 Sb., o provozu na pozemních komunikacích v platném znění, včetně zajištění pravidelného úklidu na venkovních plochách staveniště._x000d_
_x000d_
V případě jakéhokoliv pochybení nebude možné tuto položku čerpat.</t>
  </si>
  <si>
    <t>VRN.14</t>
  </si>
  <si>
    <t>Úklidy staveniště</t>
  </si>
  <si>
    <t>1653992030</t>
  </si>
  <si>
    <t>Poznámka k položce:_x000d_
Celkové kompletní úklidy staveniště a stavby v průběhu provádění prací, a hlavně před kontrolními dny a před předáním a převzetím stavby. _x000d_
_x000d_
V případě, že bude zhotovitel opakovaně vyzýván k udržování přiměřeného pořádku na staveništi, tak nebude možné tuto položku čerpat.</t>
  </si>
  <si>
    <t>VRN.15</t>
  </si>
  <si>
    <t>Dopravně inženýrské opatření</t>
  </si>
  <si>
    <t>-1764694069</t>
  </si>
  <si>
    <t xml:space="preserve">Poznámka k položce:_x000d_
Dopravně inženýrské opatření je nákladem zhotovitele, zodpovídá za jeho montáž, provoz a odstranění. </t>
  </si>
  <si>
    <t>VRN.16</t>
  </si>
  <si>
    <t>Pasportizace nemovitostí/stávajících konstrukcí</t>
  </si>
  <si>
    <t>-2001206561</t>
  </si>
  <si>
    <t>Poznámka k položce:_x000d_
Zajištění pasportizace nemovitostí/stávajícíh konstrukcí, tj. zdokumentování technického stavu stavbou dotčených sousedních nemovitostí/stávajícíh konstrukcí před zahájením realizace stavby. Předání písemného potvrzení od vlastníků výše uvedených nemovitostí, že stavbou dotčené nemovitosti/stávajícíh konstrukcí byly uvedeny do původního stavu a že nedošlo k jejich poškození, k Termínu předání a převzetí stavby objednateli.</t>
  </si>
  <si>
    <t>VRN.17</t>
  </si>
  <si>
    <t>Technologický postup prací</t>
  </si>
  <si>
    <t>-1419747224</t>
  </si>
  <si>
    <t>Poznámka k položce:_x000d_
Zpracování podrobného technologického postupu prací v návaznosti na časový harmonogram prací s výčtem všech zkoušek a měření uvedených v kontrolním a zkušebním plánu, které budou v průběhu realizace stavby prováděny, provádění aktualizace těchto dokumentů a předání v tištěné podobě a v digitální podobě (pdf. doc, xls)</t>
  </si>
  <si>
    <t>VRN.18</t>
  </si>
  <si>
    <t>Dokumentace skutečného provedení stavby</t>
  </si>
  <si>
    <t>-193979474</t>
  </si>
  <si>
    <t>Poznámka k položce:_x000d_
Zajištění projektu skutečného provedení stavby.</t>
  </si>
  <si>
    <t>VRN.19</t>
  </si>
  <si>
    <t>Zkoušky, atesty, měření, revize</t>
  </si>
  <si>
    <t>-1878907864</t>
  </si>
  <si>
    <t>Poznámka k položce:_x000d_
Zajištění všech nezbytných zkoušek, atestů, měření a revizí podle ČSN, vyhlášek, zákonů a jiných právních nebo technických předpisů platných v době provádění a předání díla, kterými bude prokázáno dosažení předepsané kvality a předepsaných technických parametrů, a to včetně odstranění závad uvedených v těchto revizích a zkouškách, předání k Termínu předání a převzetí pro kolaudaci stavby, v tištěné podobě a v digitální podobě na CD ve formátu pdf.</t>
  </si>
  <si>
    <t>VRN.22</t>
  </si>
  <si>
    <t>Dílenská a výrobní dokumentace</t>
  </si>
  <si>
    <t>1502225019</t>
  </si>
  <si>
    <t>Poznámka k položce:_x000d_
Zpracování dílenské a výrobní dokumentace v rozsahu nezbytném pro řádnou realizaci Díla zhotovitelem, součást dokumentace pro provedení stavby v tištěné podobě, v digitální podobě na CD ve zdrojových formátech (dwg, dgn) a ve formátu pdf.</t>
  </si>
  <si>
    <t>VRN.23</t>
  </si>
  <si>
    <t>Fotodokumentace</t>
  </si>
  <si>
    <t>-895750355</t>
  </si>
  <si>
    <t>Poznámka k položce:_x000d_
Průběžné pořizování fotodokumentace realizace stavby, která bude předána k Termínu předání a převzetí stavby 2x na CD (DVD) objednateli a TDS v množství min. 100 ks / měsíc (zakrývané konstrukce, klíčové detaily, charakteristické práce v daném období)</t>
  </si>
  <si>
    <t>VRN.25</t>
  </si>
  <si>
    <t>Geodetické práce</t>
  </si>
  <si>
    <t>-522433481</t>
  </si>
  <si>
    <t>Poznámka k položce:_x000d_
Geodetické práce před započetím prací, během provádění a nakonci stavby. Je nutné ocenit veškeré nutné i dílčí geodetické práce nutné pro kompletní provedení veškerých objektů.</t>
  </si>
  <si>
    <t>SEZNAM FIGUR</t>
  </si>
  <si>
    <t>Výměra</t>
  </si>
  <si>
    <t>Použití figury:</t>
  </si>
  <si>
    <t>Míchání vegetačních substrátů v homogenizačním zařízení v množství přes 10 do 100 m3</t>
  </si>
  <si>
    <t>Nakládání výkopku z hornin třídy těžitelnosti I skupiny 1 až 3 do 100 m3</t>
  </si>
  <si>
    <t>Uložení sypaniny do násypů nezhutněných strojně</t>
  </si>
  <si>
    <t>Vodorovné přemístění přes 50 do 500 m výkopku/sypaniny z horniny třídy těžitelnosti I skupiny 1 až 3</t>
  </si>
  <si>
    <t>Odkopávky a prokopávky nezapažené v hornině třídy těžitelnosti I skupiny 3 objem do 50 m3 strojně</t>
  </si>
  <si>
    <t>Rozprostření ornice tl vrstvy do 200 mm pl do 100 m2 v rovině nebo ve svahu do 1:5 strojně</t>
  </si>
  <si>
    <t>Sejmutí ornice plochy do 100 m2 tl vrstvy do 200 mm strojně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</si>
  <si>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</si>
  <si>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</si>
  <si>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</si>
  <si>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</si>
  <si>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stavby </t>
    </r>
    <r>
      <rPr>
        <rFont val="Arial CE"/>
        <charset val="238"/>
        <color auto="1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</si>
  <si>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stavby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</si>
  <si>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</si>
  <si>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</si>
  <si>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stavby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</si>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</sst>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55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0000A8"/>
      <name val="Arial CE"/>
    </font>
    <font>
      <sz val="8"/>
      <color rgb="FFFF0000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8"/>
      <color rgb="FF000000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i/>
      <sz val="7"/>
      <color rgb="FF969696"/>
      <name val="Arial CE"/>
    </font>
    <font>
      <b/>
      <sz val="9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family val="0"/>
      <charset val="238"/>
    </font>
    <font>
      <sz val="8"/>
      <name val="Arial CE"/>
      <family val="0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53" fillId="0" borderId="0" applyNumberFormat="0" applyFill="0" applyBorder="0" applyAlignment="0" applyProtection="0"/>
  </cellStyleXfs>
  <cellXfs count="385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7" fillId="0" borderId="0" xfId="0" applyFont="1" applyAlignment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4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7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8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4" fontId="18" fillId="0" borderId="6" xfId="0" applyNumberFormat="1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9" fillId="0" borderId="0" xfId="0" applyNumberFormat="1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4" xfId="0" applyFont="1" applyBorder="1" applyAlignment="1">
      <alignment vertical="center"/>
    </xf>
    <xf numFmtId="0" fontId="18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0" fillId="0" borderId="12" xfId="0" applyFont="1" applyBorder="1" applyAlignment="1">
      <alignment horizontal="center" vertical="center"/>
    </xf>
    <xf numFmtId="0" fontId="20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1" fillId="0" borderId="15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21" fillId="0" borderId="15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8" xfId="0" applyFont="1" applyFill="1" applyBorder="1" applyAlignment="1" applyProtection="1">
      <alignment horizontal="left" vertical="center"/>
    </xf>
    <xf numFmtId="0" fontId="0" fillId="4" borderId="8" xfId="0" applyFont="1" applyFill="1" applyBorder="1" applyAlignment="1" applyProtection="1">
      <alignment vertical="center"/>
    </xf>
    <xf numFmtId="0" fontId="22" fillId="4" borderId="8" xfId="0" applyFont="1" applyFill="1" applyBorder="1" applyAlignment="1" applyProtection="1">
      <alignment horizontal="center" vertical="center"/>
    </xf>
    <xf numFmtId="0" fontId="22" fillId="4" borderId="8" xfId="0" applyFont="1" applyFill="1" applyBorder="1" applyAlignment="1" applyProtection="1">
      <alignment horizontal="right" vertical="center"/>
    </xf>
    <xf numFmtId="0" fontId="22" fillId="4" borderId="9" xfId="0" applyFont="1" applyFill="1" applyBorder="1" applyAlignment="1" applyProtection="1">
      <alignment horizontal="center" vertical="center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23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20" fillId="0" borderId="15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7" fillId="0" borderId="0" xfId="0" applyFont="1" applyAlignment="1" applyProtection="1">
      <alignment horizontal="left" vertical="center" wrapText="1"/>
    </xf>
    <xf numFmtId="0" fontId="28" fillId="0" borderId="0" xfId="0" applyFont="1" applyAlignment="1" applyProtection="1">
      <alignment vertical="center"/>
    </xf>
    <xf numFmtId="4" fontId="28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9" fillId="0" borderId="15" xfId="0" applyNumberFormat="1" applyFont="1" applyBorder="1" applyAlignment="1" applyProtection="1">
      <alignment vertical="center"/>
    </xf>
    <xf numFmtId="4" fontId="29" fillId="0" borderId="0" xfId="0" applyNumberFormat="1" applyFont="1" applyBorder="1" applyAlignment="1" applyProtection="1">
      <alignment vertical="center"/>
    </xf>
    <xf numFmtId="166" fontId="29" fillId="0" borderId="0" xfId="0" applyNumberFormat="1" applyFont="1" applyBorder="1" applyAlignment="1" applyProtection="1">
      <alignment vertical="center"/>
    </xf>
    <xf numFmtId="4" fontId="29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9" fillId="0" borderId="20" xfId="0" applyNumberFormat="1" applyFont="1" applyBorder="1" applyAlignment="1" applyProtection="1">
      <alignment vertical="center"/>
    </xf>
    <xf numFmtId="4" fontId="29" fillId="0" borderId="21" xfId="0" applyNumberFormat="1" applyFont="1" applyBorder="1" applyAlignment="1" applyProtection="1">
      <alignment vertical="center"/>
    </xf>
    <xf numFmtId="166" fontId="29" fillId="0" borderId="21" xfId="0" applyNumberFormat="1" applyFont="1" applyBorder="1" applyAlignment="1" applyProtection="1">
      <alignment vertical="center"/>
    </xf>
    <xf numFmtId="4" fontId="29" fillId="0" borderId="22" xfId="0" applyNumberFormat="1" applyFont="1" applyBorder="1" applyAlignment="1" applyProtection="1">
      <alignment vertical="center"/>
    </xf>
    <xf numFmtId="0" fontId="30" fillId="0" borderId="0" xfId="0" applyFont="1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right" vertical="center"/>
    </xf>
    <xf numFmtId="0" fontId="32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22" fillId="4" borderId="19" xfId="0" applyFont="1" applyFill="1" applyBorder="1" applyAlignment="1" applyProtection="1">
      <alignment horizontal="center" vertical="center" wrapText="1"/>
    </xf>
    <xf numFmtId="0" fontId="22" fillId="4" borderId="0" xfId="0" applyFont="1" applyFill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3" fillId="0" borderId="13" xfId="0" applyNumberFormat="1" applyFont="1" applyBorder="1" applyAlignment="1" applyProtection="1"/>
    <xf numFmtId="166" fontId="33" fillId="0" borderId="14" xfId="0" applyNumberFormat="1" applyFont="1" applyBorder="1" applyAlignment="1" applyProtection="1"/>
    <xf numFmtId="4" fontId="34" fillId="0" borderId="0" xfId="0" applyNumberFormat="1" applyFont="1" applyAlignment="1">
      <alignment vertical="center"/>
    </xf>
    <xf numFmtId="0" fontId="7" fillId="0" borderId="4" xfId="0" applyFont="1" applyBorder="1" applyAlignment="1" applyProtection="1"/>
    <xf numFmtId="0" fontId="7" fillId="0" borderId="0" xfId="0" applyFont="1" applyAlignment="1" applyProtection="1"/>
    <xf numFmtId="0" fontId="7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7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7" fillId="0" borderId="4" xfId="0" applyFont="1" applyBorder="1" applyAlignment="1"/>
    <xf numFmtId="0" fontId="7" fillId="0" borderId="15" xfId="0" applyFont="1" applyBorder="1" applyAlignment="1" applyProtection="1"/>
    <xf numFmtId="0" fontId="7" fillId="0" borderId="0" xfId="0" applyFont="1" applyBorder="1" applyAlignment="1" applyProtection="1"/>
    <xf numFmtId="166" fontId="7" fillId="0" borderId="0" xfId="0" applyNumberFormat="1" applyFont="1" applyBorder="1" applyAlignment="1" applyProtection="1"/>
    <xf numFmtId="166" fontId="7" fillId="0" borderId="16" xfId="0" applyNumberFormat="1" applyFont="1" applyBorder="1" applyAlignment="1" applyProtection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4" fontId="7" fillId="0" borderId="0" xfId="0" applyNumberFormat="1" applyFont="1" applyAlignment="1">
      <alignment vertical="center"/>
    </xf>
    <xf numFmtId="0" fontId="22" fillId="0" borderId="23" xfId="0" applyFont="1" applyBorder="1" applyAlignment="1" applyProtection="1">
      <alignment horizontal="center" vertical="center"/>
    </xf>
    <xf numFmtId="49" fontId="22" fillId="0" borderId="23" xfId="0" applyNumberFormat="1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center" vertical="center" wrapText="1"/>
    </xf>
    <xf numFmtId="167" fontId="22" fillId="0" borderId="23" xfId="0" applyNumberFormat="1" applyFont="1" applyBorder="1" applyAlignment="1" applyProtection="1">
      <alignment vertical="center"/>
    </xf>
    <xf numFmtId="4" fontId="22" fillId="2" borderId="23" xfId="0" applyNumberFormat="1" applyFont="1" applyFill="1" applyBorder="1" applyAlignment="1" applyProtection="1">
      <alignment vertical="center"/>
      <protection locked="0"/>
    </xf>
    <xf numFmtId="4" fontId="22" fillId="0" borderId="23" xfId="0" applyNumberFormat="1" applyFont="1" applyBorder="1" applyAlignment="1" applyProtection="1">
      <alignment vertical="center"/>
    </xf>
    <xf numFmtId="0" fontId="0" fillId="0" borderId="23" xfId="0" applyFont="1" applyBorder="1" applyAlignment="1" applyProtection="1">
      <alignment vertical="center"/>
    </xf>
    <xf numFmtId="0" fontId="23" fillId="2" borderId="15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6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5" fillId="0" borderId="0" xfId="0" applyFont="1" applyAlignment="1" applyProtection="1">
      <alignment horizontal="left" vertical="center"/>
    </xf>
    <xf numFmtId="0" fontId="36" fillId="0" borderId="0" xfId="1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8" fillId="0" borderId="4" xfId="0" applyFont="1" applyBorder="1" applyAlignment="1" applyProtection="1">
      <alignment vertical="center"/>
    </xf>
    <xf numFmtId="0" fontId="8" fillId="0" borderId="0" xfId="0" applyFont="1" applyAlignment="1" applyProtection="1">
      <alignment vertical="center"/>
    </xf>
    <xf numFmtId="0" fontId="37" fillId="0" borderId="0" xfId="0" applyFont="1" applyAlignment="1" applyProtection="1">
      <alignment horizontal="left" vertical="center"/>
    </xf>
    <xf numFmtId="0" fontId="8" fillId="0" borderId="0" xfId="0" applyFont="1" applyAlignment="1" applyProtection="1">
      <alignment horizontal="left" vertical="center"/>
    </xf>
    <xf numFmtId="0" fontId="8" fillId="0" borderId="0" xfId="0" applyFont="1" applyAlignment="1" applyProtection="1">
      <alignment horizontal="left" vertical="center" wrapText="1"/>
    </xf>
    <xf numFmtId="0" fontId="8" fillId="0" borderId="0" xfId="0" applyFont="1" applyAlignment="1" applyProtection="1">
      <alignment vertical="center"/>
      <protection locked="0"/>
    </xf>
    <xf numFmtId="0" fontId="8" fillId="0" borderId="4" xfId="0" applyFont="1" applyBorder="1" applyAlignment="1">
      <alignment vertical="center"/>
    </xf>
    <xf numFmtId="0" fontId="8" fillId="0" borderId="15" xfId="0" applyFont="1" applyBorder="1" applyAlignment="1" applyProtection="1">
      <alignment vertical="center"/>
    </xf>
    <xf numFmtId="0" fontId="8" fillId="0" borderId="0" xfId="0" applyFont="1" applyBorder="1" applyAlignment="1" applyProtection="1">
      <alignment vertical="center"/>
    </xf>
    <xf numFmtId="0" fontId="8" fillId="0" borderId="16" xfId="0" applyFont="1" applyBorder="1" applyAlignment="1" applyProtection="1">
      <alignment vertical="center"/>
    </xf>
    <xf numFmtId="0" fontId="8" fillId="0" borderId="0" xfId="0" applyFont="1" applyAlignment="1">
      <alignment horizontal="left" vertical="center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4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4" xfId="0" applyFont="1" applyBorder="1" applyAlignment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6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38" fillId="0" borderId="23" xfId="0" applyFont="1" applyBorder="1" applyAlignment="1" applyProtection="1">
      <alignment horizontal="center" vertical="center"/>
    </xf>
    <xf numFmtId="49" fontId="38" fillId="0" borderId="23" xfId="0" applyNumberFormat="1" applyFont="1" applyBorder="1" applyAlignment="1" applyProtection="1">
      <alignment horizontal="left" vertical="center" wrapText="1"/>
    </xf>
    <xf numFmtId="0" fontId="38" fillId="0" borderId="23" xfId="0" applyFont="1" applyBorder="1" applyAlignment="1" applyProtection="1">
      <alignment horizontal="left" vertical="center" wrapText="1"/>
    </xf>
    <xf numFmtId="0" fontId="38" fillId="0" borderId="23" xfId="0" applyFont="1" applyBorder="1" applyAlignment="1" applyProtection="1">
      <alignment horizontal="center" vertical="center" wrapText="1"/>
    </xf>
    <xf numFmtId="167" fontId="38" fillId="0" borderId="23" xfId="0" applyNumberFormat="1" applyFont="1" applyBorder="1" applyAlignment="1" applyProtection="1">
      <alignment vertical="center"/>
    </xf>
    <xf numFmtId="4" fontId="38" fillId="2" borderId="23" xfId="0" applyNumberFormat="1" applyFont="1" applyFill="1" applyBorder="1" applyAlignment="1" applyProtection="1">
      <alignment vertical="center"/>
      <protection locked="0"/>
    </xf>
    <xf numFmtId="4" fontId="38" fillId="0" borderId="23" xfId="0" applyNumberFormat="1" applyFont="1" applyBorder="1" applyAlignment="1" applyProtection="1">
      <alignment vertical="center"/>
    </xf>
    <xf numFmtId="0" fontId="39" fillId="0" borderId="23" xfId="0" applyFont="1" applyBorder="1" applyAlignment="1" applyProtection="1">
      <alignment vertical="center"/>
    </xf>
    <xf numFmtId="0" fontId="39" fillId="0" borderId="4" xfId="0" applyFont="1" applyBorder="1" applyAlignment="1">
      <alignment vertical="center"/>
    </xf>
    <xf numFmtId="0" fontId="38" fillId="2" borderId="15" xfId="0" applyFont="1" applyFill="1" applyBorder="1" applyAlignment="1" applyProtection="1">
      <alignment horizontal="left" vertical="center"/>
      <protection locked="0"/>
    </xf>
    <xf numFmtId="0" fontId="38" fillId="0" borderId="0" xfId="0" applyFont="1" applyBorder="1" applyAlignment="1" applyProtection="1">
      <alignment horizontal="center" vertical="center"/>
    </xf>
    <xf numFmtId="0" fontId="40" fillId="0" borderId="0" xfId="0" applyFont="1" applyAlignment="1" applyProtection="1">
      <alignment vertical="center" wrapText="1"/>
    </xf>
    <xf numFmtId="0" fontId="0" fillId="0" borderId="20" xfId="0" applyFont="1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1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0" fillId="0" borderId="4" xfId="0" applyFont="1" applyBorder="1" applyAlignment="1">
      <alignment horizontal="center" vertical="center" wrapText="1"/>
    </xf>
    <xf numFmtId="0" fontId="22" fillId="4" borderId="17" xfId="0" applyFont="1" applyFill="1" applyBorder="1" applyAlignment="1">
      <alignment horizontal="center" vertical="center" wrapText="1"/>
    </xf>
    <xf numFmtId="0" fontId="22" fillId="4" borderId="18" xfId="0" applyFont="1" applyFill="1" applyBorder="1" applyAlignment="1">
      <alignment horizontal="center" vertical="center" wrapText="1"/>
    </xf>
    <xf numFmtId="0" fontId="22" fillId="4" borderId="19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1" fillId="0" borderId="17" xfId="0" applyFont="1" applyBorder="1" applyAlignment="1">
      <alignment horizontal="left" vertical="center" wrapText="1"/>
    </xf>
    <xf numFmtId="0" fontId="41" fillId="0" borderId="23" xfId="0" applyFont="1" applyBorder="1" applyAlignment="1">
      <alignment horizontal="left" vertical="center" wrapText="1"/>
    </xf>
    <xf numFmtId="0" fontId="41" fillId="0" borderId="23" xfId="0" applyFont="1" applyBorder="1" applyAlignment="1">
      <alignment horizontal="left" vertical="center"/>
    </xf>
    <xf numFmtId="167" fontId="41" fillId="0" borderId="19" xfId="0" applyNumberFormat="1" applyFont="1" applyBorder="1" applyAlignment="1">
      <alignment vertical="center"/>
    </xf>
    <xf numFmtId="0" fontId="0" fillId="0" borderId="0" xfId="0" applyFont="1" applyAlignment="1">
      <alignment horizontal="left" vertical="center" wrapText="1"/>
    </xf>
    <xf numFmtId="167" fontId="0" fillId="0" borderId="0" xfId="0" applyNumberFormat="1" applyFont="1" applyAlignment="1">
      <alignment vertical="center"/>
    </xf>
    <xf numFmtId="0" fontId="34" fillId="0" borderId="0" xfId="0" applyFont="1" applyAlignment="1">
      <alignment horizontal="left" vertical="center"/>
    </xf>
    <xf numFmtId="0" fontId="0" fillId="0" borderId="0" xfId="0" applyAlignment="1">
      <alignment vertical="top"/>
    </xf>
    <xf numFmtId="0" fontId="42" fillId="0" borderId="24" xfId="0" applyFont="1" applyBorder="1" applyAlignment="1">
      <alignment vertical="center" wrapText="1"/>
    </xf>
    <xf numFmtId="0" fontId="42" fillId="0" borderId="25" xfId="0" applyFont="1" applyBorder="1" applyAlignment="1">
      <alignment vertical="center" wrapText="1"/>
    </xf>
    <xf numFmtId="0" fontId="42" fillId="0" borderId="26" xfId="0" applyFont="1" applyBorder="1" applyAlignment="1">
      <alignment vertical="center" wrapText="1"/>
    </xf>
    <xf numFmtId="0" fontId="42" fillId="0" borderId="27" xfId="0" applyFont="1" applyBorder="1" applyAlignment="1">
      <alignment horizontal="center" vertical="center" wrapText="1"/>
    </xf>
    <xf numFmtId="0" fontId="43" fillId="0" borderId="1" xfId="0" applyFont="1" applyBorder="1" applyAlignment="1">
      <alignment horizontal="center" vertical="center" wrapText="1"/>
    </xf>
    <xf numFmtId="0" fontId="42" fillId="0" borderId="28" xfId="0" applyFont="1" applyBorder="1" applyAlignment="1">
      <alignment horizontal="center" vertical="center" wrapText="1"/>
    </xf>
    <xf numFmtId="0" fontId="42" fillId="0" borderId="27" xfId="0" applyFont="1" applyBorder="1" applyAlignment="1">
      <alignment vertical="center" wrapText="1"/>
    </xf>
    <xf numFmtId="0" fontId="44" fillId="0" borderId="29" xfId="0" applyFont="1" applyBorder="1" applyAlignment="1">
      <alignment horizontal="left" wrapText="1"/>
    </xf>
    <xf numFmtId="0" fontId="42" fillId="0" borderId="28" xfId="0" applyFont="1" applyBorder="1" applyAlignment="1">
      <alignment vertical="center" wrapText="1"/>
    </xf>
    <xf numFmtId="0" fontId="44" fillId="0" borderId="1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left" vertical="center" wrapText="1"/>
    </xf>
    <xf numFmtId="0" fontId="46" fillId="0" borderId="27" xfId="0" applyFont="1" applyBorder="1" applyAlignment="1">
      <alignment vertical="center" wrapText="1"/>
    </xf>
    <xf numFmtId="0" fontId="45" fillId="0" borderId="1" xfId="0" applyFont="1" applyBorder="1" applyAlignment="1">
      <alignment vertical="center" wrapText="1"/>
    </xf>
    <xf numFmtId="0" fontId="45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vertical="center"/>
    </xf>
    <xf numFmtId="49" fontId="45" fillId="0" borderId="1" xfId="0" applyNumberFormat="1" applyFont="1" applyBorder="1" applyAlignment="1">
      <alignment horizontal="left" vertical="center" wrapText="1"/>
    </xf>
    <xf numFmtId="49" fontId="45" fillId="0" borderId="1" xfId="0" applyNumberFormat="1" applyFont="1" applyBorder="1" applyAlignment="1">
      <alignment vertical="center" wrapText="1"/>
    </xf>
    <xf numFmtId="0" fontId="42" fillId="0" borderId="30" xfId="0" applyFont="1" applyBorder="1" applyAlignment="1">
      <alignment vertical="center" wrapText="1"/>
    </xf>
    <xf numFmtId="0" fontId="47" fillId="0" borderId="29" xfId="0" applyFont="1" applyBorder="1" applyAlignment="1">
      <alignment vertical="center" wrapText="1"/>
    </xf>
    <xf numFmtId="0" fontId="42" fillId="0" borderId="31" xfId="0" applyFont="1" applyBorder="1" applyAlignment="1">
      <alignment vertical="center" wrapText="1"/>
    </xf>
    <xf numFmtId="0" fontId="42" fillId="0" borderId="1" xfId="0" applyFont="1" applyBorder="1" applyAlignment="1">
      <alignment vertical="top"/>
    </xf>
    <xf numFmtId="0" fontId="42" fillId="0" borderId="0" xfId="0" applyFont="1" applyAlignment="1">
      <alignment vertical="top"/>
    </xf>
    <xf numFmtId="0" fontId="42" fillId="0" borderId="24" xfId="0" applyFont="1" applyBorder="1" applyAlignment="1">
      <alignment horizontal="left" vertical="center"/>
    </xf>
    <xf numFmtId="0" fontId="42" fillId="0" borderId="25" xfId="0" applyFont="1" applyBorder="1" applyAlignment="1">
      <alignment horizontal="left" vertical="center"/>
    </xf>
    <xf numFmtId="0" fontId="42" fillId="0" borderId="26" xfId="0" applyFont="1" applyBorder="1" applyAlignment="1">
      <alignment horizontal="left" vertical="center"/>
    </xf>
    <xf numFmtId="0" fontId="42" fillId="0" borderId="27" xfId="0" applyFont="1" applyBorder="1" applyAlignment="1">
      <alignment horizontal="left" vertical="center"/>
    </xf>
    <xf numFmtId="0" fontId="43" fillId="0" borderId="1" xfId="0" applyFont="1" applyBorder="1" applyAlignment="1">
      <alignment horizontal="center" vertical="center"/>
    </xf>
    <xf numFmtId="0" fontId="42" fillId="0" borderId="28" xfId="0" applyFont="1" applyBorder="1" applyAlignment="1">
      <alignment horizontal="left" vertical="center"/>
    </xf>
    <xf numFmtId="0" fontId="44" fillId="0" borderId="1" xfId="0" applyFont="1" applyBorder="1" applyAlignment="1">
      <alignment horizontal="left" vertical="center"/>
    </xf>
    <xf numFmtId="0" fontId="48" fillId="0" borderId="0" xfId="0" applyFont="1" applyAlignment="1">
      <alignment horizontal="left" vertical="center"/>
    </xf>
    <xf numFmtId="0" fontId="44" fillId="0" borderId="29" xfId="0" applyFont="1" applyBorder="1" applyAlignment="1">
      <alignment horizontal="left" vertical="center"/>
    </xf>
    <xf numFmtId="0" fontId="44" fillId="0" borderId="29" xfId="0" applyFont="1" applyBorder="1" applyAlignment="1">
      <alignment horizontal="center" vertical="center"/>
    </xf>
    <xf numFmtId="0" fontId="48" fillId="0" borderId="29" xfId="0" applyFont="1" applyBorder="1" applyAlignment="1">
      <alignment horizontal="left" vertical="center"/>
    </xf>
    <xf numFmtId="0" fontId="49" fillId="0" borderId="1" xfId="0" applyFont="1" applyBorder="1" applyAlignment="1">
      <alignment horizontal="left" vertical="center"/>
    </xf>
    <xf numFmtId="0" fontId="46" fillId="0" borderId="0" xfId="0" applyFont="1" applyAlignment="1">
      <alignment horizontal="left" vertical="center"/>
    </xf>
    <xf numFmtId="0" fontId="50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horizontal="center" vertical="center"/>
    </xf>
    <xf numFmtId="0" fontId="45" fillId="0" borderId="0" xfId="0" applyFont="1" applyAlignment="1">
      <alignment horizontal="left" vertical="center"/>
    </xf>
    <xf numFmtId="0" fontId="46" fillId="0" borderId="27" xfId="0" applyFont="1" applyBorder="1" applyAlignment="1">
      <alignment horizontal="left" vertical="center"/>
    </xf>
    <xf numFmtId="0" fontId="45" fillId="0" borderId="1" xfId="0" applyFont="1" applyFill="1" applyBorder="1" applyAlignment="1">
      <alignment horizontal="left" vertical="center"/>
    </xf>
    <xf numFmtId="0" fontId="45" fillId="0" borderId="1" xfId="0" applyFont="1" applyFill="1" applyBorder="1" applyAlignment="1">
      <alignment horizontal="center" vertical="center"/>
    </xf>
    <xf numFmtId="0" fontId="42" fillId="0" borderId="30" xfId="0" applyFont="1" applyBorder="1" applyAlignment="1">
      <alignment horizontal="left" vertical="center"/>
    </xf>
    <xf numFmtId="0" fontId="47" fillId="0" borderId="29" xfId="0" applyFont="1" applyBorder="1" applyAlignment="1">
      <alignment horizontal="left" vertical="center"/>
    </xf>
    <xf numFmtId="0" fontId="42" fillId="0" borderId="31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8" fillId="0" borderId="1" xfId="0" applyFont="1" applyBorder="1" applyAlignment="1">
      <alignment horizontal="left" vertical="center"/>
    </xf>
    <xf numFmtId="0" fontId="46" fillId="0" borderId="29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center" wrapText="1"/>
    </xf>
    <xf numFmtId="0" fontId="46" fillId="0" borderId="1" xfId="0" applyFont="1" applyBorder="1" applyAlignment="1">
      <alignment horizontal="left" vertical="center" wrapText="1"/>
    </xf>
    <xf numFmtId="0" fontId="46" fillId="0" borderId="1" xfId="0" applyFont="1" applyBorder="1" applyAlignment="1">
      <alignment horizontal="center" vertical="center" wrapText="1"/>
    </xf>
    <xf numFmtId="0" fontId="42" fillId="0" borderId="24" xfId="0" applyFont="1" applyBorder="1" applyAlignment="1">
      <alignment horizontal="left" vertical="center" wrapText="1"/>
    </xf>
    <xf numFmtId="0" fontId="42" fillId="0" borderId="25" xfId="0" applyFont="1" applyBorder="1" applyAlignment="1">
      <alignment horizontal="left" vertical="center" wrapText="1"/>
    </xf>
    <xf numFmtId="0" fontId="42" fillId="0" borderId="26" xfId="0" applyFont="1" applyBorder="1" applyAlignment="1">
      <alignment horizontal="left" vertical="center" wrapText="1"/>
    </xf>
    <xf numFmtId="0" fontId="42" fillId="0" borderId="27" xfId="0" applyFont="1" applyBorder="1" applyAlignment="1">
      <alignment horizontal="left" vertical="center" wrapText="1"/>
    </xf>
    <xf numFmtId="0" fontId="42" fillId="0" borderId="28" xfId="0" applyFont="1" applyBorder="1" applyAlignment="1">
      <alignment horizontal="left" vertical="center" wrapText="1"/>
    </xf>
    <xf numFmtId="0" fontId="48" fillId="0" borderId="27" xfId="0" applyFont="1" applyBorder="1" applyAlignment="1">
      <alignment horizontal="left" vertical="center" wrapText="1"/>
    </xf>
    <xf numFmtId="0" fontId="48" fillId="0" borderId="28" xfId="0" applyFont="1" applyBorder="1" applyAlignment="1">
      <alignment horizontal="left" vertical="center" wrapText="1"/>
    </xf>
    <xf numFmtId="0" fontId="46" fillId="0" borderId="27" xfId="0" applyFont="1" applyBorder="1" applyAlignment="1">
      <alignment horizontal="left" vertical="center" wrapText="1"/>
    </xf>
    <xf numFmtId="0" fontId="46" fillId="0" borderId="1" xfId="0" applyFont="1" applyBorder="1" applyAlignment="1">
      <alignment horizontal="left" vertical="center"/>
    </xf>
    <xf numFmtId="0" fontId="46" fillId="0" borderId="28" xfId="0" applyFont="1" applyBorder="1" applyAlignment="1">
      <alignment horizontal="left" vertical="center" wrapText="1"/>
    </xf>
    <xf numFmtId="0" fontId="46" fillId="0" borderId="28" xfId="0" applyFont="1" applyBorder="1" applyAlignment="1">
      <alignment horizontal="left" vertical="center"/>
    </xf>
    <xf numFmtId="0" fontId="46" fillId="0" borderId="30" xfId="0" applyFont="1" applyBorder="1" applyAlignment="1">
      <alignment horizontal="left" vertical="center" wrapText="1"/>
    </xf>
    <xf numFmtId="0" fontId="46" fillId="0" borderId="29" xfId="0" applyFont="1" applyBorder="1" applyAlignment="1">
      <alignment horizontal="left" vertical="center" wrapText="1"/>
    </xf>
    <xf numFmtId="0" fontId="46" fillId="0" borderId="31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left" vertical="top"/>
    </xf>
    <xf numFmtId="0" fontId="45" fillId="0" borderId="1" xfId="0" applyFont="1" applyBorder="1" applyAlignment="1">
      <alignment horizontal="center" vertical="top"/>
    </xf>
    <xf numFmtId="0" fontId="46" fillId="0" borderId="30" xfId="0" applyFont="1" applyBorder="1" applyAlignment="1">
      <alignment horizontal="left" vertical="center"/>
    </xf>
    <xf numFmtId="0" fontId="46" fillId="0" borderId="31" xfId="0" applyFont="1" applyBorder="1" applyAlignment="1">
      <alignment horizontal="left" vertical="center"/>
    </xf>
    <xf numFmtId="0" fontId="46" fillId="0" borderId="1" xfId="0" applyFont="1" applyBorder="1" applyAlignment="1">
      <alignment horizontal="center" vertical="center"/>
    </xf>
    <xf numFmtId="0" fontId="48" fillId="0" borderId="0" xfId="0" applyFont="1" applyAlignment="1">
      <alignment vertical="center"/>
    </xf>
    <xf numFmtId="0" fontId="44" fillId="0" borderId="1" xfId="0" applyFont="1" applyBorder="1" applyAlignment="1">
      <alignment vertical="center"/>
    </xf>
    <xf numFmtId="0" fontId="48" fillId="0" borderId="29" xfId="0" applyFont="1" applyBorder="1" applyAlignment="1">
      <alignment vertical="center"/>
    </xf>
    <xf numFmtId="0" fontId="44" fillId="0" borderId="29" xfId="0" applyFont="1" applyBorder="1" applyAlignment="1">
      <alignment vertical="center"/>
    </xf>
    <xf numFmtId="0" fontId="45" fillId="0" borderId="1" xfId="0" applyFont="1" applyBorder="1" applyAlignment="1">
      <alignment vertical="top"/>
    </xf>
    <xf numFmtId="49" fontId="45" fillId="0" borderId="1" xfId="0" applyNumberFormat="1" applyFont="1" applyBorder="1" applyAlignment="1">
      <alignment horizontal="left" vertical="center"/>
    </xf>
    <xf numFmtId="0" fontId="51" fillId="0" borderId="27" xfId="0" applyFont="1" applyBorder="1" applyAlignment="1" applyProtection="1">
      <alignment horizontal="left" vertical="center"/>
    </xf>
    <xf numFmtId="0" fontId="52" fillId="0" borderId="1" xfId="0" applyFont="1" applyBorder="1" applyAlignment="1" applyProtection="1">
      <alignment vertical="top"/>
    </xf>
    <xf numFmtId="0" fontId="52" fillId="0" borderId="1" xfId="0" applyFont="1" applyBorder="1" applyAlignment="1" applyProtection="1">
      <alignment horizontal="left" vertical="center"/>
    </xf>
    <xf numFmtId="0" fontId="52" fillId="0" borderId="1" xfId="0" applyFont="1" applyBorder="1" applyAlignment="1" applyProtection="1">
      <alignment horizontal="center" vertical="center"/>
    </xf>
    <xf numFmtId="49" fontId="52" fillId="0" borderId="1" xfId="0" applyNumberFormat="1" applyFont="1" applyBorder="1" applyAlignment="1" applyProtection="1">
      <alignment horizontal="left" vertical="center"/>
    </xf>
    <xf numFmtId="0" fontId="51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44" fillId="0" borderId="29" xfId="0" applyFont="1" applyBorder="1" applyAlignment="1">
      <alignment horizontal="left"/>
    </xf>
    <xf numFmtId="0" fontId="48" fillId="0" borderId="29" xfId="0" applyFont="1" applyBorder="1" applyAlignment="1"/>
    <xf numFmtId="0" fontId="42" fillId="0" borderId="27" xfId="0" applyFont="1" applyBorder="1" applyAlignment="1">
      <alignment vertical="top"/>
    </xf>
    <xf numFmtId="0" fontId="42" fillId="0" borderId="28" xfId="0" applyFont="1" applyBorder="1" applyAlignment="1">
      <alignment vertical="top"/>
    </xf>
    <xf numFmtId="0" fontId="42" fillId="0" borderId="30" xfId="0" applyFont="1" applyBorder="1" applyAlignment="1">
      <alignment vertical="top"/>
    </xf>
    <xf numFmtId="0" fontId="42" fillId="0" borderId="29" xfId="0" applyFont="1" applyBorder="1" applyAlignment="1">
      <alignment vertical="top"/>
    </xf>
    <xf numFmtId="0" fontId="42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theme" Target="theme/theme1.xml" /><Relationship Id="rId8" Type="http://schemas.openxmlformats.org/officeDocument/2006/relationships/calcChain" Target="calcChain.xml" /><Relationship Id="rId9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6385" cy="286385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2/121151103" TargetMode="External" /><Relationship Id="rId2" Type="http://schemas.openxmlformats.org/officeDocument/2006/relationships/hyperlink" Target="https://podminky.urs.cz/item/CS_URS_2024_02/122251102" TargetMode="External" /><Relationship Id="rId3" Type="http://schemas.openxmlformats.org/officeDocument/2006/relationships/hyperlink" Target="https://podminky.urs.cz/item/CS_URS_2024_02/162351103" TargetMode="External" /><Relationship Id="rId4" Type="http://schemas.openxmlformats.org/officeDocument/2006/relationships/hyperlink" Target="https://podminky.urs.cz/item/CS_URS_2024_02/171251201" TargetMode="External" /><Relationship Id="rId5" Type="http://schemas.openxmlformats.org/officeDocument/2006/relationships/hyperlink" Target="https://podminky.urs.cz/item/CS_URS_2024_02/184854113" TargetMode="External" /><Relationship Id="rId6" Type="http://schemas.openxmlformats.org/officeDocument/2006/relationships/hyperlink" Target="https://podminky.urs.cz/item/CS_URS_2024_02/167151101" TargetMode="External" /><Relationship Id="rId7" Type="http://schemas.openxmlformats.org/officeDocument/2006/relationships/hyperlink" Target="https://podminky.urs.cz/item/CS_URS_2024_02/162351103" TargetMode="External" /><Relationship Id="rId8" Type="http://schemas.openxmlformats.org/officeDocument/2006/relationships/hyperlink" Target="https://podminky.urs.cz/item/CS_URS_2024_02/171251101" TargetMode="External" /><Relationship Id="rId9" Type="http://schemas.openxmlformats.org/officeDocument/2006/relationships/hyperlink" Target="https://podminky.urs.cz/item/CS_URS_2024_02/181351003" TargetMode="External" /><Relationship Id="rId10" Type="http://schemas.openxmlformats.org/officeDocument/2006/relationships/hyperlink" Target="https://podminky.urs.cz/item/CS_URS_2024_02/183402121" TargetMode="External" /><Relationship Id="rId11" Type="http://schemas.openxmlformats.org/officeDocument/2006/relationships/hyperlink" Target="https://podminky.urs.cz/item/CS_URS_2024_02/183403153" TargetMode="External" /><Relationship Id="rId12" Type="http://schemas.openxmlformats.org/officeDocument/2006/relationships/hyperlink" Target="https://podminky.urs.cz/item/CS_URS_2024_02/184853511" TargetMode="External" /><Relationship Id="rId13" Type="http://schemas.openxmlformats.org/officeDocument/2006/relationships/hyperlink" Target="https://podminky.urs.cz/item/CS_URS_2024_02/181111121" TargetMode="External" /><Relationship Id="rId14" Type="http://schemas.openxmlformats.org/officeDocument/2006/relationships/hyperlink" Target="https://podminky.urs.cz/item/CS_URS_2024_02/997013635" TargetMode="External" /><Relationship Id="rId15" Type="http://schemas.openxmlformats.org/officeDocument/2006/relationships/hyperlink" Target="https://podminky.urs.cz/item/CS_URS_2024_02/997221873" TargetMode="External" /><Relationship Id="rId16" Type="http://schemas.openxmlformats.org/officeDocument/2006/relationships/hyperlink" Target="https://podminky.urs.cz/item/CS_URS_2024_02/997221858" TargetMode="External" /><Relationship Id="rId17" Type="http://schemas.openxmlformats.org/officeDocument/2006/relationships/hyperlink" Target="https://podminky.urs.cz/item/CS_URS_2024_02/119005153" TargetMode="External" /><Relationship Id="rId18" Type="http://schemas.openxmlformats.org/officeDocument/2006/relationships/hyperlink" Target="https://podminky.urs.cz/item/CS_URS_2024_02/183101121" TargetMode="External" /><Relationship Id="rId19" Type="http://schemas.openxmlformats.org/officeDocument/2006/relationships/hyperlink" Target="https://podminky.urs.cz/item/CS_URS_2024_02/183101222" TargetMode="External" /><Relationship Id="rId20" Type="http://schemas.openxmlformats.org/officeDocument/2006/relationships/hyperlink" Target="https://podminky.urs.cz/item/CS_URS_2024_02/184814211" TargetMode="External" /><Relationship Id="rId21" Type="http://schemas.openxmlformats.org/officeDocument/2006/relationships/hyperlink" Target="https://podminky.urs.cz/item/CS_URS_2024_02/184102115" TargetMode="External" /><Relationship Id="rId22" Type="http://schemas.openxmlformats.org/officeDocument/2006/relationships/hyperlink" Target="https://podminky.urs.cz/item/CS_URS_2024_02/184215412" TargetMode="External" /><Relationship Id="rId23" Type="http://schemas.openxmlformats.org/officeDocument/2006/relationships/hyperlink" Target="https://podminky.urs.cz/item/CS_URS_2024_02/184911421" TargetMode="External" /><Relationship Id="rId24" Type="http://schemas.openxmlformats.org/officeDocument/2006/relationships/hyperlink" Target="https://podminky.urs.cz/item/CS_URS_2024_02/184801121" TargetMode="External" /><Relationship Id="rId25" Type="http://schemas.openxmlformats.org/officeDocument/2006/relationships/hyperlink" Target="https://podminky.urs.cz/item/CS_URS_2024_02/184813241" TargetMode="External" /><Relationship Id="rId26" Type="http://schemas.openxmlformats.org/officeDocument/2006/relationships/hyperlink" Target="https://podminky.urs.cz/item/CS_URS_2024_02/184215133" TargetMode="External" /><Relationship Id="rId27" Type="http://schemas.openxmlformats.org/officeDocument/2006/relationships/hyperlink" Target="https://podminky.urs.cz/item/CS_URS_2024_02/185804311" TargetMode="External" /><Relationship Id="rId28" Type="http://schemas.openxmlformats.org/officeDocument/2006/relationships/hyperlink" Target="https://podminky.urs.cz/item/CS_URS_2024_02/185851121" TargetMode="External" /><Relationship Id="rId29" Type="http://schemas.openxmlformats.org/officeDocument/2006/relationships/hyperlink" Target="https://podminky.urs.cz/item/CS_URS_2024_02/185851129" TargetMode="External" /><Relationship Id="rId30" Type="http://schemas.openxmlformats.org/officeDocument/2006/relationships/hyperlink" Target="https://podminky.urs.cz/item/CS_URS_2024_02/998231311" TargetMode="External" /><Relationship Id="rId31" Type="http://schemas.openxmlformats.org/officeDocument/2006/relationships/hyperlink" Target="https://podminky.urs.cz/item/CS_URS_2024_02/997221858" TargetMode="External" /><Relationship Id="rId32" Type="http://schemas.openxmlformats.org/officeDocument/2006/relationships/hyperlink" Target="https://podminky.urs.cz/item/CS_URS_2024_02/119005151" TargetMode="External" /><Relationship Id="rId33" Type="http://schemas.openxmlformats.org/officeDocument/2006/relationships/hyperlink" Target="https://podminky.urs.cz/item/CS_URS_2024_02/183111114" TargetMode="External" /><Relationship Id="rId34" Type="http://schemas.openxmlformats.org/officeDocument/2006/relationships/hyperlink" Target="https://podminky.urs.cz/item/CS_URS_2024_02/184102211" TargetMode="External" /><Relationship Id="rId35" Type="http://schemas.openxmlformats.org/officeDocument/2006/relationships/hyperlink" Target="https://podminky.urs.cz/item/CS_URS_2024_02/184911421" TargetMode="External" /><Relationship Id="rId36" Type="http://schemas.openxmlformats.org/officeDocument/2006/relationships/hyperlink" Target="https://podminky.urs.cz/item/CS_URS_2024_02/185804311" TargetMode="External" /><Relationship Id="rId37" Type="http://schemas.openxmlformats.org/officeDocument/2006/relationships/hyperlink" Target="https://podminky.urs.cz/item/CS_URS_2024_02/185851121" TargetMode="External" /><Relationship Id="rId38" Type="http://schemas.openxmlformats.org/officeDocument/2006/relationships/hyperlink" Target="https://podminky.urs.cz/item/CS_URS_2024_02/185851129" TargetMode="External" /><Relationship Id="rId39" Type="http://schemas.openxmlformats.org/officeDocument/2006/relationships/hyperlink" Target="https://podminky.urs.cz/item/CS_URS_2024_02/998231311" TargetMode="External" /><Relationship Id="rId40" Type="http://schemas.openxmlformats.org/officeDocument/2006/relationships/hyperlink" Target="https://podminky.urs.cz/item/CS_URS_2024_02/119005122" TargetMode="External" /><Relationship Id="rId41" Type="http://schemas.openxmlformats.org/officeDocument/2006/relationships/hyperlink" Target="https://podminky.urs.cz/item/CS_URS_2024_02/183111111" TargetMode="External" /><Relationship Id="rId42" Type="http://schemas.openxmlformats.org/officeDocument/2006/relationships/hyperlink" Target="https://podminky.urs.cz/item/CS_URS_2024_02/183211313" TargetMode="External" /><Relationship Id="rId43" Type="http://schemas.openxmlformats.org/officeDocument/2006/relationships/hyperlink" Target="https://podminky.urs.cz/item/CS_URS_2024_02/183211322" TargetMode="External" /><Relationship Id="rId44" Type="http://schemas.openxmlformats.org/officeDocument/2006/relationships/hyperlink" Target="https://podminky.urs.cz/item/CS_URS_2024_02/184911161" TargetMode="External" /><Relationship Id="rId45" Type="http://schemas.openxmlformats.org/officeDocument/2006/relationships/hyperlink" Target="https://podminky.urs.cz/item/CS_URS_2024_02/185804311" TargetMode="External" /><Relationship Id="rId46" Type="http://schemas.openxmlformats.org/officeDocument/2006/relationships/hyperlink" Target="https://podminky.urs.cz/item/CS_URS_2024_02/185851121" TargetMode="External" /><Relationship Id="rId47" Type="http://schemas.openxmlformats.org/officeDocument/2006/relationships/hyperlink" Target="https://podminky.urs.cz/item/CS_URS_2024_02/185851129" TargetMode="External" /><Relationship Id="rId48" Type="http://schemas.openxmlformats.org/officeDocument/2006/relationships/hyperlink" Target="https://podminky.urs.cz/item/CS_URS_2024_02/185804111" TargetMode="External" /><Relationship Id="rId49" Type="http://schemas.openxmlformats.org/officeDocument/2006/relationships/hyperlink" Target="https://podminky.urs.cz/item/CS_URS_2024_02/998231311" TargetMode="External" /><Relationship Id="rId50" Type="http://schemas.openxmlformats.org/officeDocument/2006/relationships/hyperlink" Target="https://podminky.urs.cz/item/CS_URS_2024_02/183451411" TargetMode="External" /><Relationship Id="rId51" Type="http://schemas.openxmlformats.org/officeDocument/2006/relationships/hyperlink" Target="https://podminky.urs.cz/item/CS_URS_2024_02/183451311" TargetMode="External" /><Relationship Id="rId52" Type="http://schemas.openxmlformats.org/officeDocument/2006/relationships/hyperlink" Target="https://podminky.urs.cz/item/CS_URS_2024_02/183403153" TargetMode="External" /><Relationship Id="rId53" Type="http://schemas.openxmlformats.org/officeDocument/2006/relationships/hyperlink" Target="https://podminky.urs.cz/item/CS_URS_2024_02/181411131" TargetMode="External" /><Relationship Id="rId54" Type="http://schemas.openxmlformats.org/officeDocument/2006/relationships/hyperlink" Target="https://podminky.urs.cz/item/CS_URS_2024_02/183403161" TargetMode="External" /><Relationship Id="rId55" Type="http://schemas.openxmlformats.org/officeDocument/2006/relationships/hyperlink" Target="https://podminky.urs.cz/item/CS_URS_2024_02/185804312" TargetMode="External" /><Relationship Id="rId56" Type="http://schemas.openxmlformats.org/officeDocument/2006/relationships/hyperlink" Target="https://podminky.urs.cz/item/CS_URS_2024_02/185851121" TargetMode="External" /><Relationship Id="rId57" Type="http://schemas.openxmlformats.org/officeDocument/2006/relationships/hyperlink" Target="https://podminky.urs.cz/item/CS_URS_2024_02/185851129" TargetMode="External" /><Relationship Id="rId58" Type="http://schemas.openxmlformats.org/officeDocument/2006/relationships/hyperlink" Target="https://podminky.urs.cz/item/CS_URS_2024_02/111151121" TargetMode="External" /><Relationship Id="rId59" Type="http://schemas.openxmlformats.org/officeDocument/2006/relationships/hyperlink" Target="https://podminky.urs.cz/item/CS_URS_2024_02/185803111" TargetMode="External" /><Relationship Id="rId60" Type="http://schemas.openxmlformats.org/officeDocument/2006/relationships/hyperlink" Target="https://podminky.urs.cz/item/CS_URS_2024_02/997221858" TargetMode="External" /><Relationship Id="rId61" Type="http://schemas.openxmlformats.org/officeDocument/2006/relationships/hyperlink" Target="https://podminky.urs.cz/item/CS_URS_2024_02/998231311" TargetMode="External" /><Relationship Id="rId62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8" t="s">
        <v>0</v>
      </c>
      <c r="AZ1" s="18" t="s">
        <v>1</v>
      </c>
      <c r="BA1" s="18" t="s">
        <v>2</v>
      </c>
      <c r="BB1" s="18" t="s">
        <v>3</v>
      </c>
      <c r="BT1" s="18" t="s">
        <v>4</v>
      </c>
      <c r="BU1" s="18" t="s">
        <v>4</v>
      </c>
      <c r="BV1" s="18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9" t="s">
        <v>6</v>
      </c>
      <c r="BT2" s="19" t="s">
        <v>7</v>
      </c>
    </row>
    <row r="3" s="1" customFormat="1" ht="6.96" customHeight="1">
      <c r="B3" s="20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2"/>
      <c r="BS3" s="19" t="s">
        <v>6</v>
      </c>
      <c r="BT3" s="19" t="s">
        <v>8</v>
      </c>
    </row>
    <row r="4" s="1" customFormat="1" ht="24.96" customHeight="1">
      <c r="B4" s="23"/>
      <c r="C4" s="24"/>
      <c r="D4" s="25" t="s">
        <v>9</v>
      </c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2"/>
      <c r="AS4" s="26" t="s">
        <v>10</v>
      </c>
      <c r="BE4" s="27" t="s">
        <v>11</v>
      </c>
      <c r="BS4" s="19" t="s">
        <v>12</v>
      </c>
    </row>
    <row r="5" s="1" customFormat="1" ht="12" customHeight="1">
      <c r="B5" s="23"/>
      <c r="C5" s="24"/>
      <c r="D5" s="28" t="s">
        <v>13</v>
      </c>
      <c r="E5" s="24"/>
      <c r="F5" s="24"/>
      <c r="G5" s="24"/>
      <c r="H5" s="24"/>
      <c r="I5" s="24"/>
      <c r="J5" s="24"/>
      <c r="K5" s="29" t="s">
        <v>14</v>
      </c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2"/>
      <c r="BE5" s="30" t="s">
        <v>15</v>
      </c>
      <c r="BS5" s="19" t="s">
        <v>6</v>
      </c>
    </row>
    <row r="6" s="1" customFormat="1" ht="36.96" customHeight="1">
      <c r="B6" s="23"/>
      <c r="C6" s="24"/>
      <c r="D6" s="31" t="s">
        <v>16</v>
      </c>
      <c r="E6" s="24"/>
      <c r="F6" s="24"/>
      <c r="G6" s="24"/>
      <c r="H6" s="24"/>
      <c r="I6" s="24"/>
      <c r="J6" s="24"/>
      <c r="K6" s="32" t="s">
        <v>17</v>
      </c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2"/>
      <c r="BE6" s="33"/>
      <c r="BS6" s="19" t="s">
        <v>6</v>
      </c>
    </row>
    <row r="7" s="1" customFormat="1" ht="12" customHeight="1">
      <c r="B7" s="23"/>
      <c r="C7" s="24"/>
      <c r="D7" s="34" t="s">
        <v>18</v>
      </c>
      <c r="E7" s="24"/>
      <c r="F7" s="24"/>
      <c r="G7" s="24"/>
      <c r="H7" s="24"/>
      <c r="I7" s="24"/>
      <c r="J7" s="24"/>
      <c r="K7" s="29" t="s">
        <v>19</v>
      </c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34" t="s">
        <v>20</v>
      </c>
      <c r="AL7" s="24"/>
      <c r="AM7" s="24"/>
      <c r="AN7" s="29" t="s">
        <v>19</v>
      </c>
      <c r="AO7" s="24"/>
      <c r="AP7" s="24"/>
      <c r="AQ7" s="24"/>
      <c r="AR7" s="22"/>
      <c r="BE7" s="33"/>
      <c r="BS7" s="19" t="s">
        <v>6</v>
      </c>
    </row>
    <row r="8" s="1" customFormat="1" ht="12" customHeight="1">
      <c r="B8" s="23"/>
      <c r="C8" s="24"/>
      <c r="D8" s="34" t="s">
        <v>21</v>
      </c>
      <c r="E8" s="24"/>
      <c r="F8" s="24"/>
      <c r="G8" s="24"/>
      <c r="H8" s="24"/>
      <c r="I8" s="24"/>
      <c r="J8" s="24"/>
      <c r="K8" s="29" t="s">
        <v>22</v>
      </c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34" t="s">
        <v>23</v>
      </c>
      <c r="AL8" s="24"/>
      <c r="AM8" s="24"/>
      <c r="AN8" s="35" t="s">
        <v>24</v>
      </c>
      <c r="AO8" s="24"/>
      <c r="AP8" s="24"/>
      <c r="AQ8" s="24"/>
      <c r="AR8" s="22"/>
      <c r="BE8" s="33"/>
      <c r="BS8" s="19" t="s">
        <v>6</v>
      </c>
    </row>
    <row r="9" s="1" customFormat="1" ht="14.4" customHeight="1">
      <c r="B9" s="23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2"/>
      <c r="BE9" s="33"/>
      <c r="BS9" s="19" t="s">
        <v>6</v>
      </c>
    </row>
    <row r="10" s="1" customFormat="1" ht="12" customHeight="1">
      <c r="B10" s="23"/>
      <c r="C10" s="24"/>
      <c r="D10" s="34" t="s">
        <v>25</v>
      </c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34" t="s">
        <v>26</v>
      </c>
      <c r="AL10" s="24"/>
      <c r="AM10" s="24"/>
      <c r="AN10" s="29" t="s">
        <v>27</v>
      </c>
      <c r="AO10" s="24"/>
      <c r="AP10" s="24"/>
      <c r="AQ10" s="24"/>
      <c r="AR10" s="22"/>
      <c r="BE10" s="33"/>
      <c r="BS10" s="19" t="s">
        <v>6</v>
      </c>
    </row>
    <row r="11" s="1" customFormat="1" ht="18.48" customHeight="1">
      <c r="B11" s="23"/>
      <c r="C11" s="24"/>
      <c r="D11" s="24"/>
      <c r="E11" s="29" t="s">
        <v>28</v>
      </c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34" t="s">
        <v>29</v>
      </c>
      <c r="AL11" s="24"/>
      <c r="AM11" s="24"/>
      <c r="AN11" s="29" t="s">
        <v>30</v>
      </c>
      <c r="AO11" s="24"/>
      <c r="AP11" s="24"/>
      <c r="AQ11" s="24"/>
      <c r="AR11" s="22"/>
      <c r="BE11" s="33"/>
      <c r="BS11" s="19" t="s">
        <v>6</v>
      </c>
    </row>
    <row r="12" s="1" customFormat="1" ht="6.96" customHeight="1">
      <c r="B12" s="23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2"/>
      <c r="BE12" s="33"/>
      <c r="BS12" s="19" t="s">
        <v>6</v>
      </c>
    </row>
    <row r="13" s="1" customFormat="1" ht="12" customHeight="1">
      <c r="B13" s="23"/>
      <c r="C13" s="24"/>
      <c r="D13" s="34" t="s">
        <v>31</v>
      </c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34" t="s">
        <v>26</v>
      </c>
      <c r="AL13" s="24"/>
      <c r="AM13" s="24"/>
      <c r="AN13" s="36" t="s">
        <v>32</v>
      </c>
      <c r="AO13" s="24"/>
      <c r="AP13" s="24"/>
      <c r="AQ13" s="24"/>
      <c r="AR13" s="22"/>
      <c r="BE13" s="33"/>
      <c r="BS13" s="19" t="s">
        <v>6</v>
      </c>
    </row>
    <row r="14">
      <c r="B14" s="23"/>
      <c r="C14" s="24"/>
      <c r="D14" s="24"/>
      <c r="E14" s="36" t="s">
        <v>32</v>
      </c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4" t="s">
        <v>29</v>
      </c>
      <c r="AL14" s="24"/>
      <c r="AM14" s="24"/>
      <c r="AN14" s="36" t="s">
        <v>32</v>
      </c>
      <c r="AO14" s="24"/>
      <c r="AP14" s="24"/>
      <c r="AQ14" s="24"/>
      <c r="AR14" s="22"/>
      <c r="BE14" s="33"/>
      <c r="BS14" s="19" t="s">
        <v>6</v>
      </c>
    </row>
    <row r="15" s="1" customFormat="1" ht="6.96" customHeight="1">
      <c r="B15" s="23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2"/>
      <c r="BE15" s="33"/>
      <c r="BS15" s="19" t="s">
        <v>4</v>
      </c>
    </row>
    <row r="16" s="1" customFormat="1" ht="12" customHeight="1">
      <c r="B16" s="23"/>
      <c r="C16" s="24"/>
      <c r="D16" s="34" t="s">
        <v>33</v>
      </c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34" t="s">
        <v>26</v>
      </c>
      <c r="AL16" s="24"/>
      <c r="AM16" s="24"/>
      <c r="AN16" s="29" t="s">
        <v>34</v>
      </c>
      <c r="AO16" s="24"/>
      <c r="AP16" s="24"/>
      <c r="AQ16" s="24"/>
      <c r="AR16" s="22"/>
      <c r="BE16" s="33"/>
      <c r="BS16" s="19" t="s">
        <v>4</v>
      </c>
    </row>
    <row r="17" s="1" customFormat="1" ht="18.48" customHeight="1">
      <c r="B17" s="23"/>
      <c r="C17" s="24"/>
      <c r="D17" s="24"/>
      <c r="E17" s="29" t="s">
        <v>35</v>
      </c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34" t="s">
        <v>29</v>
      </c>
      <c r="AL17" s="24"/>
      <c r="AM17" s="24"/>
      <c r="AN17" s="29" t="s">
        <v>36</v>
      </c>
      <c r="AO17" s="24"/>
      <c r="AP17" s="24"/>
      <c r="AQ17" s="24"/>
      <c r="AR17" s="22"/>
      <c r="BE17" s="33"/>
      <c r="BS17" s="19" t="s">
        <v>37</v>
      </c>
    </row>
    <row r="18" s="1" customFormat="1" ht="6.96" customHeight="1">
      <c r="B18" s="23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2"/>
      <c r="BE18" s="33"/>
      <c r="BS18" s="19" t="s">
        <v>6</v>
      </c>
    </row>
    <row r="19" s="1" customFormat="1" ht="12" customHeight="1">
      <c r="B19" s="23"/>
      <c r="C19" s="24"/>
      <c r="D19" s="34" t="s">
        <v>38</v>
      </c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34" t="s">
        <v>26</v>
      </c>
      <c r="AL19" s="24"/>
      <c r="AM19" s="24"/>
      <c r="AN19" s="29" t="s">
        <v>39</v>
      </c>
      <c r="AO19" s="24"/>
      <c r="AP19" s="24"/>
      <c r="AQ19" s="24"/>
      <c r="AR19" s="22"/>
      <c r="BE19" s="33"/>
      <c r="BS19" s="19" t="s">
        <v>6</v>
      </c>
    </row>
    <row r="20" s="1" customFormat="1" ht="18.48" customHeight="1">
      <c r="B20" s="23"/>
      <c r="C20" s="24"/>
      <c r="D20" s="24"/>
      <c r="E20" s="29" t="s">
        <v>40</v>
      </c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34" t="s">
        <v>29</v>
      </c>
      <c r="AL20" s="24"/>
      <c r="AM20" s="24"/>
      <c r="AN20" s="29" t="s">
        <v>19</v>
      </c>
      <c r="AO20" s="24"/>
      <c r="AP20" s="24"/>
      <c r="AQ20" s="24"/>
      <c r="AR20" s="22"/>
      <c r="BE20" s="33"/>
      <c r="BS20" s="19" t="s">
        <v>4</v>
      </c>
    </row>
    <row r="21" s="1" customFormat="1" ht="6.96" customHeight="1">
      <c r="B21" s="23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2"/>
      <c r="BE21" s="33"/>
    </row>
    <row r="22" s="1" customFormat="1" ht="12" customHeight="1">
      <c r="B22" s="23"/>
      <c r="C22" s="24"/>
      <c r="D22" s="34" t="s">
        <v>41</v>
      </c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2"/>
      <c r="BE22" s="33"/>
    </row>
    <row r="23" s="1" customFormat="1" ht="119.25" customHeight="1">
      <c r="B23" s="23"/>
      <c r="C23" s="24"/>
      <c r="D23" s="24"/>
      <c r="E23" s="38" t="s">
        <v>42</v>
      </c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24"/>
      <c r="AP23" s="24"/>
      <c r="AQ23" s="24"/>
      <c r="AR23" s="22"/>
      <c r="BE23" s="33"/>
    </row>
    <row r="24" s="1" customFormat="1" ht="6.96" customHeight="1">
      <c r="B24" s="23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2"/>
      <c r="BE24" s="33"/>
    </row>
    <row r="25" s="1" customFormat="1" ht="6.96" customHeight="1">
      <c r="B25" s="23"/>
      <c r="C25" s="24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24"/>
      <c r="AQ25" s="24"/>
      <c r="AR25" s="22"/>
      <c r="BE25" s="33"/>
    </row>
    <row r="26" s="2" customFormat="1" ht="25.92" customHeight="1">
      <c r="A26" s="40"/>
      <c r="B26" s="41"/>
      <c r="C26" s="42"/>
      <c r="D26" s="43" t="s">
        <v>43</v>
      </c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5">
        <f>ROUND(AG54,2)</f>
        <v>0</v>
      </c>
      <c r="AL26" s="44"/>
      <c r="AM26" s="44"/>
      <c r="AN26" s="44"/>
      <c r="AO26" s="44"/>
      <c r="AP26" s="42"/>
      <c r="AQ26" s="42"/>
      <c r="AR26" s="46"/>
      <c r="BE26" s="33"/>
    </row>
    <row r="27" s="2" customFormat="1" ht="6.96" customHeight="1">
      <c r="A27" s="40"/>
      <c r="B27" s="41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6"/>
      <c r="BE27" s="33"/>
    </row>
    <row r="28" s="2" customFormat="1">
      <c r="A28" s="40"/>
      <c r="B28" s="41"/>
      <c r="C28" s="42"/>
      <c r="D28" s="42"/>
      <c r="E28" s="42"/>
      <c r="F28" s="42"/>
      <c r="G28" s="42"/>
      <c r="H28" s="42"/>
      <c r="I28" s="42"/>
      <c r="J28" s="42"/>
      <c r="K28" s="42"/>
      <c r="L28" s="47" t="s">
        <v>44</v>
      </c>
      <c r="M28" s="47"/>
      <c r="N28" s="47"/>
      <c r="O28" s="47"/>
      <c r="P28" s="47"/>
      <c r="Q28" s="42"/>
      <c r="R28" s="42"/>
      <c r="S28" s="42"/>
      <c r="T28" s="42"/>
      <c r="U28" s="42"/>
      <c r="V28" s="42"/>
      <c r="W28" s="47" t="s">
        <v>45</v>
      </c>
      <c r="X28" s="47"/>
      <c r="Y28" s="47"/>
      <c r="Z28" s="47"/>
      <c r="AA28" s="47"/>
      <c r="AB28" s="47"/>
      <c r="AC28" s="47"/>
      <c r="AD28" s="47"/>
      <c r="AE28" s="47"/>
      <c r="AF28" s="42"/>
      <c r="AG28" s="42"/>
      <c r="AH28" s="42"/>
      <c r="AI28" s="42"/>
      <c r="AJ28" s="42"/>
      <c r="AK28" s="47" t="s">
        <v>46</v>
      </c>
      <c r="AL28" s="47"/>
      <c r="AM28" s="47"/>
      <c r="AN28" s="47"/>
      <c r="AO28" s="47"/>
      <c r="AP28" s="42"/>
      <c r="AQ28" s="42"/>
      <c r="AR28" s="46"/>
      <c r="BE28" s="33"/>
    </row>
    <row r="29" s="3" customFormat="1" ht="14.4" customHeight="1">
      <c r="A29" s="3"/>
      <c r="B29" s="48"/>
      <c r="C29" s="49"/>
      <c r="D29" s="34" t="s">
        <v>47</v>
      </c>
      <c r="E29" s="49"/>
      <c r="F29" s="34" t="s">
        <v>48</v>
      </c>
      <c r="G29" s="49"/>
      <c r="H29" s="49"/>
      <c r="I29" s="49"/>
      <c r="J29" s="49"/>
      <c r="K29" s="49"/>
      <c r="L29" s="50">
        <v>0.20999999999999999</v>
      </c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51">
        <f>ROUND(AZ54, 2)</f>
        <v>0</v>
      </c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49"/>
      <c r="AK29" s="51">
        <f>ROUND(AV54, 2)</f>
        <v>0</v>
      </c>
      <c r="AL29" s="49"/>
      <c r="AM29" s="49"/>
      <c r="AN29" s="49"/>
      <c r="AO29" s="49"/>
      <c r="AP29" s="49"/>
      <c r="AQ29" s="49"/>
      <c r="AR29" s="52"/>
      <c r="BE29" s="53"/>
    </row>
    <row r="30" s="3" customFormat="1" ht="14.4" customHeight="1">
      <c r="A30" s="3"/>
      <c r="B30" s="48"/>
      <c r="C30" s="49"/>
      <c r="D30" s="49"/>
      <c r="E30" s="49"/>
      <c r="F30" s="34" t="s">
        <v>49</v>
      </c>
      <c r="G30" s="49"/>
      <c r="H30" s="49"/>
      <c r="I30" s="49"/>
      <c r="J30" s="49"/>
      <c r="K30" s="49"/>
      <c r="L30" s="50">
        <v>0.12</v>
      </c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51">
        <f>ROUND(BA54, 2)</f>
        <v>0</v>
      </c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51">
        <f>ROUND(AW54, 2)</f>
        <v>0</v>
      </c>
      <c r="AL30" s="49"/>
      <c r="AM30" s="49"/>
      <c r="AN30" s="49"/>
      <c r="AO30" s="49"/>
      <c r="AP30" s="49"/>
      <c r="AQ30" s="49"/>
      <c r="AR30" s="52"/>
      <c r="BE30" s="53"/>
    </row>
    <row r="31" hidden="1" s="3" customFormat="1" ht="14.4" customHeight="1">
      <c r="A31" s="3"/>
      <c r="B31" s="48"/>
      <c r="C31" s="49"/>
      <c r="D31" s="49"/>
      <c r="E31" s="49"/>
      <c r="F31" s="34" t="s">
        <v>50</v>
      </c>
      <c r="G31" s="49"/>
      <c r="H31" s="49"/>
      <c r="I31" s="49"/>
      <c r="J31" s="49"/>
      <c r="K31" s="49"/>
      <c r="L31" s="50">
        <v>0.20999999999999999</v>
      </c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51">
        <f>ROUND(BB54, 2)</f>
        <v>0</v>
      </c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49"/>
      <c r="AK31" s="51">
        <v>0</v>
      </c>
      <c r="AL31" s="49"/>
      <c r="AM31" s="49"/>
      <c r="AN31" s="49"/>
      <c r="AO31" s="49"/>
      <c r="AP31" s="49"/>
      <c r="AQ31" s="49"/>
      <c r="AR31" s="52"/>
      <c r="BE31" s="53"/>
    </row>
    <row r="32" hidden="1" s="3" customFormat="1" ht="14.4" customHeight="1">
      <c r="A32" s="3"/>
      <c r="B32" s="48"/>
      <c r="C32" s="49"/>
      <c r="D32" s="49"/>
      <c r="E32" s="49"/>
      <c r="F32" s="34" t="s">
        <v>51</v>
      </c>
      <c r="G32" s="49"/>
      <c r="H32" s="49"/>
      <c r="I32" s="49"/>
      <c r="J32" s="49"/>
      <c r="K32" s="49"/>
      <c r="L32" s="50">
        <v>0.12</v>
      </c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51">
        <f>ROUND(BC54, 2)</f>
        <v>0</v>
      </c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51">
        <v>0</v>
      </c>
      <c r="AL32" s="49"/>
      <c r="AM32" s="49"/>
      <c r="AN32" s="49"/>
      <c r="AO32" s="49"/>
      <c r="AP32" s="49"/>
      <c r="AQ32" s="49"/>
      <c r="AR32" s="52"/>
      <c r="BE32" s="53"/>
    </row>
    <row r="33" hidden="1" s="3" customFormat="1" ht="14.4" customHeight="1">
      <c r="A33" s="3"/>
      <c r="B33" s="48"/>
      <c r="C33" s="49"/>
      <c r="D33" s="49"/>
      <c r="E33" s="49"/>
      <c r="F33" s="34" t="s">
        <v>52</v>
      </c>
      <c r="G33" s="49"/>
      <c r="H33" s="49"/>
      <c r="I33" s="49"/>
      <c r="J33" s="49"/>
      <c r="K33" s="49"/>
      <c r="L33" s="50">
        <v>0</v>
      </c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51">
        <f>ROUND(BD54, 2)</f>
        <v>0</v>
      </c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51">
        <v>0</v>
      </c>
      <c r="AL33" s="49"/>
      <c r="AM33" s="49"/>
      <c r="AN33" s="49"/>
      <c r="AO33" s="49"/>
      <c r="AP33" s="49"/>
      <c r="AQ33" s="49"/>
      <c r="AR33" s="52"/>
      <c r="BE33" s="3"/>
    </row>
    <row r="34" s="2" customFormat="1" ht="6.96" customHeight="1">
      <c r="A34" s="40"/>
      <c r="B34" s="41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6"/>
      <c r="BE34" s="40"/>
    </row>
    <row r="35" s="2" customFormat="1" ht="25.92" customHeight="1">
      <c r="A35" s="40"/>
      <c r="B35" s="41"/>
      <c r="C35" s="54"/>
      <c r="D35" s="55" t="s">
        <v>53</v>
      </c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7" t="s">
        <v>54</v>
      </c>
      <c r="U35" s="56"/>
      <c r="V35" s="56"/>
      <c r="W35" s="56"/>
      <c r="X35" s="58" t="s">
        <v>55</v>
      </c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J35" s="56"/>
      <c r="AK35" s="59">
        <f>SUM(AK26:AK33)</f>
        <v>0</v>
      </c>
      <c r="AL35" s="56"/>
      <c r="AM35" s="56"/>
      <c r="AN35" s="56"/>
      <c r="AO35" s="60"/>
      <c r="AP35" s="54"/>
      <c r="AQ35" s="54"/>
      <c r="AR35" s="46"/>
      <c r="BE35" s="40"/>
    </row>
    <row r="36" s="2" customFormat="1" ht="6.96" customHeight="1">
      <c r="A36" s="40"/>
      <c r="B36" s="41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6"/>
      <c r="BE36" s="40"/>
    </row>
    <row r="37" s="2" customFormat="1" ht="6.96" customHeight="1">
      <c r="A37" s="40"/>
      <c r="B37" s="61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/>
      <c r="AI37" s="62"/>
      <c r="AJ37" s="62"/>
      <c r="AK37" s="62"/>
      <c r="AL37" s="62"/>
      <c r="AM37" s="62"/>
      <c r="AN37" s="62"/>
      <c r="AO37" s="62"/>
      <c r="AP37" s="62"/>
      <c r="AQ37" s="62"/>
      <c r="AR37" s="46"/>
      <c r="BE37" s="40"/>
    </row>
    <row r="41" s="2" customFormat="1" ht="6.96" customHeight="1">
      <c r="A41" s="40"/>
      <c r="B41" s="63"/>
      <c r="C41" s="64"/>
      <c r="D41" s="64"/>
      <c r="E41" s="64"/>
      <c r="F41" s="64"/>
      <c r="G41" s="64"/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4"/>
      <c r="AD41" s="64"/>
      <c r="AE41" s="64"/>
      <c r="AF41" s="64"/>
      <c r="AG41" s="64"/>
      <c r="AH41" s="64"/>
      <c r="AI41" s="64"/>
      <c r="AJ41" s="64"/>
      <c r="AK41" s="64"/>
      <c r="AL41" s="64"/>
      <c r="AM41" s="64"/>
      <c r="AN41" s="64"/>
      <c r="AO41" s="64"/>
      <c r="AP41" s="64"/>
      <c r="AQ41" s="64"/>
      <c r="AR41" s="46"/>
      <c r="BE41" s="40"/>
    </row>
    <row r="42" s="2" customFormat="1" ht="24.96" customHeight="1">
      <c r="A42" s="40"/>
      <c r="B42" s="41"/>
      <c r="C42" s="25" t="s">
        <v>56</v>
      </c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6"/>
      <c r="BE42" s="40"/>
    </row>
    <row r="43" s="2" customFormat="1" ht="6.96" customHeight="1">
      <c r="A43" s="40"/>
      <c r="B43" s="41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6"/>
      <c r="BE43" s="40"/>
    </row>
    <row r="44" s="4" customFormat="1" ht="12" customHeight="1">
      <c r="A44" s="4"/>
      <c r="B44" s="65"/>
      <c r="C44" s="34" t="s">
        <v>13</v>
      </c>
      <c r="D44" s="66"/>
      <c r="E44" s="66"/>
      <c r="F44" s="66"/>
      <c r="G44" s="66"/>
      <c r="H44" s="66"/>
      <c r="I44" s="66"/>
      <c r="J44" s="66"/>
      <c r="K44" s="66"/>
      <c r="L44" s="66" t="str">
        <f>K5</f>
        <v>2024_32_1</v>
      </c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6"/>
      <c r="Z44" s="66"/>
      <c r="AA44" s="66"/>
      <c r="AB44" s="66"/>
      <c r="AC44" s="66"/>
      <c r="AD44" s="66"/>
      <c r="AE44" s="66"/>
      <c r="AF44" s="66"/>
      <c r="AG44" s="66"/>
      <c r="AH44" s="66"/>
      <c r="AI44" s="66"/>
      <c r="AJ44" s="66"/>
      <c r="AK44" s="66"/>
      <c r="AL44" s="66"/>
      <c r="AM44" s="66"/>
      <c r="AN44" s="66"/>
      <c r="AO44" s="66"/>
      <c r="AP44" s="66"/>
      <c r="AQ44" s="66"/>
      <c r="AR44" s="67"/>
      <c r="BE44" s="4"/>
    </row>
    <row r="45" s="5" customFormat="1" ht="36.96" customHeight="1">
      <c r="A45" s="5"/>
      <c r="B45" s="68"/>
      <c r="C45" s="69" t="s">
        <v>16</v>
      </c>
      <c r="D45" s="70"/>
      <c r="E45" s="70"/>
      <c r="F45" s="70"/>
      <c r="G45" s="70"/>
      <c r="H45" s="70"/>
      <c r="I45" s="70"/>
      <c r="J45" s="70"/>
      <c r="K45" s="70"/>
      <c r="L45" s="71" t="str">
        <f>K6</f>
        <v>Revitalizace sídliště Severovýchod, Zábřeh - vegetační úpravy</v>
      </c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70"/>
      <c r="AE45" s="70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2"/>
      <c r="BE45" s="5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42"/>
      <c r="AL46" s="42"/>
      <c r="AM46" s="42"/>
      <c r="AN46" s="42"/>
      <c r="AO46" s="42"/>
      <c r="AP46" s="42"/>
      <c r="AQ46" s="42"/>
      <c r="AR46" s="46"/>
      <c r="BE46" s="40"/>
    </row>
    <row r="47" s="2" customFormat="1" ht="12" customHeight="1">
      <c r="A47" s="40"/>
      <c r="B47" s="41"/>
      <c r="C47" s="34" t="s">
        <v>21</v>
      </c>
      <c r="D47" s="42"/>
      <c r="E47" s="42"/>
      <c r="F47" s="42"/>
      <c r="G47" s="42"/>
      <c r="H47" s="42"/>
      <c r="I47" s="42"/>
      <c r="J47" s="42"/>
      <c r="K47" s="42"/>
      <c r="L47" s="73" t="str">
        <f>IF(K8="","",K8)</f>
        <v>Město Zábřeh, kat. úz. Zábřeh</v>
      </c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34" t="s">
        <v>23</v>
      </c>
      <c r="AJ47" s="42"/>
      <c r="AK47" s="42"/>
      <c r="AL47" s="42"/>
      <c r="AM47" s="74" t="str">
        <f>IF(AN8= "","",AN8)</f>
        <v>25. 11. 2024</v>
      </c>
      <c r="AN47" s="74"/>
      <c r="AO47" s="42"/>
      <c r="AP47" s="42"/>
      <c r="AQ47" s="42"/>
      <c r="AR47" s="46"/>
      <c r="BE47" s="40"/>
    </row>
    <row r="48" s="2" customFormat="1" ht="6.96" customHeight="1">
      <c r="A48" s="40"/>
      <c r="B48" s="41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42"/>
      <c r="AI48" s="42"/>
      <c r="AJ48" s="42"/>
      <c r="AK48" s="42"/>
      <c r="AL48" s="42"/>
      <c r="AM48" s="42"/>
      <c r="AN48" s="42"/>
      <c r="AO48" s="42"/>
      <c r="AP48" s="42"/>
      <c r="AQ48" s="42"/>
      <c r="AR48" s="46"/>
      <c r="BE48" s="40"/>
    </row>
    <row r="49" s="2" customFormat="1" ht="25.65" customHeight="1">
      <c r="A49" s="40"/>
      <c r="B49" s="41"/>
      <c r="C49" s="34" t="s">
        <v>25</v>
      </c>
      <c r="D49" s="42"/>
      <c r="E49" s="42"/>
      <c r="F49" s="42"/>
      <c r="G49" s="42"/>
      <c r="H49" s="42"/>
      <c r="I49" s="42"/>
      <c r="J49" s="42"/>
      <c r="K49" s="42"/>
      <c r="L49" s="66" t="str">
        <f>IF(E11= "","",E11)</f>
        <v>Město Zábřeh</v>
      </c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34" t="s">
        <v>33</v>
      </c>
      <c r="AJ49" s="42"/>
      <c r="AK49" s="42"/>
      <c r="AL49" s="42"/>
      <c r="AM49" s="75" t="str">
        <f>IF(E17="","",E17)</f>
        <v>Atelier Gaia – krajinná architektura, s.r.o.</v>
      </c>
      <c r="AN49" s="66"/>
      <c r="AO49" s="66"/>
      <c r="AP49" s="66"/>
      <c r="AQ49" s="42"/>
      <c r="AR49" s="46"/>
      <c r="AS49" s="76" t="s">
        <v>57</v>
      </c>
      <c r="AT49" s="77"/>
      <c r="AU49" s="78"/>
      <c r="AV49" s="78"/>
      <c r="AW49" s="78"/>
      <c r="AX49" s="78"/>
      <c r="AY49" s="78"/>
      <c r="AZ49" s="78"/>
      <c r="BA49" s="78"/>
      <c r="BB49" s="78"/>
      <c r="BC49" s="78"/>
      <c r="BD49" s="79"/>
      <c r="BE49" s="40"/>
    </row>
    <row r="50" s="2" customFormat="1" ht="15.15" customHeight="1">
      <c r="A50" s="40"/>
      <c r="B50" s="41"/>
      <c r="C50" s="34" t="s">
        <v>31</v>
      </c>
      <c r="D50" s="42"/>
      <c r="E50" s="42"/>
      <c r="F50" s="42"/>
      <c r="G50" s="42"/>
      <c r="H50" s="42"/>
      <c r="I50" s="42"/>
      <c r="J50" s="42"/>
      <c r="K50" s="42"/>
      <c r="L50" s="66" t="str">
        <f>IF(E14= "Vyplň údaj","",E14)</f>
        <v/>
      </c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34" t="s">
        <v>38</v>
      </c>
      <c r="AJ50" s="42"/>
      <c r="AK50" s="42"/>
      <c r="AL50" s="42"/>
      <c r="AM50" s="75" t="str">
        <f>IF(E20="","",E20)</f>
        <v>Ing. Vojtěch Biolek, Ph.D.</v>
      </c>
      <c r="AN50" s="66"/>
      <c r="AO50" s="66"/>
      <c r="AP50" s="66"/>
      <c r="AQ50" s="42"/>
      <c r="AR50" s="46"/>
      <c r="AS50" s="80"/>
      <c r="AT50" s="81"/>
      <c r="AU50" s="82"/>
      <c r="AV50" s="82"/>
      <c r="AW50" s="82"/>
      <c r="AX50" s="82"/>
      <c r="AY50" s="82"/>
      <c r="AZ50" s="82"/>
      <c r="BA50" s="82"/>
      <c r="BB50" s="82"/>
      <c r="BC50" s="82"/>
      <c r="BD50" s="83"/>
      <c r="BE50" s="40"/>
    </row>
    <row r="51" s="2" customFormat="1" ht="10.8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2"/>
      <c r="AJ51" s="42"/>
      <c r="AK51" s="42"/>
      <c r="AL51" s="42"/>
      <c r="AM51" s="42"/>
      <c r="AN51" s="42"/>
      <c r="AO51" s="42"/>
      <c r="AP51" s="42"/>
      <c r="AQ51" s="42"/>
      <c r="AR51" s="46"/>
      <c r="AS51" s="84"/>
      <c r="AT51" s="85"/>
      <c r="AU51" s="86"/>
      <c r="AV51" s="86"/>
      <c r="AW51" s="86"/>
      <c r="AX51" s="86"/>
      <c r="AY51" s="86"/>
      <c r="AZ51" s="86"/>
      <c r="BA51" s="86"/>
      <c r="BB51" s="86"/>
      <c r="BC51" s="86"/>
      <c r="BD51" s="87"/>
      <c r="BE51" s="40"/>
    </row>
    <row r="52" s="2" customFormat="1" ht="29.28" customHeight="1">
      <c r="A52" s="40"/>
      <c r="B52" s="41"/>
      <c r="C52" s="88" t="s">
        <v>58</v>
      </c>
      <c r="D52" s="89"/>
      <c r="E52" s="89"/>
      <c r="F52" s="89"/>
      <c r="G52" s="89"/>
      <c r="H52" s="90"/>
      <c r="I52" s="91" t="s">
        <v>59</v>
      </c>
      <c r="J52" s="89"/>
      <c r="K52" s="89"/>
      <c r="L52" s="89"/>
      <c r="M52" s="89"/>
      <c r="N52" s="89"/>
      <c r="O52" s="89"/>
      <c r="P52" s="89"/>
      <c r="Q52" s="89"/>
      <c r="R52" s="89"/>
      <c r="S52" s="89"/>
      <c r="T52" s="89"/>
      <c r="U52" s="89"/>
      <c r="V52" s="89"/>
      <c r="W52" s="89"/>
      <c r="X52" s="89"/>
      <c r="Y52" s="89"/>
      <c r="Z52" s="89"/>
      <c r="AA52" s="89"/>
      <c r="AB52" s="89"/>
      <c r="AC52" s="89"/>
      <c r="AD52" s="89"/>
      <c r="AE52" s="89"/>
      <c r="AF52" s="89"/>
      <c r="AG52" s="92" t="s">
        <v>60</v>
      </c>
      <c r="AH52" s="89"/>
      <c r="AI52" s="89"/>
      <c r="AJ52" s="89"/>
      <c r="AK52" s="89"/>
      <c r="AL52" s="89"/>
      <c r="AM52" s="89"/>
      <c r="AN52" s="91" t="s">
        <v>61</v>
      </c>
      <c r="AO52" s="89"/>
      <c r="AP52" s="89"/>
      <c r="AQ52" s="93" t="s">
        <v>62</v>
      </c>
      <c r="AR52" s="46"/>
      <c r="AS52" s="94" t="s">
        <v>63</v>
      </c>
      <c r="AT52" s="95" t="s">
        <v>64</v>
      </c>
      <c r="AU52" s="95" t="s">
        <v>65</v>
      </c>
      <c r="AV52" s="95" t="s">
        <v>66</v>
      </c>
      <c r="AW52" s="95" t="s">
        <v>67</v>
      </c>
      <c r="AX52" s="95" t="s">
        <v>68</v>
      </c>
      <c r="AY52" s="95" t="s">
        <v>69</v>
      </c>
      <c r="AZ52" s="95" t="s">
        <v>70</v>
      </c>
      <c r="BA52" s="95" t="s">
        <v>71</v>
      </c>
      <c r="BB52" s="95" t="s">
        <v>72</v>
      </c>
      <c r="BC52" s="95" t="s">
        <v>73</v>
      </c>
      <c r="BD52" s="96" t="s">
        <v>74</v>
      </c>
      <c r="BE52" s="40"/>
    </row>
    <row r="53" s="2" customFormat="1" ht="10.8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2"/>
      <c r="AJ53" s="42"/>
      <c r="AK53" s="42"/>
      <c r="AL53" s="42"/>
      <c r="AM53" s="42"/>
      <c r="AN53" s="42"/>
      <c r="AO53" s="42"/>
      <c r="AP53" s="42"/>
      <c r="AQ53" s="42"/>
      <c r="AR53" s="46"/>
      <c r="AS53" s="97"/>
      <c r="AT53" s="98"/>
      <c r="AU53" s="98"/>
      <c r="AV53" s="98"/>
      <c r="AW53" s="98"/>
      <c r="AX53" s="98"/>
      <c r="AY53" s="98"/>
      <c r="AZ53" s="98"/>
      <c r="BA53" s="98"/>
      <c r="BB53" s="98"/>
      <c r="BC53" s="98"/>
      <c r="BD53" s="99"/>
      <c r="BE53" s="40"/>
    </row>
    <row r="54" s="6" customFormat="1" ht="32.4" customHeight="1">
      <c r="A54" s="6"/>
      <c r="B54" s="100"/>
      <c r="C54" s="101" t="s">
        <v>75</v>
      </c>
      <c r="D54" s="102"/>
      <c r="E54" s="102"/>
      <c r="F54" s="102"/>
      <c r="G54" s="102"/>
      <c r="H54" s="102"/>
      <c r="I54" s="102"/>
      <c r="J54" s="102"/>
      <c r="K54" s="102"/>
      <c r="L54" s="102"/>
      <c r="M54" s="102"/>
      <c r="N54" s="102"/>
      <c r="O54" s="102"/>
      <c r="P54" s="102"/>
      <c r="Q54" s="102"/>
      <c r="R54" s="102"/>
      <c r="S54" s="102"/>
      <c r="T54" s="102"/>
      <c r="U54" s="102"/>
      <c r="V54" s="102"/>
      <c r="W54" s="102"/>
      <c r="X54" s="102"/>
      <c r="Y54" s="102"/>
      <c r="Z54" s="102"/>
      <c r="AA54" s="102"/>
      <c r="AB54" s="102"/>
      <c r="AC54" s="102"/>
      <c r="AD54" s="102"/>
      <c r="AE54" s="102"/>
      <c r="AF54" s="102"/>
      <c r="AG54" s="103">
        <f>ROUND(SUM(AG55:AG56),2)</f>
        <v>0</v>
      </c>
      <c r="AH54" s="103"/>
      <c r="AI54" s="103"/>
      <c r="AJ54" s="103"/>
      <c r="AK54" s="103"/>
      <c r="AL54" s="103"/>
      <c r="AM54" s="103"/>
      <c r="AN54" s="104">
        <f>SUM(AG54,AT54)</f>
        <v>0</v>
      </c>
      <c r="AO54" s="104"/>
      <c r="AP54" s="104"/>
      <c r="AQ54" s="105" t="s">
        <v>19</v>
      </c>
      <c r="AR54" s="106"/>
      <c r="AS54" s="107">
        <f>ROUND(SUM(AS55:AS56),2)</f>
        <v>0</v>
      </c>
      <c r="AT54" s="108">
        <f>ROUND(SUM(AV54:AW54),2)</f>
        <v>0</v>
      </c>
      <c r="AU54" s="109">
        <f>ROUND(SUM(AU55:AU56),5)</f>
        <v>0</v>
      </c>
      <c r="AV54" s="108">
        <f>ROUND(AZ54*L29,2)</f>
        <v>0</v>
      </c>
      <c r="AW54" s="108">
        <f>ROUND(BA54*L30,2)</f>
        <v>0</v>
      </c>
      <c r="AX54" s="108">
        <f>ROUND(BB54*L29,2)</f>
        <v>0</v>
      </c>
      <c r="AY54" s="108">
        <f>ROUND(BC54*L30,2)</f>
        <v>0</v>
      </c>
      <c r="AZ54" s="108">
        <f>ROUND(SUM(AZ55:AZ56),2)</f>
        <v>0</v>
      </c>
      <c r="BA54" s="108">
        <f>ROUND(SUM(BA55:BA56),2)</f>
        <v>0</v>
      </c>
      <c r="BB54" s="108">
        <f>ROUND(SUM(BB55:BB56),2)</f>
        <v>0</v>
      </c>
      <c r="BC54" s="108">
        <f>ROUND(SUM(BC55:BC56),2)</f>
        <v>0</v>
      </c>
      <c r="BD54" s="110">
        <f>ROUND(SUM(BD55:BD56),2)</f>
        <v>0</v>
      </c>
      <c r="BE54" s="6"/>
      <c r="BS54" s="111" t="s">
        <v>76</v>
      </c>
      <c r="BT54" s="111" t="s">
        <v>77</v>
      </c>
      <c r="BU54" s="112" t="s">
        <v>78</v>
      </c>
      <c r="BV54" s="111" t="s">
        <v>79</v>
      </c>
      <c r="BW54" s="111" t="s">
        <v>5</v>
      </c>
      <c r="BX54" s="111" t="s">
        <v>80</v>
      </c>
      <c r="CL54" s="111" t="s">
        <v>19</v>
      </c>
    </row>
    <row r="55" s="7" customFormat="1" ht="24.75" customHeight="1">
      <c r="A55" s="113" t="s">
        <v>81</v>
      </c>
      <c r="B55" s="114"/>
      <c r="C55" s="115"/>
      <c r="D55" s="116" t="s">
        <v>82</v>
      </c>
      <c r="E55" s="116"/>
      <c r="F55" s="116"/>
      <c r="G55" s="116"/>
      <c r="H55" s="116"/>
      <c r="I55" s="117"/>
      <c r="J55" s="116" t="s">
        <v>83</v>
      </c>
      <c r="K55" s="116"/>
      <c r="L55" s="116"/>
      <c r="M55" s="116"/>
      <c r="N55" s="116"/>
      <c r="O55" s="116"/>
      <c r="P55" s="116"/>
      <c r="Q55" s="116"/>
      <c r="R55" s="116"/>
      <c r="S55" s="116"/>
      <c r="T55" s="116"/>
      <c r="U55" s="116"/>
      <c r="V55" s="116"/>
      <c r="W55" s="116"/>
      <c r="X55" s="116"/>
      <c r="Y55" s="116"/>
      <c r="Z55" s="116"/>
      <c r="AA55" s="116"/>
      <c r="AB55" s="116"/>
      <c r="AC55" s="116"/>
      <c r="AD55" s="116"/>
      <c r="AE55" s="116"/>
      <c r="AF55" s="116"/>
      <c r="AG55" s="118">
        <f>'SO 800.E1 - Etapa I.'!J30</f>
        <v>0</v>
      </c>
      <c r="AH55" s="117"/>
      <c r="AI55" s="117"/>
      <c r="AJ55" s="117"/>
      <c r="AK55" s="117"/>
      <c r="AL55" s="117"/>
      <c r="AM55" s="117"/>
      <c r="AN55" s="118">
        <f>SUM(AG55,AT55)</f>
        <v>0</v>
      </c>
      <c r="AO55" s="117"/>
      <c r="AP55" s="117"/>
      <c r="AQ55" s="119" t="s">
        <v>84</v>
      </c>
      <c r="AR55" s="120"/>
      <c r="AS55" s="121">
        <v>0</v>
      </c>
      <c r="AT55" s="122">
        <f>ROUND(SUM(AV55:AW55),2)</f>
        <v>0</v>
      </c>
      <c r="AU55" s="123">
        <f>'SO 800.E1 - Etapa I.'!P86</f>
        <v>0</v>
      </c>
      <c r="AV55" s="122">
        <f>'SO 800.E1 - Etapa I.'!J33</f>
        <v>0</v>
      </c>
      <c r="AW55" s="122">
        <f>'SO 800.E1 - Etapa I.'!J34</f>
        <v>0</v>
      </c>
      <c r="AX55" s="122">
        <f>'SO 800.E1 - Etapa I.'!J35</f>
        <v>0</v>
      </c>
      <c r="AY55" s="122">
        <f>'SO 800.E1 - Etapa I.'!J36</f>
        <v>0</v>
      </c>
      <c r="AZ55" s="122">
        <f>'SO 800.E1 - Etapa I.'!F33</f>
        <v>0</v>
      </c>
      <c r="BA55" s="122">
        <f>'SO 800.E1 - Etapa I.'!F34</f>
        <v>0</v>
      </c>
      <c r="BB55" s="122">
        <f>'SO 800.E1 - Etapa I.'!F35</f>
        <v>0</v>
      </c>
      <c r="BC55" s="122">
        <f>'SO 800.E1 - Etapa I.'!F36</f>
        <v>0</v>
      </c>
      <c r="BD55" s="124">
        <f>'SO 800.E1 - Etapa I.'!F37</f>
        <v>0</v>
      </c>
      <c r="BE55" s="7"/>
      <c r="BT55" s="125" t="s">
        <v>85</v>
      </c>
      <c r="BV55" s="125" t="s">
        <v>79</v>
      </c>
      <c r="BW55" s="125" t="s">
        <v>86</v>
      </c>
      <c r="BX55" s="125" t="s">
        <v>5</v>
      </c>
      <c r="CL55" s="125" t="s">
        <v>19</v>
      </c>
      <c r="CM55" s="125" t="s">
        <v>87</v>
      </c>
    </row>
    <row r="56" s="7" customFormat="1" ht="16.5" customHeight="1">
      <c r="A56" s="113" t="s">
        <v>81</v>
      </c>
      <c r="B56" s="114"/>
      <c r="C56" s="115"/>
      <c r="D56" s="116" t="s">
        <v>88</v>
      </c>
      <c r="E56" s="116"/>
      <c r="F56" s="116"/>
      <c r="G56" s="116"/>
      <c r="H56" s="116"/>
      <c r="I56" s="117"/>
      <c r="J56" s="116" t="s">
        <v>89</v>
      </c>
      <c r="K56" s="116"/>
      <c r="L56" s="116"/>
      <c r="M56" s="116"/>
      <c r="N56" s="116"/>
      <c r="O56" s="116"/>
      <c r="P56" s="116"/>
      <c r="Q56" s="116"/>
      <c r="R56" s="116"/>
      <c r="S56" s="116"/>
      <c r="T56" s="116"/>
      <c r="U56" s="116"/>
      <c r="V56" s="116"/>
      <c r="W56" s="116"/>
      <c r="X56" s="116"/>
      <c r="Y56" s="116"/>
      <c r="Z56" s="116"/>
      <c r="AA56" s="116"/>
      <c r="AB56" s="116"/>
      <c r="AC56" s="116"/>
      <c r="AD56" s="116"/>
      <c r="AE56" s="116"/>
      <c r="AF56" s="116"/>
      <c r="AG56" s="118">
        <f>'VRN - Vedlejší rozpočtové...'!J30</f>
        <v>0</v>
      </c>
      <c r="AH56" s="117"/>
      <c r="AI56" s="117"/>
      <c r="AJ56" s="117"/>
      <c r="AK56" s="117"/>
      <c r="AL56" s="117"/>
      <c r="AM56" s="117"/>
      <c r="AN56" s="118">
        <f>SUM(AG56,AT56)</f>
        <v>0</v>
      </c>
      <c r="AO56" s="117"/>
      <c r="AP56" s="117"/>
      <c r="AQ56" s="119" t="s">
        <v>84</v>
      </c>
      <c r="AR56" s="120"/>
      <c r="AS56" s="126">
        <v>0</v>
      </c>
      <c r="AT56" s="127">
        <f>ROUND(SUM(AV56:AW56),2)</f>
        <v>0</v>
      </c>
      <c r="AU56" s="128">
        <f>'VRN - Vedlejší rozpočtové...'!P80</f>
        <v>0</v>
      </c>
      <c r="AV56" s="127">
        <f>'VRN - Vedlejší rozpočtové...'!J33</f>
        <v>0</v>
      </c>
      <c r="AW56" s="127">
        <f>'VRN - Vedlejší rozpočtové...'!J34</f>
        <v>0</v>
      </c>
      <c r="AX56" s="127">
        <f>'VRN - Vedlejší rozpočtové...'!J35</f>
        <v>0</v>
      </c>
      <c r="AY56" s="127">
        <f>'VRN - Vedlejší rozpočtové...'!J36</f>
        <v>0</v>
      </c>
      <c r="AZ56" s="127">
        <f>'VRN - Vedlejší rozpočtové...'!F33</f>
        <v>0</v>
      </c>
      <c r="BA56" s="127">
        <f>'VRN - Vedlejší rozpočtové...'!F34</f>
        <v>0</v>
      </c>
      <c r="BB56" s="127">
        <f>'VRN - Vedlejší rozpočtové...'!F35</f>
        <v>0</v>
      </c>
      <c r="BC56" s="127">
        <f>'VRN - Vedlejší rozpočtové...'!F36</f>
        <v>0</v>
      </c>
      <c r="BD56" s="129">
        <f>'VRN - Vedlejší rozpočtové...'!F37</f>
        <v>0</v>
      </c>
      <c r="BE56" s="7"/>
      <c r="BT56" s="125" t="s">
        <v>85</v>
      </c>
      <c r="BV56" s="125" t="s">
        <v>79</v>
      </c>
      <c r="BW56" s="125" t="s">
        <v>90</v>
      </c>
      <c r="BX56" s="125" t="s">
        <v>5</v>
      </c>
      <c r="CL56" s="125" t="s">
        <v>19</v>
      </c>
      <c r="CM56" s="125" t="s">
        <v>87</v>
      </c>
    </row>
    <row r="57" s="2" customFormat="1" ht="30" customHeight="1">
      <c r="A57" s="40"/>
      <c r="B57" s="41"/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42"/>
      <c r="U57" s="42"/>
      <c r="V57" s="42"/>
      <c r="W57" s="42"/>
      <c r="X57" s="42"/>
      <c r="Y57" s="42"/>
      <c r="Z57" s="42"/>
      <c r="AA57" s="42"/>
      <c r="AB57" s="42"/>
      <c r="AC57" s="42"/>
      <c r="AD57" s="42"/>
      <c r="AE57" s="42"/>
      <c r="AF57" s="42"/>
      <c r="AG57" s="42"/>
      <c r="AH57" s="42"/>
      <c r="AI57" s="42"/>
      <c r="AJ57" s="42"/>
      <c r="AK57" s="42"/>
      <c r="AL57" s="42"/>
      <c r="AM57" s="42"/>
      <c r="AN57" s="42"/>
      <c r="AO57" s="42"/>
      <c r="AP57" s="42"/>
      <c r="AQ57" s="42"/>
      <c r="AR57" s="46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</row>
    <row r="58" s="2" customFormat="1" ht="6.96" customHeight="1">
      <c r="A58" s="40"/>
      <c r="B58" s="61"/>
      <c r="C58" s="62"/>
      <c r="D58" s="62"/>
      <c r="E58" s="62"/>
      <c r="F58" s="62"/>
      <c r="G58" s="62"/>
      <c r="H58" s="62"/>
      <c r="I58" s="62"/>
      <c r="J58" s="62"/>
      <c r="K58" s="62"/>
      <c r="L58" s="62"/>
      <c r="M58" s="62"/>
      <c r="N58" s="62"/>
      <c r="O58" s="62"/>
      <c r="P58" s="62"/>
      <c r="Q58" s="62"/>
      <c r="R58" s="62"/>
      <c r="S58" s="62"/>
      <c r="T58" s="62"/>
      <c r="U58" s="62"/>
      <c r="V58" s="62"/>
      <c r="W58" s="62"/>
      <c r="X58" s="62"/>
      <c r="Y58" s="62"/>
      <c r="Z58" s="62"/>
      <c r="AA58" s="62"/>
      <c r="AB58" s="62"/>
      <c r="AC58" s="62"/>
      <c r="AD58" s="62"/>
      <c r="AE58" s="62"/>
      <c r="AF58" s="62"/>
      <c r="AG58" s="62"/>
      <c r="AH58" s="62"/>
      <c r="AI58" s="62"/>
      <c r="AJ58" s="62"/>
      <c r="AK58" s="62"/>
      <c r="AL58" s="62"/>
      <c r="AM58" s="62"/>
      <c r="AN58" s="62"/>
      <c r="AO58" s="62"/>
      <c r="AP58" s="62"/>
      <c r="AQ58" s="62"/>
      <c r="AR58" s="46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</row>
  </sheetData>
  <sheetProtection sheet="1" formatColumns="0" formatRows="0" objects="1" scenarios="1" spinCount="100000" saltValue="IYlERrD5Cab+6tBPBJUuzsF9G4qctBYVHyeqU/pBmRIgoDdLjzv4tYCabsB81CusteNEvLgz4l1mg3sTNO6FqA==" hashValue="9FSuoGf6tmI38ZVXw+ub0AXTBdkouWlFYyS5Ko1s7/kSJi/roF7hnDAnB0vxn0M4JUjzhRcw4GaqdGQ1R2062g==" algorithmName="SHA-512" password="CC35"/>
  <mergeCells count="46"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45:AO45"/>
    <mergeCell ref="AM47:AN47"/>
    <mergeCell ref="AM49:AP49"/>
    <mergeCell ref="AS49:AT51"/>
    <mergeCell ref="AM50:AP50"/>
    <mergeCell ref="C52:G52"/>
    <mergeCell ref="I52:AF52"/>
    <mergeCell ref="AG52:AM52"/>
    <mergeCell ref="AN52:AP52"/>
    <mergeCell ref="AN55:AP55"/>
    <mergeCell ref="AG55:AM55"/>
    <mergeCell ref="D55:H55"/>
    <mergeCell ref="J55:AF55"/>
    <mergeCell ref="AN56:AP56"/>
    <mergeCell ref="AG56:AM56"/>
    <mergeCell ref="D56:H56"/>
    <mergeCell ref="J56:AF56"/>
    <mergeCell ref="AG54:AM54"/>
    <mergeCell ref="AN54:AP54"/>
    <mergeCell ref="AR2:BE2"/>
  </mergeCells>
  <hyperlinks>
    <hyperlink ref="A55" location="'SO 800.E1 - Etapa I.'!C2" display="/"/>
    <hyperlink ref="A56" location="'VRN - Vedlejší rozpočtové...'!C2" display="/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86</v>
      </c>
      <c r="AZ2" s="130" t="s">
        <v>91</v>
      </c>
      <c r="BA2" s="130" t="s">
        <v>19</v>
      </c>
      <c r="BB2" s="130" t="s">
        <v>19</v>
      </c>
      <c r="BC2" s="130" t="s">
        <v>92</v>
      </c>
      <c r="BD2" s="130" t="s">
        <v>87</v>
      </c>
    </row>
    <row r="3" s="1" customFormat="1" ht="6.96" customHeight="1">
      <c r="B3" s="131"/>
      <c r="C3" s="132"/>
      <c r="D3" s="132"/>
      <c r="E3" s="132"/>
      <c r="F3" s="132"/>
      <c r="G3" s="132"/>
      <c r="H3" s="132"/>
      <c r="I3" s="132"/>
      <c r="J3" s="132"/>
      <c r="K3" s="132"/>
      <c r="L3" s="22"/>
      <c r="AT3" s="19" t="s">
        <v>87</v>
      </c>
      <c r="AZ3" s="130" t="s">
        <v>93</v>
      </c>
      <c r="BA3" s="130" t="s">
        <v>19</v>
      </c>
      <c r="BB3" s="130" t="s">
        <v>19</v>
      </c>
      <c r="BC3" s="130" t="s">
        <v>94</v>
      </c>
      <c r="BD3" s="130" t="s">
        <v>87</v>
      </c>
    </row>
    <row r="4" s="1" customFormat="1" ht="24.96" customHeight="1">
      <c r="B4" s="22"/>
      <c r="D4" s="133" t="s">
        <v>95</v>
      </c>
      <c r="L4" s="22"/>
      <c r="M4" s="134" t="s">
        <v>10</v>
      </c>
      <c r="AT4" s="19" t="s">
        <v>4</v>
      </c>
      <c r="AZ4" s="130" t="s">
        <v>96</v>
      </c>
      <c r="BA4" s="130" t="s">
        <v>19</v>
      </c>
      <c r="BB4" s="130" t="s">
        <v>19</v>
      </c>
      <c r="BC4" s="130" t="s">
        <v>97</v>
      </c>
      <c r="BD4" s="130" t="s">
        <v>87</v>
      </c>
    </row>
    <row r="5" s="1" customFormat="1" ht="6.96" customHeight="1">
      <c r="B5" s="22"/>
      <c r="L5" s="22"/>
      <c r="AZ5" s="130" t="s">
        <v>98</v>
      </c>
      <c r="BA5" s="130" t="s">
        <v>19</v>
      </c>
      <c r="BB5" s="130" t="s">
        <v>19</v>
      </c>
      <c r="BC5" s="130" t="s">
        <v>99</v>
      </c>
      <c r="BD5" s="130" t="s">
        <v>87</v>
      </c>
    </row>
    <row r="6" s="1" customFormat="1" ht="12" customHeight="1">
      <c r="B6" s="22"/>
      <c r="D6" s="135" t="s">
        <v>16</v>
      </c>
      <c r="L6" s="22"/>
      <c r="AZ6" s="130" t="s">
        <v>100</v>
      </c>
      <c r="BA6" s="130" t="s">
        <v>19</v>
      </c>
      <c r="BB6" s="130" t="s">
        <v>19</v>
      </c>
      <c r="BC6" s="130" t="s">
        <v>101</v>
      </c>
      <c r="BD6" s="130" t="s">
        <v>87</v>
      </c>
    </row>
    <row r="7" s="1" customFormat="1" ht="16.5" customHeight="1">
      <c r="B7" s="22"/>
      <c r="E7" s="136" t="str">
        <f>'Rekapitulace stavby'!K6</f>
        <v>Revitalizace sídliště Severovýchod, Zábřeh - vegetační úpravy</v>
      </c>
      <c r="F7" s="135"/>
      <c r="G7" s="135"/>
      <c r="H7" s="135"/>
      <c r="L7" s="22"/>
      <c r="AZ7" s="130" t="s">
        <v>102</v>
      </c>
      <c r="BA7" s="130" t="s">
        <v>19</v>
      </c>
      <c r="BB7" s="130" t="s">
        <v>19</v>
      </c>
      <c r="BC7" s="130" t="s">
        <v>103</v>
      </c>
      <c r="BD7" s="130" t="s">
        <v>87</v>
      </c>
    </row>
    <row r="8" s="2" customFormat="1" ht="12" customHeight="1">
      <c r="A8" s="40"/>
      <c r="B8" s="46"/>
      <c r="C8" s="40"/>
      <c r="D8" s="135" t="s">
        <v>104</v>
      </c>
      <c r="E8" s="40"/>
      <c r="F8" s="40"/>
      <c r="G8" s="40"/>
      <c r="H8" s="40"/>
      <c r="I8" s="40"/>
      <c r="J8" s="40"/>
      <c r="K8" s="40"/>
      <c r="L8" s="137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38" t="s">
        <v>105</v>
      </c>
      <c r="F9" s="40"/>
      <c r="G9" s="40"/>
      <c r="H9" s="40"/>
      <c r="I9" s="40"/>
      <c r="J9" s="40"/>
      <c r="K9" s="40"/>
      <c r="L9" s="137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7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5" t="s">
        <v>18</v>
      </c>
      <c r="E11" s="40"/>
      <c r="F11" s="139" t="s">
        <v>19</v>
      </c>
      <c r="G11" s="40"/>
      <c r="H11" s="40"/>
      <c r="I11" s="135" t="s">
        <v>20</v>
      </c>
      <c r="J11" s="139" t="s">
        <v>19</v>
      </c>
      <c r="K11" s="40"/>
      <c r="L11" s="137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5" t="s">
        <v>21</v>
      </c>
      <c r="E12" s="40"/>
      <c r="F12" s="139" t="s">
        <v>22</v>
      </c>
      <c r="G12" s="40"/>
      <c r="H12" s="40"/>
      <c r="I12" s="135" t="s">
        <v>23</v>
      </c>
      <c r="J12" s="140" t="str">
        <f>'Rekapitulace stavby'!AN8</f>
        <v>25. 11. 2024</v>
      </c>
      <c r="K12" s="40"/>
      <c r="L12" s="137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7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5" t="s">
        <v>25</v>
      </c>
      <c r="E14" s="40"/>
      <c r="F14" s="40"/>
      <c r="G14" s="40"/>
      <c r="H14" s="40"/>
      <c r="I14" s="135" t="s">
        <v>26</v>
      </c>
      <c r="J14" s="139" t="s">
        <v>27</v>
      </c>
      <c r="K14" s="40"/>
      <c r="L14" s="137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9" t="s">
        <v>28</v>
      </c>
      <c r="F15" s="40"/>
      <c r="G15" s="40"/>
      <c r="H15" s="40"/>
      <c r="I15" s="135" t="s">
        <v>29</v>
      </c>
      <c r="J15" s="139" t="s">
        <v>30</v>
      </c>
      <c r="K15" s="40"/>
      <c r="L15" s="137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7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5" t="s">
        <v>31</v>
      </c>
      <c r="E17" s="40"/>
      <c r="F17" s="40"/>
      <c r="G17" s="40"/>
      <c r="H17" s="40"/>
      <c r="I17" s="135" t="s">
        <v>26</v>
      </c>
      <c r="J17" s="35" t="str">
        <f>'Rekapitulace stavby'!AN13</f>
        <v>Vyplň údaj</v>
      </c>
      <c r="K17" s="40"/>
      <c r="L17" s="137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9"/>
      <c r="G18" s="139"/>
      <c r="H18" s="139"/>
      <c r="I18" s="135" t="s">
        <v>29</v>
      </c>
      <c r="J18" s="35" t="str">
        <f>'Rekapitulace stavby'!AN14</f>
        <v>Vyplň údaj</v>
      </c>
      <c r="K18" s="40"/>
      <c r="L18" s="137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7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5" t="s">
        <v>33</v>
      </c>
      <c r="E20" s="40"/>
      <c r="F20" s="40"/>
      <c r="G20" s="40"/>
      <c r="H20" s="40"/>
      <c r="I20" s="135" t="s">
        <v>26</v>
      </c>
      <c r="J20" s="139" t="s">
        <v>34</v>
      </c>
      <c r="K20" s="40"/>
      <c r="L20" s="137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9" t="s">
        <v>35</v>
      </c>
      <c r="F21" s="40"/>
      <c r="G21" s="40"/>
      <c r="H21" s="40"/>
      <c r="I21" s="135" t="s">
        <v>29</v>
      </c>
      <c r="J21" s="139" t="s">
        <v>36</v>
      </c>
      <c r="K21" s="40"/>
      <c r="L21" s="137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7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5" t="s">
        <v>38</v>
      </c>
      <c r="E23" s="40"/>
      <c r="F23" s="40"/>
      <c r="G23" s="40"/>
      <c r="H23" s="40"/>
      <c r="I23" s="135" t="s">
        <v>26</v>
      </c>
      <c r="J23" s="139" t="s">
        <v>39</v>
      </c>
      <c r="K23" s="40"/>
      <c r="L23" s="137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9" t="s">
        <v>40</v>
      </c>
      <c r="F24" s="40"/>
      <c r="G24" s="40"/>
      <c r="H24" s="40"/>
      <c r="I24" s="135" t="s">
        <v>29</v>
      </c>
      <c r="J24" s="139" t="s">
        <v>19</v>
      </c>
      <c r="K24" s="40"/>
      <c r="L24" s="137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7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5" t="s">
        <v>41</v>
      </c>
      <c r="E26" s="40"/>
      <c r="F26" s="40"/>
      <c r="G26" s="40"/>
      <c r="H26" s="40"/>
      <c r="I26" s="40"/>
      <c r="J26" s="40"/>
      <c r="K26" s="40"/>
      <c r="L26" s="137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19.25" customHeight="1">
      <c r="A27" s="141"/>
      <c r="B27" s="142"/>
      <c r="C27" s="141"/>
      <c r="D27" s="141"/>
      <c r="E27" s="143" t="s">
        <v>106</v>
      </c>
      <c r="F27" s="143"/>
      <c r="G27" s="143"/>
      <c r="H27" s="143"/>
      <c r="I27" s="141"/>
      <c r="J27" s="141"/>
      <c r="K27" s="141"/>
      <c r="L27" s="144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  <c r="AC27" s="141"/>
      <c r="AD27" s="141"/>
      <c r="AE27" s="141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7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5"/>
      <c r="E29" s="145"/>
      <c r="F29" s="145"/>
      <c r="G29" s="145"/>
      <c r="H29" s="145"/>
      <c r="I29" s="145"/>
      <c r="J29" s="145"/>
      <c r="K29" s="145"/>
      <c r="L29" s="137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6" t="s">
        <v>43</v>
      </c>
      <c r="E30" s="40"/>
      <c r="F30" s="40"/>
      <c r="G30" s="40"/>
      <c r="H30" s="40"/>
      <c r="I30" s="40"/>
      <c r="J30" s="147">
        <f>ROUND(J86, 2)</f>
        <v>0</v>
      </c>
      <c r="K30" s="40"/>
      <c r="L30" s="137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5"/>
      <c r="E31" s="145"/>
      <c r="F31" s="145"/>
      <c r="G31" s="145"/>
      <c r="H31" s="145"/>
      <c r="I31" s="145"/>
      <c r="J31" s="145"/>
      <c r="K31" s="145"/>
      <c r="L31" s="137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8" t="s">
        <v>45</v>
      </c>
      <c r="G32" s="40"/>
      <c r="H32" s="40"/>
      <c r="I32" s="148" t="s">
        <v>44</v>
      </c>
      <c r="J32" s="148" t="s">
        <v>46</v>
      </c>
      <c r="K32" s="40"/>
      <c r="L32" s="137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9" t="s">
        <v>47</v>
      </c>
      <c r="E33" s="135" t="s">
        <v>48</v>
      </c>
      <c r="F33" s="150">
        <f>ROUND((SUM(BE86:BE371)),  2)</f>
        <v>0</v>
      </c>
      <c r="G33" s="40"/>
      <c r="H33" s="40"/>
      <c r="I33" s="151">
        <v>0.20999999999999999</v>
      </c>
      <c r="J33" s="150">
        <f>ROUND(((SUM(BE86:BE371))*I33),  2)</f>
        <v>0</v>
      </c>
      <c r="K33" s="40"/>
      <c r="L33" s="137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5" t="s">
        <v>49</v>
      </c>
      <c r="F34" s="150">
        <f>ROUND((SUM(BF86:BF371)),  2)</f>
        <v>0</v>
      </c>
      <c r="G34" s="40"/>
      <c r="H34" s="40"/>
      <c r="I34" s="151">
        <v>0.12</v>
      </c>
      <c r="J34" s="150">
        <f>ROUND(((SUM(BF86:BF371))*I34),  2)</f>
        <v>0</v>
      </c>
      <c r="K34" s="40"/>
      <c r="L34" s="137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5" t="s">
        <v>50</v>
      </c>
      <c r="F35" s="150">
        <f>ROUND((SUM(BG86:BG371)),  2)</f>
        <v>0</v>
      </c>
      <c r="G35" s="40"/>
      <c r="H35" s="40"/>
      <c r="I35" s="151">
        <v>0.20999999999999999</v>
      </c>
      <c r="J35" s="150">
        <f>0</f>
        <v>0</v>
      </c>
      <c r="K35" s="40"/>
      <c r="L35" s="137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5" t="s">
        <v>51</v>
      </c>
      <c r="F36" s="150">
        <f>ROUND((SUM(BH86:BH371)),  2)</f>
        <v>0</v>
      </c>
      <c r="G36" s="40"/>
      <c r="H36" s="40"/>
      <c r="I36" s="151">
        <v>0.12</v>
      </c>
      <c r="J36" s="150">
        <f>0</f>
        <v>0</v>
      </c>
      <c r="K36" s="40"/>
      <c r="L36" s="137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5" t="s">
        <v>52</v>
      </c>
      <c r="F37" s="150">
        <f>ROUND((SUM(BI86:BI371)),  2)</f>
        <v>0</v>
      </c>
      <c r="G37" s="40"/>
      <c r="H37" s="40"/>
      <c r="I37" s="151">
        <v>0</v>
      </c>
      <c r="J37" s="150">
        <f>0</f>
        <v>0</v>
      </c>
      <c r="K37" s="40"/>
      <c r="L37" s="137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7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2"/>
      <c r="D39" s="153" t="s">
        <v>53</v>
      </c>
      <c r="E39" s="154"/>
      <c r="F39" s="154"/>
      <c r="G39" s="155" t="s">
        <v>54</v>
      </c>
      <c r="H39" s="156" t="s">
        <v>55</v>
      </c>
      <c r="I39" s="154"/>
      <c r="J39" s="157">
        <f>SUM(J30:J37)</f>
        <v>0</v>
      </c>
      <c r="K39" s="158"/>
      <c r="L39" s="137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9"/>
      <c r="C40" s="160"/>
      <c r="D40" s="160"/>
      <c r="E40" s="160"/>
      <c r="F40" s="160"/>
      <c r="G40" s="160"/>
      <c r="H40" s="160"/>
      <c r="I40" s="160"/>
      <c r="J40" s="160"/>
      <c r="K40" s="160"/>
      <c r="L40" s="137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1"/>
      <c r="C44" s="162"/>
      <c r="D44" s="162"/>
      <c r="E44" s="162"/>
      <c r="F44" s="162"/>
      <c r="G44" s="162"/>
      <c r="H44" s="162"/>
      <c r="I44" s="162"/>
      <c r="J44" s="162"/>
      <c r="K44" s="162"/>
      <c r="L44" s="137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107</v>
      </c>
      <c r="D45" s="42"/>
      <c r="E45" s="42"/>
      <c r="F45" s="42"/>
      <c r="G45" s="42"/>
      <c r="H45" s="42"/>
      <c r="I45" s="42"/>
      <c r="J45" s="42"/>
      <c r="K45" s="42"/>
      <c r="L45" s="137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7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37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16.5" customHeight="1">
      <c r="A48" s="40"/>
      <c r="B48" s="41"/>
      <c r="C48" s="42"/>
      <c r="D48" s="42"/>
      <c r="E48" s="163" t="str">
        <f>E7</f>
        <v>Revitalizace sídliště Severovýchod, Zábřeh - vegetační úpravy</v>
      </c>
      <c r="F48" s="34"/>
      <c r="G48" s="34"/>
      <c r="H48" s="34"/>
      <c r="I48" s="42"/>
      <c r="J48" s="42"/>
      <c r="K48" s="42"/>
      <c r="L48" s="137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104</v>
      </c>
      <c r="D49" s="42"/>
      <c r="E49" s="42"/>
      <c r="F49" s="42"/>
      <c r="G49" s="42"/>
      <c r="H49" s="42"/>
      <c r="I49" s="42"/>
      <c r="J49" s="42"/>
      <c r="K49" s="42"/>
      <c r="L49" s="137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SO 800.E1 - Etapa I.</v>
      </c>
      <c r="F50" s="42"/>
      <c r="G50" s="42"/>
      <c r="H50" s="42"/>
      <c r="I50" s="42"/>
      <c r="J50" s="42"/>
      <c r="K50" s="42"/>
      <c r="L50" s="137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7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21</v>
      </c>
      <c r="D52" s="42"/>
      <c r="E52" s="42"/>
      <c r="F52" s="29" t="str">
        <f>F12</f>
        <v>Město Zábřeh, kat. úz. Zábřeh</v>
      </c>
      <c r="G52" s="42"/>
      <c r="H52" s="42"/>
      <c r="I52" s="34" t="s">
        <v>23</v>
      </c>
      <c r="J52" s="74" t="str">
        <f>IF(J12="","",J12)</f>
        <v>25. 11. 2024</v>
      </c>
      <c r="K52" s="42"/>
      <c r="L52" s="137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7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25.65" customHeight="1">
      <c r="A54" s="40"/>
      <c r="B54" s="41"/>
      <c r="C54" s="34" t="s">
        <v>25</v>
      </c>
      <c r="D54" s="42"/>
      <c r="E54" s="42"/>
      <c r="F54" s="29" t="str">
        <f>E15</f>
        <v>Město Zábřeh</v>
      </c>
      <c r="G54" s="42"/>
      <c r="H54" s="42"/>
      <c r="I54" s="34" t="s">
        <v>33</v>
      </c>
      <c r="J54" s="38" t="str">
        <f>E21</f>
        <v>Atelier Gaia – krajinná architektura, s.r.o.</v>
      </c>
      <c r="K54" s="42"/>
      <c r="L54" s="137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25.65" customHeight="1">
      <c r="A55" s="40"/>
      <c r="B55" s="41"/>
      <c r="C55" s="34" t="s">
        <v>31</v>
      </c>
      <c r="D55" s="42"/>
      <c r="E55" s="42"/>
      <c r="F55" s="29" t="str">
        <f>IF(E18="","",E18)</f>
        <v>Vyplň údaj</v>
      </c>
      <c r="G55" s="42"/>
      <c r="H55" s="42"/>
      <c r="I55" s="34" t="s">
        <v>38</v>
      </c>
      <c r="J55" s="38" t="str">
        <f>E24</f>
        <v>Ing. Vojtěch Biolek, Ph.D.</v>
      </c>
      <c r="K55" s="42"/>
      <c r="L55" s="137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7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64" t="s">
        <v>108</v>
      </c>
      <c r="D57" s="165"/>
      <c r="E57" s="165"/>
      <c r="F57" s="165"/>
      <c r="G57" s="165"/>
      <c r="H57" s="165"/>
      <c r="I57" s="165"/>
      <c r="J57" s="166" t="s">
        <v>109</v>
      </c>
      <c r="K57" s="165"/>
      <c r="L57" s="137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7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7" t="s">
        <v>75</v>
      </c>
      <c r="D59" s="42"/>
      <c r="E59" s="42"/>
      <c r="F59" s="42"/>
      <c r="G59" s="42"/>
      <c r="H59" s="42"/>
      <c r="I59" s="42"/>
      <c r="J59" s="104">
        <f>J86</f>
        <v>0</v>
      </c>
      <c r="K59" s="42"/>
      <c r="L59" s="137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110</v>
      </c>
    </row>
    <row r="60" s="9" customFormat="1" ht="24.96" customHeight="1">
      <c r="A60" s="9"/>
      <c r="B60" s="168"/>
      <c r="C60" s="169"/>
      <c r="D60" s="170" t="s">
        <v>111</v>
      </c>
      <c r="E60" s="171"/>
      <c r="F60" s="171"/>
      <c r="G60" s="171"/>
      <c r="H60" s="171"/>
      <c r="I60" s="171"/>
      <c r="J60" s="172">
        <f>J87</f>
        <v>0</v>
      </c>
      <c r="K60" s="169"/>
      <c r="L60" s="173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9" customFormat="1" ht="24.96" customHeight="1">
      <c r="A61" s="9"/>
      <c r="B61" s="168"/>
      <c r="C61" s="169"/>
      <c r="D61" s="170" t="s">
        <v>112</v>
      </c>
      <c r="E61" s="171"/>
      <c r="F61" s="171"/>
      <c r="G61" s="171"/>
      <c r="H61" s="171"/>
      <c r="I61" s="171"/>
      <c r="J61" s="172">
        <f>J184</f>
        <v>0</v>
      </c>
      <c r="K61" s="169"/>
      <c r="L61" s="173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</row>
    <row r="62" s="9" customFormat="1" ht="24.96" customHeight="1">
      <c r="A62" s="9"/>
      <c r="B62" s="168"/>
      <c r="C62" s="169"/>
      <c r="D62" s="170" t="s">
        <v>113</v>
      </c>
      <c r="E62" s="171"/>
      <c r="F62" s="171"/>
      <c r="G62" s="171"/>
      <c r="H62" s="171"/>
      <c r="I62" s="171"/>
      <c r="J62" s="172">
        <f>J215</f>
        <v>0</v>
      </c>
      <c r="K62" s="169"/>
      <c r="L62" s="173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</row>
    <row r="63" s="9" customFormat="1" ht="24.96" customHeight="1">
      <c r="A63" s="9"/>
      <c r="B63" s="168"/>
      <c r="C63" s="169"/>
      <c r="D63" s="170" t="s">
        <v>114</v>
      </c>
      <c r="E63" s="171"/>
      <c r="F63" s="171"/>
      <c r="G63" s="171"/>
      <c r="H63" s="171"/>
      <c r="I63" s="171"/>
      <c r="J63" s="172">
        <f>J267</f>
        <v>0</v>
      </c>
      <c r="K63" s="169"/>
      <c r="L63" s="173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</row>
    <row r="64" s="9" customFormat="1" ht="24.96" customHeight="1">
      <c r="A64" s="9"/>
      <c r="B64" s="168"/>
      <c r="C64" s="169"/>
      <c r="D64" s="170" t="s">
        <v>115</v>
      </c>
      <c r="E64" s="171"/>
      <c r="F64" s="171"/>
      <c r="G64" s="171"/>
      <c r="H64" s="171"/>
      <c r="I64" s="171"/>
      <c r="J64" s="172">
        <f>J279</f>
        <v>0</v>
      </c>
      <c r="K64" s="169"/>
      <c r="L64" s="173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9" customFormat="1" ht="24.96" customHeight="1">
      <c r="A65" s="9"/>
      <c r="B65" s="168"/>
      <c r="C65" s="169"/>
      <c r="D65" s="170" t="s">
        <v>116</v>
      </c>
      <c r="E65" s="171"/>
      <c r="F65" s="171"/>
      <c r="G65" s="171"/>
      <c r="H65" s="171"/>
      <c r="I65" s="171"/>
      <c r="J65" s="172">
        <f>J304</f>
        <v>0</v>
      </c>
      <c r="K65" s="169"/>
      <c r="L65" s="173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</row>
    <row r="66" s="9" customFormat="1" ht="24.96" customHeight="1">
      <c r="A66" s="9"/>
      <c r="B66" s="168"/>
      <c r="C66" s="169"/>
      <c r="D66" s="170" t="s">
        <v>117</v>
      </c>
      <c r="E66" s="171"/>
      <c r="F66" s="171"/>
      <c r="G66" s="171"/>
      <c r="H66" s="171"/>
      <c r="I66" s="171"/>
      <c r="J66" s="172">
        <f>J338</f>
        <v>0</v>
      </c>
      <c r="K66" s="169"/>
      <c r="L66" s="173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</row>
    <row r="67" s="2" customFormat="1" ht="21.84" customHeight="1">
      <c r="A67" s="40"/>
      <c r="B67" s="41"/>
      <c r="C67" s="42"/>
      <c r="D67" s="42"/>
      <c r="E67" s="42"/>
      <c r="F67" s="42"/>
      <c r="G67" s="42"/>
      <c r="H67" s="42"/>
      <c r="I67" s="42"/>
      <c r="J67" s="42"/>
      <c r="K67" s="42"/>
      <c r="L67" s="137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</row>
    <row r="68" s="2" customFormat="1" ht="6.96" customHeight="1">
      <c r="A68" s="40"/>
      <c r="B68" s="61"/>
      <c r="C68" s="62"/>
      <c r="D68" s="62"/>
      <c r="E68" s="62"/>
      <c r="F68" s="62"/>
      <c r="G68" s="62"/>
      <c r="H68" s="62"/>
      <c r="I68" s="62"/>
      <c r="J68" s="62"/>
      <c r="K68" s="62"/>
      <c r="L68" s="137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</row>
    <row r="72" s="2" customFormat="1" ht="6.96" customHeight="1">
      <c r="A72" s="40"/>
      <c r="B72" s="63"/>
      <c r="C72" s="64"/>
      <c r="D72" s="64"/>
      <c r="E72" s="64"/>
      <c r="F72" s="64"/>
      <c r="G72" s="64"/>
      <c r="H72" s="64"/>
      <c r="I72" s="64"/>
      <c r="J72" s="64"/>
      <c r="K72" s="64"/>
      <c r="L72" s="137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3" s="2" customFormat="1" ht="24.96" customHeight="1">
      <c r="A73" s="40"/>
      <c r="B73" s="41"/>
      <c r="C73" s="25" t="s">
        <v>118</v>
      </c>
      <c r="D73" s="42"/>
      <c r="E73" s="42"/>
      <c r="F73" s="42"/>
      <c r="G73" s="42"/>
      <c r="H73" s="42"/>
      <c r="I73" s="42"/>
      <c r="J73" s="42"/>
      <c r="K73" s="42"/>
      <c r="L73" s="137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2" customFormat="1" ht="6.96" customHeight="1">
      <c r="A74" s="40"/>
      <c r="B74" s="41"/>
      <c r="C74" s="42"/>
      <c r="D74" s="42"/>
      <c r="E74" s="42"/>
      <c r="F74" s="42"/>
      <c r="G74" s="42"/>
      <c r="H74" s="42"/>
      <c r="I74" s="42"/>
      <c r="J74" s="42"/>
      <c r="K74" s="42"/>
      <c r="L74" s="137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12" customHeight="1">
      <c r="A75" s="40"/>
      <c r="B75" s="41"/>
      <c r="C75" s="34" t="s">
        <v>16</v>
      </c>
      <c r="D75" s="42"/>
      <c r="E75" s="42"/>
      <c r="F75" s="42"/>
      <c r="G75" s="42"/>
      <c r="H75" s="42"/>
      <c r="I75" s="42"/>
      <c r="J75" s="42"/>
      <c r="K75" s="42"/>
      <c r="L75" s="137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16.5" customHeight="1">
      <c r="A76" s="40"/>
      <c r="B76" s="41"/>
      <c r="C76" s="42"/>
      <c r="D76" s="42"/>
      <c r="E76" s="163" t="str">
        <f>E7</f>
        <v>Revitalizace sídliště Severovýchod, Zábřeh - vegetační úpravy</v>
      </c>
      <c r="F76" s="34"/>
      <c r="G76" s="34"/>
      <c r="H76" s="34"/>
      <c r="I76" s="42"/>
      <c r="J76" s="42"/>
      <c r="K76" s="42"/>
      <c r="L76" s="137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12" customHeight="1">
      <c r="A77" s="40"/>
      <c r="B77" s="41"/>
      <c r="C77" s="34" t="s">
        <v>104</v>
      </c>
      <c r="D77" s="42"/>
      <c r="E77" s="42"/>
      <c r="F77" s="42"/>
      <c r="G77" s="42"/>
      <c r="H77" s="42"/>
      <c r="I77" s="42"/>
      <c r="J77" s="42"/>
      <c r="K77" s="42"/>
      <c r="L77" s="137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16.5" customHeight="1">
      <c r="A78" s="40"/>
      <c r="B78" s="41"/>
      <c r="C78" s="42"/>
      <c r="D78" s="42"/>
      <c r="E78" s="71" t="str">
        <f>E9</f>
        <v>SO 800.E1 - Etapa I.</v>
      </c>
      <c r="F78" s="42"/>
      <c r="G78" s="42"/>
      <c r="H78" s="42"/>
      <c r="I78" s="42"/>
      <c r="J78" s="42"/>
      <c r="K78" s="42"/>
      <c r="L78" s="137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6.96" customHeight="1">
      <c r="A79" s="40"/>
      <c r="B79" s="41"/>
      <c r="C79" s="42"/>
      <c r="D79" s="42"/>
      <c r="E79" s="42"/>
      <c r="F79" s="42"/>
      <c r="G79" s="42"/>
      <c r="H79" s="42"/>
      <c r="I79" s="42"/>
      <c r="J79" s="42"/>
      <c r="K79" s="42"/>
      <c r="L79" s="137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12" customHeight="1">
      <c r="A80" s="40"/>
      <c r="B80" s="41"/>
      <c r="C80" s="34" t="s">
        <v>21</v>
      </c>
      <c r="D80" s="42"/>
      <c r="E80" s="42"/>
      <c r="F80" s="29" t="str">
        <f>F12</f>
        <v>Město Zábřeh, kat. úz. Zábřeh</v>
      </c>
      <c r="G80" s="42"/>
      <c r="H80" s="42"/>
      <c r="I80" s="34" t="s">
        <v>23</v>
      </c>
      <c r="J80" s="74" t="str">
        <f>IF(J12="","",J12)</f>
        <v>25. 11. 2024</v>
      </c>
      <c r="K80" s="42"/>
      <c r="L80" s="137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6.96" customHeight="1">
      <c r="A81" s="40"/>
      <c r="B81" s="41"/>
      <c r="C81" s="42"/>
      <c r="D81" s="42"/>
      <c r="E81" s="42"/>
      <c r="F81" s="42"/>
      <c r="G81" s="42"/>
      <c r="H81" s="42"/>
      <c r="I81" s="42"/>
      <c r="J81" s="42"/>
      <c r="K81" s="42"/>
      <c r="L81" s="137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25.65" customHeight="1">
      <c r="A82" s="40"/>
      <c r="B82" s="41"/>
      <c r="C82" s="34" t="s">
        <v>25</v>
      </c>
      <c r="D82" s="42"/>
      <c r="E82" s="42"/>
      <c r="F82" s="29" t="str">
        <f>E15</f>
        <v>Město Zábřeh</v>
      </c>
      <c r="G82" s="42"/>
      <c r="H82" s="42"/>
      <c r="I82" s="34" t="s">
        <v>33</v>
      </c>
      <c r="J82" s="38" t="str">
        <f>E21</f>
        <v>Atelier Gaia – krajinná architektura, s.r.o.</v>
      </c>
      <c r="K82" s="42"/>
      <c r="L82" s="137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25.65" customHeight="1">
      <c r="A83" s="40"/>
      <c r="B83" s="41"/>
      <c r="C83" s="34" t="s">
        <v>31</v>
      </c>
      <c r="D83" s="42"/>
      <c r="E83" s="42"/>
      <c r="F83" s="29" t="str">
        <f>IF(E18="","",E18)</f>
        <v>Vyplň údaj</v>
      </c>
      <c r="G83" s="42"/>
      <c r="H83" s="42"/>
      <c r="I83" s="34" t="s">
        <v>38</v>
      </c>
      <c r="J83" s="38" t="str">
        <f>E24</f>
        <v>Ing. Vojtěch Biolek, Ph.D.</v>
      </c>
      <c r="K83" s="42"/>
      <c r="L83" s="137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10.32" customHeight="1">
      <c r="A84" s="40"/>
      <c r="B84" s="41"/>
      <c r="C84" s="42"/>
      <c r="D84" s="42"/>
      <c r="E84" s="42"/>
      <c r="F84" s="42"/>
      <c r="G84" s="42"/>
      <c r="H84" s="42"/>
      <c r="I84" s="42"/>
      <c r="J84" s="42"/>
      <c r="K84" s="42"/>
      <c r="L84" s="137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10" customFormat="1" ht="29.28" customHeight="1">
      <c r="A85" s="174"/>
      <c r="B85" s="175"/>
      <c r="C85" s="176" t="s">
        <v>119</v>
      </c>
      <c r="D85" s="177" t="s">
        <v>62</v>
      </c>
      <c r="E85" s="177" t="s">
        <v>58</v>
      </c>
      <c r="F85" s="177" t="s">
        <v>59</v>
      </c>
      <c r="G85" s="177" t="s">
        <v>120</v>
      </c>
      <c r="H85" s="177" t="s">
        <v>121</v>
      </c>
      <c r="I85" s="177" t="s">
        <v>122</v>
      </c>
      <c r="J85" s="178" t="s">
        <v>109</v>
      </c>
      <c r="K85" s="179" t="s">
        <v>123</v>
      </c>
      <c r="L85" s="180"/>
      <c r="M85" s="94" t="s">
        <v>19</v>
      </c>
      <c r="N85" s="95" t="s">
        <v>47</v>
      </c>
      <c r="O85" s="95" t="s">
        <v>124</v>
      </c>
      <c r="P85" s="95" t="s">
        <v>125</v>
      </c>
      <c r="Q85" s="95" t="s">
        <v>126</v>
      </c>
      <c r="R85" s="95" t="s">
        <v>127</v>
      </c>
      <c r="S85" s="95" t="s">
        <v>128</v>
      </c>
      <c r="T85" s="96" t="s">
        <v>129</v>
      </c>
      <c r="U85" s="174"/>
      <c r="V85" s="174"/>
      <c r="W85" s="174"/>
      <c r="X85" s="174"/>
      <c r="Y85" s="174"/>
      <c r="Z85" s="174"/>
      <c r="AA85" s="174"/>
      <c r="AB85" s="174"/>
      <c r="AC85" s="174"/>
      <c r="AD85" s="174"/>
      <c r="AE85" s="174"/>
    </row>
    <row r="86" s="2" customFormat="1" ht="22.8" customHeight="1">
      <c r="A86" s="40"/>
      <c r="B86" s="41"/>
      <c r="C86" s="101" t="s">
        <v>130</v>
      </c>
      <c r="D86" s="42"/>
      <c r="E86" s="42"/>
      <c r="F86" s="42"/>
      <c r="G86" s="42"/>
      <c r="H86" s="42"/>
      <c r="I86" s="42"/>
      <c r="J86" s="181">
        <f>BK86</f>
        <v>0</v>
      </c>
      <c r="K86" s="42"/>
      <c r="L86" s="46"/>
      <c r="M86" s="97"/>
      <c r="N86" s="182"/>
      <c r="O86" s="98"/>
      <c r="P86" s="183">
        <f>P87+P184+P215+P267+P279+P304+P338</f>
        <v>0</v>
      </c>
      <c r="Q86" s="98"/>
      <c r="R86" s="183">
        <f>R87+R184+R215+R267+R279+R304+R338</f>
        <v>39.346624999999996</v>
      </c>
      <c r="S86" s="98"/>
      <c r="T86" s="184">
        <f>T87+T184+T215+T267+T279+T304+T338</f>
        <v>0</v>
      </c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T86" s="19" t="s">
        <v>76</v>
      </c>
      <c r="AU86" s="19" t="s">
        <v>110</v>
      </c>
      <c r="BK86" s="185">
        <f>BK87+BK184+BK215+BK267+BK279+BK304+BK338</f>
        <v>0</v>
      </c>
    </row>
    <row r="87" s="11" customFormat="1" ht="25.92" customHeight="1">
      <c r="A87" s="11"/>
      <c r="B87" s="186"/>
      <c r="C87" s="187"/>
      <c r="D87" s="188" t="s">
        <v>76</v>
      </c>
      <c r="E87" s="189" t="s">
        <v>131</v>
      </c>
      <c r="F87" s="189" t="s">
        <v>132</v>
      </c>
      <c r="G87" s="187"/>
      <c r="H87" s="187"/>
      <c r="I87" s="190"/>
      <c r="J87" s="191">
        <f>BK87</f>
        <v>0</v>
      </c>
      <c r="K87" s="187"/>
      <c r="L87" s="192"/>
      <c r="M87" s="193"/>
      <c r="N87" s="194"/>
      <c r="O87" s="194"/>
      <c r="P87" s="195">
        <f>SUM(P88:P183)</f>
        <v>0</v>
      </c>
      <c r="Q87" s="194"/>
      <c r="R87" s="195">
        <f>SUM(R88:R183)</f>
        <v>0</v>
      </c>
      <c r="S87" s="194"/>
      <c r="T87" s="196">
        <f>SUM(T88:T183)</f>
        <v>0</v>
      </c>
      <c r="U87" s="11"/>
      <c r="V87" s="11"/>
      <c r="W87" s="11"/>
      <c r="X87" s="11"/>
      <c r="Y87" s="11"/>
      <c r="Z87" s="11"/>
      <c r="AA87" s="11"/>
      <c r="AB87" s="11"/>
      <c r="AC87" s="11"/>
      <c r="AD87" s="11"/>
      <c r="AE87" s="11"/>
      <c r="AR87" s="197" t="s">
        <v>85</v>
      </c>
      <c r="AT87" s="198" t="s">
        <v>76</v>
      </c>
      <c r="AU87" s="198" t="s">
        <v>77</v>
      </c>
      <c r="AY87" s="197" t="s">
        <v>133</v>
      </c>
      <c r="BK87" s="199">
        <f>SUM(BK88:BK183)</f>
        <v>0</v>
      </c>
    </row>
    <row r="88" s="2" customFormat="1" ht="16.5" customHeight="1">
      <c r="A88" s="40"/>
      <c r="B88" s="41"/>
      <c r="C88" s="200" t="s">
        <v>85</v>
      </c>
      <c r="D88" s="200" t="s">
        <v>134</v>
      </c>
      <c r="E88" s="201" t="s">
        <v>135</v>
      </c>
      <c r="F88" s="202" t="s">
        <v>136</v>
      </c>
      <c r="G88" s="203" t="s">
        <v>137</v>
      </c>
      <c r="H88" s="204">
        <v>1007</v>
      </c>
      <c r="I88" s="205"/>
      <c r="J88" s="206">
        <f>ROUND(I88*H88,2)</f>
        <v>0</v>
      </c>
      <c r="K88" s="207"/>
      <c r="L88" s="46"/>
      <c r="M88" s="208" t="s">
        <v>19</v>
      </c>
      <c r="N88" s="209" t="s">
        <v>48</v>
      </c>
      <c r="O88" s="86"/>
      <c r="P88" s="210">
        <f>O88*H88</f>
        <v>0</v>
      </c>
      <c r="Q88" s="210">
        <v>0</v>
      </c>
      <c r="R88" s="210">
        <f>Q88*H88</f>
        <v>0</v>
      </c>
      <c r="S88" s="210">
        <v>0</v>
      </c>
      <c r="T88" s="211">
        <f>S88*H88</f>
        <v>0</v>
      </c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R88" s="212" t="s">
        <v>138</v>
      </c>
      <c r="AT88" s="212" t="s">
        <v>134</v>
      </c>
      <c r="AU88" s="212" t="s">
        <v>85</v>
      </c>
      <c r="AY88" s="19" t="s">
        <v>133</v>
      </c>
      <c r="BE88" s="213">
        <f>IF(N88="základní",J88,0)</f>
        <v>0</v>
      </c>
      <c r="BF88" s="213">
        <f>IF(N88="snížená",J88,0)</f>
        <v>0</v>
      </c>
      <c r="BG88" s="213">
        <f>IF(N88="zákl. přenesená",J88,0)</f>
        <v>0</v>
      </c>
      <c r="BH88" s="213">
        <f>IF(N88="sníž. přenesená",J88,0)</f>
        <v>0</v>
      </c>
      <c r="BI88" s="213">
        <f>IF(N88="nulová",J88,0)</f>
        <v>0</v>
      </c>
      <c r="BJ88" s="19" t="s">
        <v>85</v>
      </c>
      <c r="BK88" s="213">
        <f>ROUND(I88*H88,2)</f>
        <v>0</v>
      </c>
      <c r="BL88" s="19" t="s">
        <v>138</v>
      </c>
      <c r="BM88" s="212" t="s">
        <v>139</v>
      </c>
    </row>
    <row r="89" s="2" customFormat="1">
      <c r="A89" s="40"/>
      <c r="B89" s="41"/>
      <c r="C89" s="42"/>
      <c r="D89" s="214" t="s">
        <v>140</v>
      </c>
      <c r="E89" s="42"/>
      <c r="F89" s="215" t="s">
        <v>141</v>
      </c>
      <c r="G89" s="42"/>
      <c r="H89" s="42"/>
      <c r="I89" s="216"/>
      <c r="J89" s="42"/>
      <c r="K89" s="42"/>
      <c r="L89" s="46"/>
      <c r="M89" s="217"/>
      <c r="N89" s="218"/>
      <c r="O89" s="86"/>
      <c r="P89" s="86"/>
      <c r="Q89" s="86"/>
      <c r="R89" s="86"/>
      <c r="S89" s="86"/>
      <c r="T89" s="87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T89" s="19" t="s">
        <v>140</v>
      </c>
      <c r="AU89" s="19" t="s">
        <v>85</v>
      </c>
    </row>
    <row r="90" s="12" customFormat="1">
      <c r="A90" s="12"/>
      <c r="B90" s="219"/>
      <c r="C90" s="220"/>
      <c r="D90" s="221" t="s">
        <v>142</v>
      </c>
      <c r="E90" s="222" t="s">
        <v>19</v>
      </c>
      <c r="F90" s="223" t="s">
        <v>143</v>
      </c>
      <c r="G90" s="220"/>
      <c r="H90" s="222" t="s">
        <v>19</v>
      </c>
      <c r="I90" s="224"/>
      <c r="J90" s="220"/>
      <c r="K90" s="220"/>
      <c r="L90" s="225"/>
      <c r="M90" s="226"/>
      <c r="N90" s="227"/>
      <c r="O90" s="227"/>
      <c r="P90" s="227"/>
      <c r="Q90" s="227"/>
      <c r="R90" s="227"/>
      <c r="S90" s="227"/>
      <c r="T90" s="228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T90" s="229" t="s">
        <v>142</v>
      </c>
      <c r="AU90" s="229" t="s">
        <v>85</v>
      </c>
      <c r="AV90" s="12" t="s">
        <v>85</v>
      </c>
      <c r="AW90" s="12" t="s">
        <v>37</v>
      </c>
      <c r="AX90" s="12" t="s">
        <v>77</v>
      </c>
      <c r="AY90" s="229" t="s">
        <v>133</v>
      </c>
    </row>
    <row r="91" s="12" customFormat="1">
      <c r="A91" s="12"/>
      <c r="B91" s="219"/>
      <c r="C91" s="220"/>
      <c r="D91" s="221" t="s">
        <v>142</v>
      </c>
      <c r="E91" s="222" t="s">
        <v>19</v>
      </c>
      <c r="F91" s="223" t="s">
        <v>144</v>
      </c>
      <c r="G91" s="220"/>
      <c r="H91" s="222" t="s">
        <v>19</v>
      </c>
      <c r="I91" s="224"/>
      <c r="J91" s="220"/>
      <c r="K91" s="220"/>
      <c r="L91" s="225"/>
      <c r="M91" s="226"/>
      <c r="N91" s="227"/>
      <c r="O91" s="227"/>
      <c r="P91" s="227"/>
      <c r="Q91" s="227"/>
      <c r="R91" s="227"/>
      <c r="S91" s="227"/>
      <c r="T91" s="228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T91" s="229" t="s">
        <v>142</v>
      </c>
      <c r="AU91" s="229" t="s">
        <v>85</v>
      </c>
      <c r="AV91" s="12" t="s">
        <v>85</v>
      </c>
      <c r="AW91" s="12" t="s">
        <v>37</v>
      </c>
      <c r="AX91" s="12" t="s">
        <v>77</v>
      </c>
      <c r="AY91" s="229" t="s">
        <v>133</v>
      </c>
    </row>
    <row r="92" s="13" customFormat="1">
      <c r="A92" s="13"/>
      <c r="B92" s="230"/>
      <c r="C92" s="231"/>
      <c r="D92" s="221" t="s">
        <v>142</v>
      </c>
      <c r="E92" s="232" t="s">
        <v>19</v>
      </c>
      <c r="F92" s="233" t="s">
        <v>145</v>
      </c>
      <c r="G92" s="231"/>
      <c r="H92" s="234">
        <v>423.69999999999999</v>
      </c>
      <c r="I92" s="235"/>
      <c r="J92" s="231"/>
      <c r="K92" s="231"/>
      <c r="L92" s="236"/>
      <c r="M92" s="237"/>
      <c r="N92" s="238"/>
      <c r="O92" s="238"/>
      <c r="P92" s="238"/>
      <c r="Q92" s="238"/>
      <c r="R92" s="238"/>
      <c r="S92" s="238"/>
      <c r="T92" s="239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T92" s="240" t="s">
        <v>142</v>
      </c>
      <c r="AU92" s="240" t="s">
        <v>85</v>
      </c>
      <c r="AV92" s="13" t="s">
        <v>87</v>
      </c>
      <c r="AW92" s="13" t="s">
        <v>37</v>
      </c>
      <c r="AX92" s="13" t="s">
        <v>77</v>
      </c>
      <c r="AY92" s="240" t="s">
        <v>133</v>
      </c>
    </row>
    <row r="93" s="12" customFormat="1">
      <c r="A93" s="12"/>
      <c r="B93" s="219"/>
      <c r="C93" s="220"/>
      <c r="D93" s="221" t="s">
        <v>142</v>
      </c>
      <c r="E93" s="222" t="s">
        <v>19</v>
      </c>
      <c r="F93" s="223" t="s">
        <v>146</v>
      </c>
      <c r="G93" s="220"/>
      <c r="H93" s="222" t="s">
        <v>19</v>
      </c>
      <c r="I93" s="224"/>
      <c r="J93" s="220"/>
      <c r="K93" s="220"/>
      <c r="L93" s="225"/>
      <c r="M93" s="226"/>
      <c r="N93" s="227"/>
      <c r="O93" s="227"/>
      <c r="P93" s="227"/>
      <c r="Q93" s="227"/>
      <c r="R93" s="227"/>
      <c r="S93" s="227"/>
      <c r="T93" s="228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T93" s="229" t="s">
        <v>142</v>
      </c>
      <c r="AU93" s="229" t="s">
        <v>85</v>
      </c>
      <c r="AV93" s="12" t="s">
        <v>85</v>
      </c>
      <c r="AW93" s="12" t="s">
        <v>37</v>
      </c>
      <c r="AX93" s="12" t="s">
        <v>77</v>
      </c>
      <c r="AY93" s="229" t="s">
        <v>133</v>
      </c>
    </row>
    <row r="94" s="12" customFormat="1">
      <c r="A94" s="12"/>
      <c r="B94" s="219"/>
      <c r="C94" s="220"/>
      <c r="D94" s="221" t="s">
        <v>142</v>
      </c>
      <c r="E94" s="222" t="s">
        <v>19</v>
      </c>
      <c r="F94" s="223" t="s">
        <v>147</v>
      </c>
      <c r="G94" s="220"/>
      <c r="H94" s="222" t="s">
        <v>19</v>
      </c>
      <c r="I94" s="224"/>
      <c r="J94" s="220"/>
      <c r="K94" s="220"/>
      <c r="L94" s="225"/>
      <c r="M94" s="226"/>
      <c r="N94" s="227"/>
      <c r="O94" s="227"/>
      <c r="P94" s="227"/>
      <c r="Q94" s="227"/>
      <c r="R94" s="227"/>
      <c r="S94" s="227"/>
      <c r="T94" s="228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T94" s="229" t="s">
        <v>142</v>
      </c>
      <c r="AU94" s="229" t="s">
        <v>85</v>
      </c>
      <c r="AV94" s="12" t="s">
        <v>85</v>
      </c>
      <c r="AW94" s="12" t="s">
        <v>37</v>
      </c>
      <c r="AX94" s="12" t="s">
        <v>77</v>
      </c>
      <c r="AY94" s="229" t="s">
        <v>133</v>
      </c>
    </row>
    <row r="95" s="13" customFormat="1">
      <c r="A95" s="13"/>
      <c r="B95" s="230"/>
      <c r="C95" s="231"/>
      <c r="D95" s="221" t="s">
        <v>142</v>
      </c>
      <c r="E95" s="232" t="s">
        <v>19</v>
      </c>
      <c r="F95" s="233" t="s">
        <v>148</v>
      </c>
      <c r="G95" s="231"/>
      <c r="H95" s="234">
        <v>312</v>
      </c>
      <c r="I95" s="235"/>
      <c r="J95" s="231"/>
      <c r="K95" s="231"/>
      <c r="L95" s="236"/>
      <c r="M95" s="237"/>
      <c r="N95" s="238"/>
      <c r="O95" s="238"/>
      <c r="P95" s="238"/>
      <c r="Q95" s="238"/>
      <c r="R95" s="238"/>
      <c r="S95" s="238"/>
      <c r="T95" s="239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T95" s="240" t="s">
        <v>142</v>
      </c>
      <c r="AU95" s="240" t="s">
        <v>85</v>
      </c>
      <c r="AV95" s="13" t="s">
        <v>87</v>
      </c>
      <c r="AW95" s="13" t="s">
        <v>37</v>
      </c>
      <c r="AX95" s="13" t="s">
        <v>77</v>
      </c>
      <c r="AY95" s="240" t="s">
        <v>133</v>
      </c>
    </row>
    <row r="96" s="12" customFormat="1">
      <c r="A96" s="12"/>
      <c r="B96" s="219"/>
      <c r="C96" s="220"/>
      <c r="D96" s="221" t="s">
        <v>142</v>
      </c>
      <c r="E96" s="222" t="s">
        <v>19</v>
      </c>
      <c r="F96" s="223" t="s">
        <v>149</v>
      </c>
      <c r="G96" s="220"/>
      <c r="H96" s="222" t="s">
        <v>19</v>
      </c>
      <c r="I96" s="224"/>
      <c r="J96" s="220"/>
      <c r="K96" s="220"/>
      <c r="L96" s="225"/>
      <c r="M96" s="226"/>
      <c r="N96" s="227"/>
      <c r="O96" s="227"/>
      <c r="P96" s="227"/>
      <c r="Q96" s="227"/>
      <c r="R96" s="227"/>
      <c r="S96" s="227"/>
      <c r="T96" s="228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T96" s="229" t="s">
        <v>142</v>
      </c>
      <c r="AU96" s="229" t="s">
        <v>85</v>
      </c>
      <c r="AV96" s="12" t="s">
        <v>85</v>
      </c>
      <c r="AW96" s="12" t="s">
        <v>37</v>
      </c>
      <c r="AX96" s="12" t="s">
        <v>77</v>
      </c>
      <c r="AY96" s="229" t="s">
        <v>133</v>
      </c>
    </row>
    <row r="97" s="12" customFormat="1">
      <c r="A97" s="12"/>
      <c r="B97" s="219"/>
      <c r="C97" s="220"/>
      <c r="D97" s="221" t="s">
        <v>142</v>
      </c>
      <c r="E97" s="222" t="s">
        <v>19</v>
      </c>
      <c r="F97" s="223" t="s">
        <v>150</v>
      </c>
      <c r="G97" s="220"/>
      <c r="H97" s="222" t="s">
        <v>19</v>
      </c>
      <c r="I97" s="224"/>
      <c r="J97" s="220"/>
      <c r="K97" s="220"/>
      <c r="L97" s="225"/>
      <c r="M97" s="226"/>
      <c r="N97" s="227"/>
      <c r="O97" s="227"/>
      <c r="P97" s="227"/>
      <c r="Q97" s="227"/>
      <c r="R97" s="227"/>
      <c r="S97" s="227"/>
      <c r="T97" s="228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T97" s="229" t="s">
        <v>142</v>
      </c>
      <c r="AU97" s="229" t="s">
        <v>85</v>
      </c>
      <c r="AV97" s="12" t="s">
        <v>85</v>
      </c>
      <c r="AW97" s="12" t="s">
        <v>37</v>
      </c>
      <c r="AX97" s="12" t="s">
        <v>77</v>
      </c>
      <c r="AY97" s="229" t="s">
        <v>133</v>
      </c>
    </row>
    <row r="98" s="13" customFormat="1">
      <c r="A98" s="13"/>
      <c r="B98" s="230"/>
      <c r="C98" s="231"/>
      <c r="D98" s="221" t="s">
        <v>142</v>
      </c>
      <c r="E98" s="232" t="s">
        <v>19</v>
      </c>
      <c r="F98" s="233" t="s">
        <v>151</v>
      </c>
      <c r="G98" s="231"/>
      <c r="H98" s="234">
        <v>271.30000000000001</v>
      </c>
      <c r="I98" s="235"/>
      <c r="J98" s="231"/>
      <c r="K98" s="231"/>
      <c r="L98" s="236"/>
      <c r="M98" s="237"/>
      <c r="N98" s="238"/>
      <c r="O98" s="238"/>
      <c r="P98" s="238"/>
      <c r="Q98" s="238"/>
      <c r="R98" s="238"/>
      <c r="S98" s="238"/>
      <c r="T98" s="239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T98" s="240" t="s">
        <v>142</v>
      </c>
      <c r="AU98" s="240" t="s">
        <v>85</v>
      </c>
      <c r="AV98" s="13" t="s">
        <v>87</v>
      </c>
      <c r="AW98" s="13" t="s">
        <v>37</v>
      </c>
      <c r="AX98" s="13" t="s">
        <v>77</v>
      </c>
      <c r="AY98" s="240" t="s">
        <v>133</v>
      </c>
    </row>
    <row r="99" s="14" customFormat="1">
      <c r="A99" s="14"/>
      <c r="B99" s="241"/>
      <c r="C99" s="242"/>
      <c r="D99" s="221" t="s">
        <v>142</v>
      </c>
      <c r="E99" s="243" t="s">
        <v>102</v>
      </c>
      <c r="F99" s="244" t="s">
        <v>152</v>
      </c>
      <c r="G99" s="242"/>
      <c r="H99" s="245">
        <v>1007</v>
      </c>
      <c r="I99" s="246"/>
      <c r="J99" s="242"/>
      <c r="K99" s="242"/>
      <c r="L99" s="247"/>
      <c r="M99" s="248"/>
      <c r="N99" s="249"/>
      <c r="O99" s="249"/>
      <c r="P99" s="249"/>
      <c r="Q99" s="249"/>
      <c r="R99" s="249"/>
      <c r="S99" s="249"/>
      <c r="T99" s="250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T99" s="251" t="s">
        <v>142</v>
      </c>
      <c r="AU99" s="251" t="s">
        <v>85</v>
      </c>
      <c r="AV99" s="14" t="s">
        <v>153</v>
      </c>
      <c r="AW99" s="14" t="s">
        <v>37</v>
      </c>
      <c r="AX99" s="14" t="s">
        <v>77</v>
      </c>
      <c r="AY99" s="251" t="s">
        <v>133</v>
      </c>
    </row>
    <row r="100" s="15" customFormat="1">
      <c r="A100" s="15"/>
      <c r="B100" s="252"/>
      <c r="C100" s="253"/>
      <c r="D100" s="221" t="s">
        <v>142</v>
      </c>
      <c r="E100" s="254" t="s">
        <v>19</v>
      </c>
      <c r="F100" s="255" t="s">
        <v>154</v>
      </c>
      <c r="G100" s="253"/>
      <c r="H100" s="256">
        <v>1007</v>
      </c>
      <c r="I100" s="257"/>
      <c r="J100" s="253"/>
      <c r="K100" s="253"/>
      <c r="L100" s="258"/>
      <c r="M100" s="259"/>
      <c r="N100" s="260"/>
      <c r="O100" s="260"/>
      <c r="P100" s="260"/>
      <c r="Q100" s="260"/>
      <c r="R100" s="260"/>
      <c r="S100" s="260"/>
      <c r="T100" s="261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T100" s="262" t="s">
        <v>142</v>
      </c>
      <c r="AU100" s="262" t="s">
        <v>85</v>
      </c>
      <c r="AV100" s="15" t="s">
        <v>138</v>
      </c>
      <c r="AW100" s="15" t="s">
        <v>37</v>
      </c>
      <c r="AX100" s="15" t="s">
        <v>85</v>
      </c>
      <c r="AY100" s="262" t="s">
        <v>133</v>
      </c>
    </row>
    <row r="101" s="2" customFormat="1" ht="21.75" customHeight="1">
      <c r="A101" s="40"/>
      <c r="B101" s="41"/>
      <c r="C101" s="200" t="s">
        <v>87</v>
      </c>
      <c r="D101" s="200" t="s">
        <v>134</v>
      </c>
      <c r="E101" s="201" t="s">
        <v>155</v>
      </c>
      <c r="F101" s="202" t="s">
        <v>156</v>
      </c>
      <c r="G101" s="203" t="s">
        <v>157</v>
      </c>
      <c r="H101" s="204">
        <v>77.320999999999998</v>
      </c>
      <c r="I101" s="205"/>
      <c r="J101" s="206">
        <f>ROUND(I101*H101,2)</f>
        <v>0</v>
      </c>
      <c r="K101" s="207"/>
      <c r="L101" s="46"/>
      <c r="M101" s="208" t="s">
        <v>19</v>
      </c>
      <c r="N101" s="209" t="s">
        <v>48</v>
      </c>
      <c r="O101" s="86"/>
      <c r="P101" s="210">
        <f>O101*H101</f>
        <v>0</v>
      </c>
      <c r="Q101" s="210">
        <v>0</v>
      </c>
      <c r="R101" s="210">
        <f>Q101*H101</f>
        <v>0</v>
      </c>
      <c r="S101" s="210">
        <v>0</v>
      </c>
      <c r="T101" s="211">
        <f>S101*H101</f>
        <v>0</v>
      </c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R101" s="212" t="s">
        <v>138</v>
      </c>
      <c r="AT101" s="212" t="s">
        <v>134</v>
      </c>
      <c r="AU101" s="212" t="s">
        <v>85</v>
      </c>
      <c r="AY101" s="19" t="s">
        <v>133</v>
      </c>
      <c r="BE101" s="213">
        <f>IF(N101="základní",J101,0)</f>
        <v>0</v>
      </c>
      <c r="BF101" s="213">
        <f>IF(N101="snížená",J101,0)</f>
        <v>0</v>
      </c>
      <c r="BG101" s="213">
        <f>IF(N101="zákl. přenesená",J101,0)</f>
        <v>0</v>
      </c>
      <c r="BH101" s="213">
        <f>IF(N101="sníž. přenesená",J101,0)</f>
        <v>0</v>
      </c>
      <c r="BI101" s="213">
        <f>IF(N101="nulová",J101,0)</f>
        <v>0</v>
      </c>
      <c r="BJ101" s="19" t="s">
        <v>85</v>
      </c>
      <c r="BK101" s="213">
        <f>ROUND(I101*H101,2)</f>
        <v>0</v>
      </c>
      <c r="BL101" s="19" t="s">
        <v>138</v>
      </c>
      <c r="BM101" s="212" t="s">
        <v>158</v>
      </c>
    </row>
    <row r="102" s="2" customFormat="1">
      <c r="A102" s="40"/>
      <c r="B102" s="41"/>
      <c r="C102" s="42"/>
      <c r="D102" s="214" t="s">
        <v>140</v>
      </c>
      <c r="E102" s="42"/>
      <c r="F102" s="215" t="s">
        <v>159</v>
      </c>
      <c r="G102" s="42"/>
      <c r="H102" s="42"/>
      <c r="I102" s="216"/>
      <c r="J102" s="42"/>
      <c r="K102" s="42"/>
      <c r="L102" s="46"/>
      <c r="M102" s="217"/>
      <c r="N102" s="218"/>
      <c r="O102" s="86"/>
      <c r="P102" s="86"/>
      <c r="Q102" s="86"/>
      <c r="R102" s="86"/>
      <c r="S102" s="86"/>
      <c r="T102" s="87"/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T102" s="19" t="s">
        <v>140</v>
      </c>
      <c r="AU102" s="19" t="s">
        <v>85</v>
      </c>
    </row>
    <row r="103" s="12" customFormat="1">
      <c r="A103" s="12"/>
      <c r="B103" s="219"/>
      <c r="C103" s="220"/>
      <c r="D103" s="221" t="s">
        <v>142</v>
      </c>
      <c r="E103" s="222" t="s">
        <v>19</v>
      </c>
      <c r="F103" s="223" t="s">
        <v>146</v>
      </c>
      <c r="G103" s="220"/>
      <c r="H103" s="222" t="s">
        <v>19</v>
      </c>
      <c r="I103" s="224"/>
      <c r="J103" s="220"/>
      <c r="K103" s="220"/>
      <c r="L103" s="225"/>
      <c r="M103" s="226"/>
      <c r="N103" s="227"/>
      <c r="O103" s="227"/>
      <c r="P103" s="227"/>
      <c r="Q103" s="227"/>
      <c r="R103" s="227"/>
      <c r="S103" s="227"/>
      <c r="T103" s="228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T103" s="229" t="s">
        <v>142</v>
      </c>
      <c r="AU103" s="229" t="s">
        <v>85</v>
      </c>
      <c r="AV103" s="12" t="s">
        <v>85</v>
      </c>
      <c r="AW103" s="12" t="s">
        <v>37</v>
      </c>
      <c r="AX103" s="12" t="s">
        <v>77</v>
      </c>
      <c r="AY103" s="229" t="s">
        <v>133</v>
      </c>
    </row>
    <row r="104" s="12" customFormat="1">
      <c r="A104" s="12"/>
      <c r="B104" s="219"/>
      <c r="C104" s="220"/>
      <c r="D104" s="221" t="s">
        <v>142</v>
      </c>
      <c r="E104" s="222" t="s">
        <v>19</v>
      </c>
      <c r="F104" s="223" t="s">
        <v>147</v>
      </c>
      <c r="G104" s="220"/>
      <c r="H104" s="222" t="s">
        <v>19</v>
      </c>
      <c r="I104" s="224"/>
      <c r="J104" s="220"/>
      <c r="K104" s="220"/>
      <c r="L104" s="225"/>
      <c r="M104" s="226"/>
      <c r="N104" s="227"/>
      <c r="O104" s="227"/>
      <c r="P104" s="227"/>
      <c r="Q104" s="227"/>
      <c r="R104" s="227"/>
      <c r="S104" s="227"/>
      <c r="T104" s="228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T104" s="229" t="s">
        <v>142</v>
      </c>
      <c r="AU104" s="229" t="s">
        <v>85</v>
      </c>
      <c r="AV104" s="12" t="s">
        <v>85</v>
      </c>
      <c r="AW104" s="12" t="s">
        <v>37</v>
      </c>
      <c r="AX104" s="12" t="s">
        <v>77</v>
      </c>
      <c r="AY104" s="229" t="s">
        <v>133</v>
      </c>
    </row>
    <row r="105" s="13" customFormat="1">
      <c r="A105" s="13"/>
      <c r="B105" s="230"/>
      <c r="C105" s="231"/>
      <c r="D105" s="221" t="s">
        <v>142</v>
      </c>
      <c r="E105" s="232" t="s">
        <v>19</v>
      </c>
      <c r="F105" s="233" t="s">
        <v>160</v>
      </c>
      <c r="G105" s="231"/>
      <c r="H105" s="234">
        <v>31.199999999999999</v>
      </c>
      <c r="I105" s="235"/>
      <c r="J105" s="231"/>
      <c r="K105" s="231"/>
      <c r="L105" s="236"/>
      <c r="M105" s="237"/>
      <c r="N105" s="238"/>
      <c r="O105" s="238"/>
      <c r="P105" s="238"/>
      <c r="Q105" s="238"/>
      <c r="R105" s="238"/>
      <c r="S105" s="238"/>
      <c r="T105" s="239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T105" s="240" t="s">
        <v>142</v>
      </c>
      <c r="AU105" s="240" t="s">
        <v>85</v>
      </c>
      <c r="AV105" s="13" t="s">
        <v>87</v>
      </c>
      <c r="AW105" s="13" t="s">
        <v>37</v>
      </c>
      <c r="AX105" s="13" t="s">
        <v>77</v>
      </c>
      <c r="AY105" s="240" t="s">
        <v>133</v>
      </c>
    </row>
    <row r="106" s="12" customFormat="1">
      <c r="A106" s="12"/>
      <c r="B106" s="219"/>
      <c r="C106" s="220"/>
      <c r="D106" s="221" t="s">
        <v>142</v>
      </c>
      <c r="E106" s="222" t="s">
        <v>19</v>
      </c>
      <c r="F106" s="223" t="s">
        <v>149</v>
      </c>
      <c r="G106" s="220"/>
      <c r="H106" s="222" t="s">
        <v>19</v>
      </c>
      <c r="I106" s="224"/>
      <c r="J106" s="220"/>
      <c r="K106" s="220"/>
      <c r="L106" s="225"/>
      <c r="M106" s="226"/>
      <c r="N106" s="227"/>
      <c r="O106" s="227"/>
      <c r="P106" s="227"/>
      <c r="Q106" s="227"/>
      <c r="R106" s="227"/>
      <c r="S106" s="227"/>
      <c r="T106" s="228"/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T106" s="229" t="s">
        <v>142</v>
      </c>
      <c r="AU106" s="229" t="s">
        <v>85</v>
      </c>
      <c r="AV106" s="12" t="s">
        <v>85</v>
      </c>
      <c r="AW106" s="12" t="s">
        <v>37</v>
      </c>
      <c r="AX106" s="12" t="s">
        <v>77</v>
      </c>
      <c r="AY106" s="229" t="s">
        <v>133</v>
      </c>
    </row>
    <row r="107" s="12" customFormat="1">
      <c r="A107" s="12"/>
      <c r="B107" s="219"/>
      <c r="C107" s="220"/>
      <c r="D107" s="221" t="s">
        <v>142</v>
      </c>
      <c r="E107" s="222" t="s">
        <v>19</v>
      </c>
      <c r="F107" s="223" t="s">
        <v>150</v>
      </c>
      <c r="G107" s="220"/>
      <c r="H107" s="222" t="s">
        <v>19</v>
      </c>
      <c r="I107" s="224"/>
      <c r="J107" s="220"/>
      <c r="K107" s="220"/>
      <c r="L107" s="225"/>
      <c r="M107" s="226"/>
      <c r="N107" s="227"/>
      <c r="O107" s="227"/>
      <c r="P107" s="227"/>
      <c r="Q107" s="227"/>
      <c r="R107" s="227"/>
      <c r="S107" s="227"/>
      <c r="T107" s="228"/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  <c r="AT107" s="229" t="s">
        <v>142</v>
      </c>
      <c r="AU107" s="229" t="s">
        <v>85</v>
      </c>
      <c r="AV107" s="12" t="s">
        <v>85</v>
      </c>
      <c r="AW107" s="12" t="s">
        <v>37</v>
      </c>
      <c r="AX107" s="12" t="s">
        <v>77</v>
      </c>
      <c r="AY107" s="229" t="s">
        <v>133</v>
      </c>
    </row>
    <row r="108" s="13" customFormat="1">
      <c r="A108" s="13"/>
      <c r="B108" s="230"/>
      <c r="C108" s="231"/>
      <c r="D108" s="221" t="s">
        <v>142</v>
      </c>
      <c r="E108" s="232" t="s">
        <v>19</v>
      </c>
      <c r="F108" s="233" t="s">
        <v>161</v>
      </c>
      <c r="G108" s="231"/>
      <c r="H108" s="234">
        <v>46.121000000000002</v>
      </c>
      <c r="I108" s="235"/>
      <c r="J108" s="231"/>
      <c r="K108" s="231"/>
      <c r="L108" s="236"/>
      <c r="M108" s="237"/>
      <c r="N108" s="238"/>
      <c r="O108" s="238"/>
      <c r="P108" s="238"/>
      <c r="Q108" s="238"/>
      <c r="R108" s="238"/>
      <c r="S108" s="238"/>
      <c r="T108" s="239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T108" s="240" t="s">
        <v>142</v>
      </c>
      <c r="AU108" s="240" t="s">
        <v>85</v>
      </c>
      <c r="AV108" s="13" t="s">
        <v>87</v>
      </c>
      <c r="AW108" s="13" t="s">
        <v>37</v>
      </c>
      <c r="AX108" s="13" t="s">
        <v>77</v>
      </c>
      <c r="AY108" s="240" t="s">
        <v>133</v>
      </c>
    </row>
    <row r="109" s="14" customFormat="1">
      <c r="A109" s="14"/>
      <c r="B109" s="241"/>
      <c r="C109" s="242"/>
      <c r="D109" s="221" t="s">
        <v>142</v>
      </c>
      <c r="E109" s="243" t="s">
        <v>96</v>
      </c>
      <c r="F109" s="244" t="s">
        <v>152</v>
      </c>
      <c r="G109" s="242"/>
      <c r="H109" s="245">
        <v>77.320999999999998</v>
      </c>
      <c r="I109" s="246"/>
      <c r="J109" s="242"/>
      <c r="K109" s="242"/>
      <c r="L109" s="247"/>
      <c r="M109" s="248"/>
      <c r="N109" s="249"/>
      <c r="O109" s="249"/>
      <c r="P109" s="249"/>
      <c r="Q109" s="249"/>
      <c r="R109" s="249"/>
      <c r="S109" s="249"/>
      <c r="T109" s="250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T109" s="251" t="s">
        <v>142</v>
      </c>
      <c r="AU109" s="251" t="s">
        <v>85</v>
      </c>
      <c r="AV109" s="14" t="s">
        <v>153</v>
      </c>
      <c r="AW109" s="14" t="s">
        <v>37</v>
      </c>
      <c r="AX109" s="14" t="s">
        <v>77</v>
      </c>
      <c r="AY109" s="251" t="s">
        <v>133</v>
      </c>
    </row>
    <row r="110" s="15" customFormat="1">
      <c r="A110" s="15"/>
      <c r="B110" s="252"/>
      <c r="C110" s="253"/>
      <c r="D110" s="221" t="s">
        <v>142</v>
      </c>
      <c r="E110" s="254" t="s">
        <v>19</v>
      </c>
      <c r="F110" s="255" t="s">
        <v>154</v>
      </c>
      <c r="G110" s="253"/>
      <c r="H110" s="256">
        <v>77.320999999999998</v>
      </c>
      <c r="I110" s="257"/>
      <c r="J110" s="253"/>
      <c r="K110" s="253"/>
      <c r="L110" s="258"/>
      <c r="M110" s="259"/>
      <c r="N110" s="260"/>
      <c r="O110" s="260"/>
      <c r="P110" s="260"/>
      <c r="Q110" s="260"/>
      <c r="R110" s="260"/>
      <c r="S110" s="260"/>
      <c r="T110" s="261"/>
      <c r="U110" s="15"/>
      <c r="V110" s="15"/>
      <c r="W110" s="15"/>
      <c r="X110" s="15"/>
      <c r="Y110" s="15"/>
      <c r="Z110" s="15"/>
      <c r="AA110" s="15"/>
      <c r="AB110" s="15"/>
      <c r="AC110" s="15"/>
      <c r="AD110" s="15"/>
      <c r="AE110" s="15"/>
      <c r="AT110" s="262" t="s">
        <v>142</v>
      </c>
      <c r="AU110" s="262" t="s">
        <v>85</v>
      </c>
      <c r="AV110" s="15" t="s">
        <v>138</v>
      </c>
      <c r="AW110" s="15" t="s">
        <v>37</v>
      </c>
      <c r="AX110" s="15" t="s">
        <v>85</v>
      </c>
      <c r="AY110" s="262" t="s">
        <v>133</v>
      </c>
    </row>
    <row r="111" s="2" customFormat="1" ht="37.8" customHeight="1">
      <c r="A111" s="40"/>
      <c r="B111" s="41"/>
      <c r="C111" s="200" t="s">
        <v>153</v>
      </c>
      <c r="D111" s="200" t="s">
        <v>134</v>
      </c>
      <c r="E111" s="201" t="s">
        <v>162</v>
      </c>
      <c r="F111" s="202" t="s">
        <v>163</v>
      </c>
      <c r="G111" s="203" t="s">
        <v>157</v>
      </c>
      <c r="H111" s="204">
        <v>178.02099999999999</v>
      </c>
      <c r="I111" s="205"/>
      <c r="J111" s="206">
        <f>ROUND(I111*H111,2)</f>
        <v>0</v>
      </c>
      <c r="K111" s="207"/>
      <c r="L111" s="46"/>
      <c r="M111" s="208" t="s">
        <v>19</v>
      </c>
      <c r="N111" s="209" t="s">
        <v>48</v>
      </c>
      <c r="O111" s="86"/>
      <c r="P111" s="210">
        <f>O111*H111</f>
        <v>0</v>
      </c>
      <c r="Q111" s="210">
        <v>0</v>
      </c>
      <c r="R111" s="210">
        <f>Q111*H111</f>
        <v>0</v>
      </c>
      <c r="S111" s="210">
        <v>0</v>
      </c>
      <c r="T111" s="211">
        <f>S111*H111</f>
        <v>0</v>
      </c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R111" s="212" t="s">
        <v>138</v>
      </c>
      <c r="AT111" s="212" t="s">
        <v>134</v>
      </c>
      <c r="AU111" s="212" t="s">
        <v>85</v>
      </c>
      <c r="AY111" s="19" t="s">
        <v>133</v>
      </c>
      <c r="BE111" s="213">
        <f>IF(N111="základní",J111,0)</f>
        <v>0</v>
      </c>
      <c r="BF111" s="213">
        <f>IF(N111="snížená",J111,0)</f>
        <v>0</v>
      </c>
      <c r="BG111" s="213">
        <f>IF(N111="zákl. přenesená",J111,0)</f>
        <v>0</v>
      </c>
      <c r="BH111" s="213">
        <f>IF(N111="sníž. přenesená",J111,0)</f>
        <v>0</v>
      </c>
      <c r="BI111" s="213">
        <f>IF(N111="nulová",J111,0)</f>
        <v>0</v>
      </c>
      <c r="BJ111" s="19" t="s">
        <v>85</v>
      </c>
      <c r="BK111" s="213">
        <f>ROUND(I111*H111,2)</f>
        <v>0</v>
      </c>
      <c r="BL111" s="19" t="s">
        <v>138</v>
      </c>
      <c r="BM111" s="212" t="s">
        <v>164</v>
      </c>
    </row>
    <row r="112" s="2" customFormat="1">
      <c r="A112" s="40"/>
      <c r="B112" s="41"/>
      <c r="C112" s="42"/>
      <c r="D112" s="214" t="s">
        <v>140</v>
      </c>
      <c r="E112" s="42"/>
      <c r="F112" s="215" t="s">
        <v>165</v>
      </c>
      <c r="G112" s="42"/>
      <c r="H112" s="42"/>
      <c r="I112" s="216"/>
      <c r="J112" s="42"/>
      <c r="K112" s="42"/>
      <c r="L112" s="46"/>
      <c r="M112" s="217"/>
      <c r="N112" s="218"/>
      <c r="O112" s="86"/>
      <c r="P112" s="86"/>
      <c r="Q112" s="86"/>
      <c r="R112" s="86"/>
      <c r="S112" s="86"/>
      <c r="T112" s="87"/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T112" s="19" t="s">
        <v>140</v>
      </c>
      <c r="AU112" s="19" t="s">
        <v>85</v>
      </c>
    </row>
    <row r="113" s="13" customFormat="1">
      <c r="A113" s="13"/>
      <c r="B113" s="230"/>
      <c r="C113" s="231"/>
      <c r="D113" s="221" t="s">
        <v>142</v>
      </c>
      <c r="E113" s="232" t="s">
        <v>19</v>
      </c>
      <c r="F113" s="233" t="s">
        <v>166</v>
      </c>
      <c r="G113" s="231"/>
      <c r="H113" s="234">
        <v>100.7</v>
      </c>
      <c r="I113" s="235"/>
      <c r="J113" s="231"/>
      <c r="K113" s="231"/>
      <c r="L113" s="236"/>
      <c r="M113" s="237"/>
      <c r="N113" s="238"/>
      <c r="O113" s="238"/>
      <c r="P113" s="238"/>
      <c r="Q113" s="238"/>
      <c r="R113" s="238"/>
      <c r="S113" s="238"/>
      <c r="T113" s="239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T113" s="240" t="s">
        <v>142</v>
      </c>
      <c r="AU113" s="240" t="s">
        <v>85</v>
      </c>
      <c r="AV113" s="13" t="s">
        <v>87</v>
      </c>
      <c r="AW113" s="13" t="s">
        <v>37</v>
      </c>
      <c r="AX113" s="13" t="s">
        <v>77</v>
      </c>
      <c r="AY113" s="240" t="s">
        <v>133</v>
      </c>
    </row>
    <row r="114" s="13" customFormat="1">
      <c r="A114" s="13"/>
      <c r="B114" s="230"/>
      <c r="C114" s="231"/>
      <c r="D114" s="221" t="s">
        <v>142</v>
      </c>
      <c r="E114" s="232" t="s">
        <v>19</v>
      </c>
      <c r="F114" s="233" t="s">
        <v>96</v>
      </c>
      <c r="G114" s="231"/>
      <c r="H114" s="234">
        <v>77.320999999999998</v>
      </c>
      <c r="I114" s="235"/>
      <c r="J114" s="231"/>
      <c r="K114" s="231"/>
      <c r="L114" s="236"/>
      <c r="M114" s="237"/>
      <c r="N114" s="238"/>
      <c r="O114" s="238"/>
      <c r="P114" s="238"/>
      <c r="Q114" s="238"/>
      <c r="R114" s="238"/>
      <c r="S114" s="238"/>
      <c r="T114" s="239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T114" s="240" t="s">
        <v>142</v>
      </c>
      <c r="AU114" s="240" t="s">
        <v>85</v>
      </c>
      <c r="AV114" s="13" t="s">
        <v>87</v>
      </c>
      <c r="AW114" s="13" t="s">
        <v>37</v>
      </c>
      <c r="AX114" s="13" t="s">
        <v>77</v>
      </c>
      <c r="AY114" s="240" t="s">
        <v>133</v>
      </c>
    </row>
    <row r="115" s="15" customFormat="1">
      <c r="A115" s="15"/>
      <c r="B115" s="252"/>
      <c r="C115" s="253"/>
      <c r="D115" s="221" t="s">
        <v>142</v>
      </c>
      <c r="E115" s="254" t="s">
        <v>19</v>
      </c>
      <c r="F115" s="255" t="s">
        <v>154</v>
      </c>
      <c r="G115" s="253"/>
      <c r="H115" s="256">
        <v>178.02099999999999</v>
      </c>
      <c r="I115" s="257"/>
      <c r="J115" s="253"/>
      <c r="K115" s="253"/>
      <c r="L115" s="258"/>
      <c r="M115" s="259"/>
      <c r="N115" s="260"/>
      <c r="O115" s="260"/>
      <c r="P115" s="260"/>
      <c r="Q115" s="260"/>
      <c r="R115" s="260"/>
      <c r="S115" s="260"/>
      <c r="T115" s="261"/>
      <c r="U115" s="15"/>
      <c r="V115" s="15"/>
      <c r="W115" s="15"/>
      <c r="X115" s="15"/>
      <c r="Y115" s="15"/>
      <c r="Z115" s="15"/>
      <c r="AA115" s="15"/>
      <c r="AB115" s="15"/>
      <c r="AC115" s="15"/>
      <c r="AD115" s="15"/>
      <c r="AE115" s="15"/>
      <c r="AT115" s="262" t="s">
        <v>142</v>
      </c>
      <c r="AU115" s="262" t="s">
        <v>85</v>
      </c>
      <c r="AV115" s="15" t="s">
        <v>138</v>
      </c>
      <c r="AW115" s="15" t="s">
        <v>37</v>
      </c>
      <c r="AX115" s="15" t="s">
        <v>85</v>
      </c>
      <c r="AY115" s="262" t="s">
        <v>133</v>
      </c>
    </row>
    <row r="116" s="2" customFormat="1" ht="24.15" customHeight="1">
      <c r="A116" s="40"/>
      <c r="B116" s="41"/>
      <c r="C116" s="200" t="s">
        <v>138</v>
      </c>
      <c r="D116" s="200" t="s">
        <v>134</v>
      </c>
      <c r="E116" s="201" t="s">
        <v>167</v>
      </c>
      <c r="F116" s="202" t="s">
        <v>168</v>
      </c>
      <c r="G116" s="203" t="s">
        <v>157</v>
      </c>
      <c r="H116" s="204">
        <v>178.02099999999999</v>
      </c>
      <c r="I116" s="205"/>
      <c r="J116" s="206">
        <f>ROUND(I116*H116,2)</f>
        <v>0</v>
      </c>
      <c r="K116" s="207"/>
      <c r="L116" s="46"/>
      <c r="M116" s="208" t="s">
        <v>19</v>
      </c>
      <c r="N116" s="209" t="s">
        <v>48</v>
      </c>
      <c r="O116" s="86"/>
      <c r="P116" s="210">
        <f>O116*H116</f>
        <v>0</v>
      </c>
      <c r="Q116" s="210">
        <v>0</v>
      </c>
      <c r="R116" s="210">
        <f>Q116*H116</f>
        <v>0</v>
      </c>
      <c r="S116" s="210">
        <v>0</v>
      </c>
      <c r="T116" s="211">
        <f>S116*H116</f>
        <v>0</v>
      </c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R116" s="212" t="s">
        <v>138</v>
      </c>
      <c r="AT116" s="212" t="s">
        <v>134</v>
      </c>
      <c r="AU116" s="212" t="s">
        <v>85</v>
      </c>
      <c r="AY116" s="19" t="s">
        <v>133</v>
      </c>
      <c r="BE116" s="213">
        <f>IF(N116="základní",J116,0)</f>
        <v>0</v>
      </c>
      <c r="BF116" s="213">
        <f>IF(N116="snížená",J116,0)</f>
        <v>0</v>
      </c>
      <c r="BG116" s="213">
        <f>IF(N116="zákl. přenesená",J116,0)</f>
        <v>0</v>
      </c>
      <c r="BH116" s="213">
        <f>IF(N116="sníž. přenesená",J116,0)</f>
        <v>0</v>
      </c>
      <c r="BI116" s="213">
        <f>IF(N116="nulová",J116,0)</f>
        <v>0</v>
      </c>
      <c r="BJ116" s="19" t="s">
        <v>85</v>
      </c>
      <c r="BK116" s="213">
        <f>ROUND(I116*H116,2)</f>
        <v>0</v>
      </c>
      <c r="BL116" s="19" t="s">
        <v>138</v>
      </c>
      <c r="BM116" s="212" t="s">
        <v>169</v>
      </c>
    </row>
    <row r="117" s="2" customFormat="1">
      <c r="A117" s="40"/>
      <c r="B117" s="41"/>
      <c r="C117" s="42"/>
      <c r="D117" s="214" t="s">
        <v>140</v>
      </c>
      <c r="E117" s="42"/>
      <c r="F117" s="215" t="s">
        <v>170</v>
      </c>
      <c r="G117" s="42"/>
      <c r="H117" s="42"/>
      <c r="I117" s="216"/>
      <c r="J117" s="42"/>
      <c r="K117" s="42"/>
      <c r="L117" s="46"/>
      <c r="M117" s="217"/>
      <c r="N117" s="218"/>
      <c r="O117" s="86"/>
      <c r="P117" s="86"/>
      <c r="Q117" s="86"/>
      <c r="R117" s="86"/>
      <c r="S117" s="86"/>
      <c r="T117" s="87"/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T117" s="19" t="s">
        <v>140</v>
      </c>
      <c r="AU117" s="19" t="s">
        <v>85</v>
      </c>
    </row>
    <row r="118" s="2" customFormat="1" ht="16.5" customHeight="1">
      <c r="A118" s="40"/>
      <c r="B118" s="41"/>
      <c r="C118" s="200" t="s">
        <v>171</v>
      </c>
      <c r="D118" s="200" t="s">
        <v>134</v>
      </c>
      <c r="E118" s="201" t="s">
        <v>172</v>
      </c>
      <c r="F118" s="202" t="s">
        <v>173</v>
      </c>
      <c r="G118" s="203" t="s">
        <v>157</v>
      </c>
      <c r="H118" s="204">
        <v>116.66</v>
      </c>
      <c r="I118" s="205"/>
      <c r="J118" s="206">
        <f>ROUND(I118*H118,2)</f>
        <v>0</v>
      </c>
      <c r="K118" s="207"/>
      <c r="L118" s="46"/>
      <c r="M118" s="208" t="s">
        <v>19</v>
      </c>
      <c r="N118" s="209" t="s">
        <v>48</v>
      </c>
      <c r="O118" s="86"/>
      <c r="P118" s="210">
        <f>O118*H118</f>
        <v>0</v>
      </c>
      <c r="Q118" s="210">
        <v>0</v>
      </c>
      <c r="R118" s="210">
        <f>Q118*H118</f>
        <v>0</v>
      </c>
      <c r="S118" s="210">
        <v>0</v>
      </c>
      <c r="T118" s="211">
        <f>S118*H118</f>
        <v>0</v>
      </c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R118" s="212" t="s">
        <v>138</v>
      </c>
      <c r="AT118" s="212" t="s">
        <v>134</v>
      </c>
      <c r="AU118" s="212" t="s">
        <v>85</v>
      </c>
      <c r="AY118" s="19" t="s">
        <v>133</v>
      </c>
      <c r="BE118" s="213">
        <f>IF(N118="základní",J118,0)</f>
        <v>0</v>
      </c>
      <c r="BF118" s="213">
        <f>IF(N118="snížená",J118,0)</f>
        <v>0</v>
      </c>
      <c r="BG118" s="213">
        <f>IF(N118="zákl. přenesená",J118,0)</f>
        <v>0</v>
      </c>
      <c r="BH118" s="213">
        <f>IF(N118="sníž. přenesená",J118,0)</f>
        <v>0</v>
      </c>
      <c r="BI118" s="213">
        <f>IF(N118="nulová",J118,0)</f>
        <v>0</v>
      </c>
      <c r="BJ118" s="19" t="s">
        <v>85</v>
      </c>
      <c r="BK118" s="213">
        <f>ROUND(I118*H118,2)</f>
        <v>0</v>
      </c>
      <c r="BL118" s="19" t="s">
        <v>138</v>
      </c>
      <c r="BM118" s="212" t="s">
        <v>174</v>
      </c>
    </row>
    <row r="119" s="2" customFormat="1">
      <c r="A119" s="40"/>
      <c r="B119" s="41"/>
      <c r="C119" s="42"/>
      <c r="D119" s="214" t="s">
        <v>140</v>
      </c>
      <c r="E119" s="42"/>
      <c r="F119" s="215" t="s">
        <v>175</v>
      </c>
      <c r="G119" s="42"/>
      <c r="H119" s="42"/>
      <c r="I119" s="216"/>
      <c r="J119" s="42"/>
      <c r="K119" s="42"/>
      <c r="L119" s="46"/>
      <c r="M119" s="217"/>
      <c r="N119" s="218"/>
      <c r="O119" s="86"/>
      <c r="P119" s="86"/>
      <c r="Q119" s="86"/>
      <c r="R119" s="86"/>
      <c r="S119" s="86"/>
      <c r="T119" s="87"/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T119" s="19" t="s">
        <v>140</v>
      </c>
      <c r="AU119" s="19" t="s">
        <v>85</v>
      </c>
    </row>
    <row r="120" s="12" customFormat="1">
      <c r="A120" s="12"/>
      <c r="B120" s="219"/>
      <c r="C120" s="220"/>
      <c r="D120" s="221" t="s">
        <v>142</v>
      </c>
      <c r="E120" s="222" t="s">
        <v>19</v>
      </c>
      <c r="F120" s="223" t="s">
        <v>146</v>
      </c>
      <c r="G120" s="220"/>
      <c r="H120" s="222" t="s">
        <v>19</v>
      </c>
      <c r="I120" s="224"/>
      <c r="J120" s="220"/>
      <c r="K120" s="220"/>
      <c r="L120" s="225"/>
      <c r="M120" s="226"/>
      <c r="N120" s="227"/>
      <c r="O120" s="227"/>
      <c r="P120" s="227"/>
      <c r="Q120" s="227"/>
      <c r="R120" s="227"/>
      <c r="S120" s="227"/>
      <c r="T120" s="228"/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T120" s="229" t="s">
        <v>142</v>
      </c>
      <c r="AU120" s="229" t="s">
        <v>85</v>
      </c>
      <c r="AV120" s="12" t="s">
        <v>85</v>
      </c>
      <c r="AW120" s="12" t="s">
        <v>37</v>
      </c>
      <c r="AX120" s="12" t="s">
        <v>77</v>
      </c>
      <c r="AY120" s="229" t="s">
        <v>133</v>
      </c>
    </row>
    <row r="121" s="13" customFormat="1">
      <c r="A121" s="13"/>
      <c r="B121" s="230"/>
      <c r="C121" s="231"/>
      <c r="D121" s="221" t="s">
        <v>142</v>
      </c>
      <c r="E121" s="232" t="s">
        <v>19</v>
      </c>
      <c r="F121" s="233" t="s">
        <v>176</v>
      </c>
      <c r="G121" s="231"/>
      <c r="H121" s="234">
        <v>62.399999999999999</v>
      </c>
      <c r="I121" s="235"/>
      <c r="J121" s="231"/>
      <c r="K121" s="231"/>
      <c r="L121" s="236"/>
      <c r="M121" s="237"/>
      <c r="N121" s="238"/>
      <c r="O121" s="238"/>
      <c r="P121" s="238"/>
      <c r="Q121" s="238"/>
      <c r="R121" s="238"/>
      <c r="S121" s="238"/>
      <c r="T121" s="239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T121" s="240" t="s">
        <v>142</v>
      </c>
      <c r="AU121" s="240" t="s">
        <v>85</v>
      </c>
      <c r="AV121" s="13" t="s">
        <v>87</v>
      </c>
      <c r="AW121" s="13" t="s">
        <v>37</v>
      </c>
      <c r="AX121" s="13" t="s">
        <v>77</v>
      </c>
      <c r="AY121" s="240" t="s">
        <v>133</v>
      </c>
    </row>
    <row r="122" s="12" customFormat="1">
      <c r="A122" s="12"/>
      <c r="B122" s="219"/>
      <c r="C122" s="220"/>
      <c r="D122" s="221" t="s">
        <v>142</v>
      </c>
      <c r="E122" s="222" t="s">
        <v>19</v>
      </c>
      <c r="F122" s="223" t="s">
        <v>149</v>
      </c>
      <c r="G122" s="220"/>
      <c r="H122" s="222" t="s">
        <v>19</v>
      </c>
      <c r="I122" s="224"/>
      <c r="J122" s="220"/>
      <c r="K122" s="220"/>
      <c r="L122" s="225"/>
      <c r="M122" s="226"/>
      <c r="N122" s="227"/>
      <c r="O122" s="227"/>
      <c r="P122" s="227"/>
      <c r="Q122" s="227"/>
      <c r="R122" s="227"/>
      <c r="S122" s="227"/>
      <c r="T122" s="228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T122" s="229" t="s">
        <v>142</v>
      </c>
      <c r="AU122" s="229" t="s">
        <v>85</v>
      </c>
      <c r="AV122" s="12" t="s">
        <v>85</v>
      </c>
      <c r="AW122" s="12" t="s">
        <v>37</v>
      </c>
      <c r="AX122" s="12" t="s">
        <v>77</v>
      </c>
      <c r="AY122" s="229" t="s">
        <v>133</v>
      </c>
    </row>
    <row r="123" s="13" customFormat="1">
      <c r="A123" s="13"/>
      <c r="B123" s="230"/>
      <c r="C123" s="231"/>
      <c r="D123" s="221" t="s">
        <v>142</v>
      </c>
      <c r="E123" s="232" t="s">
        <v>19</v>
      </c>
      <c r="F123" s="233" t="s">
        <v>177</v>
      </c>
      <c r="G123" s="231"/>
      <c r="H123" s="234">
        <v>54.259999999999998</v>
      </c>
      <c r="I123" s="235"/>
      <c r="J123" s="231"/>
      <c r="K123" s="231"/>
      <c r="L123" s="236"/>
      <c r="M123" s="237"/>
      <c r="N123" s="238"/>
      <c r="O123" s="238"/>
      <c r="P123" s="238"/>
      <c r="Q123" s="238"/>
      <c r="R123" s="238"/>
      <c r="S123" s="238"/>
      <c r="T123" s="239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T123" s="240" t="s">
        <v>142</v>
      </c>
      <c r="AU123" s="240" t="s">
        <v>85</v>
      </c>
      <c r="AV123" s="13" t="s">
        <v>87</v>
      </c>
      <c r="AW123" s="13" t="s">
        <v>37</v>
      </c>
      <c r="AX123" s="13" t="s">
        <v>77</v>
      </c>
      <c r="AY123" s="240" t="s">
        <v>133</v>
      </c>
    </row>
    <row r="124" s="14" customFormat="1">
      <c r="A124" s="14"/>
      <c r="B124" s="241"/>
      <c r="C124" s="242"/>
      <c r="D124" s="221" t="s">
        <v>142</v>
      </c>
      <c r="E124" s="243" t="s">
        <v>91</v>
      </c>
      <c r="F124" s="244" t="s">
        <v>152</v>
      </c>
      <c r="G124" s="242"/>
      <c r="H124" s="245">
        <v>116.66</v>
      </c>
      <c r="I124" s="246"/>
      <c r="J124" s="242"/>
      <c r="K124" s="242"/>
      <c r="L124" s="247"/>
      <c r="M124" s="248"/>
      <c r="N124" s="249"/>
      <c r="O124" s="249"/>
      <c r="P124" s="249"/>
      <c r="Q124" s="249"/>
      <c r="R124" s="249"/>
      <c r="S124" s="249"/>
      <c r="T124" s="250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T124" s="251" t="s">
        <v>142</v>
      </c>
      <c r="AU124" s="251" t="s">
        <v>85</v>
      </c>
      <c r="AV124" s="14" t="s">
        <v>153</v>
      </c>
      <c r="AW124" s="14" t="s">
        <v>37</v>
      </c>
      <c r="AX124" s="14" t="s">
        <v>77</v>
      </c>
      <c r="AY124" s="251" t="s">
        <v>133</v>
      </c>
    </row>
    <row r="125" s="15" customFormat="1">
      <c r="A125" s="15"/>
      <c r="B125" s="252"/>
      <c r="C125" s="253"/>
      <c r="D125" s="221" t="s">
        <v>142</v>
      </c>
      <c r="E125" s="254" t="s">
        <v>19</v>
      </c>
      <c r="F125" s="255" t="s">
        <v>154</v>
      </c>
      <c r="G125" s="253"/>
      <c r="H125" s="256">
        <v>116.66</v>
      </c>
      <c r="I125" s="257"/>
      <c r="J125" s="253"/>
      <c r="K125" s="253"/>
      <c r="L125" s="258"/>
      <c r="M125" s="259"/>
      <c r="N125" s="260"/>
      <c r="O125" s="260"/>
      <c r="P125" s="260"/>
      <c r="Q125" s="260"/>
      <c r="R125" s="260"/>
      <c r="S125" s="260"/>
      <c r="T125" s="261"/>
      <c r="U125" s="15"/>
      <c r="V125" s="15"/>
      <c r="W125" s="15"/>
      <c r="X125" s="15"/>
      <c r="Y125" s="15"/>
      <c r="Z125" s="15"/>
      <c r="AA125" s="15"/>
      <c r="AB125" s="15"/>
      <c r="AC125" s="15"/>
      <c r="AD125" s="15"/>
      <c r="AE125" s="15"/>
      <c r="AT125" s="262" t="s">
        <v>142</v>
      </c>
      <c r="AU125" s="262" t="s">
        <v>85</v>
      </c>
      <c r="AV125" s="15" t="s">
        <v>138</v>
      </c>
      <c r="AW125" s="15" t="s">
        <v>37</v>
      </c>
      <c r="AX125" s="15" t="s">
        <v>85</v>
      </c>
      <c r="AY125" s="262" t="s">
        <v>133</v>
      </c>
    </row>
    <row r="126" s="2" customFormat="1" ht="16.5" customHeight="1">
      <c r="A126" s="40"/>
      <c r="B126" s="41"/>
      <c r="C126" s="263" t="s">
        <v>178</v>
      </c>
      <c r="D126" s="263" t="s">
        <v>179</v>
      </c>
      <c r="E126" s="264" t="s">
        <v>180</v>
      </c>
      <c r="F126" s="265" t="s">
        <v>181</v>
      </c>
      <c r="G126" s="266" t="s">
        <v>157</v>
      </c>
      <c r="H126" s="267">
        <v>28.757999999999999</v>
      </c>
      <c r="I126" s="268"/>
      <c r="J126" s="269">
        <f>ROUND(I126*H126,2)</f>
        <v>0</v>
      </c>
      <c r="K126" s="270"/>
      <c r="L126" s="271"/>
      <c r="M126" s="272" t="s">
        <v>19</v>
      </c>
      <c r="N126" s="273" t="s">
        <v>48</v>
      </c>
      <c r="O126" s="86"/>
      <c r="P126" s="210">
        <f>O126*H126</f>
        <v>0</v>
      </c>
      <c r="Q126" s="210">
        <v>0</v>
      </c>
      <c r="R126" s="210">
        <f>Q126*H126</f>
        <v>0</v>
      </c>
      <c r="S126" s="210">
        <v>0</v>
      </c>
      <c r="T126" s="211">
        <f>S126*H126</f>
        <v>0</v>
      </c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R126" s="212" t="s">
        <v>182</v>
      </c>
      <c r="AT126" s="212" t="s">
        <v>179</v>
      </c>
      <c r="AU126" s="212" t="s">
        <v>85</v>
      </c>
      <c r="AY126" s="19" t="s">
        <v>133</v>
      </c>
      <c r="BE126" s="213">
        <f>IF(N126="základní",J126,0)</f>
        <v>0</v>
      </c>
      <c r="BF126" s="213">
        <f>IF(N126="snížená",J126,0)</f>
        <v>0</v>
      </c>
      <c r="BG126" s="213">
        <f>IF(N126="zákl. přenesená",J126,0)</f>
        <v>0</v>
      </c>
      <c r="BH126" s="213">
        <f>IF(N126="sníž. přenesená",J126,0)</f>
        <v>0</v>
      </c>
      <c r="BI126" s="213">
        <f>IF(N126="nulová",J126,0)</f>
        <v>0</v>
      </c>
      <c r="BJ126" s="19" t="s">
        <v>85</v>
      </c>
      <c r="BK126" s="213">
        <f>ROUND(I126*H126,2)</f>
        <v>0</v>
      </c>
      <c r="BL126" s="19" t="s">
        <v>138</v>
      </c>
      <c r="BM126" s="212" t="s">
        <v>183</v>
      </c>
    </row>
    <row r="127" s="12" customFormat="1">
      <c r="A127" s="12"/>
      <c r="B127" s="219"/>
      <c r="C127" s="220"/>
      <c r="D127" s="221" t="s">
        <v>142</v>
      </c>
      <c r="E127" s="222" t="s">
        <v>19</v>
      </c>
      <c r="F127" s="223" t="s">
        <v>146</v>
      </c>
      <c r="G127" s="220"/>
      <c r="H127" s="222" t="s">
        <v>19</v>
      </c>
      <c r="I127" s="224"/>
      <c r="J127" s="220"/>
      <c r="K127" s="220"/>
      <c r="L127" s="225"/>
      <c r="M127" s="226"/>
      <c r="N127" s="227"/>
      <c r="O127" s="227"/>
      <c r="P127" s="227"/>
      <c r="Q127" s="227"/>
      <c r="R127" s="227"/>
      <c r="S127" s="227"/>
      <c r="T127" s="228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T127" s="229" t="s">
        <v>142</v>
      </c>
      <c r="AU127" s="229" t="s">
        <v>85</v>
      </c>
      <c r="AV127" s="12" t="s">
        <v>85</v>
      </c>
      <c r="AW127" s="12" t="s">
        <v>37</v>
      </c>
      <c r="AX127" s="12" t="s">
        <v>77</v>
      </c>
      <c r="AY127" s="229" t="s">
        <v>133</v>
      </c>
    </row>
    <row r="128" s="13" customFormat="1">
      <c r="A128" s="13"/>
      <c r="B128" s="230"/>
      <c r="C128" s="231"/>
      <c r="D128" s="221" t="s">
        <v>142</v>
      </c>
      <c r="E128" s="232" t="s">
        <v>19</v>
      </c>
      <c r="F128" s="233" t="s">
        <v>184</v>
      </c>
      <c r="G128" s="231"/>
      <c r="H128" s="234">
        <v>12.48</v>
      </c>
      <c r="I128" s="235"/>
      <c r="J128" s="231"/>
      <c r="K128" s="231"/>
      <c r="L128" s="236"/>
      <c r="M128" s="237"/>
      <c r="N128" s="238"/>
      <c r="O128" s="238"/>
      <c r="P128" s="238"/>
      <c r="Q128" s="238"/>
      <c r="R128" s="238"/>
      <c r="S128" s="238"/>
      <c r="T128" s="239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240" t="s">
        <v>142</v>
      </c>
      <c r="AU128" s="240" t="s">
        <v>85</v>
      </c>
      <c r="AV128" s="13" t="s">
        <v>87</v>
      </c>
      <c r="AW128" s="13" t="s">
        <v>37</v>
      </c>
      <c r="AX128" s="13" t="s">
        <v>77</v>
      </c>
      <c r="AY128" s="240" t="s">
        <v>133</v>
      </c>
    </row>
    <row r="129" s="12" customFormat="1">
      <c r="A129" s="12"/>
      <c r="B129" s="219"/>
      <c r="C129" s="220"/>
      <c r="D129" s="221" t="s">
        <v>142</v>
      </c>
      <c r="E129" s="222" t="s">
        <v>19</v>
      </c>
      <c r="F129" s="223" t="s">
        <v>149</v>
      </c>
      <c r="G129" s="220"/>
      <c r="H129" s="222" t="s">
        <v>19</v>
      </c>
      <c r="I129" s="224"/>
      <c r="J129" s="220"/>
      <c r="K129" s="220"/>
      <c r="L129" s="225"/>
      <c r="M129" s="226"/>
      <c r="N129" s="227"/>
      <c r="O129" s="227"/>
      <c r="P129" s="227"/>
      <c r="Q129" s="227"/>
      <c r="R129" s="227"/>
      <c r="S129" s="227"/>
      <c r="T129" s="228"/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T129" s="229" t="s">
        <v>142</v>
      </c>
      <c r="AU129" s="229" t="s">
        <v>85</v>
      </c>
      <c r="AV129" s="12" t="s">
        <v>85</v>
      </c>
      <c r="AW129" s="12" t="s">
        <v>37</v>
      </c>
      <c r="AX129" s="12" t="s">
        <v>77</v>
      </c>
      <c r="AY129" s="229" t="s">
        <v>133</v>
      </c>
    </row>
    <row r="130" s="13" customFormat="1">
      <c r="A130" s="13"/>
      <c r="B130" s="230"/>
      <c r="C130" s="231"/>
      <c r="D130" s="221" t="s">
        <v>142</v>
      </c>
      <c r="E130" s="232" t="s">
        <v>19</v>
      </c>
      <c r="F130" s="233" t="s">
        <v>185</v>
      </c>
      <c r="G130" s="231"/>
      <c r="H130" s="234">
        <v>16.277999999999999</v>
      </c>
      <c r="I130" s="235"/>
      <c r="J130" s="231"/>
      <c r="K130" s="231"/>
      <c r="L130" s="236"/>
      <c r="M130" s="237"/>
      <c r="N130" s="238"/>
      <c r="O130" s="238"/>
      <c r="P130" s="238"/>
      <c r="Q130" s="238"/>
      <c r="R130" s="238"/>
      <c r="S130" s="238"/>
      <c r="T130" s="239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40" t="s">
        <v>142</v>
      </c>
      <c r="AU130" s="240" t="s">
        <v>85</v>
      </c>
      <c r="AV130" s="13" t="s">
        <v>87</v>
      </c>
      <c r="AW130" s="13" t="s">
        <v>37</v>
      </c>
      <c r="AX130" s="13" t="s">
        <v>77</v>
      </c>
      <c r="AY130" s="240" t="s">
        <v>133</v>
      </c>
    </row>
    <row r="131" s="15" customFormat="1">
      <c r="A131" s="15"/>
      <c r="B131" s="252"/>
      <c r="C131" s="253"/>
      <c r="D131" s="221" t="s">
        <v>142</v>
      </c>
      <c r="E131" s="254" t="s">
        <v>19</v>
      </c>
      <c r="F131" s="255" t="s">
        <v>154</v>
      </c>
      <c r="G131" s="253"/>
      <c r="H131" s="256">
        <v>28.757999999999999</v>
      </c>
      <c r="I131" s="257"/>
      <c r="J131" s="253"/>
      <c r="K131" s="253"/>
      <c r="L131" s="258"/>
      <c r="M131" s="259"/>
      <c r="N131" s="260"/>
      <c r="O131" s="260"/>
      <c r="P131" s="260"/>
      <c r="Q131" s="260"/>
      <c r="R131" s="260"/>
      <c r="S131" s="260"/>
      <c r="T131" s="261"/>
      <c r="U131" s="15"/>
      <c r="V131" s="15"/>
      <c r="W131" s="15"/>
      <c r="X131" s="15"/>
      <c r="Y131" s="15"/>
      <c r="Z131" s="15"/>
      <c r="AA131" s="15"/>
      <c r="AB131" s="15"/>
      <c r="AC131" s="15"/>
      <c r="AD131" s="15"/>
      <c r="AE131" s="15"/>
      <c r="AT131" s="262" t="s">
        <v>142</v>
      </c>
      <c r="AU131" s="262" t="s">
        <v>85</v>
      </c>
      <c r="AV131" s="15" t="s">
        <v>138</v>
      </c>
      <c r="AW131" s="15" t="s">
        <v>37</v>
      </c>
      <c r="AX131" s="15" t="s">
        <v>85</v>
      </c>
      <c r="AY131" s="262" t="s">
        <v>133</v>
      </c>
    </row>
    <row r="132" s="2" customFormat="1" ht="16.5" customHeight="1">
      <c r="A132" s="40"/>
      <c r="B132" s="41"/>
      <c r="C132" s="263" t="s">
        <v>186</v>
      </c>
      <c r="D132" s="263" t="s">
        <v>179</v>
      </c>
      <c r="E132" s="264" t="s">
        <v>187</v>
      </c>
      <c r="F132" s="265" t="s">
        <v>188</v>
      </c>
      <c r="G132" s="266" t="s">
        <v>157</v>
      </c>
      <c r="H132" s="267">
        <v>23.332000000000001</v>
      </c>
      <c r="I132" s="268"/>
      <c r="J132" s="269">
        <f>ROUND(I132*H132,2)</f>
        <v>0</v>
      </c>
      <c r="K132" s="270"/>
      <c r="L132" s="271"/>
      <c r="M132" s="272" t="s">
        <v>19</v>
      </c>
      <c r="N132" s="273" t="s">
        <v>48</v>
      </c>
      <c r="O132" s="86"/>
      <c r="P132" s="210">
        <f>O132*H132</f>
        <v>0</v>
      </c>
      <c r="Q132" s="210">
        <v>0</v>
      </c>
      <c r="R132" s="210">
        <f>Q132*H132</f>
        <v>0</v>
      </c>
      <c r="S132" s="210">
        <v>0</v>
      </c>
      <c r="T132" s="211">
        <f>S132*H132</f>
        <v>0</v>
      </c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R132" s="212" t="s">
        <v>182</v>
      </c>
      <c r="AT132" s="212" t="s">
        <v>179</v>
      </c>
      <c r="AU132" s="212" t="s">
        <v>85</v>
      </c>
      <c r="AY132" s="19" t="s">
        <v>133</v>
      </c>
      <c r="BE132" s="213">
        <f>IF(N132="základní",J132,0)</f>
        <v>0</v>
      </c>
      <c r="BF132" s="213">
        <f>IF(N132="snížená",J132,0)</f>
        <v>0</v>
      </c>
      <c r="BG132" s="213">
        <f>IF(N132="zákl. přenesená",J132,0)</f>
        <v>0</v>
      </c>
      <c r="BH132" s="213">
        <f>IF(N132="sníž. přenesená",J132,0)</f>
        <v>0</v>
      </c>
      <c r="BI132" s="213">
        <f>IF(N132="nulová",J132,0)</f>
        <v>0</v>
      </c>
      <c r="BJ132" s="19" t="s">
        <v>85</v>
      </c>
      <c r="BK132" s="213">
        <f>ROUND(I132*H132,2)</f>
        <v>0</v>
      </c>
      <c r="BL132" s="19" t="s">
        <v>138</v>
      </c>
      <c r="BM132" s="212" t="s">
        <v>189</v>
      </c>
    </row>
    <row r="133" s="12" customFormat="1">
      <c r="A133" s="12"/>
      <c r="B133" s="219"/>
      <c r="C133" s="220"/>
      <c r="D133" s="221" t="s">
        <v>142</v>
      </c>
      <c r="E133" s="222" t="s">
        <v>19</v>
      </c>
      <c r="F133" s="223" t="s">
        <v>146</v>
      </c>
      <c r="G133" s="220"/>
      <c r="H133" s="222" t="s">
        <v>19</v>
      </c>
      <c r="I133" s="224"/>
      <c r="J133" s="220"/>
      <c r="K133" s="220"/>
      <c r="L133" s="225"/>
      <c r="M133" s="226"/>
      <c r="N133" s="227"/>
      <c r="O133" s="227"/>
      <c r="P133" s="227"/>
      <c r="Q133" s="227"/>
      <c r="R133" s="227"/>
      <c r="S133" s="227"/>
      <c r="T133" s="228"/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T133" s="229" t="s">
        <v>142</v>
      </c>
      <c r="AU133" s="229" t="s">
        <v>85</v>
      </c>
      <c r="AV133" s="12" t="s">
        <v>85</v>
      </c>
      <c r="AW133" s="12" t="s">
        <v>37</v>
      </c>
      <c r="AX133" s="12" t="s">
        <v>77</v>
      </c>
      <c r="AY133" s="229" t="s">
        <v>133</v>
      </c>
    </row>
    <row r="134" s="13" customFormat="1">
      <c r="A134" s="13"/>
      <c r="B134" s="230"/>
      <c r="C134" s="231"/>
      <c r="D134" s="221" t="s">
        <v>142</v>
      </c>
      <c r="E134" s="232" t="s">
        <v>19</v>
      </c>
      <c r="F134" s="233" t="s">
        <v>184</v>
      </c>
      <c r="G134" s="231"/>
      <c r="H134" s="234">
        <v>12.48</v>
      </c>
      <c r="I134" s="235"/>
      <c r="J134" s="231"/>
      <c r="K134" s="231"/>
      <c r="L134" s="236"/>
      <c r="M134" s="237"/>
      <c r="N134" s="238"/>
      <c r="O134" s="238"/>
      <c r="P134" s="238"/>
      <c r="Q134" s="238"/>
      <c r="R134" s="238"/>
      <c r="S134" s="238"/>
      <c r="T134" s="239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40" t="s">
        <v>142</v>
      </c>
      <c r="AU134" s="240" t="s">
        <v>85</v>
      </c>
      <c r="AV134" s="13" t="s">
        <v>87</v>
      </c>
      <c r="AW134" s="13" t="s">
        <v>37</v>
      </c>
      <c r="AX134" s="13" t="s">
        <v>77</v>
      </c>
      <c r="AY134" s="240" t="s">
        <v>133</v>
      </c>
    </row>
    <row r="135" s="12" customFormat="1">
      <c r="A135" s="12"/>
      <c r="B135" s="219"/>
      <c r="C135" s="220"/>
      <c r="D135" s="221" t="s">
        <v>142</v>
      </c>
      <c r="E135" s="222" t="s">
        <v>19</v>
      </c>
      <c r="F135" s="223" t="s">
        <v>149</v>
      </c>
      <c r="G135" s="220"/>
      <c r="H135" s="222" t="s">
        <v>19</v>
      </c>
      <c r="I135" s="224"/>
      <c r="J135" s="220"/>
      <c r="K135" s="220"/>
      <c r="L135" s="225"/>
      <c r="M135" s="226"/>
      <c r="N135" s="227"/>
      <c r="O135" s="227"/>
      <c r="P135" s="227"/>
      <c r="Q135" s="227"/>
      <c r="R135" s="227"/>
      <c r="S135" s="227"/>
      <c r="T135" s="228"/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T135" s="229" t="s">
        <v>142</v>
      </c>
      <c r="AU135" s="229" t="s">
        <v>85</v>
      </c>
      <c r="AV135" s="12" t="s">
        <v>85</v>
      </c>
      <c r="AW135" s="12" t="s">
        <v>37</v>
      </c>
      <c r="AX135" s="12" t="s">
        <v>77</v>
      </c>
      <c r="AY135" s="229" t="s">
        <v>133</v>
      </c>
    </row>
    <row r="136" s="13" customFormat="1">
      <c r="A136" s="13"/>
      <c r="B136" s="230"/>
      <c r="C136" s="231"/>
      <c r="D136" s="221" t="s">
        <v>142</v>
      </c>
      <c r="E136" s="232" t="s">
        <v>19</v>
      </c>
      <c r="F136" s="233" t="s">
        <v>190</v>
      </c>
      <c r="G136" s="231"/>
      <c r="H136" s="234">
        <v>10.852</v>
      </c>
      <c r="I136" s="235"/>
      <c r="J136" s="231"/>
      <c r="K136" s="231"/>
      <c r="L136" s="236"/>
      <c r="M136" s="237"/>
      <c r="N136" s="238"/>
      <c r="O136" s="238"/>
      <c r="P136" s="238"/>
      <c r="Q136" s="238"/>
      <c r="R136" s="238"/>
      <c r="S136" s="238"/>
      <c r="T136" s="239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40" t="s">
        <v>142</v>
      </c>
      <c r="AU136" s="240" t="s">
        <v>85</v>
      </c>
      <c r="AV136" s="13" t="s">
        <v>87</v>
      </c>
      <c r="AW136" s="13" t="s">
        <v>37</v>
      </c>
      <c r="AX136" s="13" t="s">
        <v>77</v>
      </c>
      <c r="AY136" s="240" t="s">
        <v>133</v>
      </c>
    </row>
    <row r="137" s="15" customFormat="1">
      <c r="A137" s="15"/>
      <c r="B137" s="252"/>
      <c r="C137" s="253"/>
      <c r="D137" s="221" t="s">
        <v>142</v>
      </c>
      <c r="E137" s="254" t="s">
        <v>19</v>
      </c>
      <c r="F137" s="255" t="s">
        <v>154</v>
      </c>
      <c r="G137" s="253"/>
      <c r="H137" s="256">
        <v>23.332000000000001</v>
      </c>
      <c r="I137" s="257"/>
      <c r="J137" s="253"/>
      <c r="K137" s="253"/>
      <c r="L137" s="258"/>
      <c r="M137" s="259"/>
      <c r="N137" s="260"/>
      <c r="O137" s="260"/>
      <c r="P137" s="260"/>
      <c r="Q137" s="260"/>
      <c r="R137" s="260"/>
      <c r="S137" s="260"/>
      <c r="T137" s="261"/>
      <c r="U137" s="15"/>
      <c r="V137" s="15"/>
      <c r="W137" s="15"/>
      <c r="X137" s="15"/>
      <c r="Y137" s="15"/>
      <c r="Z137" s="15"/>
      <c r="AA137" s="15"/>
      <c r="AB137" s="15"/>
      <c r="AC137" s="15"/>
      <c r="AD137" s="15"/>
      <c r="AE137" s="15"/>
      <c r="AT137" s="262" t="s">
        <v>142</v>
      </c>
      <c r="AU137" s="262" t="s">
        <v>85</v>
      </c>
      <c r="AV137" s="15" t="s">
        <v>138</v>
      </c>
      <c r="AW137" s="15" t="s">
        <v>37</v>
      </c>
      <c r="AX137" s="15" t="s">
        <v>85</v>
      </c>
      <c r="AY137" s="262" t="s">
        <v>133</v>
      </c>
    </row>
    <row r="138" s="2" customFormat="1" ht="16.5" customHeight="1">
      <c r="A138" s="40"/>
      <c r="B138" s="41"/>
      <c r="C138" s="263" t="s">
        <v>182</v>
      </c>
      <c r="D138" s="263" t="s">
        <v>179</v>
      </c>
      <c r="E138" s="264" t="s">
        <v>191</v>
      </c>
      <c r="F138" s="265" t="s">
        <v>192</v>
      </c>
      <c r="G138" s="266" t="s">
        <v>193</v>
      </c>
      <c r="H138" s="267">
        <v>37.439999999999998</v>
      </c>
      <c r="I138" s="268"/>
      <c r="J138" s="269">
        <f>ROUND(I138*H138,2)</f>
        <v>0</v>
      </c>
      <c r="K138" s="270"/>
      <c r="L138" s="271"/>
      <c r="M138" s="272" t="s">
        <v>19</v>
      </c>
      <c r="N138" s="273" t="s">
        <v>48</v>
      </c>
      <c r="O138" s="86"/>
      <c r="P138" s="210">
        <f>O138*H138</f>
        <v>0</v>
      </c>
      <c r="Q138" s="210">
        <v>0</v>
      </c>
      <c r="R138" s="210">
        <f>Q138*H138</f>
        <v>0</v>
      </c>
      <c r="S138" s="210">
        <v>0</v>
      </c>
      <c r="T138" s="211">
        <f>S138*H138</f>
        <v>0</v>
      </c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R138" s="212" t="s">
        <v>182</v>
      </c>
      <c r="AT138" s="212" t="s">
        <v>179</v>
      </c>
      <c r="AU138" s="212" t="s">
        <v>85</v>
      </c>
      <c r="AY138" s="19" t="s">
        <v>133</v>
      </c>
      <c r="BE138" s="213">
        <f>IF(N138="základní",J138,0)</f>
        <v>0</v>
      </c>
      <c r="BF138" s="213">
        <f>IF(N138="snížená",J138,0)</f>
        <v>0</v>
      </c>
      <c r="BG138" s="213">
        <f>IF(N138="zákl. přenesená",J138,0)</f>
        <v>0</v>
      </c>
      <c r="BH138" s="213">
        <f>IF(N138="sníž. přenesená",J138,0)</f>
        <v>0</v>
      </c>
      <c r="BI138" s="213">
        <f>IF(N138="nulová",J138,0)</f>
        <v>0</v>
      </c>
      <c r="BJ138" s="19" t="s">
        <v>85</v>
      </c>
      <c r="BK138" s="213">
        <f>ROUND(I138*H138,2)</f>
        <v>0</v>
      </c>
      <c r="BL138" s="19" t="s">
        <v>138</v>
      </c>
      <c r="BM138" s="212" t="s">
        <v>194</v>
      </c>
    </row>
    <row r="139" s="12" customFormat="1">
      <c r="A139" s="12"/>
      <c r="B139" s="219"/>
      <c r="C139" s="220"/>
      <c r="D139" s="221" t="s">
        <v>142</v>
      </c>
      <c r="E139" s="222" t="s">
        <v>19</v>
      </c>
      <c r="F139" s="223" t="s">
        <v>146</v>
      </c>
      <c r="G139" s="220"/>
      <c r="H139" s="222" t="s">
        <v>19</v>
      </c>
      <c r="I139" s="224"/>
      <c r="J139" s="220"/>
      <c r="K139" s="220"/>
      <c r="L139" s="225"/>
      <c r="M139" s="226"/>
      <c r="N139" s="227"/>
      <c r="O139" s="227"/>
      <c r="P139" s="227"/>
      <c r="Q139" s="227"/>
      <c r="R139" s="227"/>
      <c r="S139" s="227"/>
      <c r="T139" s="228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T139" s="229" t="s">
        <v>142</v>
      </c>
      <c r="AU139" s="229" t="s">
        <v>85</v>
      </c>
      <c r="AV139" s="12" t="s">
        <v>85</v>
      </c>
      <c r="AW139" s="12" t="s">
        <v>37</v>
      </c>
      <c r="AX139" s="12" t="s">
        <v>77</v>
      </c>
      <c r="AY139" s="229" t="s">
        <v>133</v>
      </c>
    </row>
    <row r="140" s="13" customFormat="1">
      <c r="A140" s="13"/>
      <c r="B140" s="230"/>
      <c r="C140" s="231"/>
      <c r="D140" s="221" t="s">
        <v>142</v>
      </c>
      <c r="E140" s="232" t="s">
        <v>19</v>
      </c>
      <c r="F140" s="233" t="s">
        <v>195</v>
      </c>
      <c r="G140" s="231"/>
      <c r="H140" s="234">
        <v>18.719999999999999</v>
      </c>
      <c r="I140" s="235"/>
      <c r="J140" s="231"/>
      <c r="K140" s="231"/>
      <c r="L140" s="236"/>
      <c r="M140" s="237"/>
      <c r="N140" s="238"/>
      <c r="O140" s="238"/>
      <c r="P140" s="238"/>
      <c r="Q140" s="238"/>
      <c r="R140" s="238"/>
      <c r="S140" s="238"/>
      <c r="T140" s="239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40" t="s">
        <v>142</v>
      </c>
      <c r="AU140" s="240" t="s">
        <v>85</v>
      </c>
      <c r="AV140" s="13" t="s">
        <v>87</v>
      </c>
      <c r="AW140" s="13" t="s">
        <v>37</v>
      </c>
      <c r="AX140" s="13" t="s">
        <v>77</v>
      </c>
      <c r="AY140" s="240" t="s">
        <v>133</v>
      </c>
    </row>
    <row r="141" s="15" customFormat="1">
      <c r="A141" s="15"/>
      <c r="B141" s="252"/>
      <c r="C141" s="253"/>
      <c r="D141" s="221" t="s">
        <v>142</v>
      </c>
      <c r="E141" s="254" t="s">
        <v>19</v>
      </c>
      <c r="F141" s="255" t="s">
        <v>154</v>
      </c>
      <c r="G141" s="253"/>
      <c r="H141" s="256">
        <v>18.719999999999999</v>
      </c>
      <c r="I141" s="257"/>
      <c r="J141" s="253"/>
      <c r="K141" s="253"/>
      <c r="L141" s="258"/>
      <c r="M141" s="259"/>
      <c r="N141" s="260"/>
      <c r="O141" s="260"/>
      <c r="P141" s="260"/>
      <c r="Q141" s="260"/>
      <c r="R141" s="260"/>
      <c r="S141" s="260"/>
      <c r="T141" s="261"/>
      <c r="U141" s="15"/>
      <c r="V141" s="15"/>
      <c r="W141" s="15"/>
      <c r="X141" s="15"/>
      <c r="Y141" s="15"/>
      <c r="Z141" s="15"/>
      <c r="AA141" s="15"/>
      <c r="AB141" s="15"/>
      <c r="AC141" s="15"/>
      <c r="AD141" s="15"/>
      <c r="AE141" s="15"/>
      <c r="AT141" s="262" t="s">
        <v>142</v>
      </c>
      <c r="AU141" s="262" t="s">
        <v>85</v>
      </c>
      <c r="AV141" s="15" t="s">
        <v>138</v>
      </c>
      <c r="AW141" s="15" t="s">
        <v>37</v>
      </c>
      <c r="AX141" s="15" t="s">
        <v>85</v>
      </c>
      <c r="AY141" s="262" t="s">
        <v>133</v>
      </c>
    </row>
    <row r="142" s="13" customFormat="1">
      <c r="A142" s="13"/>
      <c r="B142" s="230"/>
      <c r="C142" s="231"/>
      <c r="D142" s="221" t="s">
        <v>142</v>
      </c>
      <c r="E142" s="231"/>
      <c r="F142" s="233" t="s">
        <v>196</v>
      </c>
      <c r="G142" s="231"/>
      <c r="H142" s="234">
        <v>37.439999999999998</v>
      </c>
      <c r="I142" s="235"/>
      <c r="J142" s="231"/>
      <c r="K142" s="231"/>
      <c r="L142" s="236"/>
      <c r="M142" s="237"/>
      <c r="N142" s="238"/>
      <c r="O142" s="238"/>
      <c r="P142" s="238"/>
      <c r="Q142" s="238"/>
      <c r="R142" s="238"/>
      <c r="S142" s="238"/>
      <c r="T142" s="239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40" t="s">
        <v>142</v>
      </c>
      <c r="AU142" s="240" t="s">
        <v>85</v>
      </c>
      <c r="AV142" s="13" t="s">
        <v>87</v>
      </c>
      <c r="AW142" s="13" t="s">
        <v>4</v>
      </c>
      <c r="AX142" s="13" t="s">
        <v>85</v>
      </c>
      <c r="AY142" s="240" t="s">
        <v>133</v>
      </c>
    </row>
    <row r="143" s="2" customFormat="1" ht="24.15" customHeight="1">
      <c r="A143" s="40"/>
      <c r="B143" s="41"/>
      <c r="C143" s="200" t="s">
        <v>197</v>
      </c>
      <c r="D143" s="200" t="s">
        <v>134</v>
      </c>
      <c r="E143" s="201" t="s">
        <v>198</v>
      </c>
      <c r="F143" s="202" t="s">
        <v>199</v>
      </c>
      <c r="G143" s="203" t="s">
        <v>157</v>
      </c>
      <c r="H143" s="204">
        <v>323.44</v>
      </c>
      <c r="I143" s="205"/>
      <c r="J143" s="206">
        <f>ROUND(I143*H143,2)</f>
        <v>0</v>
      </c>
      <c r="K143" s="207"/>
      <c r="L143" s="46"/>
      <c r="M143" s="208" t="s">
        <v>19</v>
      </c>
      <c r="N143" s="209" t="s">
        <v>48</v>
      </c>
      <c r="O143" s="86"/>
      <c r="P143" s="210">
        <f>O143*H143</f>
        <v>0</v>
      </c>
      <c r="Q143" s="210">
        <v>0</v>
      </c>
      <c r="R143" s="210">
        <f>Q143*H143</f>
        <v>0</v>
      </c>
      <c r="S143" s="210">
        <v>0</v>
      </c>
      <c r="T143" s="211">
        <f>S143*H143</f>
        <v>0</v>
      </c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R143" s="212" t="s">
        <v>138</v>
      </c>
      <c r="AT143" s="212" t="s">
        <v>134</v>
      </c>
      <c r="AU143" s="212" t="s">
        <v>85</v>
      </c>
      <c r="AY143" s="19" t="s">
        <v>133</v>
      </c>
      <c r="BE143" s="213">
        <f>IF(N143="základní",J143,0)</f>
        <v>0</v>
      </c>
      <c r="BF143" s="213">
        <f>IF(N143="snížená",J143,0)</f>
        <v>0</v>
      </c>
      <c r="BG143" s="213">
        <f>IF(N143="zákl. přenesená",J143,0)</f>
        <v>0</v>
      </c>
      <c r="BH143" s="213">
        <f>IF(N143="sníž. přenesená",J143,0)</f>
        <v>0</v>
      </c>
      <c r="BI143" s="213">
        <f>IF(N143="nulová",J143,0)</f>
        <v>0</v>
      </c>
      <c r="BJ143" s="19" t="s">
        <v>85</v>
      </c>
      <c r="BK143" s="213">
        <f>ROUND(I143*H143,2)</f>
        <v>0</v>
      </c>
      <c r="BL143" s="19" t="s">
        <v>138</v>
      </c>
      <c r="BM143" s="212" t="s">
        <v>200</v>
      </c>
    </row>
    <row r="144" s="2" customFormat="1">
      <c r="A144" s="40"/>
      <c r="B144" s="41"/>
      <c r="C144" s="42"/>
      <c r="D144" s="214" t="s">
        <v>140</v>
      </c>
      <c r="E144" s="42"/>
      <c r="F144" s="215" t="s">
        <v>201</v>
      </c>
      <c r="G144" s="42"/>
      <c r="H144" s="42"/>
      <c r="I144" s="216"/>
      <c r="J144" s="42"/>
      <c r="K144" s="42"/>
      <c r="L144" s="46"/>
      <c r="M144" s="217"/>
      <c r="N144" s="218"/>
      <c r="O144" s="86"/>
      <c r="P144" s="86"/>
      <c r="Q144" s="86"/>
      <c r="R144" s="86"/>
      <c r="S144" s="86"/>
      <c r="T144" s="87"/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T144" s="19" t="s">
        <v>140</v>
      </c>
      <c r="AU144" s="19" t="s">
        <v>85</v>
      </c>
    </row>
    <row r="145" s="13" customFormat="1">
      <c r="A145" s="13"/>
      <c r="B145" s="230"/>
      <c r="C145" s="231"/>
      <c r="D145" s="221" t="s">
        <v>142</v>
      </c>
      <c r="E145" s="232" t="s">
        <v>19</v>
      </c>
      <c r="F145" s="233" t="s">
        <v>93</v>
      </c>
      <c r="G145" s="231"/>
      <c r="H145" s="234">
        <v>32.119999999999997</v>
      </c>
      <c r="I145" s="235"/>
      <c r="J145" s="231"/>
      <c r="K145" s="231"/>
      <c r="L145" s="236"/>
      <c r="M145" s="237"/>
      <c r="N145" s="238"/>
      <c r="O145" s="238"/>
      <c r="P145" s="238"/>
      <c r="Q145" s="238"/>
      <c r="R145" s="238"/>
      <c r="S145" s="238"/>
      <c r="T145" s="239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40" t="s">
        <v>142</v>
      </c>
      <c r="AU145" s="240" t="s">
        <v>85</v>
      </c>
      <c r="AV145" s="13" t="s">
        <v>87</v>
      </c>
      <c r="AW145" s="13" t="s">
        <v>37</v>
      </c>
      <c r="AX145" s="13" t="s">
        <v>77</v>
      </c>
      <c r="AY145" s="240" t="s">
        <v>133</v>
      </c>
    </row>
    <row r="146" s="13" customFormat="1">
      <c r="A146" s="13"/>
      <c r="B146" s="230"/>
      <c r="C146" s="231"/>
      <c r="D146" s="221" t="s">
        <v>142</v>
      </c>
      <c r="E146" s="232" t="s">
        <v>19</v>
      </c>
      <c r="F146" s="233" t="s">
        <v>91</v>
      </c>
      <c r="G146" s="231"/>
      <c r="H146" s="234">
        <v>116.66</v>
      </c>
      <c r="I146" s="235"/>
      <c r="J146" s="231"/>
      <c r="K146" s="231"/>
      <c r="L146" s="236"/>
      <c r="M146" s="237"/>
      <c r="N146" s="238"/>
      <c r="O146" s="238"/>
      <c r="P146" s="238"/>
      <c r="Q146" s="238"/>
      <c r="R146" s="238"/>
      <c r="S146" s="238"/>
      <c r="T146" s="239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40" t="s">
        <v>142</v>
      </c>
      <c r="AU146" s="240" t="s">
        <v>85</v>
      </c>
      <c r="AV146" s="13" t="s">
        <v>87</v>
      </c>
      <c r="AW146" s="13" t="s">
        <v>37</v>
      </c>
      <c r="AX146" s="13" t="s">
        <v>77</v>
      </c>
      <c r="AY146" s="240" t="s">
        <v>133</v>
      </c>
    </row>
    <row r="147" s="13" customFormat="1">
      <c r="A147" s="13"/>
      <c r="B147" s="230"/>
      <c r="C147" s="231"/>
      <c r="D147" s="221" t="s">
        <v>142</v>
      </c>
      <c r="E147" s="232" t="s">
        <v>19</v>
      </c>
      <c r="F147" s="233" t="s">
        <v>202</v>
      </c>
      <c r="G147" s="231"/>
      <c r="H147" s="234">
        <v>50.399999999999999</v>
      </c>
      <c r="I147" s="235"/>
      <c r="J147" s="231"/>
      <c r="K147" s="231"/>
      <c r="L147" s="236"/>
      <c r="M147" s="237"/>
      <c r="N147" s="238"/>
      <c r="O147" s="238"/>
      <c r="P147" s="238"/>
      <c r="Q147" s="238"/>
      <c r="R147" s="238"/>
      <c r="S147" s="238"/>
      <c r="T147" s="239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40" t="s">
        <v>142</v>
      </c>
      <c r="AU147" s="240" t="s">
        <v>85</v>
      </c>
      <c r="AV147" s="13" t="s">
        <v>87</v>
      </c>
      <c r="AW147" s="13" t="s">
        <v>37</v>
      </c>
      <c r="AX147" s="13" t="s">
        <v>77</v>
      </c>
      <c r="AY147" s="240" t="s">
        <v>133</v>
      </c>
    </row>
    <row r="148" s="13" customFormat="1">
      <c r="A148" s="13"/>
      <c r="B148" s="230"/>
      <c r="C148" s="231"/>
      <c r="D148" s="221" t="s">
        <v>142</v>
      </c>
      <c r="E148" s="232" t="s">
        <v>19</v>
      </c>
      <c r="F148" s="233" t="s">
        <v>203</v>
      </c>
      <c r="G148" s="231"/>
      <c r="H148" s="234">
        <v>124.26000000000001</v>
      </c>
      <c r="I148" s="235"/>
      <c r="J148" s="231"/>
      <c r="K148" s="231"/>
      <c r="L148" s="236"/>
      <c r="M148" s="237"/>
      <c r="N148" s="238"/>
      <c r="O148" s="238"/>
      <c r="P148" s="238"/>
      <c r="Q148" s="238"/>
      <c r="R148" s="238"/>
      <c r="S148" s="238"/>
      <c r="T148" s="239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40" t="s">
        <v>142</v>
      </c>
      <c r="AU148" s="240" t="s">
        <v>85</v>
      </c>
      <c r="AV148" s="13" t="s">
        <v>87</v>
      </c>
      <c r="AW148" s="13" t="s">
        <v>37</v>
      </c>
      <c r="AX148" s="13" t="s">
        <v>77</v>
      </c>
      <c r="AY148" s="240" t="s">
        <v>133</v>
      </c>
    </row>
    <row r="149" s="15" customFormat="1">
      <c r="A149" s="15"/>
      <c r="B149" s="252"/>
      <c r="C149" s="253"/>
      <c r="D149" s="221" t="s">
        <v>142</v>
      </c>
      <c r="E149" s="254" t="s">
        <v>19</v>
      </c>
      <c r="F149" s="255" t="s">
        <v>154</v>
      </c>
      <c r="G149" s="253"/>
      <c r="H149" s="256">
        <v>323.44</v>
      </c>
      <c r="I149" s="257"/>
      <c r="J149" s="253"/>
      <c r="K149" s="253"/>
      <c r="L149" s="258"/>
      <c r="M149" s="259"/>
      <c r="N149" s="260"/>
      <c r="O149" s="260"/>
      <c r="P149" s="260"/>
      <c r="Q149" s="260"/>
      <c r="R149" s="260"/>
      <c r="S149" s="260"/>
      <c r="T149" s="261"/>
      <c r="U149" s="15"/>
      <c r="V149" s="15"/>
      <c r="W149" s="15"/>
      <c r="X149" s="15"/>
      <c r="Y149" s="15"/>
      <c r="Z149" s="15"/>
      <c r="AA149" s="15"/>
      <c r="AB149" s="15"/>
      <c r="AC149" s="15"/>
      <c r="AD149" s="15"/>
      <c r="AE149" s="15"/>
      <c r="AT149" s="262" t="s">
        <v>142</v>
      </c>
      <c r="AU149" s="262" t="s">
        <v>85</v>
      </c>
      <c r="AV149" s="15" t="s">
        <v>138</v>
      </c>
      <c r="AW149" s="15" t="s">
        <v>37</v>
      </c>
      <c r="AX149" s="15" t="s">
        <v>85</v>
      </c>
      <c r="AY149" s="262" t="s">
        <v>133</v>
      </c>
    </row>
    <row r="150" s="2" customFormat="1" ht="37.8" customHeight="1">
      <c r="A150" s="40"/>
      <c r="B150" s="41"/>
      <c r="C150" s="200" t="s">
        <v>204</v>
      </c>
      <c r="D150" s="200" t="s">
        <v>134</v>
      </c>
      <c r="E150" s="201" t="s">
        <v>162</v>
      </c>
      <c r="F150" s="202" t="s">
        <v>163</v>
      </c>
      <c r="G150" s="203" t="s">
        <v>157</v>
      </c>
      <c r="H150" s="204">
        <v>206.78</v>
      </c>
      <c r="I150" s="205"/>
      <c r="J150" s="206">
        <f>ROUND(I150*H150,2)</f>
        <v>0</v>
      </c>
      <c r="K150" s="207"/>
      <c r="L150" s="46"/>
      <c r="M150" s="208" t="s">
        <v>19</v>
      </c>
      <c r="N150" s="209" t="s">
        <v>48</v>
      </c>
      <c r="O150" s="86"/>
      <c r="P150" s="210">
        <f>O150*H150</f>
        <v>0</v>
      </c>
      <c r="Q150" s="210">
        <v>0</v>
      </c>
      <c r="R150" s="210">
        <f>Q150*H150</f>
        <v>0</v>
      </c>
      <c r="S150" s="210">
        <v>0</v>
      </c>
      <c r="T150" s="211">
        <f>S150*H150</f>
        <v>0</v>
      </c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R150" s="212" t="s">
        <v>138</v>
      </c>
      <c r="AT150" s="212" t="s">
        <v>134</v>
      </c>
      <c r="AU150" s="212" t="s">
        <v>85</v>
      </c>
      <c r="AY150" s="19" t="s">
        <v>133</v>
      </c>
      <c r="BE150" s="213">
        <f>IF(N150="základní",J150,0)</f>
        <v>0</v>
      </c>
      <c r="BF150" s="213">
        <f>IF(N150="snížená",J150,0)</f>
        <v>0</v>
      </c>
      <c r="BG150" s="213">
        <f>IF(N150="zákl. přenesená",J150,0)</f>
        <v>0</v>
      </c>
      <c r="BH150" s="213">
        <f>IF(N150="sníž. přenesená",J150,0)</f>
        <v>0</v>
      </c>
      <c r="BI150" s="213">
        <f>IF(N150="nulová",J150,0)</f>
        <v>0</v>
      </c>
      <c r="BJ150" s="19" t="s">
        <v>85</v>
      </c>
      <c r="BK150" s="213">
        <f>ROUND(I150*H150,2)</f>
        <v>0</v>
      </c>
      <c r="BL150" s="19" t="s">
        <v>138</v>
      </c>
      <c r="BM150" s="212" t="s">
        <v>205</v>
      </c>
    </row>
    <row r="151" s="2" customFormat="1">
      <c r="A151" s="40"/>
      <c r="B151" s="41"/>
      <c r="C151" s="42"/>
      <c r="D151" s="214" t="s">
        <v>140</v>
      </c>
      <c r="E151" s="42"/>
      <c r="F151" s="215" t="s">
        <v>165</v>
      </c>
      <c r="G151" s="42"/>
      <c r="H151" s="42"/>
      <c r="I151" s="216"/>
      <c r="J151" s="42"/>
      <c r="K151" s="42"/>
      <c r="L151" s="46"/>
      <c r="M151" s="217"/>
      <c r="N151" s="218"/>
      <c r="O151" s="86"/>
      <c r="P151" s="86"/>
      <c r="Q151" s="86"/>
      <c r="R151" s="86"/>
      <c r="S151" s="86"/>
      <c r="T151" s="87"/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T151" s="19" t="s">
        <v>140</v>
      </c>
      <c r="AU151" s="19" t="s">
        <v>85</v>
      </c>
    </row>
    <row r="152" s="13" customFormat="1">
      <c r="A152" s="13"/>
      <c r="B152" s="230"/>
      <c r="C152" s="231"/>
      <c r="D152" s="221" t="s">
        <v>142</v>
      </c>
      <c r="E152" s="232" t="s">
        <v>19</v>
      </c>
      <c r="F152" s="233" t="s">
        <v>93</v>
      </c>
      <c r="G152" s="231"/>
      <c r="H152" s="234">
        <v>32.119999999999997</v>
      </c>
      <c r="I152" s="235"/>
      <c r="J152" s="231"/>
      <c r="K152" s="231"/>
      <c r="L152" s="236"/>
      <c r="M152" s="237"/>
      <c r="N152" s="238"/>
      <c r="O152" s="238"/>
      <c r="P152" s="238"/>
      <c r="Q152" s="238"/>
      <c r="R152" s="238"/>
      <c r="S152" s="238"/>
      <c r="T152" s="239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40" t="s">
        <v>142</v>
      </c>
      <c r="AU152" s="240" t="s">
        <v>85</v>
      </c>
      <c r="AV152" s="13" t="s">
        <v>87</v>
      </c>
      <c r="AW152" s="13" t="s">
        <v>37</v>
      </c>
      <c r="AX152" s="13" t="s">
        <v>77</v>
      </c>
      <c r="AY152" s="240" t="s">
        <v>133</v>
      </c>
    </row>
    <row r="153" s="13" customFormat="1">
      <c r="A153" s="13"/>
      <c r="B153" s="230"/>
      <c r="C153" s="231"/>
      <c r="D153" s="221" t="s">
        <v>142</v>
      </c>
      <c r="E153" s="232" t="s">
        <v>19</v>
      </c>
      <c r="F153" s="233" t="s">
        <v>202</v>
      </c>
      <c r="G153" s="231"/>
      <c r="H153" s="234">
        <v>50.399999999999999</v>
      </c>
      <c r="I153" s="235"/>
      <c r="J153" s="231"/>
      <c r="K153" s="231"/>
      <c r="L153" s="236"/>
      <c r="M153" s="237"/>
      <c r="N153" s="238"/>
      <c r="O153" s="238"/>
      <c r="P153" s="238"/>
      <c r="Q153" s="238"/>
      <c r="R153" s="238"/>
      <c r="S153" s="238"/>
      <c r="T153" s="239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40" t="s">
        <v>142</v>
      </c>
      <c r="AU153" s="240" t="s">
        <v>85</v>
      </c>
      <c r="AV153" s="13" t="s">
        <v>87</v>
      </c>
      <c r="AW153" s="13" t="s">
        <v>37</v>
      </c>
      <c r="AX153" s="13" t="s">
        <v>77</v>
      </c>
      <c r="AY153" s="240" t="s">
        <v>133</v>
      </c>
    </row>
    <row r="154" s="13" customFormat="1">
      <c r="A154" s="13"/>
      <c r="B154" s="230"/>
      <c r="C154" s="231"/>
      <c r="D154" s="221" t="s">
        <v>142</v>
      </c>
      <c r="E154" s="232" t="s">
        <v>19</v>
      </c>
      <c r="F154" s="233" t="s">
        <v>203</v>
      </c>
      <c r="G154" s="231"/>
      <c r="H154" s="234">
        <v>124.26000000000001</v>
      </c>
      <c r="I154" s="235"/>
      <c r="J154" s="231"/>
      <c r="K154" s="231"/>
      <c r="L154" s="236"/>
      <c r="M154" s="237"/>
      <c r="N154" s="238"/>
      <c r="O154" s="238"/>
      <c r="P154" s="238"/>
      <c r="Q154" s="238"/>
      <c r="R154" s="238"/>
      <c r="S154" s="238"/>
      <c r="T154" s="239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40" t="s">
        <v>142</v>
      </c>
      <c r="AU154" s="240" t="s">
        <v>85</v>
      </c>
      <c r="AV154" s="13" t="s">
        <v>87</v>
      </c>
      <c r="AW154" s="13" t="s">
        <v>37</v>
      </c>
      <c r="AX154" s="13" t="s">
        <v>77</v>
      </c>
      <c r="AY154" s="240" t="s">
        <v>133</v>
      </c>
    </row>
    <row r="155" s="15" customFormat="1">
      <c r="A155" s="15"/>
      <c r="B155" s="252"/>
      <c r="C155" s="253"/>
      <c r="D155" s="221" t="s">
        <v>142</v>
      </c>
      <c r="E155" s="254" t="s">
        <v>19</v>
      </c>
      <c r="F155" s="255" t="s">
        <v>154</v>
      </c>
      <c r="G155" s="253"/>
      <c r="H155" s="256">
        <v>206.78</v>
      </c>
      <c r="I155" s="257"/>
      <c r="J155" s="253"/>
      <c r="K155" s="253"/>
      <c r="L155" s="258"/>
      <c r="M155" s="259"/>
      <c r="N155" s="260"/>
      <c r="O155" s="260"/>
      <c r="P155" s="260"/>
      <c r="Q155" s="260"/>
      <c r="R155" s="260"/>
      <c r="S155" s="260"/>
      <c r="T155" s="261"/>
      <c r="U155" s="15"/>
      <c r="V155" s="15"/>
      <c r="W155" s="15"/>
      <c r="X155" s="15"/>
      <c r="Y155" s="15"/>
      <c r="Z155" s="15"/>
      <c r="AA155" s="15"/>
      <c r="AB155" s="15"/>
      <c r="AC155" s="15"/>
      <c r="AD155" s="15"/>
      <c r="AE155" s="15"/>
      <c r="AT155" s="262" t="s">
        <v>142</v>
      </c>
      <c r="AU155" s="262" t="s">
        <v>85</v>
      </c>
      <c r="AV155" s="15" t="s">
        <v>138</v>
      </c>
      <c r="AW155" s="15" t="s">
        <v>37</v>
      </c>
      <c r="AX155" s="15" t="s">
        <v>85</v>
      </c>
      <c r="AY155" s="262" t="s">
        <v>133</v>
      </c>
    </row>
    <row r="156" s="2" customFormat="1" ht="24.15" customHeight="1">
      <c r="A156" s="40"/>
      <c r="B156" s="41"/>
      <c r="C156" s="200" t="s">
        <v>206</v>
      </c>
      <c r="D156" s="200" t="s">
        <v>134</v>
      </c>
      <c r="E156" s="201" t="s">
        <v>207</v>
      </c>
      <c r="F156" s="202" t="s">
        <v>208</v>
      </c>
      <c r="G156" s="203" t="s">
        <v>157</v>
      </c>
      <c r="H156" s="204">
        <v>32.119999999999997</v>
      </c>
      <c r="I156" s="205"/>
      <c r="J156" s="206">
        <f>ROUND(I156*H156,2)</f>
        <v>0</v>
      </c>
      <c r="K156" s="207"/>
      <c r="L156" s="46"/>
      <c r="M156" s="208" t="s">
        <v>19</v>
      </c>
      <c r="N156" s="209" t="s">
        <v>48</v>
      </c>
      <c r="O156" s="86"/>
      <c r="P156" s="210">
        <f>O156*H156</f>
        <v>0</v>
      </c>
      <c r="Q156" s="210">
        <v>0</v>
      </c>
      <c r="R156" s="210">
        <f>Q156*H156</f>
        <v>0</v>
      </c>
      <c r="S156" s="210">
        <v>0</v>
      </c>
      <c r="T156" s="211">
        <f>S156*H156</f>
        <v>0</v>
      </c>
      <c r="U156" s="40"/>
      <c r="V156" s="40"/>
      <c r="W156" s="40"/>
      <c r="X156" s="40"/>
      <c r="Y156" s="40"/>
      <c r="Z156" s="40"/>
      <c r="AA156" s="40"/>
      <c r="AB156" s="40"/>
      <c r="AC156" s="40"/>
      <c r="AD156" s="40"/>
      <c r="AE156" s="40"/>
      <c r="AR156" s="212" t="s">
        <v>138</v>
      </c>
      <c r="AT156" s="212" t="s">
        <v>134</v>
      </c>
      <c r="AU156" s="212" t="s">
        <v>85</v>
      </c>
      <c r="AY156" s="19" t="s">
        <v>133</v>
      </c>
      <c r="BE156" s="213">
        <f>IF(N156="základní",J156,0)</f>
        <v>0</v>
      </c>
      <c r="BF156" s="213">
        <f>IF(N156="snížená",J156,0)</f>
        <v>0</v>
      </c>
      <c r="BG156" s="213">
        <f>IF(N156="zákl. přenesená",J156,0)</f>
        <v>0</v>
      </c>
      <c r="BH156" s="213">
        <f>IF(N156="sníž. přenesená",J156,0)</f>
        <v>0</v>
      </c>
      <c r="BI156" s="213">
        <f>IF(N156="nulová",J156,0)</f>
        <v>0</v>
      </c>
      <c r="BJ156" s="19" t="s">
        <v>85</v>
      </c>
      <c r="BK156" s="213">
        <f>ROUND(I156*H156,2)</f>
        <v>0</v>
      </c>
      <c r="BL156" s="19" t="s">
        <v>138</v>
      </c>
      <c r="BM156" s="212" t="s">
        <v>209</v>
      </c>
    </row>
    <row r="157" s="2" customFormat="1">
      <c r="A157" s="40"/>
      <c r="B157" s="41"/>
      <c r="C157" s="42"/>
      <c r="D157" s="214" t="s">
        <v>140</v>
      </c>
      <c r="E157" s="42"/>
      <c r="F157" s="215" t="s">
        <v>210</v>
      </c>
      <c r="G157" s="42"/>
      <c r="H157" s="42"/>
      <c r="I157" s="216"/>
      <c r="J157" s="42"/>
      <c r="K157" s="42"/>
      <c r="L157" s="46"/>
      <c r="M157" s="217"/>
      <c r="N157" s="218"/>
      <c r="O157" s="86"/>
      <c r="P157" s="86"/>
      <c r="Q157" s="86"/>
      <c r="R157" s="86"/>
      <c r="S157" s="86"/>
      <c r="T157" s="87"/>
      <c r="U157" s="40"/>
      <c r="V157" s="40"/>
      <c r="W157" s="40"/>
      <c r="X157" s="40"/>
      <c r="Y157" s="40"/>
      <c r="Z157" s="40"/>
      <c r="AA157" s="40"/>
      <c r="AB157" s="40"/>
      <c r="AC157" s="40"/>
      <c r="AD157" s="40"/>
      <c r="AE157" s="40"/>
      <c r="AT157" s="19" t="s">
        <v>140</v>
      </c>
      <c r="AU157" s="19" t="s">
        <v>85</v>
      </c>
    </row>
    <row r="158" s="12" customFormat="1">
      <c r="A158" s="12"/>
      <c r="B158" s="219"/>
      <c r="C158" s="220"/>
      <c r="D158" s="221" t="s">
        <v>142</v>
      </c>
      <c r="E158" s="222" t="s">
        <v>19</v>
      </c>
      <c r="F158" s="223" t="s">
        <v>143</v>
      </c>
      <c r="G158" s="220"/>
      <c r="H158" s="222" t="s">
        <v>19</v>
      </c>
      <c r="I158" s="224"/>
      <c r="J158" s="220"/>
      <c r="K158" s="220"/>
      <c r="L158" s="225"/>
      <c r="M158" s="226"/>
      <c r="N158" s="227"/>
      <c r="O158" s="227"/>
      <c r="P158" s="227"/>
      <c r="Q158" s="227"/>
      <c r="R158" s="227"/>
      <c r="S158" s="227"/>
      <c r="T158" s="228"/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T158" s="229" t="s">
        <v>142</v>
      </c>
      <c r="AU158" s="229" t="s">
        <v>85</v>
      </c>
      <c r="AV158" s="12" t="s">
        <v>85</v>
      </c>
      <c r="AW158" s="12" t="s">
        <v>37</v>
      </c>
      <c r="AX158" s="12" t="s">
        <v>77</v>
      </c>
      <c r="AY158" s="229" t="s">
        <v>133</v>
      </c>
    </row>
    <row r="159" s="12" customFormat="1">
      <c r="A159" s="12"/>
      <c r="B159" s="219"/>
      <c r="C159" s="220"/>
      <c r="D159" s="221" t="s">
        <v>142</v>
      </c>
      <c r="E159" s="222" t="s">
        <v>19</v>
      </c>
      <c r="F159" s="223" t="s">
        <v>211</v>
      </c>
      <c r="G159" s="220"/>
      <c r="H159" s="222" t="s">
        <v>19</v>
      </c>
      <c r="I159" s="224"/>
      <c r="J159" s="220"/>
      <c r="K159" s="220"/>
      <c r="L159" s="225"/>
      <c r="M159" s="226"/>
      <c r="N159" s="227"/>
      <c r="O159" s="227"/>
      <c r="P159" s="227"/>
      <c r="Q159" s="227"/>
      <c r="R159" s="227"/>
      <c r="S159" s="227"/>
      <c r="T159" s="228"/>
      <c r="U159" s="12"/>
      <c r="V159" s="12"/>
      <c r="W159" s="12"/>
      <c r="X159" s="12"/>
      <c r="Y159" s="12"/>
      <c r="Z159" s="12"/>
      <c r="AA159" s="12"/>
      <c r="AB159" s="12"/>
      <c r="AC159" s="12"/>
      <c r="AD159" s="12"/>
      <c r="AE159" s="12"/>
      <c r="AT159" s="229" t="s">
        <v>142</v>
      </c>
      <c r="AU159" s="229" t="s">
        <v>85</v>
      </c>
      <c r="AV159" s="12" t="s">
        <v>85</v>
      </c>
      <c r="AW159" s="12" t="s">
        <v>37</v>
      </c>
      <c r="AX159" s="12" t="s">
        <v>77</v>
      </c>
      <c r="AY159" s="229" t="s">
        <v>133</v>
      </c>
    </row>
    <row r="160" s="13" customFormat="1">
      <c r="A160" s="13"/>
      <c r="B160" s="230"/>
      <c r="C160" s="231"/>
      <c r="D160" s="221" t="s">
        <v>142</v>
      </c>
      <c r="E160" s="232" t="s">
        <v>19</v>
      </c>
      <c r="F160" s="233" t="s">
        <v>212</v>
      </c>
      <c r="G160" s="231"/>
      <c r="H160" s="234">
        <v>32.119999999999997</v>
      </c>
      <c r="I160" s="235"/>
      <c r="J160" s="231"/>
      <c r="K160" s="231"/>
      <c r="L160" s="236"/>
      <c r="M160" s="237"/>
      <c r="N160" s="238"/>
      <c r="O160" s="238"/>
      <c r="P160" s="238"/>
      <c r="Q160" s="238"/>
      <c r="R160" s="238"/>
      <c r="S160" s="238"/>
      <c r="T160" s="239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40" t="s">
        <v>142</v>
      </c>
      <c r="AU160" s="240" t="s">
        <v>85</v>
      </c>
      <c r="AV160" s="13" t="s">
        <v>87</v>
      </c>
      <c r="AW160" s="13" t="s">
        <v>37</v>
      </c>
      <c r="AX160" s="13" t="s">
        <v>77</v>
      </c>
      <c r="AY160" s="240" t="s">
        <v>133</v>
      </c>
    </row>
    <row r="161" s="14" customFormat="1">
      <c r="A161" s="14"/>
      <c r="B161" s="241"/>
      <c r="C161" s="242"/>
      <c r="D161" s="221" t="s">
        <v>142</v>
      </c>
      <c r="E161" s="243" t="s">
        <v>93</v>
      </c>
      <c r="F161" s="244" t="s">
        <v>152</v>
      </c>
      <c r="G161" s="242"/>
      <c r="H161" s="245">
        <v>32.119999999999997</v>
      </c>
      <c r="I161" s="246"/>
      <c r="J161" s="242"/>
      <c r="K161" s="242"/>
      <c r="L161" s="247"/>
      <c r="M161" s="248"/>
      <c r="N161" s="249"/>
      <c r="O161" s="249"/>
      <c r="P161" s="249"/>
      <c r="Q161" s="249"/>
      <c r="R161" s="249"/>
      <c r="S161" s="249"/>
      <c r="T161" s="250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T161" s="251" t="s">
        <v>142</v>
      </c>
      <c r="AU161" s="251" t="s">
        <v>85</v>
      </c>
      <c r="AV161" s="14" t="s">
        <v>153</v>
      </c>
      <c r="AW161" s="14" t="s">
        <v>37</v>
      </c>
      <c r="AX161" s="14" t="s">
        <v>77</v>
      </c>
      <c r="AY161" s="251" t="s">
        <v>133</v>
      </c>
    </row>
    <row r="162" s="15" customFormat="1">
      <c r="A162" s="15"/>
      <c r="B162" s="252"/>
      <c r="C162" s="253"/>
      <c r="D162" s="221" t="s">
        <v>142</v>
      </c>
      <c r="E162" s="254" t="s">
        <v>19</v>
      </c>
      <c r="F162" s="255" t="s">
        <v>154</v>
      </c>
      <c r="G162" s="253"/>
      <c r="H162" s="256">
        <v>32.119999999999997</v>
      </c>
      <c r="I162" s="257"/>
      <c r="J162" s="253"/>
      <c r="K162" s="253"/>
      <c r="L162" s="258"/>
      <c r="M162" s="259"/>
      <c r="N162" s="260"/>
      <c r="O162" s="260"/>
      <c r="P162" s="260"/>
      <c r="Q162" s="260"/>
      <c r="R162" s="260"/>
      <c r="S162" s="260"/>
      <c r="T162" s="261"/>
      <c r="U162" s="15"/>
      <c r="V162" s="15"/>
      <c r="W162" s="15"/>
      <c r="X162" s="15"/>
      <c r="Y162" s="15"/>
      <c r="Z162" s="15"/>
      <c r="AA162" s="15"/>
      <c r="AB162" s="15"/>
      <c r="AC162" s="15"/>
      <c r="AD162" s="15"/>
      <c r="AE162" s="15"/>
      <c r="AT162" s="262" t="s">
        <v>142</v>
      </c>
      <c r="AU162" s="262" t="s">
        <v>85</v>
      </c>
      <c r="AV162" s="15" t="s">
        <v>138</v>
      </c>
      <c r="AW162" s="15" t="s">
        <v>37</v>
      </c>
      <c r="AX162" s="15" t="s">
        <v>85</v>
      </c>
      <c r="AY162" s="262" t="s">
        <v>133</v>
      </c>
    </row>
    <row r="163" s="2" customFormat="1" ht="24.15" customHeight="1">
      <c r="A163" s="40"/>
      <c r="B163" s="41"/>
      <c r="C163" s="200" t="s">
        <v>8</v>
      </c>
      <c r="D163" s="200" t="s">
        <v>134</v>
      </c>
      <c r="E163" s="201" t="s">
        <v>213</v>
      </c>
      <c r="F163" s="202" t="s">
        <v>214</v>
      </c>
      <c r="G163" s="203" t="s">
        <v>137</v>
      </c>
      <c r="H163" s="204">
        <v>1125.3</v>
      </c>
      <c r="I163" s="205"/>
      <c r="J163" s="206">
        <f>ROUND(I163*H163,2)</f>
        <v>0</v>
      </c>
      <c r="K163" s="207"/>
      <c r="L163" s="46"/>
      <c r="M163" s="208" t="s">
        <v>19</v>
      </c>
      <c r="N163" s="209" t="s">
        <v>48</v>
      </c>
      <c r="O163" s="86"/>
      <c r="P163" s="210">
        <f>O163*H163</f>
        <v>0</v>
      </c>
      <c r="Q163" s="210">
        <v>0</v>
      </c>
      <c r="R163" s="210">
        <f>Q163*H163</f>
        <v>0</v>
      </c>
      <c r="S163" s="210">
        <v>0</v>
      </c>
      <c r="T163" s="211">
        <f>S163*H163</f>
        <v>0</v>
      </c>
      <c r="U163" s="40"/>
      <c r="V163" s="40"/>
      <c r="W163" s="40"/>
      <c r="X163" s="40"/>
      <c r="Y163" s="40"/>
      <c r="Z163" s="40"/>
      <c r="AA163" s="40"/>
      <c r="AB163" s="40"/>
      <c r="AC163" s="40"/>
      <c r="AD163" s="40"/>
      <c r="AE163" s="40"/>
      <c r="AR163" s="212" t="s">
        <v>138</v>
      </c>
      <c r="AT163" s="212" t="s">
        <v>134</v>
      </c>
      <c r="AU163" s="212" t="s">
        <v>85</v>
      </c>
      <c r="AY163" s="19" t="s">
        <v>133</v>
      </c>
      <c r="BE163" s="213">
        <f>IF(N163="základní",J163,0)</f>
        <v>0</v>
      </c>
      <c r="BF163" s="213">
        <f>IF(N163="snížená",J163,0)</f>
        <v>0</v>
      </c>
      <c r="BG163" s="213">
        <f>IF(N163="zákl. přenesená",J163,0)</f>
        <v>0</v>
      </c>
      <c r="BH163" s="213">
        <f>IF(N163="sníž. přenesená",J163,0)</f>
        <v>0</v>
      </c>
      <c r="BI163" s="213">
        <f>IF(N163="nulová",J163,0)</f>
        <v>0</v>
      </c>
      <c r="BJ163" s="19" t="s">
        <v>85</v>
      </c>
      <c r="BK163" s="213">
        <f>ROUND(I163*H163,2)</f>
        <v>0</v>
      </c>
      <c r="BL163" s="19" t="s">
        <v>138</v>
      </c>
      <c r="BM163" s="212" t="s">
        <v>215</v>
      </c>
    </row>
    <row r="164" s="2" customFormat="1">
      <c r="A164" s="40"/>
      <c r="B164" s="41"/>
      <c r="C164" s="42"/>
      <c r="D164" s="214" t="s">
        <v>140</v>
      </c>
      <c r="E164" s="42"/>
      <c r="F164" s="215" t="s">
        <v>216</v>
      </c>
      <c r="G164" s="42"/>
      <c r="H164" s="42"/>
      <c r="I164" s="216"/>
      <c r="J164" s="42"/>
      <c r="K164" s="42"/>
      <c r="L164" s="46"/>
      <c r="M164" s="217"/>
      <c r="N164" s="218"/>
      <c r="O164" s="86"/>
      <c r="P164" s="86"/>
      <c r="Q164" s="86"/>
      <c r="R164" s="86"/>
      <c r="S164" s="86"/>
      <c r="T164" s="87"/>
      <c r="U164" s="40"/>
      <c r="V164" s="40"/>
      <c r="W164" s="40"/>
      <c r="X164" s="40"/>
      <c r="Y164" s="40"/>
      <c r="Z164" s="40"/>
      <c r="AA164" s="40"/>
      <c r="AB164" s="40"/>
      <c r="AC164" s="40"/>
      <c r="AD164" s="40"/>
      <c r="AE164" s="40"/>
      <c r="AT164" s="19" t="s">
        <v>140</v>
      </c>
      <c r="AU164" s="19" t="s">
        <v>85</v>
      </c>
    </row>
    <row r="165" s="12" customFormat="1">
      <c r="A165" s="12"/>
      <c r="B165" s="219"/>
      <c r="C165" s="220"/>
      <c r="D165" s="221" t="s">
        <v>142</v>
      </c>
      <c r="E165" s="222" t="s">
        <v>19</v>
      </c>
      <c r="F165" s="223" t="s">
        <v>143</v>
      </c>
      <c r="G165" s="220"/>
      <c r="H165" s="222" t="s">
        <v>19</v>
      </c>
      <c r="I165" s="224"/>
      <c r="J165" s="220"/>
      <c r="K165" s="220"/>
      <c r="L165" s="225"/>
      <c r="M165" s="226"/>
      <c r="N165" s="227"/>
      <c r="O165" s="227"/>
      <c r="P165" s="227"/>
      <c r="Q165" s="227"/>
      <c r="R165" s="227"/>
      <c r="S165" s="227"/>
      <c r="T165" s="228"/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  <c r="AE165" s="12"/>
      <c r="AT165" s="229" t="s">
        <v>142</v>
      </c>
      <c r="AU165" s="229" t="s">
        <v>85</v>
      </c>
      <c r="AV165" s="12" t="s">
        <v>85</v>
      </c>
      <c r="AW165" s="12" t="s">
        <v>37</v>
      </c>
      <c r="AX165" s="12" t="s">
        <v>77</v>
      </c>
      <c r="AY165" s="229" t="s">
        <v>133</v>
      </c>
    </row>
    <row r="166" s="12" customFormat="1">
      <c r="A166" s="12"/>
      <c r="B166" s="219"/>
      <c r="C166" s="220"/>
      <c r="D166" s="221" t="s">
        <v>142</v>
      </c>
      <c r="E166" s="222" t="s">
        <v>19</v>
      </c>
      <c r="F166" s="223" t="s">
        <v>211</v>
      </c>
      <c r="G166" s="220"/>
      <c r="H166" s="222" t="s">
        <v>19</v>
      </c>
      <c r="I166" s="224"/>
      <c r="J166" s="220"/>
      <c r="K166" s="220"/>
      <c r="L166" s="225"/>
      <c r="M166" s="226"/>
      <c r="N166" s="227"/>
      <c r="O166" s="227"/>
      <c r="P166" s="227"/>
      <c r="Q166" s="227"/>
      <c r="R166" s="227"/>
      <c r="S166" s="227"/>
      <c r="T166" s="228"/>
      <c r="U166" s="12"/>
      <c r="V166" s="12"/>
      <c r="W166" s="12"/>
      <c r="X166" s="12"/>
      <c r="Y166" s="12"/>
      <c r="Z166" s="12"/>
      <c r="AA166" s="12"/>
      <c r="AB166" s="12"/>
      <c r="AC166" s="12"/>
      <c r="AD166" s="12"/>
      <c r="AE166" s="12"/>
      <c r="AT166" s="229" t="s">
        <v>142</v>
      </c>
      <c r="AU166" s="229" t="s">
        <v>85</v>
      </c>
      <c r="AV166" s="12" t="s">
        <v>85</v>
      </c>
      <c r="AW166" s="12" t="s">
        <v>37</v>
      </c>
      <c r="AX166" s="12" t="s">
        <v>77</v>
      </c>
      <c r="AY166" s="229" t="s">
        <v>133</v>
      </c>
    </row>
    <row r="167" s="13" customFormat="1">
      <c r="A167" s="13"/>
      <c r="B167" s="230"/>
      <c r="C167" s="231"/>
      <c r="D167" s="221" t="s">
        <v>142</v>
      </c>
      <c r="E167" s="232" t="s">
        <v>19</v>
      </c>
      <c r="F167" s="233" t="s">
        <v>217</v>
      </c>
      <c r="G167" s="231"/>
      <c r="H167" s="234">
        <v>80.299999999999997</v>
      </c>
      <c r="I167" s="235"/>
      <c r="J167" s="231"/>
      <c r="K167" s="231"/>
      <c r="L167" s="236"/>
      <c r="M167" s="237"/>
      <c r="N167" s="238"/>
      <c r="O167" s="238"/>
      <c r="P167" s="238"/>
      <c r="Q167" s="238"/>
      <c r="R167" s="238"/>
      <c r="S167" s="238"/>
      <c r="T167" s="239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40" t="s">
        <v>142</v>
      </c>
      <c r="AU167" s="240" t="s">
        <v>85</v>
      </c>
      <c r="AV167" s="13" t="s">
        <v>87</v>
      </c>
      <c r="AW167" s="13" t="s">
        <v>37</v>
      </c>
      <c r="AX167" s="13" t="s">
        <v>77</v>
      </c>
      <c r="AY167" s="240" t="s">
        <v>133</v>
      </c>
    </row>
    <row r="168" s="12" customFormat="1">
      <c r="A168" s="12"/>
      <c r="B168" s="219"/>
      <c r="C168" s="220"/>
      <c r="D168" s="221" t="s">
        <v>142</v>
      </c>
      <c r="E168" s="222" t="s">
        <v>19</v>
      </c>
      <c r="F168" s="223" t="s">
        <v>144</v>
      </c>
      <c r="G168" s="220"/>
      <c r="H168" s="222" t="s">
        <v>19</v>
      </c>
      <c r="I168" s="224"/>
      <c r="J168" s="220"/>
      <c r="K168" s="220"/>
      <c r="L168" s="225"/>
      <c r="M168" s="226"/>
      <c r="N168" s="227"/>
      <c r="O168" s="227"/>
      <c r="P168" s="227"/>
      <c r="Q168" s="227"/>
      <c r="R168" s="227"/>
      <c r="S168" s="227"/>
      <c r="T168" s="228"/>
      <c r="U168" s="12"/>
      <c r="V168" s="12"/>
      <c r="W168" s="12"/>
      <c r="X168" s="12"/>
      <c r="Y168" s="12"/>
      <c r="Z168" s="12"/>
      <c r="AA168" s="12"/>
      <c r="AB168" s="12"/>
      <c r="AC168" s="12"/>
      <c r="AD168" s="12"/>
      <c r="AE168" s="12"/>
      <c r="AT168" s="229" t="s">
        <v>142</v>
      </c>
      <c r="AU168" s="229" t="s">
        <v>85</v>
      </c>
      <c r="AV168" s="12" t="s">
        <v>85</v>
      </c>
      <c r="AW168" s="12" t="s">
        <v>37</v>
      </c>
      <c r="AX168" s="12" t="s">
        <v>77</v>
      </c>
      <c r="AY168" s="229" t="s">
        <v>133</v>
      </c>
    </row>
    <row r="169" s="13" customFormat="1">
      <c r="A169" s="13"/>
      <c r="B169" s="230"/>
      <c r="C169" s="231"/>
      <c r="D169" s="221" t="s">
        <v>142</v>
      </c>
      <c r="E169" s="232" t="s">
        <v>19</v>
      </c>
      <c r="F169" s="233" t="s">
        <v>145</v>
      </c>
      <c r="G169" s="231"/>
      <c r="H169" s="234">
        <v>423.69999999999999</v>
      </c>
      <c r="I169" s="235"/>
      <c r="J169" s="231"/>
      <c r="K169" s="231"/>
      <c r="L169" s="236"/>
      <c r="M169" s="237"/>
      <c r="N169" s="238"/>
      <c r="O169" s="238"/>
      <c r="P169" s="238"/>
      <c r="Q169" s="238"/>
      <c r="R169" s="238"/>
      <c r="S169" s="238"/>
      <c r="T169" s="239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40" t="s">
        <v>142</v>
      </c>
      <c r="AU169" s="240" t="s">
        <v>85</v>
      </c>
      <c r="AV169" s="13" t="s">
        <v>87</v>
      </c>
      <c r="AW169" s="13" t="s">
        <v>37</v>
      </c>
      <c r="AX169" s="13" t="s">
        <v>77</v>
      </c>
      <c r="AY169" s="240" t="s">
        <v>133</v>
      </c>
    </row>
    <row r="170" s="14" customFormat="1">
      <c r="A170" s="14"/>
      <c r="B170" s="241"/>
      <c r="C170" s="242"/>
      <c r="D170" s="221" t="s">
        <v>142</v>
      </c>
      <c r="E170" s="243" t="s">
        <v>98</v>
      </c>
      <c r="F170" s="244" t="s">
        <v>152</v>
      </c>
      <c r="G170" s="242"/>
      <c r="H170" s="245">
        <v>504</v>
      </c>
      <c r="I170" s="246"/>
      <c r="J170" s="242"/>
      <c r="K170" s="242"/>
      <c r="L170" s="247"/>
      <c r="M170" s="248"/>
      <c r="N170" s="249"/>
      <c r="O170" s="249"/>
      <c r="P170" s="249"/>
      <c r="Q170" s="249"/>
      <c r="R170" s="249"/>
      <c r="S170" s="249"/>
      <c r="T170" s="250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T170" s="251" t="s">
        <v>142</v>
      </c>
      <c r="AU170" s="251" t="s">
        <v>85</v>
      </c>
      <c r="AV170" s="14" t="s">
        <v>153</v>
      </c>
      <c r="AW170" s="14" t="s">
        <v>37</v>
      </c>
      <c r="AX170" s="14" t="s">
        <v>77</v>
      </c>
      <c r="AY170" s="251" t="s">
        <v>133</v>
      </c>
    </row>
    <row r="171" s="12" customFormat="1">
      <c r="A171" s="12"/>
      <c r="B171" s="219"/>
      <c r="C171" s="220"/>
      <c r="D171" s="221" t="s">
        <v>142</v>
      </c>
      <c r="E171" s="222" t="s">
        <v>19</v>
      </c>
      <c r="F171" s="223" t="s">
        <v>146</v>
      </c>
      <c r="G171" s="220"/>
      <c r="H171" s="222" t="s">
        <v>19</v>
      </c>
      <c r="I171" s="224"/>
      <c r="J171" s="220"/>
      <c r="K171" s="220"/>
      <c r="L171" s="225"/>
      <c r="M171" s="226"/>
      <c r="N171" s="227"/>
      <c r="O171" s="227"/>
      <c r="P171" s="227"/>
      <c r="Q171" s="227"/>
      <c r="R171" s="227"/>
      <c r="S171" s="227"/>
      <c r="T171" s="228"/>
      <c r="U171" s="12"/>
      <c r="V171" s="12"/>
      <c r="W171" s="12"/>
      <c r="X171" s="12"/>
      <c r="Y171" s="12"/>
      <c r="Z171" s="12"/>
      <c r="AA171" s="12"/>
      <c r="AB171" s="12"/>
      <c r="AC171" s="12"/>
      <c r="AD171" s="12"/>
      <c r="AE171" s="12"/>
      <c r="AT171" s="229" t="s">
        <v>142</v>
      </c>
      <c r="AU171" s="229" t="s">
        <v>85</v>
      </c>
      <c r="AV171" s="12" t="s">
        <v>85</v>
      </c>
      <c r="AW171" s="12" t="s">
        <v>37</v>
      </c>
      <c r="AX171" s="12" t="s">
        <v>77</v>
      </c>
      <c r="AY171" s="229" t="s">
        <v>133</v>
      </c>
    </row>
    <row r="172" s="13" customFormat="1">
      <c r="A172" s="13"/>
      <c r="B172" s="230"/>
      <c r="C172" s="231"/>
      <c r="D172" s="221" t="s">
        <v>142</v>
      </c>
      <c r="E172" s="232" t="s">
        <v>19</v>
      </c>
      <c r="F172" s="233" t="s">
        <v>218</v>
      </c>
      <c r="G172" s="231"/>
      <c r="H172" s="234">
        <v>350</v>
      </c>
      <c r="I172" s="235"/>
      <c r="J172" s="231"/>
      <c r="K172" s="231"/>
      <c r="L172" s="236"/>
      <c r="M172" s="237"/>
      <c r="N172" s="238"/>
      <c r="O172" s="238"/>
      <c r="P172" s="238"/>
      <c r="Q172" s="238"/>
      <c r="R172" s="238"/>
      <c r="S172" s="238"/>
      <c r="T172" s="239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240" t="s">
        <v>142</v>
      </c>
      <c r="AU172" s="240" t="s">
        <v>85</v>
      </c>
      <c r="AV172" s="13" t="s">
        <v>87</v>
      </c>
      <c r="AW172" s="13" t="s">
        <v>37</v>
      </c>
      <c r="AX172" s="13" t="s">
        <v>77</v>
      </c>
      <c r="AY172" s="240" t="s">
        <v>133</v>
      </c>
    </row>
    <row r="173" s="12" customFormat="1">
      <c r="A173" s="12"/>
      <c r="B173" s="219"/>
      <c r="C173" s="220"/>
      <c r="D173" s="221" t="s">
        <v>142</v>
      </c>
      <c r="E173" s="222" t="s">
        <v>19</v>
      </c>
      <c r="F173" s="223" t="s">
        <v>149</v>
      </c>
      <c r="G173" s="220"/>
      <c r="H173" s="222" t="s">
        <v>19</v>
      </c>
      <c r="I173" s="224"/>
      <c r="J173" s="220"/>
      <c r="K173" s="220"/>
      <c r="L173" s="225"/>
      <c r="M173" s="226"/>
      <c r="N173" s="227"/>
      <c r="O173" s="227"/>
      <c r="P173" s="227"/>
      <c r="Q173" s="227"/>
      <c r="R173" s="227"/>
      <c r="S173" s="227"/>
      <c r="T173" s="228"/>
      <c r="U173" s="12"/>
      <c r="V173" s="12"/>
      <c r="W173" s="12"/>
      <c r="X173" s="12"/>
      <c r="Y173" s="12"/>
      <c r="Z173" s="12"/>
      <c r="AA173" s="12"/>
      <c r="AB173" s="12"/>
      <c r="AC173" s="12"/>
      <c r="AD173" s="12"/>
      <c r="AE173" s="12"/>
      <c r="AT173" s="229" t="s">
        <v>142</v>
      </c>
      <c r="AU173" s="229" t="s">
        <v>85</v>
      </c>
      <c r="AV173" s="12" t="s">
        <v>85</v>
      </c>
      <c r="AW173" s="12" t="s">
        <v>37</v>
      </c>
      <c r="AX173" s="12" t="s">
        <v>77</v>
      </c>
      <c r="AY173" s="229" t="s">
        <v>133</v>
      </c>
    </row>
    <row r="174" s="13" customFormat="1">
      <c r="A174" s="13"/>
      <c r="B174" s="230"/>
      <c r="C174" s="231"/>
      <c r="D174" s="221" t="s">
        <v>142</v>
      </c>
      <c r="E174" s="232" t="s">
        <v>19</v>
      </c>
      <c r="F174" s="233" t="s">
        <v>151</v>
      </c>
      <c r="G174" s="231"/>
      <c r="H174" s="234">
        <v>271.30000000000001</v>
      </c>
      <c r="I174" s="235"/>
      <c r="J174" s="231"/>
      <c r="K174" s="231"/>
      <c r="L174" s="236"/>
      <c r="M174" s="237"/>
      <c r="N174" s="238"/>
      <c r="O174" s="238"/>
      <c r="P174" s="238"/>
      <c r="Q174" s="238"/>
      <c r="R174" s="238"/>
      <c r="S174" s="238"/>
      <c r="T174" s="239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240" t="s">
        <v>142</v>
      </c>
      <c r="AU174" s="240" t="s">
        <v>85</v>
      </c>
      <c r="AV174" s="13" t="s">
        <v>87</v>
      </c>
      <c r="AW174" s="13" t="s">
        <v>37</v>
      </c>
      <c r="AX174" s="13" t="s">
        <v>77</v>
      </c>
      <c r="AY174" s="240" t="s">
        <v>133</v>
      </c>
    </row>
    <row r="175" s="14" customFormat="1">
      <c r="A175" s="14"/>
      <c r="B175" s="241"/>
      <c r="C175" s="242"/>
      <c r="D175" s="221" t="s">
        <v>142</v>
      </c>
      <c r="E175" s="243" t="s">
        <v>100</v>
      </c>
      <c r="F175" s="244" t="s">
        <v>152</v>
      </c>
      <c r="G175" s="242"/>
      <c r="H175" s="245">
        <v>621.29999999999995</v>
      </c>
      <c r="I175" s="246"/>
      <c r="J175" s="242"/>
      <c r="K175" s="242"/>
      <c r="L175" s="247"/>
      <c r="M175" s="248"/>
      <c r="N175" s="249"/>
      <c r="O175" s="249"/>
      <c r="P175" s="249"/>
      <c r="Q175" s="249"/>
      <c r="R175" s="249"/>
      <c r="S175" s="249"/>
      <c r="T175" s="250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T175" s="251" t="s">
        <v>142</v>
      </c>
      <c r="AU175" s="251" t="s">
        <v>85</v>
      </c>
      <c r="AV175" s="14" t="s">
        <v>153</v>
      </c>
      <c r="AW175" s="14" t="s">
        <v>37</v>
      </c>
      <c r="AX175" s="14" t="s">
        <v>77</v>
      </c>
      <c r="AY175" s="251" t="s">
        <v>133</v>
      </c>
    </row>
    <row r="176" s="15" customFormat="1">
      <c r="A176" s="15"/>
      <c r="B176" s="252"/>
      <c r="C176" s="253"/>
      <c r="D176" s="221" t="s">
        <v>142</v>
      </c>
      <c r="E176" s="254" t="s">
        <v>19</v>
      </c>
      <c r="F176" s="255" t="s">
        <v>154</v>
      </c>
      <c r="G176" s="253"/>
      <c r="H176" s="256">
        <v>1125.3</v>
      </c>
      <c r="I176" s="257"/>
      <c r="J176" s="253"/>
      <c r="K176" s="253"/>
      <c r="L176" s="258"/>
      <c r="M176" s="259"/>
      <c r="N176" s="260"/>
      <c r="O176" s="260"/>
      <c r="P176" s="260"/>
      <c r="Q176" s="260"/>
      <c r="R176" s="260"/>
      <c r="S176" s="260"/>
      <c r="T176" s="261"/>
      <c r="U176" s="15"/>
      <c r="V176" s="15"/>
      <c r="W176" s="15"/>
      <c r="X176" s="15"/>
      <c r="Y176" s="15"/>
      <c r="Z176" s="15"/>
      <c r="AA176" s="15"/>
      <c r="AB176" s="15"/>
      <c r="AC176" s="15"/>
      <c r="AD176" s="15"/>
      <c r="AE176" s="15"/>
      <c r="AT176" s="262" t="s">
        <v>142</v>
      </c>
      <c r="AU176" s="262" t="s">
        <v>85</v>
      </c>
      <c r="AV176" s="15" t="s">
        <v>138</v>
      </c>
      <c r="AW176" s="15" t="s">
        <v>37</v>
      </c>
      <c r="AX176" s="15" t="s">
        <v>85</v>
      </c>
      <c r="AY176" s="262" t="s">
        <v>133</v>
      </c>
    </row>
    <row r="177" s="2" customFormat="1" ht="16.5" customHeight="1">
      <c r="A177" s="40"/>
      <c r="B177" s="41"/>
      <c r="C177" s="263" t="s">
        <v>219</v>
      </c>
      <c r="D177" s="263" t="s">
        <v>179</v>
      </c>
      <c r="E177" s="264" t="s">
        <v>220</v>
      </c>
      <c r="F177" s="265" t="s">
        <v>221</v>
      </c>
      <c r="G177" s="266" t="s">
        <v>157</v>
      </c>
      <c r="H177" s="267">
        <v>50.399999999999999</v>
      </c>
      <c r="I177" s="268"/>
      <c r="J177" s="269">
        <f>ROUND(I177*H177,2)</f>
        <v>0</v>
      </c>
      <c r="K177" s="270"/>
      <c r="L177" s="271"/>
      <c r="M177" s="272" t="s">
        <v>19</v>
      </c>
      <c r="N177" s="273" t="s">
        <v>48</v>
      </c>
      <c r="O177" s="86"/>
      <c r="P177" s="210">
        <f>O177*H177</f>
        <v>0</v>
      </c>
      <c r="Q177" s="210">
        <v>0</v>
      </c>
      <c r="R177" s="210">
        <f>Q177*H177</f>
        <v>0</v>
      </c>
      <c r="S177" s="210">
        <v>0</v>
      </c>
      <c r="T177" s="211">
        <f>S177*H177</f>
        <v>0</v>
      </c>
      <c r="U177" s="40"/>
      <c r="V177" s="40"/>
      <c r="W177" s="40"/>
      <c r="X177" s="40"/>
      <c r="Y177" s="40"/>
      <c r="Z177" s="40"/>
      <c r="AA177" s="40"/>
      <c r="AB177" s="40"/>
      <c r="AC177" s="40"/>
      <c r="AD177" s="40"/>
      <c r="AE177" s="40"/>
      <c r="AR177" s="212" t="s">
        <v>182</v>
      </c>
      <c r="AT177" s="212" t="s">
        <v>179</v>
      </c>
      <c r="AU177" s="212" t="s">
        <v>85</v>
      </c>
      <c r="AY177" s="19" t="s">
        <v>133</v>
      </c>
      <c r="BE177" s="213">
        <f>IF(N177="základní",J177,0)</f>
        <v>0</v>
      </c>
      <c r="BF177" s="213">
        <f>IF(N177="snížená",J177,0)</f>
        <v>0</v>
      </c>
      <c r="BG177" s="213">
        <f>IF(N177="zákl. přenesená",J177,0)</f>
        <v>0</v>
      </c>
      <c r="BH177" s="213">
        <f>IF(N177="sníž. přenesená",J177,0)</f>
        <v>0</v>
      </c>
      <c r="BI177" s="213">
        <f>IF(N177="nulová",J177,0)</f>
        <v>0</v>
      </c>
      <c r="BJ177" s="19" t="s">
        <v>85</v>
      </c>
      <c r="BK177" s="213">
        <f>ROUND(I177*H177,2)</f>
        <v>0</v>
      </c>
      <c r="BL177" s="19" t="s">
        <v>138</v>
      </c>
      <c r="BM177" s="212" t="s">
        <v>222</v>
      </c>
    </row>
    <row r="178" s="12" customFormat="1">
      <c r="A178" s="12"/>
      <c r="B178" s="219"/>
      <c r="C178" s="220"/>
      <c r="D178" s="221" t="s">
        <v>142</v>
      </c>
      <c r="E178" s="222" t="s">
        <v>19</v>
      </c>
      <c r="F178" s="223" t="s">
        <v>143</v>
      </c>
      <c r="G178" s="220"/>
      <c r="H178" s="222" t="s">
        <v>19</v>
      </c>
      <c r="I178" s="224"/>
      <c r="J178" s="220"/>
      <c r="K178" s="220"/>
      <c r="L178" s="225"/>
      <c r="M178" s="226"/>
      <c r="N178" s="227"/>
      <c r="O178" s="227"/>
      <c r="P178" s="227"/>
      <c r="Q178" s="227"/>
      <c r="R178" s="227"/>
      <c r="S178" s="227"/>
      <c r="T178" s="228"/>
      <c r="U178" s="12"/>
      <c r="V178" s="12"/>
      <c r="W178" s="12"/>
      <c r="X178" s="12"/>
      <c r="Y178" s="12"/>
      <c r="Z178" s="12"/>
      <c r="AA178" s="12"/>
      <c r="AB178" s="12"/>
      <c r="AC178" s="12"/>
      <c r="AD178" s="12"/>
      <c r="AE178" s="12"/>
      <c r="AT178" s="229" t="s">
        <v>142</v>
      </c>
      <c r="AU178" s="229" t="s">
        <v>85</v>
      </c>
      <c r="AV178" s="12" t="s">
        <v>85</v>
      </c>
      <c r="AW178" s="12" t="s">
        <v>37</v>
      </c>
      <c r="AX178" s="12" t="s">
        <v>77</v>
      </c>
      <c r="AY178" s="229" t="s">
        <v>133</v>
      </c>
    </row>
    <row r="179" s="12" customFormat="1">
      <c r="A179" s="12"/>
      <c r="B179" s="219"/>
      <c r="C179" s="220"/>
      <c r="D179" s="221" t="s">
        <v>142</v>
      </c>
      <c r="E179" s="222" t="s">
        <v>19</v>
      </c>
      <c r="F179" s="223" t="s">
        <v>211</v>
      </c>
      <c r="G179" s="220"/>
      <c r="H179" s="222" t="s">
        <v>19</v>
      </c>
      <c r="I179" s="224"/>
      <c r="J179" s="220"/>
      <c r="K179" s="220"/>
      <c r="L179" s="225"/>
      <c r="M179" s="226"/>
      <c r="N179" s="227"/>
      <c r="O179" s="227"/>
      <c r="P179" s="227"/>
      <c r="Q179" s="227"/>
      <c r="R179" s="227"/>
      <c r="S179" s="227"/>
      <c r="T179" s="228"/>
      <c r="U179" s="12"/>
      <c r="V179" s="12"/>
      <c r="W179" s="12"/>
      <c r="X179" s="12"/>
      <c r="Y179" s="12"/>
      <c r="Z179" s="12"/>
      <c r="AA179" s="12"/>
      <c r="AB179" s="12"/>
      <c r="AC179" s="12"/>
      <c r="AD179" s="12"/>
      <c r="AE179" s="12"/>
      <c r="AT179" s="229" t="s">
        <v>142</v>
      </c>
      <c r="AU179" s="229" t="s">
        <v>85</v>
      </c>
      <c r="AV179" s="12" t="s">
        <v>85</v>
      </c>
      <c r="AW179" s="12" t="s">
        <v>37</v>
      </c>
      <c r="AX179" s="12" t="s">
        <v>77</v>
      </c>
      <c r="AY179" s="229" t="s">
        <v>133</v>
      </c>
    </row>
    <row r="180" s="13" customFormat="1">
      <c r="A180" s="13"/>
      <c r="B180" s="230"/>
      <c r="C180" s="231"/>
      <c r="D180" s="221" t="s">
        <v>142</v>
      </c>
      <c r="E180" s="232" t="s">
        <v>19</v>
      </c>
      <c r="F180" s="233" t="s">
        <v>223</v>
      </c>
      <c r="G180" s="231"/>
      <c r="H180" s="234">
        <v>8.0299999999999994</v>
      </c>
      <c r="I180" s="235"/>
      <c r="J180" s="231"/>
      <c r="K180" s="231"/>
      <c r="L180" s="236"/>
      <c r="M180" s="237"/>
      <c r="N180" s="238"/>
      <c r="O180" s="238"/>
      <c r="P180" s="238"/>
      <c r="Q180" s="238"/>
      <c r="R180" s="238"/>
      <c r="S180" s="238"/>
      <c r="T180" s="239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240" t="s">
        <v>142</v>
      </c>
      <c r="AU180" s="240" t="s">
        <v>85</v>
      </c>
      <c r="AV180" s="13" t="s">
        <v>87</v>
      </c>
      <c r="AW180" s="13" t="s">
        <v>37</v>
      </c>
      <c r="AX180" s="13" t="s">
        <v>77</v>
      </c>
      <c r="AY180" s="240" t="s">
        <v>133</v>
      </c>
    </row>
    <row r="181" s="12" customFormat="1">
      <c r="A181" s="12"/>
      <c r="B181" s="219"/>
      <c r="C181" s="220"/>
      <c r="D181" s="221" t="s">
        <v>142</v>
      </c>
      <c r="E181" s="222" t="s">
        <v>19</v>
      </c>
      <c r="F181" s="223" t="s">
        <v>144</v>
      </c>
      <c r="G181" s="220"/>
      <c r="H181" s="222" t="s">
        <v>19</v>
      </c>
      <c r="I181" s="224"/>
      <c r="J181" s="220"/>
      <c r="K181" s="220"/>
      <c r="L181" s="225"/>
      <c r="M181" s="226"/>
      <c r="N181" s="227"/>
      <c r="O181" s="227"/>
      <c r="P181" s="227"/>
      <c r="Q181" s="227"/>
      <c r="R181" s="227"/>
      <c r="S181" s="227"/>
      <c r="T181" s="228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T181" s="229" t="s">
        <v>142</v>
      </c>
      <c r="AU181" s="229" t="s">
        <v>85</v>
      </c>
      <c r="AV181" s="12" t="s">
        <v>85</v>
      </c>
      <c r="AW181" s="12" t="s">
        <v>37</v>
      </c>
      <c r="AX181" s="12" t="s">
        <v>77</v>
      </c>
      <c r="AY181" s="229" t="s">
        <v>133</v>
      </c>
    </row>
    <row r="182" s="13" customFormat="1">
      <c r="A182" s="13"/>
      <c r="B182" s="230"/>
      <c r="C182" s="231"/>
      <c r="D182" s="221" t="s">
        <v>142</v>
      </c>
      <c r="E182" s="232" t="s">
        <v>19</v>
      </c>
      <c r="F182" s="233" t="s">
        <v>224</v>
      </c>
      <c r="G182" s="231"/>
      <c r="H182" s="234">
        <v>42.369999999999997</v>
      </c>
      <c r="I182" s="235"/>
      <c r="J182" s="231"/>
      <c r="K182" s="231"/>
      <c r="L182" s="236"/>
      <c r="M182" s="237"/>
      <c r="N182" s="238"/>
      <c r="O182" s="238"/>
      <c r="P182" s="238"/>
      <c r="Q182" s="238"/>
      <c r="R182" s="238"/>
      <c r="S182" s="238"/>
      <c r="T182" s="239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240" t="s">
        <v>142</v>
      </c>
      <c r="AU182" s="240" t="s">
        <v>85</v>
      </c>
      <c r="AV182" s="13" t="s">
        <v>87</v>
      </c>
      <c r="AW182" s="13" t="s">
        <v>37</v>
      </c>
      <c r="AX182" s="13" t="s">
        <v>77</v>
      </c>
      <c r="AY182" s="240" t="s">
        <v>133</v>
      </c>
    </row>
    <row r="183" s="15" customFormat="1">
      <c r="A183" s="15"/>
      <c r="B183" s="252"/>
      <c r="C183" s="253"/>
      <c r="D183" s="221" t="s">
        <v>142</v>
      </c>
      <c r="E183" s="254" t="s">
        <v>19</v>
      </c>
      <c r="F183" s="255" t="s">
        <v>154</v>
      </c>
      <c r="G183" s="253"/>
      <c r="H183" s="256">
        <v>50.399999999999999</v>
      </c>
      <c r="I183" s="257"/>
      <c r="J183" s="253"/>
      <c r="K183" s="253"/>
      <c r="L183" s="258"/>
      <c r="M183" s="259"/>
      <c r="N183" s="260"/>
      <c r="O183" s="260"/>
      <c r="P183" s="260"/>
      <c r="Q183" s="260"/>
      <c r="R183" s="260"/>
      <c r="S183" s="260"/>
      <c r="T183" s="261"/>
      <c r="U183" s="15"/>
      <c r="V183" s="15"/>
      <c r="W183" s="15"/>
      <c r="X183" s="15"/>
      <c r="Y183" s="15"/>
      <c r="Z183" s="15"/>
      <c r="AA183" s="15"/>
      <c r="AB183" s="15"/>
      <c r="AC183" s="15"/>
      <c r="AD183" s="15"/>
      <c r="AE183" s="15"/>
      <c r="AT183" s="262" t="s">
        <v>142</v>
      </c>
      <c r="AU183" s="262" t="s">
        <v>85</v>
      </c>
      <c r="AV183" s="15" t="s">
        <v>138</v>
      </c>
      <c r="AW183" s="15" t="s">
        <v>37</v>
      </c>
      <c r="AX183" s="15" t="s">
        <v>85</v>
      </c>
      <c r="AY183" s="262" t="s">
        <v>133</v>
      </c>
    </row>
    <row r="184" s="11" customFormat="1" ht="25.92" customHeight="1">
      <c r="A184" s="11"/>
      <c r="B184" s="186"/>
      <c r="C184" s="187"/>
      <c r="D184" s="188" t="s">
        <v>76</v>
      </c>
      <c r="E184" s="189" t="s">
        <v>225</v>
      </c>
      <c r="F184" s="189" t="s">
        <v>226</v>
      </c>
      <c r="G184" s="187"/>
      <c r="H184" s="187"/>
      <c r="I184" s="190"/>
      <c r="J184" s="191">
        <f>BK184</f>
        <v>0</v>
      </c>
      <c r="K184" s="187"/>
      <c r="L184" s="192"/>
      <c r="M184" s="193"/>
      <c r="N184" s="194"/>
      <c r="O184" s="194"/>
      <c r="P184" s="195">
        <f>SUM(P185:P214)</f>
        <v>0</v>
      </c>
      <c r="Q184" s="194"/>
      <c r="R184" s="195">
        <f>SUM(R185:R214)</f>
        <v>0</v>
      </c>
      <c r="S184" s="194"/>
      <c r="T184" s="196">
        <f>SUM(T185:T214)</f>
        <v>0</v>
      </c>
      <c r="U184" s="11"/>
      <c r="V184" s="11"/>
      <c r="W184" s="11"/>
      <c r="X184" s="11"/>
      <c r="Y184" s="11"/>
      <c r="Z184" s="11"/>
      <c r="AA184" s="11"/>
      <c r="AB184" s="11"/>
      <c r="AC184" s="11"/>
      <c r="AD184" s="11"/>
      <c r="AE184" s="11"/>
      <c r="AR184" s="197" t="s">
        <v>85</v>
      </c>
      <c r="AT184" s="198" t="s">
        <v>76</v>
      </c>
      <c r="AU184" s="198" t="s">
        <v>77</v>
      </c>
      <c r="AY184" s="197" t="s">
        <v>133</v>
      </c>
      <c r="BK184" s="199">
        <f>SUM(BK185:BK214)</f>
        <v>0</v>
      </c>
    </row>
    <row r="185" s="2" customFormat="1" ht="21.75" customHeight="1">
      <c r="A185" s="40"/>
      <c r="B185" s="41"/>
      <c r="C185" s="200" t="s">
        <v>227</v>
      </c>
      <c r="D185" s="200" t="s">
        <v>134</v>
      </c>
      <c r="E185" s="201" t="s">
        <v>228</v>
      </c>
      <c r="F185" s="202" t="s">
        <v>229</v>
      </c>
      <c r="G185" s="203" t="s">
        <v>137</v>
      </c>
      <c r="H185" s="204">
        <v>1656.3</v>
      </c>
      <c r="I185" s="205"/>
      <c r="J185" s="206">
        <f>ROUND(I185*H185,2)</f>
        <v>0</v>
      </c>
      <c r="K185" s="207"/>
      <c r="L185" s="46"/>
      <c r="M185" s="208" t="s">
        <v>19</v>
      </c>
      <c r="N185" s="209" t="s">
        <v>48</v>
      </c>
      <c r="O185" s="86"/>
      <c r="P185" s="210">
        <f>O185*H185</f>
        <v>0</v>
      </c>
      <c r="Q185" s="210">
        <v>0</v>
      </c>
      <c r="R185" s="210">
        <f>Q185*H185</f>
        <v>0</v>
      </c>
      <c r="S185" s="210">
        <v>0</v>
      </c>
      <c r="T185" s="211">
        <f>S185*H185</f>
        <v>0</v>
      </c>
      <c r="U185" s="40"/>
      <c r="V185" s="40"/>
      <c r="W185" s="40"/>
      <c r="X185" s="40"/>
      <c r="Y185" s="40"/>
      <c r="Z185" s="40"/>
      <c r="AA185" s="40"/>
      <c r="AB185" s="40"/>
      <c r="AC185" s="40"/>
      <c r="AD185" s="40"/>
      <c r="AE185" s="40"/>
      <c r="AR185" s="212" t="s">
        <v>138</v>
      </c>
      <c r="AT185" s="212" t="s">
        <v>134</v>
      </c>
      <c r="AU185" s="212" t="s">
        <v>85</v>
      </c>
      <c r="AY185" s="19" t="s">
        <v>133</v>
      </c>
      <c r="BE185" s="213">
        <f>IF(N185="základní",J185,0)</f>
        <v>0</v>
      </c>
      <c r="BF185" s="213">
        <f>IF(N185="snížená",J185,0)</f>
        <v>0</v>
      </c>
      <c r="BG185" s="213">
        <f>IF(N185="zákl. přenesená",J185,0)</f>
        <v>0</v>
      </c>
      <c r="BH185" s="213">
        <f>IF(N185="sníž. přenesená",J185,0)</f>
        <v>0</v>
      </c>
      <c r="BI185" s="213">
        <f>IF(N185="nulová",J185,0)</f>
        <v>0</v>
      </c>
      <c r="BJ185" s="19" t="s">
        <v>85</v>
      </c>
      <c r="BK185" s="213">
        <f>ROUND(I185*H185,2)</f>
        <v>0</v>
      </c>
      <c r="BL185" s="19" t="s">
        <v>138</v>
      </c>
      <c r="BM185" s="212" t="s">
        <v>230</v>
      </c>
    </row>
    <row r="186" s="2" customFormat="1">
      <c r="A186" s="40"/>
      <c r="B186" s="41"/>
      <c r="C186" s="42"/>
      <c r="D186" s="214" t="s">
        <v>140</v>
      </c>
      <c r="E186" s="42"/>
      <c r="F186" s="215" t="s">
        <v>231</v>
      </c>
      <c r="G186" s="42"/>
      <c r="H186" s="42"/>
      <c r="I186" s="216"/>
      <c r="J186" s="42"/>
      <c r="K186" s="42"/>
      <c r="L186" s="46"/>
      <c r="M186" s="217"/>
      <c r="N186" s="218"/>
      <c r="O186" s="86"/>
      <c r="P186" s="86"/>
      <c r="Q186" s="86"/>
      <c r="R186" s="86"/>
      <c r="S186" s="86"/>
      <c r="T186" s="87"/>
      <c r="U186" s="40"/>
      <c r="V186" s="40"/>
      <c r="W186" s="40"/>
      <c r="X186" s="40"/>
      <c r="Y186" s="40"/>
      <c r="Z186" s="40"/>
      <c r="AA186" s="40"/>
      <c r="AB186" s="40"/>
      <c r="AC186" s="40"/>
      <c r="AD186" s="40"/>
      <c r="AE186" s="40"/>
      <c r="AT186" s="19" t="s">
        <v>140</v>
      </c>
      <c r="AU186" s="19" t="s">
        <v>85</v>
      </c>
    </row>
    <row r="187" s="12" customFormat="1">
      <c r="A187" s="12"/>
      <c r="B187" s="219"/>
      <c r="C187" s="220"/>
      <c r="D187" s="221" t="s">
        <v>142</v>
      </c>
      <c r="E187" s="222" t="s">
        <v>19</v>
      </c>
      <c r="F187" s="223" t="s">
        <v>143</v>
      </c>
      <c r="G187" s="220"/>
      <c r="H187" s="222" t="s">
        <v>19</v>
      </c>
      <c r="I187" s="224"/>
      <c r="J187" s="220"/>
      <c r="K187" s="220"/>
      <c r="L187" s="225"/>
      <c r="M187" s="226"/>
      <c r="N187" s="227"/>
      <c r="O187" s="227"/>
      <c r="P187" s="227"/>
      <c r="Q187" s="227"/>
      <c r="R187" s="227"/>
      <c r="S187" s="227"/>
      <c r="T187" s="228"/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T187" s="229" t="s">
        <v>142</v>
      </c>
      <c r="AU187" s="229" t="s">
        <v>85</v>
      </c>
      <c r="AV187" s="12" t="s">
        <v>85</v>
      </c>
      <c r="AW187" s="12" t="s">
        <v>37</v>
      </c>
      <c r="AX187" s="12" t="s">
        <v>77</v>
      </c>
      <c r="AY187" s="229" t="s">
        <v>133</v>
      </c>
    </row>
    <row r="188" s="13" customFormat="1">
      <c r="A188" s="13"/>
      <c r="B188" s="230"/>
      <c r="C188" s="231"/>
      <c r="D188" s="221" t="s">
        <v>142</v>
      </c>
      <c r="E188" s="232" t="s">
        <v>19</v>
      </c>
      <c r="F188" s="233" t="s">
        <v>232</v>
      </c>
      <c r="G188" s="231"/>
      <c r="H188" s="234">
        <v>1035</v>
      </c>
      <c r="I188" s="235"/>
      <c r="J188" s="231"/>
      <c r="K188" s="231"/>
      <c r="L188" s="236"/>
      <c r="M188" s="237"/>
      <c r="N188" s="238"/>
      <c r="O188" s="238"/>
      <c r="P188" s="238"/>
      <c r="Q188" s="238"/>
      <c r="R188" s="238"/>
      <c r="S188" s="238"/>
      <c r="T188" s="239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T188" s="240" t="s">
        <v>142</v>
      </c>
      <c r="AU188" s="240" t="s">
        <v>85</v>
      </c>
      <c r="AV188" s="13" t="s">
        <v>87</v>
      </c>
      <c r="AW188" s="13" t="s">
        <v>37</v>
      </c>
      <c r="AX188" s="13" t="s">
        <v>77</v>
      </c>
      <c r="AY188" s="240" t="s">
        <v>133</v>
      </c>
    </row>
    <row r="189" s="12" customFormat="1">
      <c r="A189" s="12"/>
      <c r="B189" s="219"/>
      <c r="C189" s="220"/>
      <c r="D189" s="221" t="s">
        <v>142</v>
      </c>
      <c r="E189" s="222" t="s">
        <v>19</v>
      </c>
      <c r="F189" s="223" t="s">
        <v>146</v>
      </c>
      <c r="G189" s="220"/>
      <c r="H189" s="222" t="s">
        <v>19</v>
      </c>
      <c r="I189" s="224"/>
      <c r="J189" s="220"/>
      <c r="K189" s="220"/>
      <c r="L189" s="225"/>
      <c r="M189" s="226"/>
      <c r="N189" s="227"/>
      <c r="O189" s="227"/>
      <c r="P189" s="227"/>
      <c r="Q189" s="227"/>
      <c r="R189" s="227"/>
      <c r="S189" s="227"/>
      <c r="T189" s="228"/>
      <c r="U189" s="12"/>
      <c r="V189" s="12"/>
      <c r="W189" s="12"/>
      <c r="X189" s="12"/>
      <c r="Y189" s="12"/>
      <c r="Z189" s="12"/>
      <c r="AA189" s="12"/>
      <c r="AB189" s="12"/>
      <c r="AC189" s="12"/>
      <c r="AD189" s="12"/>
      <c r="AE189" s="12"/>
      <c r="AT189" s="229" t="s">
        <v>142</v>
      </c>
      <c r="AU189" s="229" t="s">
        <v>85</v>
      </c>
      <c r="AV189" s="12" t="s">
        <v>85</v>
      </c>
      <c r="AW189" s="12" t="s">
        <v>37</v>
      </c>
      <c r="AX189" s="12" t="s">
        <v>77</v>
      </c>
      <c r="AY189" s="229" t="s">
        <v>133</v>
      </c>
    </row>
    <row r="190" s="13" customFormat="1">
      <c r="A190" s="13"/>
      <c r="B190" s="230"/>
      <c r="C190" s="231"/>
      <c r="D190" s="221" t="s">
        <v>142</v>
      </c>
      <c r="E190" s="232" t="s">
        <v>19</v>
      </c>
      <c r="F190" s="233" t="s">
        <v>218</v>
      </c>
      <c r="G190" s="231"/>
      <c r="H190" s="234">
        <v>350</v>
      </c>
      <c r="I190" s="235"/>
      <c r="J190" s="231"/>
      <c r="K190" s="231"/>
      <c r="L190" s="236"/>
      <c r="M190" s="237"/>
      <c r="N190" s="238"/>
      <c r="O190" s="238"/>
      <c r="P190" s="238"/>
      <c r="Q190" s="238"/>
      <c r="R190" s="238"/>
      <c r="S190" s="238"/>
      <c r="T190" s="239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240" t="s">
        <v>142</v>
      </c>
      <c r="AU190" s="240" t="s">
        <v>85</v>
      </c>
      <c r="AV190" s="13" t="s">
        <v>87</v>
      </c>
      <c r="AW190" s="13" t="s">
        <v>37</v>
      </c>
      <c r="AX190" s="13" t="s">
        <v>77</v>
      </c>
      <c r="AY190" s="240" t="s">
        <v>133</v>
      </c>
    </row>
    <row r="191" s="12" customFormat="1">
      <c r="A191" s="12"/>
      <c r="B191" s="219"/>
      <c r="C191" s="220"/>
      <c r="D191" s="221" t="s">
        <v>142</v>
      </c>
      <c r="E191" s="222" t="s">
        <v>19</v>
      </c>
      <c r="F191" s="223" t="s">
        <v>149</v>
      </c>
      <c r="G191" s="220"/>
      <c r="H191" s="222" t="s">
        <v>19</v>
      </c>
      <c r="I191" s="224"/>
      <c r="J191" s="220"/>
      <c r="K191" s="220"/>
      <c r="L191" s="225"/>
      <c r="M191" s="226"/>
      <c r="N191" s="227"/>
      <c r="O191" s="227"/>
      <c r="P191" s="227"/>
      <c r="Q191" s="227"/>
      <c r="R191" s="227"/>
      <c r="S191" s="227"/>
      <c r="T191" s="228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T191" s="229" t="s">
        <v>142</v>
      </c>
      <c r="AU191" s="229" t="s">
        <v>85</v>
      </c>
      <c r="AV191" s="12" t="s">
        <v>85</v>
      </c>
      <c r="AW191" s="12" t="s">
        <v>37</v>
      </c>
      <c r="AX191" s="12" t="s">
        <v>77</v>
      </c>
      <c r="AY191" s="229" t="s">
        <v>133</v>
      </c>
    </row>
    <row r="192" s="13" customFormat="1">
      <c r="A192" s="13"/>
      <c r="B192" s="230"/>
      <c r="C192" s="231"/>
      <c r="D192" s="221" t="s">
        <v>142</v>
      </c>
      <c r="E192" s="232" t="s">
        <v>19</v>
      </c>
      <c r="F192" s="233" t="s">
        <v>151</v>
      </c>
      <c r="G192" s="231"/>
      <c r="H192" s="234">
        <v>271.30000000000001</v>
      </c>
      <c r="I192" s="235"/>
      <c r="J192" s="231"/>
      <c r="K192" s="231"/>
      <c r="L192" s="236"/>
      <c r="M192" s="237"/>
      <c r="N192" s="238"/>
      <c r="O192" s="238"/>
      <c r="P192" s="238"/>
      <c r="Q192" s="238"/>
      <c r="R192" s="238"/>
      <c r="S192" s="238"/>
      <c r="T192" s="239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240" t="s">
        <v>142</v>
      </c>
      <c r="AU192" s="240" t="s">
        <v>85</v>
      </c>
      <c r="AV192" s="13" t="s">
        <v>87</v>
      </c>
      <c r="AW192" s="13" t="s">
        <v>37</v>
      </c>
      <c r="AX192" s="13" t="s">
        <v>77</v>
      </c>
      <c r="AY192" s="240" t="s">
        <v>133</v>
      </c>
    </row>
    <row r="193" s="15" customFormat="1">
      <c r="A193" s="15"/>
      <c r="B193" s="252"/>
      <c r="C193" s="253"/>
      <c r="D193" s="221" t="s">
        <v>142</v>
      </c>
      <c r="E193" s="254" t="s">
        <v>19</v>
      </c>
      <c r="F193" s="255" t="s">
        <v>154</v>
      </c>
      <c r="G193" s="253"/>
      <c r="H193" s="256">
        <v>1656.3</v>
      </c>
      <c r="I193" s="257"/>
      <c r="J193" s="253"/>
      <c r="K193" s="253"/>
      <c r="L193" s="258"/>
      <c r="M193" s="259"/>
      <c r="N193" s="260"/>
      <c r="O193" s="260"/>
      <c r="P193" s="260"/>
      <c r="Q193" s="260"/>
      <c r="R193" s="260"/>
      <c r="S193" s="260"/>
      <c r="T193" s="261"/>
      <c r="U193" s="15"/>
      <c r="V193" s="15"/>
      <c r="W193" s="15"/>
      <c r="X193" s="15"/>
      <c r="Y193" s="15"/>
      <c r="Z193" s="15"/>
      <c r="AA193" s="15"/>
      <c r="AB193" s="15"/>
      <c r="AC193" s="15"/>
      <c r="AD193" s="15"/>
      <c r="AE193" s="15"/>
      <c r="AT193" s="262" t="s">
        <v>142</v>
      </c>
      <c r="AU193" s="262" t="s">
        <v>85</v>
      </c>
      <c r="AV193" s="15" t="s">
        <v>138</v>
      </c>
      <c r="AW193" s="15" t="s">
        <v>37</v>
      </c>
      <c r="AX193" s="15" t="s">
        <v>85</v>
      </c>
      <c r="AY193" s="262" t="s">
        <v>133</v>
      </c>
    </row>
    <row r="194" s="2" customFormat="1" ht="16.5" customHeight="1">
      <c r="A194" s="40"/>
      <c r="B194" s="41"/>
      <c r="C194" s="200" t="s">
        <v>233</v>
      </c>
      <c r="D194" s="200" t="s">
        <v>134</v>
      </c>
      <c r="E194" s="201" t="s">
        <v>234</v>
      </c>
      <c r="F194" s="202" t="s">
        <v>235</v>
      </c>
      <c r="G194" s="203" t="s">
        <v>137</v>
      </c>
      <c r="H194" s="204">
        <v>1656.3</v>
      </c>
      <c r="I194" s="205"/>
      <c r="J194" s="206">
        <f>ROUND(I194*H194,2)</f>
        <v>0</v>
      </c>
      <c r="K194" s="207"/>
      <c r="L194" s="46"/>
      <c r="M194" s="208" t="s">
        <v>19</v>
      </c>
      <c r="N194" s="209" t="s">
        <v>48</v>
      </c>
      <c r="O194" s="86"/>
      <c r="P194" s="210">
        <f>O194*H194</f>
        <v>0</v>
      </c>
      <c r="Q194" s="210">
        <v>0</v>
      </c>
      <c r="R194" s="210">
        <f>Q194*H194</f>
        <v>0</v>
      </c>
      <c r="S194" s="210">
        <v>0</v>
      </c>
      <c r="T194" s="211">
        <f>S194*H194</f>
        <v>0</v>
      </c>
      <c r="U194" s="40"/>
      <c r="V194" s="40"/>
      <c r="W194" s="40"/>
      <c r="X194" s="40"/>
      <c r="Y194" s="40"/>
      <c r="Z194" s="40"/>
      <c r="AA194" s="40"/>
      <c r="AB194" s="40"/>
      <c r="AC194" s="40"/>
      <c r="AD194" s="40"/>
      <c r="AE194" s="40"/>
      <c r="AR194" s="212" t="s">
        <v>138</v>
      </c>
      <c r="AT194" s="212" t="s">
        <v>134</v>
      </c>
      <c r="AU194" s="212" t="s">
        <v>85</v>
      </c>
      <c r="AY194" s="19" t="s">
        <v>133</v>
      </c>
      <c r="BE194" s="213">
        <f>IF(N194="základní",J194,0)</f>
        <v>0</v>
      </c>
      <c r="BF194" s="213">
        <f>IF(N194="snížená",J194,0)</f>
        <v>0</v>
      </c>
      <c r="BG194" s="213">
        <f>IF(N194="zákl. přenesená",J194,0)</f>
        <v>0</v>
      </c>
      <c r="BH194" s="213">
        <f>IF(N194="sníž. přenesená",J194,0)</f>
        <v>0</v>
      </c>
      <c r="BI194" s="213">
        <f>IF(N194="nulová",J194,0)</f>
        <v>0</v>
      </c>
      <c r="BJ194" s="19" t="s">
        <v>85</v>
      </c>
      <c r="BK194" s="213">
        <f>ROUND(I194*H194,2)</f>
        <v>0</v>
      </c>
      <c r="BL194" s="19" t="s">
        <v>138</v>
      </c>
      <c r="BM194" s="212" t="s">
        <v>236</v>
      </c>
    </row>
    <row r="195" s="2" customFormat="1">
      <c r="A195" s="40"/>
      <c r="B195" s="41"/>
      <c r="C195" s="42"/>
      <c r="D195" s="214" t="s">
        <v>140</v>
      </c>
      <c r="E195" s="42"/>
      <c r="F195" s="215" t="s">
        <v>237</v>
      </c>
      <c r="G195" s="42"/>
      <c r="H195" s="42"/>
      <c r="I195" s="216"/>
      <c r="J195" s="42"/>
      <c r="K195" s="42"/>
      <c r="L195" s="46"/>
      <c r="M195" s="217"/>
      <c r="N195" s="218"/>
      <c r="O195" s="86"/>
      <c r="P195" s="86"/>
      <c r="Q195" s="86"/>
      <c r="R195" s="86"/>
      <c r="S195" s="86"/>
      <c r="T195" s="87"/>
      <c r="U195" s="40"/>
      <c r="V195" s="40"/>
      <c r="W195" s="40"/>
      <c r="X195" s="40"/>
      <c r="Y195" s="40"/>
      <c r="Z195" s="40"/>
      <c r="AA195" s="40"/>
      <c r="AB195" s="40"/>
      <c r="AC195" s="40"/>
      <c r="AD195" s="40"/>
      <c r="AE195" s="40"/>
      <c r="AT195" s="19" t="s">
        <v>140</v>
      </c>
      <c r="AU195" s="19" t="s">
        <v>85</v>
      </c>
    </row>
    <row r="196" s="2" customFormat="1" ht="24.15" customHeight="1">
      <c r="A196" s="40"/>
      <c r="B196" s="41"/>
      <c r="C196" s="200" t="s">
        <v>238</v>
      </c>
      <c r="D196" s="200" t="s">
        <v>134</v>
      </c>
      <c r="E196" s="201" t="s">
        <v>239</v>
      </c>
      <c r="F196" s="202" t="s">
        <v>240</v>
      </c>
      <c r="G196" s="203" t="s">
        <v>137</v>
      </c>
      <c r="H196" s="204">
        <v>3312.5999999999999</v>
      </c>
      <c r="I196" s="205"/>
      <c r="J196" s="206">
        <f>ROUND(I196*H196,2)</f>
        <v>0</v>
      </c>
      <c r="K196" s="207"/>
      <c r="L196" s="46"/>
      <c r="M196" s="208" t="s">
        <v>19</v>
      </c>
      <c r="N196" s="209" t="s">
        <v>48</v>
      </c>
      <c r="O196" s="86"/>
      <c r="P196" s="210">
        <f>O196*H196</f>
        <v>0</v>
      </c>
      <c r="Q196" s="210">
        <v>0</v>
      </c>
      <c r="R196" s="210">
        <f>Q196*H196</f>
        <v>0</v>
      </c>
      <c r="S196" s="210">
        <v>0</v>
      </c>
      <c r="T196" s="211">
        <f>S196*H196</f>
        <v>0</v>
      </c>
      <c r="U196" s="40"/>
      <c r="V196" s="40"/>
      <c r="W196" s="40"/>
      <c r="X196" s="40"/>
      <c r="Y196" s="40"/>
      <c r="Z196" s="40"/>
      <c r="AA196" s="40"/>
      <c r="AB196" s="40"/>
      <c r="AC196" s="40"/>
      <c r="AD196" s="40"/>
      <c r="AE196" s="40"/>
      <c r="AR196" s="212" t="s">
        <v>138</v>
      </c>
      <c r="AT196" s="212" t="s">
        <v>134</v>
      </c>
      <c r="AU196" s="212" t="s">
        <v>85</v>
      </c>
      <c r="AY196" s="19" t="s">
        <v>133</v>
      </c>
      <c r="BE196" s="213">
        <f>IF(N196="základní",J196,0)</f>
        <v>0</v>
      </c>
      <c r="BF196" s="213">
        <f>IF(N196="snížená",J196,0)</f>
        <v>0</v>
      </c>
      <c r="BG196" s="213">
        <f>IF(N196="zákl. přenesená",J196,0)</f>
        <v>0</v>
      </c>
      <c r="BH196" s="213">
        <f>IF(N196="sníž. přenesená",J196,0)</f>
        <v>0</v>
      </c>
      <c r="BI196" s="213">
        <f>IF(N196="nulová",J196,0)</f>
        <v>0</v>
      </c>
      <c r="BJ196" s="19" t="s">
        <v>85</v>
      </c>
      <c r="BK196" s="213">
        <f>ROUND(I196*H196,2)</f>
        <v>0</v>
      </c>
      <c r="BL196" s="19" t="s">
        <v>138</v>
      </c>
      <c r="BM196" s="212" t="s">
        <v>241</v>
      </c>
    </row>
    <row r="197" s="2" customFormat="1">
      <c r="A197" s="40"/>
      <c r="B197" s="41"/>
      <c r="C197" s="42"/>
      <c r="D197" s="214" t="s">
        <v>140</v>
      </c>
      <c r="E197" s="42"/>
      <c r="F197" s="215" t="s">
        <v>242</v>
      </c>
      <c r="G197" s="42"/>
      <c r="H197" s="42"/>
      <c r="I197" s="216"/>
      <c r="J197" s="42"/>
      <c r="K197" s="42"/>
      <c r="L197" s="46"/>
      <c r="M197" s="217"/>
      <c r="N197" s="218"/>
      <c r="O197" s="86"/>
      <c r="P197" s="86"/>
      <c r="Q197" s="86"/>
      <c r="R197" s="86"/>
      <c r="S197" s="86"/>
      <c r="T197" s="87"/>
      <c r="U197" s="40"/>
      <c r="V197" s="40"/>
      <c r="W197" s="40"/>
      <c r="X197" s="40"/>
      <c r="Y197" s="40"/>
      <c r="Z197" s="40"/>
      <c r="AA197" s="40"/>
      <c r="AB197" s="40"/>
      <c r="AC197" s="40"/>
      <c r="AD197" s="40"/>
      <c r="AE197" s="40"/>
      <c r="AT197" s="19" t="s">
        <v>140</v>
      </c>
      <c r="AU197" s="19" t="s">
        <v>85</v>
      </c>
    </row>
    <row r="198" s="13" customFormat="1">
      <c r="A198" s="13"/>
      <c r="B198" s="230"/>
      <c r="C198" s="231"/>
      <c r="D198" s="221" t="s">
        <v>142</v>
      </c>
      <c r="E198" s="231"/>
      <c r="F198" s="233" t="s">
        <v>243</v>
      </c>
      <c r="G198" s="231"/>
      <c r="H198" s="234">
        <v>3312.5999999999999</v>
      </c>
      <c r="I198" s="235"/>
      <c r="J198" s="231"/>
      <c r="K198" s="231"/>
      <c r="L198" s="236"/>
      <c r="M198" s="237"/>
      <c r="N198" s="238"/>
      <c r="O198" s="238"/>
      <c r="P198" s="238"/>
      <c r="Q198" s="238"/>
      <c r="R198" s="238"/>
      <c r="S198" s="238"/>
      <c r="T198" s="239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T198" s="240" t="s">
        <v>142</v>
      </c>
      <c r="AU198" s="240" t="s">
        <v>85</v>
      </c>
      <c r="AV198" s="13" t="s">
        <v>87</v>
      </c>
      <c r="AW198" s="13" t="s">
        <v>4</v>
      </c>
      <c r="AX198" s="13" t="s">
        <v>85</v>
      </c>
      <c r="AY198" s="240" t="s">
        <v>133</v>
      </c>
    </row>
    <row r="199" s="2" customFormat="1" ht="33" customHeight="1">
      <c r="A199" s="40"/>
      <c r="B199" s="41"/>
      <c r="C199" s="200" t="s">
        <v>244</v>
      </c>
      <c r="D199" s="200" t="s">
        <v>134</v>
      </c>
      <c r="E199" s="201" t="s">
        <v>245</v>
      </c>
      <c r="F199" s="202" t="s">
        <v>246</v>
      </c>
      <c r="G199" s="203" t="s">
        <v>137</v>
      </c>
      <c r="H199" s="204">
        <v>1656.3</v>
      </c>
      <c r="I199" s="205"/>
      <c r="J199" s="206">
        <f>ROUND(I199*H199,2)</f>
        <v>0</v>
      </c>
      <c r="K199" s="207"/>
      <c r="L199" s="46"/>
      <c r="M199" s="208" t="s">
        <v>19</v>
      </c>
      <c r="N199" s="209" t="s">
        <v>48</v>
      </c>
      <c r="O199" s="86"/>
      <c r="P199" s="210">
        <f>O199*H199</f>
        <v>0</v>
      </c>
      <c r="Q199" s="210">
        <v>0</v>
      </c>
      <c r="R199" s="210">
        <f>Q199*H199</f>
        <v>0</v>
      </c>
      <c r="S199" s="210">
        <v>0</v>
      </c>
      <c r="T199" s="211">
        <f>S199*H199</f>
        <v>0</v>
      </c>
      <c r="U199" s="40"/>
      <c r="V199" s="40"/>
      <c r="W199" s="40"/>
      <c r="X199" s="40"/>
      <c r="Y199" s="40"/>
      <c r="Z199" s="40"/>
      <c r="AA199" s="40"/>
      <c r="AB199" s="40"/>
      <c r="AC199" s="40"/>
      <c r="AD199" s="40"/>
      <c r="AE199" s="40"/>
      <c r="AR199" s="212" t="s">
        <v>138</v>
      </c>
      <c r="AT199" s="212" t="s">
        <v>134</v>
      </c>
      <c r="AU199" s="212" t="s">
        <v>85</v>
      </c>
      <c r="AY199" s="19" t="s">
        <v>133</v>
      </c>
      <c r="BE199" s="213">
        <f>IF(N199="základní",J199,0)</f>
        <v>0</v>
      </c>
      <c r="BF199" s="213">
        <f>IF(N199="snížená",J199,0)</f>
        <v>0</v>
      </c>
      <c r="BG199" s="213">
        <f>IF(N199="zákl. přenesená",J199,0)</f>
        <v>0</v>
      </c>
      <c r="BH199" s="213">
        <f>IF(N199="sníž. přenesená",J199,0)</f>
        <v>0</v>
      </c>
      <c r="BI199" s="213">
        <f>IF(N199="nulová",J199,0)</f>
        <v>0</v>
      </c>
      <c r="BJ199" s="19" t="s">
        <v>85</v>
      </c>
      <c r="BK199" s="213">
        <f>ROUND(I199*H199,2)</f>
        <v>0</v>
      </c>
      <c r="BL199" s="19" t="s">
        <v>138</v>
      </c>
      <c r="BM199" s="212" t="s">
        <v>247</v>
      </c>
    </row>
    <row r="200" s="2" customFormat="1">
      <c r="A200" s="40"/>
      <c r="B200" s="41"/>
      <c r="C200" s="42"/>
      <c r="D200" s="214" t="s">
        <v>140</v>
      </c>
      <c r="E200" s="42"/>
      <c r="F200" s="215" t="s">
        <v>248</v>
      </c>
      <c r="G200" s="42"/>
      <c r="H200" s="42"/>
      <c r="I200" s="216"/>
      <c r="J200" s="42"/>
      <c r="K200" s="42"/>
      <c r="L200" s="46"/>
      <c r="M200" s="217"/>
      <c r="N200" s="218"/>
      <c r="O200" s="86"/>
      <c r="P200" s="86"/>
      <c r="Q200" s="86"/>
      <c r="R200" s="86"/>
      <c r="S200" s="86"/>
      <c r="T200" s="87"/>
      <c r="U200" s="40"/>
      <c r="V200" s="40"/>
      <c r="W200" s="40"/>
      <c r="X200" s="40"/>
      <c r="Y200" s="40"/>
      <c r="Z200" s="40"/>
      <c r="AA200" s="40"/>
      <c r="AB200" s="40"/>
      <c r="AC200" s="40"/>
      <c r="AD200" s="40"/>
      <c r="AE200" s="40"/>
      <c r="AT200" s="19" t="s">
        <v>140</v>
      </c>
      <c r="AU200" s="19" t="s">
        <v>85</v>
      </c>
    </row>
    <row r="201" s="2" customFormat="1">
      <c r="A201" s="40"/>
      <c r="B201" s="41"/>
      <c r="C201" s="42"/>
      <c r="D201" s="221" t="s">
        <v>249</v>
      </c>
      <c r="E201" s="42"/>
      <c r="F201" s="274" t="s">
        <v>250</v>
      </c>
      <c r="G201" s="42"/>
      <c r="H201" s="42"/>
      <c r="I201" s="216"/>
      <c r="J201" s="42"/>
      <c r="K201" s="42"/>
      <c r="L201" s="46"/>
      <c r="M201" s="217"/>
      <c r="N201" s="218"/>
      <c r="O201" s="86"/>
      <c r="P201" s="86"/>
      <c r="Q201" s="86"/>
      <c r="R201" s="86"/>
      <c r="S201" s="86"/>
      <c r="T201" s="87"/>
      <c r="U201" s="40"/>
      <c r="V201" s="40"/>
      <c r="W201" s="40"/>
      <c r="X201" s="40"/>
      <c r="Y201" s="40"/>
      <c r="Z201" s="40"/>
      <c r="AA201" s="40"/>
      <c r="AB201" s="40"/>
      <c r="AC201" s="40"/>
      <c r="AD201" s="40"/>
      <c r="AE201" s="40"/>
      <c r="AT201" s="19" t="s">
        <v>249</v>
      </c>
      <c r="AU201" s="19" t="s">
        <v>85</v>
      </c>
    </row>
    <row r="202" s="2" customFormat="1" ht="21.75" customHeight="1">
      <c r="A202" s="40"/>
      <c r="B202" s="41"/>
      <c r="C202" s="200" t="s">
        <v>251</v>
      </c>
      <c r="D202" s="200" t="s">
        <v>134</v>
      </c>
      <c r="E202" s="201" t="s">
        <v>252</v>
      </c>
      <c r="F202" s="202" t="s">
        <v>253</v>
      </c>
      <c r="G202" s="203" t="s">
        <v>137</v>
      </c>
      <c r="H202" s="204">
        <v>1656.3</v>
      </c>
      <c r="I202" s="205"/>
      <c r="J202" s="206">
        <f>ROUND(I202*H202,2)</f>
        <v>0</v>
      </c>
      <c r="K202" s="207"/>
      <c r="L202" s="46"/>
      <c r="M202" s="208" t="s">
        <v>19</v>
      </c>
      <c r="N202" s="209" t="s">
        <v>48</v>
      </c>
      <c r="O202" s="86"/>
      <c r="P202" s="210">
        <f>O202*H202</f>
        <v>0</v>
      </c>
      <c r="Q202" s="210">
        <v>0</v>
      </c>
      <c r="R202" s="210">
        <f>Q202*H202</f>
        <v>0</v>
      </c>
      <c r="S202" s="210">
        <v>0</v>
      </c>
      <c r="T202" s="211">
        <f>S202*H202</f>
        <v>0</v>
      </c>
      <c r="U202" s="40"/>
      <c r="V202" s="40"/>
      <c r="W202" s="40"/>
      <c r="X202" s="40"/>
      <c r="Y202" s="40"/>
      <c r="Z202" s="40"/>
      <c r="AA202" s="40"/>
      <c r="AB202" s="40"/>
      <c r="AC202" s="40"/>
      <c r="AD202" s="40"/>
      <c r="AE202" s="40"/>
      <c r="AR202" s="212" t="s">
        <v>138</v>
      </c>
      <c r="AT202" s="212" t="s">
        <v>134</v>
      </c>
      <c r="AU202" s="212" t="s">
        <v>85</v>
      </c>
      <c r="AY202" s="19" t="s">
        <v>133</v>
      </c>
      <c r="BE202" s="213">
        <f>IF(N202="základní",J202,0)</f>
        <v>0</v>
      </c>
      <c r="BF202" s="213">
        <f>IF(N202="snížená",J202,0)</f>
        <v>0</v>
      </c>
      <c r="BG202" s="213">
        <f>IF(N202="zákl. přenesená",J202,0)</f>
        <v>0</v>
      </c>
      <c r="BH202" s="213">
        <f>IF(N202="sníž. přenesená",J202,0)</f>
        <v>0</v>
      </c>
      <c r="BI202" s="213">
        <f>IF(N202="nulová",J202,0)</f>
        <v>0</v>
      </c>
      <c r="BJ202" s="19" t="s">
        <v>85</v>
      </c>
      <c r="BK202" s="213">
        <f>ROUND(I202*H202,2)</f>
        <v>0</v>
      </c>
      <c r="BL202" s="19" t="s">
        <v>138</v>
      </c>
      <c r="BM202" s="212" t="s">
        <v>254</v>
      </c>
    </row>
    <row r="203" s="2" customFormat="1" ht="24.15" customHeight="1">
      <c r="A203" s="40"/>
      <c r="B203" s="41"/>
      <c r="C203" s="200" t="s">
        <v>255</v>
      </c>
      <c r="D203" s="200" t="s">
        <v>134</v>
      </c>
      <c r="E203" s="201" t="s">
        <v>256</v>
      </c>
      <c r="F203" s="202" t="s">
        <v>257</v>
      </c>
      <c r="G203" s="203" t="s">
        <v>193</v>
      </c>
      <c r="H203" s="204">
        <v>0.16600000000000001</v>
      </c>
      <c r="I203" s="205"/>
      <c r="J203" s="206">
        <f>ROUND(I203*H203,2)</f>
        <v>0</v>
      </c>
      <c r="K203" s="207"/>
      <c r="L203" s="46"/>
      <c r="M203" s="208" t="s">
        <v>19</v>
      </c>
      <c r="N203" s="209" t="s">
        <v>48</v>
      </c>
      <c r="O203" s="86"/>
      <c r="P203" s="210">
        <f>O203*H203</f>
        <v>0</v>
      </c>
      <c r="Q203" s="210">
        <v>0</v>
      </c>
      <c r="R203" s="210">
        <f>Q203*H203</f>
        <v>0</v>
      </c>
      <c r="S203" s="210">
        <v>0</v>
      </c>
      <c r="T203" s="211">
        <f>S203*H203</f>
        <v>0</v>
      </c>
      <c r="U203" s="40"/>
      <c r="V203" s="40"/>
      <c r="W203" s="40"/>
      <c r="X203" s="40"/>
      <c r="Y203" s="40"/>
      <c r="Z203" s="40"/>
      <c r="AA203" s="40"/>
      <c r="AB203" s="40"/>
      <c r="AC203" s="40"/>
      <c r="AD203" s="40"/>
      <c r="AE203" s="40"/>
      <c r="AR203" s="212" t="s">
        <v>138</v>
      </c>
      <c r="AT203" s="212" t="s">
        <v>134</v>
      </c>
      <c r="AU203" s="212" t="s">
        <v>85</v>
      </c>
      <c r="AY203" s="19" t="s">
        <v>133</v>
      </c>
      <c r="BE203" s="213">
        <f>IF(N203="základní",J203,0)</f>
        <v>0</v>
      </c>
      <c r="BF203" s="213">
        <f>IF(N203="snížená",J203,0)</f>
        <v>0</v>
      </c>
      <c r="BG203" s="213">
        <f>IF(N203="zákl. přenesená",J203,0)</f>
        <v>0</v>
      </c>
      <c r="BH203" s="213">
        <f>IF(N203="sníž. přenesená",J203,0)</f>
        <v>0</v>
      </c>
      <c r="BI203" s="213">
        <f>IF(N203="nulová",J203,0)</f>
        <v>0</v>
      </c>
      <c r="BJ203" s="19" t="s">
        <v>85</v>
      </c>
      <c r="BK203" s="213">
        <f>ROUND(I203*H203,2)</f>
        <v>0</v>
      </c>
      <c r="BL203" s="19" t="s">
        <v>138</v>
      </c>
      <c r="BM203" s="212" t="s">
        <v>258</v>
      </c>
    </row>
    <row r="204" s="2" customFormat="1">
      <c r="A204" s="40"/>
      <c r="B204" s="41"/>
      <c r="C204" s="42"/>
      <c r="D204" s="214" t="s">
        <v>140</v>
      </c>
      <c r="E204" s="42"/>
      <c r="F204" s="215" t="s">
        <v>259</v>
      </c>
      <c r="G204" s="42"/>
      <c r="H204" s="42"/>
      <c r="I204" s="216"/>
      <c r="J204" s="42"/>
      <c r="K204" s="42"/>
      <c r="L204" s="46"/>
      <c r="M204" s="217"/>
      <c r="N204" s="218"/>
      <c r="O204" s="86"/>
      <c r="P204" s="86"/>
      <c r="Q204" s="86"/>
      <c r="R204" s="86"/>
      <c r="S204" s="86"/>
      <c r="T204" s="87"/>
      <c r="U204" s="40"/>
      <c r="V204" s="40"/>
      <c r="W204" s="40"/>
      <c r="X204" s="40"/>
      <c r="Y204" s="40"/>
      <c r="Z204" s="40"/>
      <c r="AA204" s="40"/>
      <c r="AB204" s="40"/>
      <c r="AC204" s="40"/>
      <c r="AD204" s="40"/>
      <c r="AE204" s="40"/>
      <c r="AT204" s="19" t="s">
        <v>140</v>
      </c>
      <c r="AU204" s="19" t="s">
        <v>85</v>
      </c>
    </row>
    <row r="205" s="2" customFormat="1">
      <c r="A205" s="40"/>
      <c r="B205" s="41"/>
      <c r="C205" s="42"/>
      <c r="D205" s="221" t="s">
        <v>249</v>
      </c>
      <c r="E205" s="42"/>
      <c r="F205" s="274" t="s">
        <v>260</v>
      </c>
      <c r="G205" s="42"/>
      <c r="H205" s="42"/>
      <c r="I205" s="216"/>
      <c r="J205" s="42"/>
      <c r="K205" s="42"/>
      <c r="L205" s="46"/>
      <c r="M205" s="217"/>
      <c r="N205" s="218"/>
      <c r="O205" s="86"/>
      <c r="P205" s="86"/>
      <c r="Q205" s="86"/>
      <c r="R205" s="86"/>
      <c r="S205" s="86"/>
      <c r="T205" s="87"/>
      <c r="U205" s="40"/>
      <c r="V205" s="40"/>
      <c r="W205" s="40"/>
      <c r="X205" s="40"/>
      <c r="Y205" s="40"/>
      <c r="Z205" s="40"/>
      <c r="AA205" s="40"/>
      <c r="AB205" s="40"/>
      <c r="AC205" s="40"/>
      <c r="AD205" s="40"/>
      <c r="AE205" s="40"/>
      <c r="AT205" s="19" t="s">
        <v>249</v>
      </c>
      <c r="AU205" s="19" t="s">
        <v>85</v>
      </c>
    </row>
    <row r="206" s="13" customFormat="1">
      <c r="A206" s="13"/>
      <c r="B206" s="230"/>
      <c r="C206" s="231"/>
      <c r="D206" s="221" t="s">
        <v>142</v>
      </c>
      <c r="E206" s="231"/>
      <c r="F206" s="233" t="s">
        <v>261</v>
      </c>
      <c r="G206" s="231"/>
      <c r="H206" s="234">
        <v>0.16600000000000001</v>
      </c>
      <c r="I206" s="235"/>
      <c r="J206" s="231"/>
      <c r="K206" s="231"/>
      <c r="L206" s="236"/>
      <c r="M206" s="237"/>
      <c r="N206" s="238"/>
      <c r="O206" s="238"/>
      <c r="P206" s="238"/>
      <c r="Q206" s="238"/>
      <c r="R206" s="238"/>
      <c r="S206" s="238"/>
      <c r="T206" s="239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T206" s="240" t="s">
        <v>142</v>
      </c>
      <c r="AU206" s="240" t="s">
        <v>85</v>
      </c>
      <c r="AV206" s="13" t="s">
        <v>87</v>
      </c>
      <c r="AW206" s="13" t="s">
        <v>4</v>
      </c>
      <c r="AX206" s="13" t="s">
        <v>85</v>
      </c>
      <c r="AY206" s="240" t="s">
        <v>133</v>
      </c>
    </row>
    <row r="207" s="2" customFormat="1" ht="24.15" customHeight="1">
      <c r="A207" s="40"/>
      <c r="B207" s="41"/>
      <c r="C207" s="200" t="s">
        <v>262</v>
      </c>
      <c r="D207" s="200" t="s">
        <v>134</v>
      </c>
      <c r="E207" s="201" t="s">
        <v>263</v>
      </c>
      <c r="F207" s="202" t="s">
        <v>264</v>
      </c>
      <c r="G207" s="203" t="s">
        <v>193</v>
      </c>
      <c r="H207" s="204">
        <v>1.6559999999999999</v>
      </c>
      <c r="I207" s="205"/>
      <c r="J207" s="206">
        <f>ROUND(I207*H207,2)</f>
        <v>0</v>
      </c>
      <c r="K207" s="207"/>
      <c r="L207" s="46"/>
      <c r="M207" s="208" t="s">
        <v>19</v>
      </c>
      <c r="N207" s="209" t="s">
        <v>48</v>
      </c>
      <c r="O207" s="86"/>
      <c r="P207" s="210">
        <f>O207*H207</f>
        <v>0</v>
      </c>
      <c r="Q207" s="210">
        <v>0</v>
      </c>
      <c r="R207" s="210">
        <f>Q207*H207</f>
        <v>0</v>
      </c>
      <c r="S207" s="210">
        <v>0</v>
      </c>
      <c r="T207" s="211">
        <f>S207*H207</f>
        <v>0</v>
      </c>
      <c r="U207" s="40"/>
      <c r="V207" s="40"/>
      <c r="W207" s="40"/>
      <c r="X207" s="40"/>
      <c r="Y207" s="40"/>
      <c r="Z207" s="40"/>
      <c r="AA207" s="40"/>
      <c r="AB207" s="40"/>
      <c r="AC207" s="40"/>
      <c r="AD207" s="40"/>
      <c r="AE207" s="40"/>
      <c r="AR207" s="212" t="s">
        <v>138</v>
      </c>
      <c r="AT207" s="212" t="s">
        <v>134</v>
      </c>
      <c r="AU207" s="212" t="s">
        <v>85</v>
      </c>
      <c r="AY207" s="19" t="s">
        <v>133</v>
      </c>
      <c r="BE207" s="213">
        <f>IF(N207="základní",J207,0)</f>
        <v>0</v>
      </c>
      <c r="BF207" s="213">
        <f>IF(N207="snížená",J207,0)</f>
        <v>0</v>
      </c>
      <c r="BG207" s="213">
        <f>IF(N207="zákl. přenesená",J207,0)</f>
        <v>0</v>
      </c>
      <c r="BH207" s="213">
        <f>IF(N207="sníž. přenesená",J207,0)</f>
        <v>0</v>
      </c>
      <c r="BI207" s="213">
        <f>IF(N207="nulová",J207,0)</f>
        <v>0</v>
      </c>
      <c r="BJ207" s="19" t="s">
        <v>85</v>
      </c>
      <c r="BK207" s="213">
        <f>ROUND(I207*H207,2)</f>
        <v>0</v>
      </c>
      <c r="BL207" s="19" t="s">
        <v>138</v>
      </c>
      <c r="BM207" s="212" t="s">
        <v>265</v>
      </c>
    </row>
    <row r="208" s="2" customFormat="1">
      <c r="A208" s="40"/>
      <c r="B208" s="41"/>
      <c r="C208" s="42"/>
      <c r="D208" s="214" t="s">
        <v>140</v>
      </c>
      <c r="E208" s="42"/>
      <c r="F208" s="215" t="s">
        <v>266</v>
      </c>
      <c r="G208" s="42"/>
      <c r="H208" s="42"/>
      <c r="I208" s="216"/>
      <c r="J208" s="42"/>
      <c r="K208" s="42"/>
      <c r="L208" s="46"/>
      <c r="M208" s="217"/>
      <c r="N208" s="218"/>
      <c r="O208" s="86"/>
      <c r="P208" s="86"/>
      <c r="Q208" s="86"/>
      <c r="R208" s="86"/>
      <c r="S208" s="86"/>
      <c r="T208" s="87"/>
      <c r="U208" s="40"/>
      <c r="V208" s="40"/>
      <c r="W208" s="40"/>
      <c r="X208" s="40"/>
      <c r="Y208" s="40"/>
      <c r="Z208" s="40"/>
      <c r="AA208" s="40"/>
      <c r="AB208" s="40"/>
      <c r="AC208" s="40"/>
      <c r="AD208" s="40"/>
      <c r="AE208" s="40"/>
      <c r="AT208" s="19" t="s">
        <v>140</v>
      </c>
      <c r="AU208" s="19" t="s">
        <v>85</v>
      </c>
    </row>
    <row r="209" s="2" customFormat="1">
      <c r="A209" s="40"/>
      <c r="B209" s="41"/>
      <c r="C209" s="42"/>
      <c r="D209" s="221" t="s">
        <v>249</v>
      </c>
      <c r="E209" s="42"/>
      <c r="F209" s="274" t="s">
        <v>260</v>
      </c>
      <c r="G209" s="42"/>
      <c r="H209" s="42"/>
      <c r="I209" s="216"/>
      <c r="J209" s="42"/>
      <c r="K209" s="42"/>
      <c r="L209" s="46"/>
      <c r="M209" s="217"/>
      <c r="N209" s="218"/>
      <c r="O209" s="86"/>
      <c r="P209" s="86"/>
      <c r="Q209" s="86"/>
      <c r="R209" s="86"/>
      <c r="S209" s="86"/>
      <c r="T209" s="87"/>
      <c r="U209" s="40"/>
      <c r="V209" s="40"/>
      <c r="W209" s="40"/>
      <c r="X209" s="40"/>
      <c r="Y209" s="40"/>
      <c r="Z209" s="40"/>
      <c r="AA209" s="40"/>
      <c r="AB209" s="40"/>
      <c r="AC209" s="40"/>
      <c r="AD209" s="40"/>
      <c r="AE209" s="40"/>
      <c r="AT209" s="19" t="s">
        <v>249</v>
      </c>
      <c r="AU209" s="19" t="s">
        <v>85</v>
      </c>
    </row>
    <row r="210" s="13" customFormat="1">
      <c r="A210" s="13"/>
      <c r="B210" s="230"/>
      <c r="C210" s="231"/>
      <c r="D210" s="221" t="s">
        <v>142</v>
      </c>
      <c r="E210" s="231"/>
      <c r="F210" s="233" t="s">
        <v>267</v>
      </c>
      <c r="G210" s="231"/>
      <c r="H210" s="234">
        <v>1.6559999999999999</v>
      </c>
      <c r="I210" s="235"/>
      <c r="J210" s="231"/>
      <c r="K210" s="231"/>
      <c r="L210" s="236"/>
      <c r="M210" s="237"/>
      <c r="N210" s="238"/>
      <c r="O210" s="238"/>
      <c r="P210" s="238"/>
      <c r="Q210" s="238"/>
      <c r="R210" s="238"/>
      <c r="S210" s="238"/>
      <c r="T210" s="239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T210" s="240" t="s">
        <v>142</v>
      </c>
      <c r="AU210" s="240" t="s">
        <v>85</v>
      </c>
      <c r="AV210" s="13" t="s">
        <v>87</v>
      </c>
      <c r="AW210" s="13" t="s">
        <v>4</v>
      </c>
      <c r="AX210" s="13" t="s">
        <v>85</v>
      </c>
      <c r="AY210" s="240" t="s">
        <v>133</v>
      </c>
    </row>
    <row r="211" s="2" customFormat="1" ht="24.15" customHeight="1">
      <c r="A211" s="40"/>
      <c r="B211" s="41"/>
      <c r="C211" s="200" t="s">
        <v>7</v>
      </c>
      <c r="D211" s="200" t="s">
        <v>134</v>
      </c>
      <c r="E211" s="201" t="s">
        <v>268</v>
      </c>
      <c r="F211" s="202" t="s">
        <v>269</v>
      </c>
      <c r="G211" s="203" t="s">
        <v>193</v>
      </c>
      <c r="H211" s="204">
        <v>1.6559999999999999</v>
      </c>
      <c r="I211" s="205"/>
      <c r="J211" s="206">
        <f>ROUND(I211*H211,2)</f>
        <v>0</v>
      </c>
      <c r="K211" s="207"/>
      <c r="L211" s="46"/>
      <c r="M211" s="208" t="s">
        <v>19</v>
      </c>
      <c r="N211" s="209" t="s">
        <v>48</v>
      </c>
      <c r="O211" s="86"/>
      <c r="P211" s="210">
        <f>O211*H211</f>
        <v>0</v>
      </c>
      <c r="Q211" s="210">
        <v>0</v>
      </c>
      <c r="R211" s="210">
        <f>Q211*H211</f>
        <v>0</v>
      </c>
      <c r="S211" s="210">
        <v>0</v>
      </c>
      <c r="T211" s="211">
        <f>S211*H211</f>
        <v>0</v>
      </c>
      <c r="U211" s="40"/>
      <c r="V211" s="40"/>
      <c r="W211" s="40"/>
      <c r="X211" s="40"/>
      <c r="Y211" s="40"/>
      <c r="Z211" s="40"/>
      <c r="AA211" s="40"/>
      <c r="AB211" s="40"/>
      <c r="AC211" s="40"/>
      <c r="AD211" s="40"/>
      <c r="AE211" s="40"/>
      <c r="AR211" s="212" t="s">
        <v>138</v>
      </c>
      <c r="AT211" s="212" t="s">
        <v>134</v>
      </c>
      <c r="AU211" s="212" t="s">
        <v>85</v>
      </c>
      <c r="AY211" s="19" t="s">
        <v>133</v>
      </c>
      <c r="BE211" s="213">
        <f>IF(N211="základní",J211,0)</f>
        <v>0</v>
      </c>
      <c r="BF211" s="213">
        <f>IF(N211="snížená",J211,0)</f>
        <v>0</v>
      </c>
      <c r="BG211" s="213">
        <f>IF(N211="zákl. přenesená",J211,0)</f>
        <v>0</v>
      </c>
      <c r="BH211" s="213">
        <f>IF(N211="sníž. přenesená",J211,0)</f>
        <v>0</v>
      </c>
      <c r="BI211" s="213">
        <f>IF(N211="nulová",J211,0)</f>
        <v>0</v>
      </c>
      <c r="BJ211" s="19" t="s">
        <v>85</v>
      </c>
      <c r="BK211" s="213">
        <f>ROUND(I211*H211,2)</f>
        <v>0</v>
      </c>
      <c r="BL211" s="19" t="s">
        <v>138</v>
      </c>
      <c r="BM211" s="212" t="s">
        <v>270</v>
      </c>
    </row>
    <row r="212" s="2" customFormat="1">
      <c r="A212" s="40"/>
      <c r="B212" s="41"/>
      <c r="C212" s="42"/>
      <c r="D212" s="214" t="s">
        <v>140</v>
      </c>
      <c r="E212" s="42"/>
      <c r="F212" s="215" t="s">
        <v>271</v>
      </c>
      <c r="G212" s="42"/>
      <c r="H212" s="42"/>
      <c r="I212" s="216"/>
      <c r="J212" s="42"/>
      <c r="K212" s="42"/>
      <c r="L212" s="46"/>
      <c r="M212" s="217"/>
      <c r="N212" s="218"/>
      <c r="O212" s="86"/>
      <c r="P212" s="86"/>
      <c r="Q212" s="86"/>
      <c r="R212" s="86"/>
      <c r="S212" s="86"/>
      <c r="T212" s="87"/>
      <c r="U212" s="40"/>
      <c r="V212" s="40"/>
      <c r="W212" s="40"/>
      <c r="X212" s="40"/>
      <c r="Y212" s="40"/>
      <c r="Z212" s="40"/>
      <c r="AA212" s="40"/>
      <c r="AB212" s="40"/>
      <c r="AC212" s="40"/>
      <c r="AD212" s="40"/>
      <c r="AE212" s="40"/>
      <c r="AT212" s="19" t="s">
        <v>140</v>
      </c>
      <c r="AU212" s="19" t="s">
        <v>85</v>
      </c>
    </row>
    <row r="213" s="2" customFormat="1">
      <c r="A213" s="40"/>
      <c r="B213" s="41"/>
      <c r="C213" s="42"/>
      <c r="D213" s="221" t="s">
        <v>249</v>
      </c>
      <c r="E213" s="42"/>
      <c r="F213" s="274" t="s">
        <v>260</v>
      </c>
      <c r="G213" s="42"/>
      <c r="H213" s="42"/>
      <c r="I213" s="216"/>
      <c r="J213" s="42"/>
      <c r="K213" s="42"/>
      <c r="L213" s="46"/>
      <c r="M213" s="217"/>
      <c r="N213" s="218"/>
      <c r="O213" s="86"/>
      <c r="P213" s="86"/>
      <c r="Q213" s="86"/>
      <c r="R213" s="86"/>
      <c r="S213" s="86"/>
      <c r="T213" s="87"/>
      <c r="U213" s="40"/>
      <c r="V213" s="40"/>
      <c r="W213" s="40"/>
      <c r="X213" s="40"/>
      <c r="Y213" s="40"/>
      <c r="Z213" s="40"/>
      <c r="AA213" s="40"/>
      <c r="AB213" s="40"/>
      <c r="AC213" s="40"/>
      <c r="AD213" s="40"/>
      <c r="AE213" s="40"/>
      <c r="AT213" s="19" t="s">
        <v>249</v>
      </c>
      <c r="AU213" s="19" t="s">
        <v>85</v>
      </c>
    </row>
    <row r="214" s="13" customFormat="1">
      <c r="A214" s="13"/>
      <c r="B214" s="230"/>
      <c r="C214" s="231"/>
      <c r="D214" s="221" t="s">
        <v>142</v>
      </c>
      <c r="E214" s="231"/>
      <c r="F214" s="233" t="s">
        <v>267</v>
      </c>
      <c r="G214" s="231"/>
      <c r="H214" s="234">
        <v>1.6559999999999999</v>
      </c>
      <c r="I214" s="235"/>
      <c r="J214" s="231"/>
      <c r="K214" s="231"/>
      <c r="L214" s="236"/>
      <c r="M214" s="237"/>
      <c r="N214" s="238"/>
      <c r="O214" s="238"/>
      <c r="P214" s="238"/>
      <c r="Q214" s="238"/>
      <c r="R214" s="238"/>
      <c r="S214" s="238"/>
      <c r="T214" s="239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T214" s="240" t="s">
        <v>142</v>
      </c>
      <c r="AU214" s="240" t="s">
        <v>85</v>
      </c>
      <c r="AV214" s="13" t="s">
        <v>87</v>
      </c>
      <c r="AW214" s="13" t="s">
        <v>4</v>
      </c>
      <c r="AX214" s="13" t="s">
        <v>85</v>
      </c>
      <c r="AY214" s="240" t="s">
        <v>133</v>
      </c>
    </row>
    <row r="215" s="11" customFormat="1" ht="25.92" customHeight="1">
      <c r="A215" s="11"/>
      <c r="B215" s="186"/>
      <c r="C215" s="187"/>
      <c r="D215" s="188" t="s">
        <v>76</v>
      </c>
      <c r="E215" s="189" t="s">
        <v>272</v>
      </c>
      <c r="F215" s="189" t="s">
        <v>273</v>
      </c>
      <c r="G215" s="187"/>
      <c r="H215" s="187"/>
      <c r="I215" s="190"/>
      <c r="J215" s="191">
        <f>BK215</f>
        <v>0</v>
      </c>
      <c r="K215" s="187"/>
      <c r="L215" s="192"/>
      <c r="M215" s="193"/>
      <c r="N215" s="194"/>
      <c r="O215" s="194"/>
      <c r="P215" s="195">
        <f>SUM(P216:P266)</f>
        <v>0</v>
      </c>
      <c r="Q215" s="194"/>
      <c r="R215" s="195">
        <f>SUM(R216:R266)</f>
        <v>1.2511200000000002</v>
      </c>
      <c r="S215" s="194"/>
      <c r="T215" s="196">
        <f>SUM(T216:T266)</f>
        <v>0</v>
      </c>
      <c r="U215" s="11"/>
      <c r="V215" s="11"/>
      <c r="W215" s="11"/>
      <c r="X215" s="11"/>
      <c r="Y215" s="11"/>
      <c r="Z215" s="11"/>
      <c r="AA215" s="11"/>
      <c r="AB215" s="11"/>
      <c r="AC215" s="11"/>
      <c r="AD215" s="11"/>
      <c r="AE215" s="11"/>
      <c r="AR215" s="197" t="s">
        <v>85</v>
      </c>
      <c r="AT215" s="198" t="s">
        <v>76</v>
      </c>
      <c r="AU215" s="198" t="s">
        <v>77</v>
      </c>
      <c r="AY215" s="197" t="s">
        <v>133</v>
      </c>
      <c r="BK215" s="199">
        <f>SUM(BK216:BK266)</f>
        <v>0</v>
      </c>
    </row>
    <row r="216" s="2" customFormat="1" ht="21.75" customHeight="1">
      <c r="A216" s="40"/>
      <c r="B216" s="41"/>
      <c r="C216" s="200" t="s">
        <v>274</v>
      </c>
      <c r="D216" s="200" t="s">
        <v>134</v>
      </c>
      <c r="E216" s="201" t="s">
        <v>275</v>
      </c>
      <c r="F216" s="202" t="s">
        <v>276</v>
      </c>
      <c r="G216" s="203" t="s">
        <v>277</v>
      </c>
      <c r="H216" s="204">
        <v>14</v>
      </c>
      <c r="I216" s="205"/>
      <c r="J216" s="206">
        <f>ROUND(I216*H216,2)</f>
        <v>0</v>
      </c>
      <c r="K216" s="207"/>
      <c r="L216" s="46"/>
      <c r="M216" s="208" t="s">
        <v>19</v>
      </c>
      <c r="N216" s="209" t="s">
        <v>48</v>
      </c>
      <c r="O216" s="86"/>
      <c r="P216" s="210">
        <f>O216*H216</f>
        <v>0</v>
      </c>
      <c r="Q216" s="210">
        <v>0</v>
      </c>
      <c r="R216" s="210">
        <f>Q216*H216</f>
        <v>0</v>
      </c>
      <c r="S216" s="210">
        <v>0</v>
      </c>
      <c r="T216" s="211">
        <f>S216*H216</f>
        <v>0</v>
      </c>
      <c r="U216" s="40"/>
      <c r="V216" s="40"/>
      <c r="W216" s="40"/>
      <c r="X216" s="40"/>
      <c r="Y216" s="40"/>
      <c r="Z216" s="40"/>
      <c r="AA216" s="40"/>
      <c r="AB216" s="40"/>
      <c r="AC216" s="40"/>
      <c r="AD216" s="40"/>
      <c r="AE216" s="40"/>
      <c r="AR216" s="212" t="s">
        <v>138</v>
      </c>
      <c r="AT216" s="212" t="s">
        <v>134</v>
      </c>
      <c r="AU216" s="212" t="s">
        <v>85</v>
      </c>
      <c r="AY216" s="19" t="s">
        <v>133</v>
      </c>
      <c r="BE216" s="213">
        <f>IF(N216="základní",J216,0)</f>
        <v>0</v>
      </c>
      <c r="BF216" s="213">
        <f>IF(N216="snížená",J216,0)</f>
        <v>0</v>
      </c>
      <c r="BG216" s="213">
        <f>IF(N216="zákl. přenesená",J216,0)</f>
        <v>0</v>
      </c>
      <c r="BH216" s="213">
        <f>IF(N216="sníž. přenesená",J216,0)</f>
        <v>0</v>
      </c>
      <c r="BI216" s="213">
        <f>IF(N216="nulová",J216,0)</f>
        <v>0</v>
      </c>
      <c r="BJ216" s="19" t="s">
        <v>85</v>
      </c>
      <c r="BK216" s="213">
        <f>ROUND(I216*H216,2)</f>
        <v>0</v>
      </c>
      <c r="BL216" s="19" t="s">
        <v>138</v>
      </c>
      <c r="BM216" s="212" t="s">
        <v>278</v>
      </c>
    </row>
    <row r="217" s="2" customFormat="1">
      <c r="A217" s="40"/>
      <c r="B217" s="41"/>
      <c r="C217" s="42"/>
      <c r="D217" s="214" t="s">
        <v>140</v>
      </c>
      <c r="E217" s="42"/>
      <c r="F217" s="215" t="s">
        <v>279</v>
      </c>
      <c r="G217" s="42"/>
      <c r="H217" s="42"/>
      <c r="I217" s="216"/>
      <c r="J217" s="42"/>
      <c r="K217" s="42"/>
      <c r="L217" s="46"/>
      <c r="M217" s="217"/>
      <c r="N217" s="218"/>
      <c r="O217" s="86"/>
      <c r="P217" s="86"/>
      <c r="Q217" s="86"/>
      <c r="R217" s="86"/>
      <c r="S217" s="86"/>
      <c r="T217" s="87"/>
      <c r="U217" s="40"/>
      <c r="V217" s="40"/>
      <c r="W217" s="40"/>
      <c r="X217" s="40"/>
      <c r="Y217" s="40"/>
      <c r="Z217" s="40"/>
      <c r="AA217" s="40"/>
      <c r="AB217" s="40"/>
      <c r="AC217" s="40"/>
      <c r="AD217" s="40"/>
      <c r="AE217" s="40"/>
      <c r="AT217" s="19" t="s">
        <v>140</v>
      </c>
      <c r="AU217" s="19" t="s">
        <v>85</v>
      </c>
    </row>
    <row r="218" s="2" customFormat="1" ht="24.15" customHeight="1">
      <c r="A218" s="40"/>
      <c r="B218" s="41"/>
      <c r="C218" s="200" t="s">
        <v>280</v>
      </c>
      <c r="D218" s="200" t="s">
        <v>134</v>
      </c>
      <c r="E218" s="201" t="s">
        <v>281</v>
      </c>
      <c r="F218" s="202" t="s">
        <v>282</v>
      </c>
      <c r="G218" s="203" t="s">
        <v>277</v>
      </c>
      <c r="H218" s="204">
        <v>7</v>
      </c>
      <c r="I218" s="205"/>
      <c r="J218" s="206">
        <f>ROUND(I218*H218,2)</f>
        <v>0</v>
      </c>
      <c r="K218" s="207"/>
      <c r="L218" s="46"/>
      <c r="M218" s="208" t="s">
        <v>19</v>
      </c>
      <c r="N218" s="209" t="s">
        <v>48</v>
      </c>
      <c r="O218" s="86"/>
      <c r="P218" s="210">
        <f>O218*H218</f>
        <v>0</v>
      </c>
      <c r="Q218" s="210">
        <v>0</v>
      </c>
      <c r="R218" s="210">
        <f>Q218*H218</f>
        <v>0</v>
      </c>
      <c r="S218" s="210">
        <v>0</v>
      </c>
      <c r="T218" s="211">
        <f>S218*H218</f>
        <v>0</v>
      </c>
      <c r="U218" s="40"/>
      <c r="V218" s="40"/>
      <c r="W218" s="40"/>
      <c r="X218" s="40"/>
      <c r="Y218" s="40"/>
      <c r="Z218" s="40"/>
      <c r="AA218" s="40"/>
      <c r="AB218" s="40"/>
      <c r="AC218" s="40"/>
      <c r="AD218" s="40"/>
      <c r="AE218" s="40"/>
      <c r="AR218" s="212" t="s">
        <v>138</v>
      </c>
      <c r="AT218" s="212" t="s">
        <v>134</v>
      </c>
      <c r="AU218" s="212" t="s">
        <v>85</v>
      </c>
      <c r="AY218" s="19" t="s">
        <v>133</v>
      </c>
      <c r="BE218" s="213">
        <f>IF(N218="základní",J218,0)</f>
        <v>0</v>
      </c>
      <c r="BF218" s="213">
        <f>IF(N218="snížená",J218,0)</f>
        <v>0</v>
      </c>
      <c r="BG218" s="213">
        <f>IF(N218="zákl. přenesená",J218,0)</f>
        <v>0</v>
      </c>
      <c r="BH218" s="213">
        <f>IF(N218="sníž. přenesená",J218,0)</f>
        <v>0</v>
      </c>
      <c r="BI218" s="213">
        <f>IF(N218="nulová",J218,0)</f>
        <v>0</v>
      </c>
      <c r="BJ218" s="19" t="s">
        <v>85</v>
      </c>
      <c r="BK218" s="213">
        <f>ROUND(I218*H218,2)</f>
        <v>0</v>
      </c>
      <c r="BL218" s="19" t="s">
        <v>138</v>
      </c>
      <c r="BM218" s="212" t="s">
        <v>283</v>
      </c>
    </row>
    <row r="219" s="2" customFormat="1">
      <c r="A219" s="40"/>
      <c r="B219" s="41"/>
      <c r="C219" s="42"/>
      <c r="D219" s="214" t="s">
        <v>140</v>
      </c>
      <c r="E219" s="42"/>
      <c r="F219" s="215" t="s">
        <v>284</v>
      </c>
      <c r="G219" s="42"/>
      <c r="H219" s="42"/>
      <c r="I219" s="216"/>
      <c r="J219" s="42"/>
      <c r="K219" s="42"/>
      <c r="L219" s="46"/>
      <c r="M219" s="217"/>
      <c r="N219" s="218"/>
      <c r="O219" s="86"/>
      <c r="P219" s="86"/>
      <c r="Q219" s="86"/>
      <c r="R219" s="86"/>
      <c r="S219" s="86"/>
      <c r="T219" s="87"/>
      <c r="U219" s="40"/>
      <c r="V219" s="40"/>
      <c r="W219" s="40"/>
      <c r="X219" s="40"/>
      <c r="Y219" s="40"/>
      <c r="Z219" s="40"/>
      <c r="AA219" s="40"/>
      <c r="AB219" s="40"/>
      <c r="AC219" s="40"/>
      <c r="AD219" s="40"/>
      <c r="AE219" s="40"/>
      <c r="AT219" s="19" t="s">
        <v>140</v>
      </c>
      <c r="AU219" s="19" t="s">
        <v>85</v>
      </c>
    </row>
    <row r="220" s="2" customFormat="1" ht="24.15" customHeight="1">
      <c r="A220" s="40"/>
      <c r="B220" s="41"/>
      <c r="C220" s="200" t="s">
        <v>285</v>
      </c>
      <c r="D220" s="200" t="s">
        <v>134</v>
      </c>
      <c r="E220" s="201" t="s">
        <v>286</v>
      </c>
      <c r="F220" s="202" t="s">
        <v>287</v>
      </c>
      <c r="G220" s="203" t="s">
        <v>277</v>
      </c>
      <c r="H220" s="204">
        <v>7</v>
      </c>
      <c r="I220" s="205"/>
      <c r="J220" s="206">
        <f>ROUND(I220*H220,2)</f>
        <v>0</v>
      </c>
      <c r="K220" s="207"/>
      <c r="L220" s="46"/>
      <c r="M220" s="208" t="s">
        <v>19</v>
      </c>
      <c r="N220" s="209" t="s">
        <v>48</v>
      </c>
      <c r="O220" s="86"/>
      <c r="P220" s="210">
        <f>O220*H220</f>
        <v>0</v>
      </c>
      <c r="Q220" s="210">
        <v>0</v>
      </c>
      <c r="R220" s="210">
        <f>Q220*H220</f>
        <v>0</v>
      </c>
      <c r="S220" s="210">
        <v>0</v>
      </c>
      <c r="T220" s="211">
        <f>S220*H220</f>
        <v>0</v>
      </c>
      <c r="U220" s="40"/>
      <c r="V220" s="40"/>
      <c r="W220" s="40"/>
      <c r="X220" s="40"/>
      <c r="Y220" s="40"/>
      <c r="Z220" s="40"/>
      <c r="AA220" s="40"/>
      <c r="AB220" s="40"/>
      <c r="AC220" s="40"/>
      <c r="AD220" s="40"/>
      <c r="AE220" s="40"/>
      <c r="AR220" s="212" t="s">
        <v>138</v>
      </c>
      <c r="AT220" s="212" t="s">
        <v>134</v>
      </c>
      <c r="AU220" s="212" t="s">
        <v>85</v>
      </c>
      <c r="AY220" s="19" t="s">
        <v>133</v>
      </c>
      <c r="BE220" s="213">
        <f>IF(N220="základní",J220,0)</f>
        <v>0</v>
      </c>
      <c r="BF220" s="213">
        <f>IF(N220="snížená",J220,0)</f>
        <v>0</v>
      </c>
      <c r="BG220" s="213">
        <f>IF(N220="zákl. přenesená",J220,0)</f>
        <v>0</v>
      </c>
      <c r="BH220" s="213">
        <f>IF(N220="sníž. přenesená",J220,0)</f>
        <v>0</v>
      </c>
      <c r="BI220" s="213">
        <f>IF(N220="nulová",J220,0)</f>
        <v>0</v>
      </c>
      <c r="BJ220" s="19" t="s">
        <v>85</v>
      </c>
      <c r="BK220" s="213">
        <f>ROUND(I220*H220,2)</f>
        <v>0</v>
      </c>
      <c r="BL220" s="19" t="s">
        <v>138</v>
      </c>
      <c r="BM220" s="212" t="s">
        <v>288</v>
      </c>
    </row>
    <row r="221" s="2" customFormat="1">
      <c r="A221" s="40"/>
      <c r="B221" s="41"/>
      <c r="C221" s="42"/>
      <c r="D221" s="214" t="s">
        <v>140</v>
      </c>
      <c r="E221" s="42"/>
      <c r="F221" s="215" t="s">
        <v>289</v>
      </c>
      <c r="G221" s="42"/>
      <c r="H221" s="42"/>
      <c r="I221" s="216"/>
      <c r="J221" s="42"/>
      <c r="K221" s="42"/>
      <c r="L221" s="46"/>
      <c r="M221" s="217"/>
      <c r="N221" s="218"/>
      <c r="O221" s="86"/>
      <c r="P221" s="86"/>
      <c r="Q221" s="86"/>
      <c r="R221" s="86"/>
      <c r="S221" s="86"/>
      <c r="T221" s="87"/>
      <c r="U221" s="40"/>
      <c r="V221" s="40"/>
      <c r="W221" s="40"/>
      <c r="X221" s="40"/>
      <c r="Y221" s="40"/>
      <c r="Z221" s="40"/>
      <c r="AA221" s="40"/>
      <c r="AB221" s="40"/>
      <c r="AC221" s="40"/>
      <c r="AD221" s="40"/>
      <c r="AE221" s="40"/>
      <c r="AT221" s="19" t="s">
        <v>140</v>
      </c>
      <c r="AU221" s="19" t="s">
        <v>85</v>
      </c>
    </row>
    <row r="222" s="2" customFormat="1" ht="16.5" customHeight="1">
      <c r="A222" s="40"/>
      <c r="B222" s="41"/>
      <c r="C222" s="200" t="s">
        <v>290</v>
      </c>
      <c r="D222" s="200" t="s">
        <v>134</v>
      </c>
      <c r="E222" s="201" t="s">
        <v>291</v>
      </c>
      <c r="F222" s="202" t="s">
        <v>292</v>
      </c>
      <c r="G222" s="203" t="s">
        <v>157</v>
      </c>
      <c r="H222" s="204">
        <v>28</v>
      </c>
      <c r="I222" s="205"/>
      <c r="J222" s="206">
        <f>ROUND(I222*H222,2)</f>
        <v>0</v>
      </c>
      <c r="K222" s="207"/>
      <c r="L222" s="46"/>
      <c r="M222" s="208" t="s">
        <v>19</v>
      </c>
      <c r="N222" s="209" t="s">
        <v>48</v>
      </c>
      <c r="O222" s="86"/>
      <c r="P222" s="210">
        <f>O222*H222</f>
        <v>0</v>
      </c>
      <c r="Q222" s="210">
        <v>0</v>
      </c>
      <c r="R222" s="210">
        <f>Q222*H222</f>
        <v>0</v>
      </c>
      <c r="S222" s="210">
        <v>0</v>
      </c>
      <c r="T222" s="211">
        <f>S222*H222</f>
        <v>0</v>
      </c>
      <c r="U222" s="40"/>
      <c r="V222" s="40"/>
      <c r="W222" s="40"/>
      <c r="X222" s="40"/>
      <c r="Y222" s="40"/>
      <c r="Z222" s="40"/>
      <c r="AA222" s="40"/>
      <c r="AB222" s="40"/>
      <c r="AC222" s="40"/>
      <c r="AD222" s="40"/>
      <c r="AE222" s="40"/>
      <c r="AR222" s="212" t="s">
        <v>138</v>
      </c>
      <c r="AT222" s="212" t="s">
        <v>134</v>
      </c>
      <c r="AU222" s="212" t="s">
        <v>85</v>
      </c>
      <c r="AY222" s="19" t="s">
        <v>133</v>
      </c>
      <c r="BE222" s="213">
        <f>IF(N222="základní",J222,0)</f>
        <v>0</v>
      </c>
      <c r="BF222" s="213">
        <f>IF(N222="snížená",J222,0)</f>
        <v>0</v>
      </c>
      <c r="BG222" s="213">
        <f>IF(N222="zákl. přenesená",J222,0)</f>
        <v>0</v>
      </c>
      <c r="BH222" s="213">
        <f>IF(N222="sníž. přenesená",J222,0)</f>
        <v>0</v>
      </c>
      <c r="BI222" s="213">
        <f>IF(N222="nulová",J222,0)</f>
        <v>0</v>
      </c>
      <c r="BJ222" s="19" t="s">
        <v>85</v>
      </c>
      <c r="BK222" s="213">
        <f>ROUND(I222*H222,2)</f>
        <v>0</v>
      </c>
      <c r="BL222" s="19" t="s">
        <v>138</v>
      </c>
      <c r="BM222" s="212" t="s">
        <v>293</v>
      </c>
    </row>
    <row r="223" s="2" customFormat="1">
      <c r="A223" s="40"/>
      <c r="B223" s="41"/>
      <c r="C223" s="42"/>
      <c r="D223" s="214" t="s">
        <v>140</v>
      </c>
      <c r="E223" s="42"/>
      <c r="F223" s="215" t="s">
        <v>294</v>
      </c>
      <c r="G223" s="42"/>
      <c r="H223" s="42"/>
      <c r="I223" s="216"/>
      <c r="J223" s="42"/>
      <c r="K223" s="42"/>
      <c r="L223" s="46"/>
      <c r="M223" s="217"/>
      <c r="N223" s="218"/>
      <c r="O223" s="86"/>
      <c r="P223" s="86"/>
      <c r="Q223" s="86"/>
      <c r="R223" s="86"/>
      <c r="S223" s="86"/>
      <c r="T223" s="87"/>
      <c r="U223" s="40"/>
      <c r="V223" s="40"/>
      <c r="W223" s="40"/>
      <c r="X223" s="40"/>
      <c r="Y223" s="40"/>
      <c r="Z223" s="40"/>
      <c r="AA223" s="40"/>
      <c r="AB223" s="40"/>
      <c r="AC223" s="40"/>
      <c r="AD223" s="40"/>
      <c r="AE223" s="40"/>
      <c r="AT223" s="19" t="s">
        <v>140</v>
      </c>
      <c r="AU223" s="19" t="s">
        <v>85</v>
      </c>
    </row>
    <row r="224" s="13" customFormat="1">
      <c r="A224" s="13"/>
      <c r="B224" s="230"/>
      <c r="C224" s="231"/>
      <c r="D224" s="221" t="s">
        <v>142</v>
      </c>
      <c r="E224" s="232" t="s">
        <v>19</v>
      </c>
      <c r="F224" s="233" t="s">
        <v>295</v>
      </c>
      <c r="G224" s="231"/>
      <c r="H224" s="234">
        <v>28</v>
      </c>
      <c r="I224" s="235"/>
      <c r="J224" s="231"/>
      <c r="K224" s="231"/>
      <c r="L224" s="236"/>
      <c r="M224" s="237"/>
      <c r="N224" s="238"/>
      <c r="O224" s="238"/>
      <c r="P224" s="238"/>
      <c r="Q224" s="238"/>
      <c r="R224" s="238"/>
      <c r="S224" s="238"/>
      <c r="T224" s="239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T224" s="240" t="s">
        <v>142</v>
      </c>
      <c r="AU224" s="240" t="s">
        <v>85</v>
      </c>
      <c r="AV224" s="13" t="s">
        <v>87</v>
      </c>
      <c r="AW224" s="13" t="s">
        <v>37</v>
      </c>
      <c r="AX224" s="13" t="s">
        <v>77</v>
      </c>
      <c r="AY224" s="240" t="s">
        <v>133</v>
      </c>
    </row>
    <row r="225" s="15" customFormat="1">
      <c r="A225" s="15"/>
      <c r="B225" s="252"/>
      <c r="C225" s="253"/>
      <c r="D225" s="221" t="s">
        <v>142</v>
      </c>
      <c r="E225" s="254" t="s">
        <v>19</v>
      </c>
      <c r="F225" s="255" t="s">
        <v>154</v>
      </c>
      <c r="G225" s="253"/>
      <c r="H225" s="256">
        <v>28</v>
      </c>
      <c r="I225" s="257"/>
      <c r="J225" s="253"/>
      <c r="K225" s="253"/>
      <c r="L225" s="258"/>
      <c r="M225" s="259"/>
      <c r="N225" s="260"/>
      <c r="O225" s="260"/>
      <c r="P225" s="260"/>
      <c r="Q225" s="260"/>
      <c r="R225" s="260"/>
      <c r="S225" s="260"/>
      <c r="T225" s="261"/>
      <c r="U225" s="15"/>
      <c r="V225" s="15"/>
      <c r="W225" s="15"/>
      <c r="X225" s="15"/>
      <c r="Y225" s="15"/>
      <c r="Z225" s="15"/>
      <c r="AA225" s="15"/>
      <c r="AB225" s="15"/>
      <c r="AC225" s="15"/>
      <c r="AD225" s="15"/>
      <c r="AE225" s="15"/>
      <c r="AT225" s="262" t="s">
        <v>142</v>
      </c>
      <c r="AU225" s="262" t="s">
        <v>85</v>
      </c>
      <c r="AV225" s="15" t="s">
        <v>138</v>
      </c>
      <c r="AW225" s="15" t="s">
        <v>37</v>
      </c>
      <c r="AX225" s="15" t="s">
        <v>85</v>
      </c>
      <c r="AY225" s="262" t="s">
        <v>133</v>
      </c>
    </row>
    <row r="226" s="2" customFormat="1" ht="16.5" customHeight="1">
      <c r="A226" s="40"/>
      <c r="B226" s="41"/>
      <c r="C226" s="263" t="s">
        <v>296</v>
      </c>
      <c r="D226" s="263" t="s">
        <v>179</v>
      </c>
      <c r="E226" s="264" t="s">
        <v>180</v>
      </c>
      <c r="F226" s="265" t="s">
        <v>181</v>
      </c>
      <c r="G226" s="266" t="s">
        <v>157</v>
      </c>
      <c r="H226" s="267">
        <v>8.4000000000000004</v>
      </c>
      <c r="I226" s="268"/>
      <c r="J226" s="269">
        <f>ROUND(I226*H226,2)</f>
        <v>0</v>
      </c>
      <c r="K226" s="270"/>
      <c r="L226" s="271"/>
      <c r="M226" s="272" t="s">
        <v>19</v>
      </c>
      <c r="N226" s="273" t="s">
        <v>48</v>
      </c>
      <c r="O226" s="86"/>
      <c r="P226" s="210">
        <f>O226*H226</f>
        <v>0</v>
      </c>
      <c r="Q226" s="210">
        <v>0</v>
      </c>
      <c r="R226" s="210">
        <f>Q226*H226</f>
        <v>0</v>
      </c>
      <c r="S226" s="210">
        <v>0</v>
      </c>
      <c r="T226" s="211">
        <f>S226*H226</f>
        <v>0</v>
      </c>
      <c r="U226" s="40"/>
      <c r="V226" s="40"/>
      <c r="W226" s="40"/>
      <c r="X226" s="40"/>
      <c r="Y226" s="40"/>
      <c r="Z226" s="40"/>
      <c r="AA226" s="40"/>
      <c r="AB226" s="40"/>
      <c r="AC226" s="40"/>
      <c r="AD226" s="40"/>
      <c r="AE226" s="40"/>
      <c r="AR226" s="212" t="s">
        <v>182</v>
      </c>
      <c r="AT226" s="212" t="s">
        <v>179</v>
      </c>
      <c r="AU226" s="212" t="s">
        <v>85</v>
      </c>
      <c r="AY226" s="19" t="s">
        <v>133</v>
      </c>
      <c r="BE226" s="213">
        <f>IF(N226="základní",J226,0)</f>
        <v>0</v>
      </c>
      <c r="BF226" s="213">
        <f>IF(N226="snížená",J226,0)</f>
        <v>0</v>
      </c>
      <c r="BG226" s="213">
        <f>IF(N226="zákl. přenesená",J226,0)</f>
        <v>0</v>
      </c>
      <c r="BH226" s="213">
        <f>IF(N226="sníž. přenesená",J226,0)</f>
        <v>0</v>
      </c>
      <c r="BI226" s="213">
        <f>IF(N226="nulová",J226,0)</f>
        <v>0</v>
      </c>
      <c r="BJ226" s="19" t="s">
        <v>85</v>
      </c>
      <c r="BK226" s="213">
        <f>ROUND(I226*H226,2)</f>
        <v>0</v>
      </c>
      <c r="BL226" s="19" t="s">
        <v>138</v>
      </c>
      <c r="BM226" s="212" t="s">
        <v>297</v>
      </c>
    </row>
    <row r="227" s="13" customFormat="1">
      <c r="A227" s="13"/>
      <c r="B227" s="230"/>
      <c r="C227" s="231"/>
      <c r="D227" s="221" t="s">
        <v>142</v>
      </c>
      <c r="E227" s="231"/>
      <c r="F227" s="233" t="s">
        <v>298</v>
      </c>
      <c r="G227" s="231"/>
      <c r="H227" s="234">
        <v>8.4000000000000004</v>
      </c>
      <c r="I227" s="235"/>
      <c r="J227" s="231"/>
      <c r="K227" s="231"/>
      <c r="L227" s="236"/>
      <c r="M227" s="237"/>
      <c r="N227" s="238"/>
      <c r="O227" s="238"/>
      <c r="P227" s="238"/>
      <c r="Q227" s="238"/>
      <c r="R227" s="238"/>
      <c r="S227" s="238"/>
      <c r="T227" s="239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T227" s="240" t="s">
        <v>142</v>
      </c>
      <c r="AU227" s="240" t="s">
        <v>85</v>
      </c>
      <c r="AV227" s="13" t="s">
        <v>87</v>
      </c>
      <c r="AW227" s="13" t="s">
        <v>4</v>
      </c>
      <c r="AX227" s="13" t="s">
        <v>85</v>
      </c>
      <c r="AY227" s="240" t="s">
        <v>133</v>
      </c>
    </row>
    <row r="228" s="2" customFormat="1" ht="16.5" customHeight="1">
      <c r="A228" s="40"/>
      <c r="B228" s="41"/>
      <c r="C228" s="263" t="s">
        <v>299</v>
      </c>
      <c r="D228" s="263" t="s">
        <v>179</v>
      </c>
      <c r="E228" s="264" t="s">
        <v>187</v>
      </c>
      <c r="F228" s="265" t="s">
        <v>188</v>
      </c>
      <c r="G228" s="266" t="s">
        <v>157</v>
      </c>
      <c r="H228" s="267">
        <v>5.5999999999999996</v>
      </c>
      <c r="I228" s="268"/>
      <c r="J228" s="269">
        <f>ROUND(I228*H228,2)</f>
        <v>0</v>
      </c>
      <c r="K228" s="270"/>
      <c r="L228" s="271"/>
      <c r="M228" s="272" t="s">
        <v>19</v>
      </c>
      <c r="N228" s="273" t="s">
        <v>48</v>
      </c>
      <c r="O228" s="86"/>
      <c r="P228" s="210">
        <f>O228*H228</f>
        <v>0</v>
      </c>
      <c r="Q228" s="210">
        <v>0</v>
      </c>
      <c r="R228" s="210">
        <f>Q228*H228</f>
        <v>0</v>
      </c>
      <c r="S228" s="210">
        <v>0</v>
      </c>
      <c r="T228" s="211">
        <f>S228*H228</f>
        <v>0</v>
      </c>
      <c r="U228" s="40"/>
      <c r="V228" s="40"/>
      <c r="W228" s="40"/>
      <c r="X228" s="40"/>
      <c r="Y228" s="40"/>
      <c r="Z228" s="40"/>
      <c r="AA228" s="40"/>
      <c r="AB228" s="40"/>
      <c r="AC228" s="40"/>
      <c r="AD228" s="40"/>
      <c r="AE228" s="40"/>
      <c r="AR228" s="212" t="s">
        <v>182</v>
      </c>
      <c r="AT228" s="212" t="s">
        <v>179</v>
      </c>
      <c r="AU228" s="212" t="s">
        <v>85</v>
      </c>
      <c r="AY228" s="19" t="s">
        <v>133</v>
      </c>
      <c r="BE228" s="213">
        <f>IF(N228="základní",J228,0)</f>
        <v>0</v>
      </c>
      <c r="BF228" s="213">
        <f>IF(N228="snížená",J228,0)</f>
        <v>0</v>
      </c>
      <c r="BG228" s="213">
        <f>IF(N228="zákl. přenesená",J228,0)</f>
        <v>0</v>
      </c>
      <c r="BH228" s="213">
        <f>IF(N228="sníž. přenesená",J228,0)</f>
        <v>0</v>
      </c>
      <c r="BI228" s="213">
        <f>IF(N228="nulová",J228,0)</f>
        <v>0</v>
      </c>
      <c r="BJ228" s="19" t="s">
        <v>85</v>
      </c>
      <c r="BK228" s="213">
        <f>ROUND(I228*H228,2)</f>
        <v>0</v>
      </c>
      <c r="BL228" s="19" t="s">
        <v>138</v>
      </c>
      <c r="BM228" s="212" t="s">
        <v>300</v>
      </c>
    </row>
    <row r="229" s="13" customFormat="1">
      <c r="A229" s="13"/>
      <c r="B229" s="230"/>
      <c r="C229" s="231"/>
      <c r="D229" s="221" t="s">
        <v>142</v>
      </c>
      <c r="E229" s="231"/>
      <c r="F229" s="233" t="s">
        <v>301</v>
      </c>
      <c r="G229" s="231"/>
      <c r="H229" s="234">
        <v>5.5999999999999996</v>
      </c>
      <c r="I229" s="235"/>
      <c r="J229" s="231"/>
      <c r="K229" s="231"/>
      <c r="L229" s="236"/>
      <c r="M229" s="237"/>
      <c r="N229" s="238"/>
      <c r="O229" s="238"/>
      <c r="P229" s="238"/>
      <c r="Q229" s="238"/>
      <c r="R229" s="238"/>
      <c r="S229" s="238"/>
      <c r="T229" s="239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T229" s="240" t="s">
        <v>142</v>
      </c>
      <c r="AU229" s="240" t="s">
        <v>85</v>
      </c>
      <c r="AV229" s="13" t="s">
        <v>87</v>
      </c>
      <c r="AW229" s="13" t="s">
        <v>4</v>
      </c>
      <c r="AX229" s="13" t="s">
        <v>85</v>
      </c>
      <c r="AY229" s="240" t="s">
        <v>133</v>
      </c>
    </row>
    <row r="230" s="2" customFormat="1" ht="24.15" customHeight="1">
      <c r="A230" s="40"/>
      <c r="B230" s="41"/>
      <c r="C230" s="200" t="s">
        <v>302</v>
      </c>
      <c r="D230" s="200" t="s">
        <v>134</v>
      </c>
      <c r="E230" s="201" t="s">
        <v>303</v>
      </c>
      <c r="F230" s="202" t="s">
        <v>304</v>
      </c>
      <c r="G230" s="203" t="s">
        <v>277</v>
      </c>
      <c r="H230" s="204">
        <v>14</v>
      </c>
      <c r="I230" s="205"/>
      <c r="J230" s="206">
        <f>ROUND(I230*H230,2)</f>
        <v>0</v>
      </c>
      <c r="K230" s="207"/>
      <c r="L230" s="46"/>
      <c r="M230" s="208" t="s">
        <v>19</v>
      </c>
      <c r="N230" s="209" t="s">
        <v>48</v>
      </c>
      <c r="O230" s="86"/>
      <c r="P230" s="210">
        <f>O230*H230</f>
        <v>0</v>
      </c>
      <c r="Q230" s="210">
        <v>0</v>
      </c>
      <c r="R230" s="210">
        <f>Q230*H230</f>
        <v>0</v>
      </c>
      <c r="S230" s="210">
        <v>0</v>
      </c>
      <c r="T230" s="211">
        <f>S230*H230</f>
        <v>0</v>
      </c>
      <c r="U230" s="40"/>
      <c r="V230" s="40"/>
      <c r="W230" s="40"/>
      <c r="X230" s="40"/>
      <c r="Y230" s="40"/>
      <c r="Z230" s="40"/>
      <c r="AA230" s="40"/>
      <c r="AB230" s="40"/>
      <c r="AC230" s="40"/>
      <c r="AD230" s="40"/>
      <c r="AE230" s="40"/>
      <c r="AR230" s="212" t="s">
        <v>138</v>
      </c>
      <c r="AT230" s="212" t="s">
        <v>134</v>
      </c>
      <c r="AU230" s="212" t="s">
        <v>85</v>
      </c>
      <c r="AY230" s="19" t="s">
        <v>133</v>
      </c>
      <c r="BE230" s="213">
        <f>IF(N230="základní",J230,0)</f>
        <v>0</v>
      </c>
      <c r="BF230" s="213">
        <f>IF(N230="snížená",J230,0)</f>
        <v>0</v>
      </c>
      <c r="BG230" s="213">
        <f>IF(N230="zákl. přenesená",J230,0)</f>
        <v>0</v>
      </c>
      <c r="BH230" s="213">
        <f>IF(N230="sníž. přenesená",J230,0)</f>
        <v>0</v>
      </c>
      <c r="BI230" s="213">
        <f>IF(N230="nulová",J230,0)</f>
        <v>0</v>
      </c>
      <c r="BJ230" s="19" t="s">
        <v>85</v>
      </c>
      <c r="BK230" s="213">
        <f>ROUND(I230*H230,2)</f>
        <v>0</v>
      </c>
      <c r="BL230" s="19" t="s">
        <v>138</v>
      </c>
      <c r="BM230" s="212" t="s">
        <v>305</v>
      </c>
    </row>
    <row r="231" s="2" customFormat="1">
      <c r="A231" s="40"/>
      <c r="B231" s="41"/>
      <c r="C231" s="42"/>
      <c r="D231" s="214" t="s">
        <v>140</v>
      </c>
      <c r="E231" s="42"/>
      <c r="F231" s="215" t="s">
        <v>306</v>
      </c>
      <c r="G231" s="42"/>
      <c r="H231" s="42"/>
      <c r="I231" s="216"/>
      <c r="J231" s="42"/>
      <c r="K231" s="42"/>
      <c r="L231" s="46"/>
      <c r="M231" s="217"/>
      <c r="N231" s="218"/>
      <c r="O231" s="86"/>
      <c r="P231" s="86"/>
      <c r="Q231" s="86"/>
      <c r="R231" s="86"/>
      <c r="S231" s="86"/>
      <c r="T231" s="87"/>
      <c r="U231" s="40"/>
      <c r="V231" s="40"/>
      <c r="W231" s="40"/>
      <c r="X231" s="40"/>
      <c r="Y231" s="40"/>
      <c r="Z231" s="40"/>
      <c r="AA231" s="40"/>
      <c r="AB231" s="40"/>
      <c r="AC231" s="40"/>
      <c r="AD231" s="40"/>
      <c r="AE231" s="40"/>
      <c r="AT231" s="19" t="s">
        <v>140</v>
      </c>
      <c r="AU231" s="19" t="s">
        <v>85</v>
      </c>
    </row>
    <row r="232" s="2" customFormat="1" ht="16.5" customHeight="1">
      <c r="A232" s="40"/>
      <c r="B232" s="41"/>
      <c r="C232" s="263" t="s">
        <v>307</v>
      </c>
      <c r="D232" s="263" t="s">
        <v>179</v>
      </c>
      <c r="E232" s="264" t="s">
        <v>308</v>
      </c>
      <c r="F232" s="265" t="s">
        <v>309</v>
      </c>
      <c r="G232" s="266" t="s">
        <v>277</v>
      </c>
      <c r="H232" s="267">
        <v>6</v>
      </c>
      <c r="I232" s="268"/>
      <c r="J232" s="269">
        <f>ROUND(I232*H232,2)</f>
        <v>0</v>
      </c>
      <c r="K232" s="270"/>
      <c r="L232" s="271"/>
      <c r="M232" s="272" t="s">
        <v>19</v>
      </c>
      <c r="N232" s="273" t="s">
        <v>48</v>
      </c>
      <c r="O232" s="86"/>
      <c r="P232" s="210">
        <f>O232*H232</f>
        <v>0</v>
      </c>
      <c r="Q232" s="210">
        <v>0.050000000000000003</v>
      </c>
      <c r="R232" s="210">
        <f>Q232*H232</f>
        <v>0.30000000000000004</v>
      </c>
      <c r="S232" s="210">
        <v>0</v>
      </c>
      <c r="T232" s="211">
        <f>S232*H232</f>
        <v>0</v>
      </c>
      <c r="U232" s="40"/>
      <c r="V232" s="40"/>
      <c r="W232" s="40"/>
      <c r="X232" s="40"/>
      <c r="Y232" s="40"/>
      <c r="Z232" s="40"/>
      <c r="AA232" s="40"/>
      <c r="AB232" s="40"/>
      <c r="AC232" s="40"/>
      <c r="AD232" s="40"/>
      <c r="AE232" s="40"/>
      <c r="AR232" s="212" t="s">
        <v>182</v>
      </c>
      <c r="AT232" s="212" t="s">
        <v>179</v>
      </c>
      <c r="AU232" s="212" t="s">
        <v>85</v>
      </c>
      <c r="AY232" s="19" t="s">
        <v>133</v>
      </c>
      <c r="BE232" s="213">
        <f>IF(N232="základní",J232,0)</f>
        <v>0</v>
      </c>
      <c r="BF232" s="213">
        <f>IF(N232="snížená",J232,0)</f>
        <v>0</v>
      </c>
      <c r="BG232" s="213">
        <f>IF(N232="zákl. přenesená",J232,0)</f>
        <v>0</v>
      </c>
      <c r="BH232" s="213">
        <f>IF(N232="sníž. přenesená",J232,0)</f>
        <v>0</v>
      </c>
      <c r="BI232" s="213">
        <f>IF(N232="nulová",J232,0)</f>
        <v>0</v>
      </c>
      <c r="BJ232" s="19" t="s">
        <v>85</v>
      </c>
      <c r="BK232" s="213">
        <f>ROUND(I232*H232,2)</f>
        <v>0</v>
      </c>
      <c r="BL232" s="19" t="s">
        <v>138</v>
      </c>
      <c r="BM232" s="212" t="s">
        <v>310</v>
      </c>
    </row>
    <row r="233" s="2" customFormat="1" ht="16.5" customHeight="1">
      <c r="A233" s="40"/>
      <c r="B233" s="41"/>
      <c r="C233" s="263" t="s">
        <v>311</v>
      </c>
      <c r="D233" s="263" t="s">
        <v>179</v>
      </c>
      <c r="E233" s="264" t="s">
        <v>312</v>
      </c>
      <c r="F233" s="265" t="s">
        <v>313</v>
      </c>
      <c r="G233" s="266" t="s">
        <v>277</v>
      </c>
      <c r="H233" s="267">
        <v>7</v>
      </c>
      <c r="I233" s="268"/>
      <c r="J233" s="269">
        <f>ROUND(I233*H233,2)</f>
        <v>0</v>
      </c>
      <c r="K233" s="270"/>
      <c r="L233" s="271"/>
      <c r="M233" s="272" t="s">
        <v>19</v>
      </c>
      <c r="N233" s="273" t="s">
        <v>48</v>
      </c>
      <c r="O233" s="86"/>
      <c r="P233" s="210">
        <f>O233*H233</f>
        <v>0</v>
      </c>
      <c r="Q233" s="210">
        <v>0.050000000000000003</v>
      </c>
      <c r="R233" s="210">
        <f>Q233*H233</f>
        <v>0.35000000000000003</v>
      </c>
      <c r="S233" s="210">
        <v>0</v>
      </c>
      <c r="T233" s="211">
        <f>S233*H233</f>
        <v>0</v>
      </c>
      <c r="U233" s="40"/>
      <c r="V233" s="40"/>
      <c r="W233" s="40"/>
      <c r="X233" s="40"/>
      <c r="Y233" s="40"/>
      <c r="Z233" s="40"/>
      <c r="AA233" s="40"/>
      <c r="AB233" s="40"/>
      <c r="AC233" s="40"/>
      <c r="AD233" s="40"/>
      <c r="AE233" s="40"/>
      <c r="AR233" s="212" t="s">
        <v>182</v>
      </c>
      <c r="AT233" s="212" t="s">
        <v>179</v>
      </c>
      <c r="AU233" s="212" t="s">
        <v>85</v>
      </c>
      <c r="AY233" s="19" t="s">
        <v>133</v>
      </c>
      <c r="BE233" s="213">
        <f>IF(N233="základní",J233,0)</f>
        <v>0</v>
      </c>
      <c r="BF233" s="213">
        <f>IF(N233="snížená",J233,0)</f>
        <v>0</v>
      </c>
      <c r="BG233" s="213">
        <f>IF(N233="zákl. přenesená",J233,0)</f>
        <v>0</v>
      </c>
      <c r="BH233" s="213">
        <f>IF(N233="sníž. přenesená",J233,0)</f>
        <v>0</v>
      </c>
      <c r="BI233" s="213">
        <f>IF(N233="nulová",J233,0)</f>
        <v>0</v>
      </c>
      <c r="BJ233" s="19" t="s">
        <v>85</v>
      </c>
      <c r="BK233" s="213">
        <f>ROUND(I233*H233,2)</f>
        <v>0</v>
      </c>
      <c r="BL233" s="19" t="s">
        <v>138</v>
      </c>
      <c r="BM233" s="212" t="s">
        <v>314</v>
      </c>
    </row>
    <row r="234" s="2" customFormat="1" ht="16.5" customHeight="1">
      <c r="A234" s="40"/>
      <c r="B234" s="41"/>
      <c r="C234" s="263" t="s">
        <v>315</v>
      </c>
      <c r="D234" s="263" t="s">
        <v>179</v>
      </c>
      <c r="E234" s="264" t="s">
        <v>316</v>
      </c>
      <c r="F234" s="265" t="s">
        <v>317</v>
      </c>
      <c r="G234" s="266" t="s">
        <v>277</v>
      </c>
      <c r="H234" s="267">
        <v>1</v>
      </c>
      <c r="I234" s="268"/>
      <c r="J234" s="269">
        <f>ROUND(I234*H234,2)</f>
        <v>0</v>
      </c>
      <c r="K234" s="270"/>
      <c r="L234" s="271"/>
      <c r="M234" s="272" t="s">
        <v>19</v>
      </c>
      <c r="N234" s="273" t="s">
        <v>48</v>
      </c>
      <c r="O234" s="86"/>
      <c r="P234" s="210">
        <f>O234*H234</f>
        <v>0</v>
      </c>
      <c r="Q234" s="210">
        <v>0.050000000000000003</v>
      </c>
      <c r="R234" s="210">
        <f>Q234*H234</f>
        <v>0.050000000000000003</v>
      </c>
      <c r="S234" s="210">
        <v>0</v>
      </c>
      <c r="T234" s="211">
        <f>S234*H234</f>
        <v>0</v>
      </c>
      <c r="U234" s="40"/>
      <c r="V234" s="40"/>
      <c r="W234" s="40"/>
      <c r="X234" s="40"/>
      <c r="Y234" s="40"/>
      <c r="Z234" s="40"/>
      <c r="AA234" s="40"/>
      <c r="AB234" s="40"/>
      <c r="AC234" s="40"/>
      <c r="AD234" s="40"/>
      <c r="AE234" s="40"/>
      <c r="AR234" s="212" t="s">
        <v>182</v>
      </c>
      <c r="AT234" s="212" t="s">
        <v>179</v>
      </c>
      <c r="AU234" s="212" t="s">
        <v>85</v>
      </c>
      <c r="AY234" s="19" t="s">
        <v>133</v>
      </c>
      <c r="BE234" s="213">
        <f>IF(N234="základní",J234,0)</f>
        <v>0</v>
      </c>
      <c r="BF234" s="213">
        <f>IF(N234="snížená",J234,0)</f>
        <v>0</v>
      </c>
      <c r="BG234" s="213">
        <f>IF(N234="zákl. přenesená",J234,0)</f>
        <v>0</v>
      </c>
      <c r="BH234" s="213">
        <f>IF(N234="sníž. přenesená",J234,0)</f>
        <v>0</v>
      </c>
      <c r="BI234" s="213">
        <f>IF(N234="nulová",J234,0)</f>
        <v>0</v>
      </c>
      <c r="BJ234" s="19" t="s">
        <v>85</v>
      </c>
      <c r="BK234" s="213">
        <f>ROUND(I234*H234,2)</f>
        <v>0</v>
      </c>
      <c r="BL234" s="19" t="s">
        <v>138</v>
      </c>
      <c r="BM234" s="212" t="s">
        <v>318</v>
      </c>
    </row>
    <row r="235" s="2" customFormat="1" ht="21.75" customHeight="1">
      <c r="A235" s="40"/>
      <c r="B235" s="41"/>
      <c r="C235" s="200" t="s">
        <v>319</v>
      </c>
      <c r="D235" s="200" t="s">
        <v>134</v>
      </c>
      <c r="E235" s="201" t="s">
        <v>320</v>
      </c>
      <c r="F235" s="202" t="s">
        <v>321</v>
      </c>
      <c r="G235" s="203" t="s">
        <v>277</v>
      </c>
      <c r="H235" s="204">
        <v>14</v>
      </c>
      <c r="I235" s="205"/>
      <c r="J235" s="206">
        <f>ROUND(I235*H235,2)</f>
        <v>0</v>
      </c>
      <c r="K235" s="207"/>
      <c r="L235" s="46"/>
      <c r="M235" s="208" t="s">
        <v>19</v>
      </c>
      <c r="N235" s="209" t="s">
        <v>48</v>
      </c>
      <c r="O235" s="86"/>
      <c r="P235" s="210">
        <f>O235*H235</f>
        <v>0</v>
      </c>
      <c r="Q235" s="210">
        <v>0</v>
      </c>
      <c r="R235" s="210">
        <f>Q235*H235</f>
        <v>0</v>
      </c>
      <c r="S235" s="210">
        <v>0</v>
      </c>
      <c r="T235" s="211">
        <f>S235*H235</f>
        <v>0</v>
      </c>
      <c r="U235" s="40"/>
      <c r="V235" s="40"/>
      <c r="W235" s="40"/>
      <c r="X235" s="40"/>
      <c r="Y235" s="40"/>
      <c r="Z235" s="40"/>
      <c r="AA235" s="40"/>
      <c r="AB235" s="40"/>
      <c r="AC235" s="40"/>
      <c r="AD235" s="40"/>
      <c r="AE235" s="40"/>
      <c r="AR235" s="212" t="s">
        <v>138</v>
      </c>
      <c r="AT235" s="212" t="s">
        <v>134</v>
      </c>
      <c r="AU235" s="212" t="s">
        <v>85</v>
      </c>
      <c r="AY235" s="19" t="s">
        <v>133</v>
      </c>
      <c r="BE235" s="213">
        <f>IF(N235="základní",J235,0)</f>
        <v>0</v>
      </c>
      <c r="BF235" s="213">
        <f>IF(N235="snížená",J235,0)</f>
        <v>0</v>
      </c>
      <c r="BG235" s="213">
        <f>IF(N235="zákl. přenesená",J235,0)</f>
        <v>0</v>
      </c>
      <c r="BH235" s="213">
        <f>IF(N235="sníž. přenesená",J235,0)</f>
        <v>0</v>
      </c>
      <c r="BI235" s="213">
        <f>IF(N235="nulová",J235,0)</f>
        <v>0</v>
      </c>
      <c r="BJ235" s="19" t="s">
        <v>85</v>
      </c>
      <c r="BK235" s="213">
        <f>ROUND(I235*H235,2)</f>
        <v>0</v>
      </c>
      <c r="BL235" s="19" t="s">
        <v>138</v>
      </c>
      <c r="BM235" s="212" t="s">
        <v>322</v>
      </c>
    </row>
    <row r="236" s="2" customFormat="1">
      <c r="A236" s="40"/>
      <c r="B236" s="41"/>
      <c r="C236" s="42"/>
      <c r="D236" s="214" t="s">
        <v>140</v>
      </c>
      <c r="E236" s="42"/>
      <c r="F236" s="215" t="s">
        <v>323</v>
      </c>
      <c r="G236" s="42"/>
      <c r="H236" s="42"/>
      <c r="I236" s="216"/>
      <c r="J236" s="42"/>
      <c r="K236" s="42"/>
      <c r="L236" s="46"/>
      <c r="M236" s="217"/>
      <c r="N236" s="218"/>
      <c r="O236" s="86"/>
      <c r="P236" s="86"/>
      <c r="Q236" s="86"/>
      <c r="R236" s="86"/>
      <c r="S236" s="86"/>
      <c r="T236" s="87"/>
      <c r="U236" s="40"/>
      <c r="V236" s="40"/>
      <c r="W236" s="40"/>
      <c r="X236" s="40"/>
      <c r="Y236" s="40"/>
      <c r="Z236" s="40"/>
      <c r="AA236" s="40"/>
      <c r="AB236" s="40"/>
      <c r="AC236" s="40"/>
      <c r="AD236" s="40"/>
      <c r="AE236" s="40"/>
      <c r="AT236" s="19" t="s">
        <v>140</v>
      </c>
      <c r="AU236" s="19" t="s">
        <v>85</v>
      </c>
    </row>
    <row r="237" s="2" customFormat="1" ht="16.5" customHeight="1">
      <c r="A237" s="40"/>
      <c r="B237" s="41"/>
      <c r="C237" s="200" t="s">
        <v>324</v>
      </c>
      <c r="D237" s="200" t="s">
        <v>134</v>
      </c>
      <c r="E237" s="201" t="s">
        <v>325</v>
      </c>
      <c r="F237" s="202" t="s">
        <v>326</v>
      </c>
      <c r="G237" s="203" t="s">
        <v>137</v>
      </c>
      <c r="H237" s="204">
        <v>10.996</v>
      </c>
      <c r="I237" s="205"/>
      <c r="J237" s="206">
        <f>ROUND(I237*H237,2)</f>
        <v>0</v>
      </c>
      <c r="K237" s="207"/>
      <c r="L237" s="46"/>
      <c r="M237" s="208" t="s">
        <v>19</v>
      </c>
      <c r="N237" s="209" t="s">
        <v>48</v>
      </c>
      <c r="O237" s="86"/>
      <c r="P237" s="210">
        <f>O237*H237</f>
        <v>0</v>
      </c>
      <c r="Q237" s="210">
        <v>0</v>
      </c>
      <c r="R237" s="210">
        <f>Q237*H237</f>
        <v>0</v>
      </c>
      <c r="S237" s="210">
        <v>0</v>
      </c>
      <c r="T237" s="211">
        <f>S237*H237</f>
        <v>0</v>
      </c>
      <c r="U237" s="40"/>
      <c r="V237" s="40"/>
      <c r="W237" s="40"/>
      <c r="X237" s="40"/>
      <c r="Y237" s="40"/>
      <c r="Z237" s="40"/>
      <c r="AA237" s="40"/>
      <c r="AB237" s="40"/>
      <c r="AC237" s="40"/>
      <c r="AD237" s="40"/>
      <c r="AE237" s="40"/>
      <c r="AR237" s="212" t="s">
        <v>138</v>
      </c>
      <c r="AT237" s="212" t="s">
        <v>134</v>
      </c>
      <c r="AU237" s="212" t="s">
        <v>85</v>
      </c>
      <c r="AY237" s="19" t="s">
        <v>133</v>
      </c>
      <c r="BE237" s="213">
        <f>IF(N237="základní",J237,0)</f>
        <v>0</v>
      </c>
      <c r="BF237" s="213">
        <f>IF(N237="snížená",J237,0)</f>
        <v>0</v>
      </c>
      <c r="BG237" s="213">
        <f>IF(N237="zákl. přenesená",J237,0)</f>
        <v>0</v>
      </c>
      <c r="BH237" s="213">
        <f>IF(N237="sníž. přenesená",J237,0)</f>
        <v>0</v>
      </c>
      <c r="BI237" s="213">
        <f>IF(N237="nulová",J237,0)</f>
        <v>0</v>
      </c>
      <c r="BJ237" s="19" t="s">
        <v>85</v>
      </c>
      <c r="BK237" s="213">
        <f>ROUND(I237*H237,2)</f>
        <v>0</v>
      </c>
      <c r="BL237" s="19" t="s">
        <v>138</v>
      </c>
      <c r="BM237" s="212" t="s">
        <v>327</v>
      </c>
    </row>
    <row r="238" s="2" customFormat="1">
      <c r="A238" s="40"/>
      <c r="B238" s="41"/>
      <c r="C238" s="42"/>
      <c r="D238" s="214" t="s">
        <v>140</v>
      </c>
      <c r="E238" s="42"/>
      <c r="F238" s="215" t="s">
        <v>328</v>
      </c>
      <c r="G238" s="42"/>
      <c r="H238" s="42"/>
      <c r="I238" s="216"/>
      <c r="J238" s="42"/>
      <c r="K238" s="42"/>
      <c r="L238" s="46"/>
      <c r="M238" s="217"/>
      <c r="N238" s="218"/>
      <c r="O238" s="86"/>
      <c r="P238" s="86"/>
      <c r="Q238" s="86"/>
      <c r="R238" s="86"/>
      <c r="S238" s="86"/>
      <c r="T238" s="87"/>
      <c r="U238" s="40"/>
      <c r="V238" s="40"/>
      <c r="W238" s="40"/>
      <c r="X238" s="40"/>
      <c r="Y238" s="40"/>
      <c r="Z238" s="40"/>
      <c r="AA238" s="40"/>
      <c r="AB238" s="40"/>
      <c r="AC238" s="40"/>
      <c r="AD238" s="40"/>
      <c r="AE238" s="40"/>
      <c r="AT238" s="19" t="s">
        <v>140</v>
      </c>
      <c r="AU238" s="19" t="s">
        <v>85</v>
      </c>
    </row>
    <row r="239" s="13" customFormat="1">
      <c r="A239" s="13"/>
      <c r="B239" s="230"/>
      <c r="C239" s="231"/>
      <c r="D239" s="221" t="s">
        <v>142</v>
      </c>
      <c r="E239" s="232" t="s">
        <v>19</v>
      </c>
      <c r="F239" s="233" t="s">
        <v>329</v>
      </c>
      <c r="G239" s="231"/>
      <c r="H239" s="234">
        <v>10.996</v>
      </c>
      <c r="I239" s="235"/>
      <c r="J239" s="231"/>
      <c r="K239" s="231"/>
      <c r="L239" s="236"/>
      <c r="M239" s="237"/>
      <c r="N239" s="238"/>
      <c r="O239" s="238"/>
      <c r="P239" s="238"/>
      <c r="Q239" s="238"/>
      <c r="R239" s="238"/>
      <c r="S239" s="238"/>
      <c r="T239" s="239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T239" s="240" t="s">
        <v>142</v>
      </c>
      <c r="AU239" s="240" t="s">
        <v>85</v>
      </c>
      <c r="AV239" s="13" t="s">
        <v>87</v>
      </c>
      <c r="AW239" s="13" t="s">
        <v>37</v>
      </c>
      <c r="AX239" s="13" t="s">
        <v>77</v>
      </c>
      <c r="AY239" s="240" t="s">
        <v>133</v>
      </c>
    </row>
    <row r="240" s="15" customFormat="1">
      <c r="A240" s="15"/>
      <c r="B240" s="252"/>
      <c r="C240" s="253"/>
      <c r="D240" s="221" t="s">
        <v>142</v>
      </c>
      <c r="E240" s="254" t="s">
        <v>19</v>
      </c>
      <c r="F240" s="255" t="s">
        <v>154</v>
      </c>
      <c r="G240" s="253"/>
      <c r="H240" s="256">
        <v>10.996</v>
      </c>
      <c r="I240" s="257"/>
      <c r="J240" s="253"/>
      <c r="K240" s="253"/>
      <c r="L240" s="258"/>
      <c r="M240" s="259"/>
      <c r="N240" s="260"/>
      <c r="O240" s="260"/>
      <c r="P240" s="260"/>
      <c r="Q240" s="260"/>
      <c r="R240" s="260"/>
      <c r="S240" s="260"/>
      <c r="T240" s="261"/>
      <c r="U240" s="15"/>
      <c r="V240" s="15"/>
      <c r="W240" s="15"/>
      <c r="X240" s="15"/>
      <c r="Y240" s="15"/>
      <c r="Z240" s="15"/>
      <c r="AA240" s="15"/>
      <c r="AB240" s="15"/>
      <c r="AC240" s="15"/>
      <c r="AD240" s="15"/>
      <c r="AE240" s="15"/>
      <c r="AT240" s="262" t="s">
        <v>142</v>
      </c>
      <c r="AU240" s="262" t="s">
        <v>85</v>
      </c>
      <c r="AV240" s="15" t="s">
        <v>138</v>
      </c>
      <c r="AW240" s="15" t="s">
        <v>37</v>
      </c>
      <c r="AX240" s="15" t="s">
        <v>85</v>
      </c>
      <c r="AY240" s="262" t="s">
        <v>133</v>
      </c>
    </row>
    <row r="241" s="2" customFormat="1" ht="16.5" customHeight="1">
      <c r="A241" s="40"/>
      <c r="B241" s="41"/>
      <c r="C241" s="263" t="s">
        <v>330</v>
      </c>
      <c r="D241" s="263" t="s">
        <v>179</v>
      </c>
      <c r="E241" s="264" t="s">
        <v>331</v>
      </c>
      <c r="F241" s="265" t="s">
        <v>332</v>
      </c>
      <c r="G241" s="266" t="s">
        <v>157</v>
      </c>
      <c r="H241" s="267">
        <v>1.133</v>
      </c>
      <c r="I241" s="268"/>
      <c r="J241" s="269">
        <f>ROUND(I241*H241,2)</f>
        <v>0</v>
      </c>
      <c r="K241" s="270"/>
      <c r="L241" s="271"/>
      <c r="M241" s="272" t="s">
        <v>19</v>
      </c>
      <c r="N241" s="273" t="s">
        <v>48</v>
      </c>
      <c r="O241" s="86"/>
      <c r="P241" s="210">
        <f>O241*H241</f>
        <v>0</v>
      </c>
      <c r="Q241" s="210">
        <v>0.20000000000000001</v>
      </c>
      <c r="R241" s="210">
        <f>Q241*H241</f>
        <v>0.22660000000000002</v>
      </c>
      <c r="S241" s="210">
        <v>0</v>
      </c>
      <c r="T241" s="211">
        <f>S241*H241</f>
        <v>0</v>
      </c>
      <c r="U241" s="40"/>
      <c r="V241" s="40"/>
      <c r="W241" s="40"/>
      <c r="X241" s="40"/>
      <c r="Y241" s="40"/>
      <c r="Z241" s="40"/>
      <c r="AA241" s="40"/>
      <c r="AB241" s="40"/>
      <c r="AC241" s="40"/>
      <c r="AD241" s="40"/>
      <c r="AE241" s="40"/>
      <c r="AR241" s="212" t="s">
        <v>182</v>
      </c>
      <c r="AT241" s="212" t="s">
        <v>179</v>
      </c>
      <c r="AU241" s="212" t="s">
        <v>85</v>
      </c>
      <c r="AY241" s="19" t="s">
        <v>133</v>
      </c>
      <c r="BE241" s="213">
        <f>IF(N241="základní",J241,0)</f>
        <v>0</v>
      </c>
      <c r="BF241" s="213">
        <f>IF(N241="snížená",J241,0)</f>
        <v>0</v>
      </c>
      <c r="BG241" s="213">
        <f>IF(N241="zákl. přenesená",J241,0)</f>
        <v>0</v>
      </c>
      <c r="BH241" s="213">
        <f>IF(N241="sníž. přenesená",J241,0)</f>
        <v>0</v>
      </c>
      <c r="BI241" s="213">
        <f>IF(N241="nulová",J241,0)</f>
        <v>0</v>
      </c>
      <c r="BJ241" s="19" t="s">
        <v>85</v>
      </c>
      <c r="BK241" s="213">
        <f>ROUND(I241*H241,2)</f>
        <v>0</v>
      </c>
      <c r="BL241" s="19" t="s">
        <v>138</v>
      </c>
      <c r="BM241" s="212" t="s">
        <v>333</v>
      </c>
    </row>
    <row r="242" s="2" customFormat="1">
      <c r="A242" s="40"/>
      <c r="B242" s="41"/>
      <c r="C242" s="42"/>
      <c r="D242" s="221" t="s">
        <v>249</v>
      </c>
      <c r="E242" s="42"/>
      <c r="F242" s="274" t="s">
        <v>334</v>
      </c>
      <c r="G242" s="42"/>
      <c r="H242" s="42"/>
      <c r="I242" s="216"/>
      <c r="J242" s="42"/>
      <c r="K242" s="42"/>
      <c r="L242" s="46"/>
      <c r="M242" s="217"/>
      <c r="N242" s="218"/>
      <c r="O242" s="86"/>
      <c r="P242" s="86"/>
      <c r="Q242" s="86"/>
      <c r="R242" s="86"/>
      <c r="S242" s="86"/>
      <c r="T242" s="87"/>
      <c r="U242" s="40"/>
      <c r="V242" s="40"/>
      <c r="W242" s="40"/>
      <c r="X242" s="40"/>
      <c r="Y242" s="40"/>
      <c r="Z242" s="40"/>
      <c r="AA242" s="40"/>
      <c r="AB242" s="40"/>
      <c r="AC242" s="40"/>
      <c r="AD242" s="40"/>
      <c r="AE242" s="40"/>
      <c r="AT242" s="19" t="s">
        <v>249</v>
      </c>
      <c r="AU242" s="19" t="s">
        <v>85</v>
      </c>
    </row>
    <row r="243" s="13" customFormat="1">
      <c r="A243" s="13"/>
      <c r="B243" s="230"/>
      <c r="C243" s="231"/>
      <c r="D243" s="221" t="s">
        <v>142</v>
      </c>
      <c r="E243" s="231"/>
      <c r="F243" s="233" t="s">
        <v>335</v>
      </c>
      <c r="G243" s="231"/>
      <c r="H243" s="234">
        <v>1.133</v>
      </c>
      <c r="I243" s="235"/>
      <c r="J243" s="231"/>
      <c r="K243" s="231"/>
      <c r="L243" s="236"/>
      <c r="M243" s="237"/>
      <c r="N243" s="238"/>
      <c r="O243" s="238"/>
      <c r="P243" s="238"/>
      <c r="Q243" s="238"/>
      <c r="R243" s="238"/>
      <c r="S243" s="238"/>
      <c r="T243" s="239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T243" s="240" t="s">
        <v>142</v>
      </c>
      <c r="AU243" s="240" t="s">
        <v>85</v>
      </c>
      <c r="AV243" s="13" t="s">
        <v>87</v>
      </c>
      <c r="AW243" s="13" t="s">
        <v>4</v>
      </c>
      <c r="AX243" s="13" t="s">
        <v>85</v>
      </c>
      <c r="AY243" s="240" t="s">
        <v>133</v>
      </c>
    </row>
    <row r="244" s="2" customFormat="1" ht="16.5" customHeight="1">
      <c r="A244" s="40"/>
      <c r="B244" s="41"/>
      <c r="C244" s="200" t="s">
        <v>336</v>
      </c>
      <c r="D244" s="200" t="s">
        <v>134</v>
      </c>
      <c r="E244" s="201" t="s">
        <v>337</v>
      </c>
      <c r="F244" s="202" t="s">
        <v>338</v>
      </c>
      <c r="G244" s="203" t="s">
        <v>277</v>
      </c>
      <c r="H244" s="204">
        <v>14</v>
      </c>
      <c r="I244" s="205"/>
      <c r="J244" s="206">
        <f>ROUND(I244*H244,2)</f>
        <v>0</v>
      </c>
      <c r="K244" s="207"/>
      <c r="L244" s="46"/>
      <c r="M244" s="208" t="s">
        <v>19</v>
      </c>
      <c r="N244" s="209" t="s">
        <v>48</v>
      </c>
      <c r="O244" s="86"/>
      <c r="P244" s="210">
        <f>O244*H244</f>
        <v>0</v>
      </c>
      <c r="Q244" s="210">
        <v>0</v>
      </c>
      <c r="R244" s="210">
        <f>Q244*H244</f>
        <v>0</v>
      </c>
      <c r="S244" s="210">
        <v>0</v>
      </c>
      <c r="T244" s="211">
        <f>S244*H244</f>
        <v>0</v>
      </c>
      <c r="U244" s="40"/>
      <c r="V244" s="40"/>
      <c r="W244" s="40"/>
      <c r="X244" s="40"/>
      <c r="Y244" s="40"/>
      <c r="Z244" s="40"/>
      <c r="AA244" s="40"/>
      <c r="AB244" s="40"/>
      <c r="AC244" s="40"/>
      <c r="AD244" s="40"/>
      <c r="AE244" s="40"/>
      <c r="AR244" s="212" t="s">
        <v>138</v>
      </c>
      <c r="AT244" s="212" t="s">
        <v>134</v>
      </c>
      <c r="AU244" s="212" t="s">
        <v>85</v>
      </c>
      <c r="AY244" s="19" t="s">
        <v>133</v>
      </c>
      <c r="BE244" s="213">
        <f>IF(N244="základní",J244,0)</f>
        <v>0</v>
      </c>
      <c r="BF244" s="213">
        <f>IF(N244="snížená",J244,0)</f>
        <v>0</v>
      </c>
      <c r="BG244" s="213">
        <f>IF(N244="zákl. přenesená",J244,0)</f>
        <v>0</v>
      </c>
      <c r="BH244" s="213">
        <f>IF(N244="sníž. přenesená",J244,0)</f>
        <v>0</v>
      </c>
      <c r="BI244" s="213">
        <f>IF(N244="nulová",J244,0)</f>
        <v>0</v>
      </c>
      <c r="BJ244" s="19" t="s">
        <v>85</v>
      </c>
      <c r="BK244" s="213">
        <f>ROUND(I244*H244,2)</f>
        <v>0</v>
      </c>
      <c r="BL244" s="19" t="s">
        <v>138</v>
      </c>
      <c r="BM244" s="212" t="s">
        <v>339</v>
      </c>
    </row>
    <row r="245" s="2" customFormat="1">
      <c r="A245" s="40"/>
      <c r="B245" s="41"/>
      <c r="C245" s="42"/>
      <c r="D245" s="214" t="s">
        <v>140</v>
      </c>
      <c r="E245" s="42"/>
      <c r="F245" s="215" t="s">
        <v>340</v>
      </c>
      <c r="G245" s="42"/>
      <c r="H245" s="42"/>
      <c r="I245" s="216"/>
      <c r="J245" s="42"/>
      <c r="K245" s="42"/>
      <c r="L245" s="46"/>
      <c r="M245" s="217"/>
      <c r="N245" s="218"/>
      <c r="O245" s="86"/>
      <c r="P245" s="86"/>
      <c r="Q245" s="86"/>
      <c r="R245" s="86"/>
      <c r="S245" s="86"/>
      <c r="T245" s="87"/>
      <c r="U245" s="40"/>
      <c r="V245" s="40"/>
      <c r="W245" s="40"/>
      <c r="X245" s="40"/>
      <c r="Y245" s="40"/>
      <c r="Z245" s="40"/>
      <c r="AA245" s="40"/>
      <c r="AB245" s="40"/>
      <c r="AC245" s="40"/>
      <c r="AD245" s="40"/>
      <c r="AE245" s="40"/>
      <c r="AT245" s="19" t="s">
        <v>140</v>
      </c>
      <c r="AU245" s="19" t="s">
        <v>85</v>
      </c>
    </row>
    <row r="246" s="2" customFormat="1" ht="16.5" customHeight="1">
      <c r="A246" s="40"/>
      <c r="B246" s="41"/>
      <c r="C246" s="200" t="s">
        <v>341</v>
      </c>
      <c r="D246" s="200" t="s">
        <v>134</v>
      </c>
      <c r="E246" s="201" t="s">
        <v>342</v>
      </c>
      <c r="F246" s="202" t="s">
        <v>343</v>
      </c>
      <c r="G246" s="203" t="s">
        <v>277</v>
      </c>
      <c r="H246" s="204">
        <v>14</v>
      </c>
      <c r="I246" s="205"/>
      <c r="J246" s="206">
        <f>ROUND(I246*H246,2)</f>
        <v>0</v>
      </c>
      <c r="K246" s="207"/>
      <c r="L246" s="46"/>
      <c r="M246" s="208" t="s">
        <v>19</v>
      </c>
      <c r="N246" s="209" t="s">
        <v>48</v>
      </c>
      <c r="O246" s="86"/>
      <c r="P246" s="210">
        <f>O246*H246</f>
        <v>0</v>
      </c>
      <c r="Q246" s="210">
        <v>0</v>
      </c>
      <c r="R246" s="210">
        <f>Q246*H246</f>
        <v>0</v>
      </c>
      <c r="S246" s="210">
        <v>0</v>
      </c>
      <c r="T246" s="211">
        <f>S246*H246</f>
        <v>0</v>
      </c>
      <c r="U246" s="40"/>
      <c r="V246" s="40"/>
      <c r="W246" s="40"/>
      <c r="X246" s="40"/>
      <c r="Y246" s="40"/>
      <c r="Z246" s="40"/>
      <c r="AA246" s="40"/>
      <c r="AB246" s="40"/>
      <c r="AC246" s="40"/>
      <c r="AD246" s="40"/>
      <c r="AE246" s="40"/>
      <c r="AR246" s="212" t="s">
        <v>138</v>
      </c>
      <c r="AT246" s="212" t="s">
        <v>134</v>
      </c>
      <c r="AU246" s="212" t="s">
        <v>85</v>
      </c>
      <c r="AY246" s="19" t="s">
        <v>133</v>
      </c>
      <c r="BE246" s="213">
        <f>IF(N246="základní",J246,0)</f>
        <v>0</v>
      </c>
      <c r="BF246" s="213">
        <f>IF(N246="snížená",J246,0)</f>
        <v>0</v>
      </c>
      <c r="BG246" s="213">
        <f>IF(N246="zákl. přenesená",J246,0)</f>
        <v>0</v>
      </c>
      <c r="BH246" s="213">
        <f>IF(N246="sníž. přenesená",J246,0)</f>
        <v>0</v>
      </c>
      <c r="BI246" s="213">
        <f>IF(N246="nulová",J246,0)</f>
        <v>0</v>
      </c>
      <c r="BJ246" s="19" t="s">
        <v>85</v>
      </c>
      <c r="BK246" s="213">
        <f>ROUND(I246*H246,2)</f>
        <v>0</v>
      </c>
      <c r="BL246" s="19" t="s">
        <v>138</v>
      </c>
      <c r="BM246" s="212" t="s">
        <v>344</v>
      </c>
    </row>
    <row r="247" s="2" customFormat="1" ht="16.5" customHeight="1">
      <c r="A247" s="40"/>
      <c r="B247" s="41"/>
      <c r="C247" s="200" t="s">
        <v>345</v>
      </c>
      <c r="D247" s="200" t="s">
        <v>134</v>
      </c>
      <c r="E247" s="201" t="s">
        <v>346</v>
      </c>
      <c r="F247" s="202" t="s">
        <v>347</v>
      </c>
      <c r="G247" s="203" t="s">
        <v>277</v>
      </c>
      <c r="H247" s="204">
        <v>14</v>
      </c>
      <c r="I247" s="205"/>
      <c r="J247" s="206">
        <f>ROUND(I247*H247,2)</f>
        <v>0</v>
      </c>
      <c r="K247" s="207"/>
      <c r="L247" s="46"/>
      <c r="M247" s="208" t="s">
        <v>19</v>
      </c>
      <c r="N247" s="209" t="s">
        <v>48</v>
      </c>
      <c r="O247" s="86"/>
      <c r="P247" s="210">
        <f>O247*H247</f>
        <v>0</v>
      </c>
      <c r="Q247" s="210">
        <v>0</v>
      </c>
      <c r="R247" s="210">
        <f>Q247*H247</f>
        <v>0</v>
      </c>
      <c r="S247" s="210">
        <v>0</v>
      </c>
      <c r="T247" s="211">
        <f>S247*H247</f>
        <v>0</v>
      </c>
      <c r="U247" s="40"/>
      <c r="V247" s="40"/>
      <c r="W247" s="40"/>
      <c r="X247" s="40"/>
      <c r="Y247" s="40"/>
      <c r="Z247" s="40"/>
      <c r="AA247" s="40"/>
      <c r="AB247" s="40"/>
      <c r="AC247" s="40"/>
      <c r="AD247" s="40"/>
      <c r="AE247" s="40"/>
      <c r="AR247" s="212" t="s">
        <v>138</v>
      </c>
      <c r="AT247" s="212" t="s">
        <v>134</v>
      </c>
      <c r="AU247" s="212" t="s">
        <v>85</v>
      </c>
      <c r="AY247" s="19" t="s">
        <v>133</v>
      </c>
      <c r="BE247" s="213">
        <f>IF(N247="základní",J247,0)</f>
        <v>0</v>
      </c>
      <c r="BF247" s="213">
        <f>IF(N247="snížená",J247,0)</f>
        <v>0</v>
      </c>
      <c r="BG247" s="213">
        <f>IF(N247="zákl. přenesená",J247,0)</f>
        <v>0</v>
      </c>
      <c r="BH247" s="213">
        <f>IF(N247="sníž. přenesená",J247,0)</f>
        <v>0</v>
      </c>
      <c r="BI247" s="213">
        <f>IF(N247="nulová",J247,0)</f>
        <v>0</v>
      </c>
      <c r="BJ247" s="19" t="s">
        <v>85</v>
      </c>
      <c r="BK247" s="213">
        <f>ROUND(I247*H247,2)</f>
        <v>0</v>
      </c>
      <c r="BL247" s="19" t="s">
        <v>138</v>
      </c>
      <c r="BM247" s="212" t="s">
        <v>348</v>
      </c>
    </row>
    <row r="248" s="2" customFormat="1">
      <c r="A248" s="40"/>
      <c r="B248" s="41"/>
      <c r="C248" s="42"/>
      <c r="D248" s="214" t="s">
        <v>140</v>
      </c>
      <c r="E248" s="42"/>
      <c r="F248" s="215" t="s">
        <v>349</v>
      </c>
      <c r="G248" s="42"/>
      <c r="H248" s="42"/>
      <c r="I248" s="216"/>
      <c r="J248" s="42"/>
      <c r="K248" s="42"/>
      <c r="L248" s="46"/>
      <c r="M248" s="217"/>
      <c r="N248" s="218"/>
      <c r="O248" s="86"/>
      <c r="P248" s="86"/>
      <c r="Q248" s="86"/>
      <c r="R248" s="86"/>
      <c r="S248" s="86"/>
      <c r="T248" s="87"/>
      <c r="U248" s="40"/>
      <c r="V248" s="40"/>
      <c r="W248" s="40"/>
      <c r="X248" s="40"/>
      <c r="Y248" s="40"/>
      <c r="Z248" s="40"/>
      <c r="AA248" s="40"/>
      <c r="AB248" s="40"/>
      <c r="AC248" s="40"/>
      <c r="AD248" s="40"/>
      <c r="AE248" s="40"/>
      <c r="AT248" s="19" t="s">
        <v>140</v>
      </c>
      <c r="AU248" s="19" t="s">
        <v>85</v>
      </c>
    </row>
    <row r="249" s="2" customFormat="1" ht="16.5" customHeight="1">
      <c r="A249" s="40"/>
      <c r="B249" s="41"/>
      <c r="C249" s="263" t="s">
        <v>350</v>
      </c>
      <c r="D249" s="263" t="s">
        <v>179</v>
      </c>
      <c r="E249" s="264" t="s">
        <v>351</v>
      </c>
      <c r="F249" s="265" t="s">
        <v>352</v>
      </c>
      <c r="G249" s="266" t="s">
        <v>277</v>
      </c>
      <c r="H249" s="267">
        <v>14</v>
      </c>
      <c r="I249" s="268"/>
      <c r="J249" s="269">
        <f>ROUND(I249*H249,2)</f>
        <v>0</v>
      </c>
      <c r="K249" s="270"/>
      <c r="L249" s="271"/>
      <c r="M249" s="272" t="s">
        <v>19</v>
      </c>
      <c r="N249" s="273" t="s">
        <v>48</v>
      </c>
      <c r="O249" s="86"/>
      <c r="P249" s="210">
        <f>O249*H249</f>
        <v>0</v>
      </c>
      <c r="Q249" s="210">
        <v>0.00069999999999999999</v>
      </c>
      <c r="R249" s="210">
        <f>Q249*H249</f>
        <v>0.0097999999999999997</v>
      </c>
      <c r="S249" s="210">
        <v>0</v>
      </c>
      <c r="T249" s="211">
        <f>S249*H249</f>
        <v>0</v>
      </c>
      <c r="U249" s="40"/>
      <c r="V249" s="40"/>
      <c r="W249" s="40"/>
      <c r="X249" s="40"/>
      <c r="Y249" s="40"/>
      <c r="Z249" s="40"/>
      <c r="AA249" s="40"/>
      <c r="AB249" s="40"/>
      <c r="AC249" s="40"/>
      <c r="AD249" s="40"/>
      <c r="AE249" s="40"/>
      <c r="AR249" s="212" t="s">
        <v>182</v>
      </c>
      <c r="AT249" s="212" t="s">
        <v>179</v>
      </c>
      <c r="AU249" s="212" t="s">
        <v>85</v>
      </c>
      <c r="AY249" s="19" t="s">
        <v>133</v>
      </c>
      <c r="BE249" s="213">
        <f>IF(N249="základní",J249,0)</f>
        <v>0</v>
      </c>
      <c r="BF249" s="213">
        <f>IF(N249="snížená",J249,0)</f>
        <v>0</v>
      </c>
      <c r="BG249" s="213">
        <f>IF(N249="zákl. přenesená",J249,0)</f>
        <v>0</v>
      </c>
      <c r="BH249" s="213">
        <f>IF(N249="sníž. přenesená",J249,0)</f>
        <v>0</v>
      </c>
      <c r="BI249" s="213">
        <f>IF(N249="nulová",J249,0)</f>
        <v>0</v>
      </c>
      <c r="BJ249" s="19" t="s">
        <v>85</v>
      </c>
      <c r="BK249" s="213">
        <f>ROUND(I249*H249,2)</f>
        <v>0</v>
      </c>
      <c r="BL249" s="19" t="s">
        <v>138</v>
      </c>
      <c r="BM249" s="212" t="s">
        <v>353</v>
      </c>
    </row>
    <row r="250" s="2" customFormat="1" ht="16.5" customHeight="1">
      <c r="A250" s="40"/>
      <c r="B250" s="41"/>
      <c r="C250" s="200" t="s">
        <v>354</v>
      </c>
      <c r="D250" s="200" t="s">
        <v>134</v>
      </c>
      <c r="E250" s="201" t="s">
        <v>355</v>
      </c>
      <c r="F250" s="202" t="s">
        <v>356</v>
      </c>
      <c r="G250" s="203" t="s">
        <v>277</v>
      </c>
      <c r="H250" s="204">
        <v>14</v>
      </c>
      <c r="I250" s="205"/>
      <c r="J250" s="206">
        <f>ROUND(I250*H250,2)</f>
        <v>0</v>
      </c>
      <c r="K250" s="207"/>
      <c r="L250" s="46"/>
      <c r="M250" s="208" t="s">
        <v>19</v>
      </c>
      <c r="N250" s="209" t="s">
        <v>48</v>
      </c>
      <c r="O250" s="86"/>
      <c r="P250" s="210">
        <f>O250*H250</f>
        <v>0</v>
      </c>
      <c r="Q250" s="210">
        <v>6.0000000000000002E-05</v>
      </c>
      <c r="R250" s="210">
        <f>Q250*H250</f>
        <v>0.00084000000000000003</v>
      </c>
      <c r="S250" s="210">
        <v>0</v>
      </c>
      <c r="T250" s="211">
        <f>S250*H250</f>
        <v>0</v>
      </c>
      <c r="U250" s="40"/>
      <c r="V250" s="40"/>
      <c r="W250" s="40"/>
      <c r="X250" s="40"/>
      <c r="Y250" s="40"/>
      <c r="Z250" s="40"/>
      <c r="AA250" s="40"/>
      <c r="AB250" s="40"/>
      <c r="AC250" s="40"/>
      <c r="AD250" s="40"/>
      <c r="AE250" s="40"/>
      <c r="AR250" s="212" t="s">
        <v>138</v>
      </c>
      <c r="AT250" s="212" t="s">
        <v>134</v>
      </c>
      <c r="AU250" s="212" t="s">
        <v>85</v>
      </c>
      <c r="AY250" s="19" t="s">
        <v>133</v>
      </c>
      <c r="BE250" s="213">
        <f>IF(N250="základní",J250,0)</f>
        <v>0</v>
      </c>
      <c r="BF250" s="213">
        <f>IF(N250="snížená",J250,0)</f>
        <v>0</v>
      </c>
      <c r="BG250" s="213">
        <f>IF(N250="zákl. přenesená",J250,0)</f>
        <v>0</v>
      </c>
      <c r="BH250" s="213">
        <f>IF(N250="sníž. přenesená",J250,0)</f>
        <v>0</v>
      </c>
      <c r="BI250" s="213">
        <f>IF(N250="nulová",J250,0)</f>
        <v>0</v>
      </c>
      <c r="BJ250" s="19" t="s">
        <v>85</v>
      </c>
      <c r="BK250" s="213">
        <f>ROUND(I250*H250,2)</f>
        <v>0</v>
      </c>
      <c r="BL250" s="19" t="s">
        <v>138</v>
      </c>
      <c r="BM250" s="212" t="s">
        <v>357</v>
      </c>
    </row>
    <row r="251" s="2" customFormat="1">
      <c r="A251" s="40"/>
      <c r="B251" s="41"/>
      <c r="C251" s="42"/>
      <c r="D251" s="214" t="s">
        <v>140</v>
      </c>
      <c r="E251" s="42"/>
      <c r="F251" s="215" t="s">
        <v>358</v>
      </c>
      <c r="G251" s="42"/>
      <c r="H251" s="42"/>
      <c r="I251" s="216"/>
      <c r="J251" s="42"/>
      <c r="K251" s="42"/>
      <c r="L251" s="46"/>
      <c r="M251" s="217"/>
      <c r="N251" s="218"/>
      <c r="O251" s="86"/>
      <c r="P251" s="86"/>
      <c r="Q251" s="86"/>
      <c r="R251" s="86"/>
      <c r="S251" s="86"/>
      <c r="T251" s="87"/>
      <c r="U251" s="40"/>
      <c r="V251" s="40"/>
      <c r="W251" s="40"/>
      <c r="X251" s="40"/>
      <c r="Y251" s="40"/>
      <c r="Z251" s="40"/>
      <c r="AA251" s="40"/>
      <c r="AB251" s="40"/>
      <c r="AC251" s="40"/>
      <c r="AD251" s="40"/>
      <c r="AE251" s="40"/>
      <c r="AT251" s="19" t="s">
        <v>140</v>
      </c>
      <c r="AU251" s="19" t="s">
        <v>85</v>
      </c>
    </row>
    <row r="252" s="2" customFormat="1" ht="16.5" customHeight="1">
      <c r="A252" s="40"/>
      <c r="B252" s="41"/>
      <c r="C252" s="263" t="s">
        <v>359</v>
      </c>
      <c r="D252" s="263" t="s">
        <v>179</v>
      </c>
      <c r="E252" s="264" t="s">
        <v>360</v>
      </c>
      <c r="F252" s="265" t="s">
        <v>361</v>
      </c>
      <c r="G252" s="266" t="s">
        <v>277</v>
      </c>
      <c r="H252" s="267">
        <v>42</v>
      </c>
      <c r="I252" s="268"/>
      <c r="J252" s="269">
        <f>ROUND(I252*H252,2)</f>
        <v>0</v>
      </c>
      <c r="K252" s="270"/>
      <c r="L252" s="271"/>
      <c r="M252" s="272" t="s">
        <v>19</v>
      </c>
      <c r="N252" s="273" t="s">
        <v>48</v>
      </c>
      <c r="O252" s="86"/>
      <c r="P252" s="210">
        <f>O252*H252</f>
        <v>0</v>
      </c>
      <c r="Q252" s="210">
        <v>0.0058999999999999999</v>
      </c>
      <c r="R252" s="210">
        <f>Q252*H252</f>
        <v>0.24779999999999999</v>
      </c>
      <c r="S252" s="210">
        <v>0</v>
      </c>
      <c r="T252" s="211">
        <f>S252*H252</f>
        <v>0</v>
      </c>
      <c r="U252" s="40"/>
      <c r="V252" s="40"/>
      <c r="W252" s="40"/>
      <c r="X252" s="40"/>
      <c r="Y252" s="40"/>
      <c r="Z252" s="40"/>
      <c r="AA252" s="40"/>
      <c r="AB252" s="40"/>
      <c r="AC252" s="40"/>
      <c r="AD252" s="40"/>
      <c r="AE252" s="40"/>
      <c r="AR252" s="212" t="s">
        <v>182</v>
      </c>
      <c r="AT252" s="212" t="s">
        <v>179</v>
      </c>
      <c r="AU252" s="212" t="s">
        <v>85</v>
      </c>
      <c r="AY252" s="19" t="s">
        <v>133</v>
      </c>
      <c r="BE252" s="213">
        <f>IF(N252="základní",J252,0)</f>
        <v>0</v>
      </c>
      <c r="BF252" s="213">
        <f>IF(N252="snížená",J252,0)</f>
        <v>0</v>
      </c>
      <c r="BG252" s="213">
        <f>IF(N252="zákl. přenesená",J252,0)</f>
        <v>0</v>
      </c>
      <c r="BH252" s="213">
        <f>IF(N252="sníž. přenesená",J252,0)</f>
        <v>0</v>
      </c>
      <c r="BI252" s="213">
        <f>IF(N252="nulová",J252,0)</f>
        <v>0</v>
      </c>
      <c r="BJ252" s="19" t="s">
        <v>85</v>
      </c>
      <c r="BK252" s="213">
        <f>ROUND(I252*H252,2)</f>
        <v>0</v>
      </c>
      <c r="BL252" s="19" t="s">
        <v>138</v>
      </c>
      <c r="BM252" s="212" t="s">
        <v>362</v>
      </c>
    </row>
    <row r="253" s="13" customFormat="1">
      <c r="A253" s="13"/>
      <c r="B253" s="230"/>
      <c r="C253" s="231"/>
      <c r="D253" s="221" t="s">
        <v>142</v>
      </c>
      <c r="E253" s="231"/>
      <c r="F253" s="233" t="s">
        <v>363</v>
      </c>
      <c r="G253" s="231"/>
      <c r="H253" s="234">
        <v>42</v>
      </c>
      <c r="I253" s="235"/>
      <c r="J253" s="231"/>
      <c r="K253" s="231"/>
      <c r="L253" s="236"/>
      <c r="M253" s="237"/>
      <c r="N253" s="238"/>
      <c r="O253" s="238"/>
      <c r="P253" s="238"/>
      <c r="Q253" s="238"/>
      <c r="R253" s="238"/>
      <c r="S253" s="238"/>
      <c r="T253" s="239"/>
      <c r="U253" s="13"/>
      <c r="V253" s="13"/>
      <c r="W253" s="13"/>
      <c r="X253" s="13"/>
      <c r="Y253" s="13"/>
      <c r="Z253" s="13"/>
      <c r="AA253" s="13"/>
      <c r="AB253" s="13"/>
      <c r="AC253" s="13"/>
      <c r="AD253" s="13"/>
      <c r="AE253" s="13"/>
      <c r="AT253" s="240" t="s">
        <v>142</v>
      </c>
      <c r="AU253" s="240" t="s">
        <v>85</v>
      </c>
      <c r="AV253" s="13" t="s">
        <v>87</v>
      </c>
      <c r="AW253" s="13" t="s">
        <v>4</v>
      </c>
      <c r="AX253" s="13" t="s">
        <v>85</v>
      </c>
      <c r="AY253" s="240" t="s">
        <v>133</v>
      </c>
    </row>
    <row r="254" s="2" customFormat="1" ht="16.5" customHeight="1">
      <c r="A254" s="40"/>
      <c r="B254" s="41"/>
      <c r="C254" s="263" t="s">
        <v>364</v>
      </c>
      <c r="D254" s="263" t="s">
        <v>179</v>
      </c>
      <c r="E254" s="264" t="s">
        <v>365</v>
      </c>
      <c r="F254" s="265" t="s">
        <v>366</v>
      </c>
      <c r="G254" s="266" t="s">
        <v>277</v>
      </c>
      <c r="H254" s="267">
        <v>14</v>
      </c>
      <c r="I254" s="268"/>
      <c r="J254" s="269">
        <f>ROUND(I254*H254,2)</f>
        <v>0</v>
      </c>
      <c r="K254" s="270"/>
      <c r="L254" s="271"/>
      <c r="M254" s="272" t="s">
        <v>19</v>
      </c>
      <c r="N254" s="273" t="s">
        <v>48</v>
      </c>
      <c r="O254" s="86"/>
      <c r="P254" s="210">
        <f>O254*H254</f>
        <v>0</v>
      </c>
      <c r="Q254" s="210">
        <v>0.0047200000000000002</v>
      </c>
      <c r="R254" s="210">
        <f>Q254*H254</f>
        <v>0.06608</v>
      </c>
      <c r="S254" s="210">
        <v>0</v>
      </c>
      <c r="T254" s="211">
        <f>S254*H254</f>
        <v>0</v>
      </c>
      <c r="U254" s="40"/>
      <c r="V254" s="40"/>
      <c r="W254" s="40"/>
      <c r="X254" s="40"/>
      <c r="Y254" s="40"/>
      <c r="Z254" s="40"/>
      <c r="AA254" s="40"/>
      <c r="AB254" s="40"/>
      <c r="AC254" s="40"/>
      <c r="AD254" s="40"/>
      <c r="AE254" s="40"/>
      <c r="AR254" s="212" t="s">
        <v>182</v>
      </c>
      <c r="AT254" s="212" t="s">
        <v>179</v>
      </c>
      <c r="AU254" s="212" t="s">
        <v>85</v>
      </c>
      <c r="AY254" s="19" t="s">
        <v>133</v>
      </c>
      <c r="BE254" s="213">
        <f>IF(N254="základní",J254,0)</f>
        <v>0</v>
      </c>
      <c r="BF254" s="213">
        <f>IF(N254="snížená",J254,0)</f>
        <v>0</v>
      </c>
      <c r="BG254" s="213">
        <f>IF(N254="zákl. přenesená",J254,0)</f>
        <v>0</v>
      </c>
      <c r="BH254" s="213">
        <f>IF(N254="sníž. přenesená",J254,0)</f>
        <v>0</v>
      </c>
      <c r="BI254" s="213">
        <f>IF(N254="nulová",J254,0)</f>
        <v>0</v>
      </c>
      <c r="BJ254" s="19" t="s">
        <v>85</v>
      </c>
      <c r="BK254" s="213">
        <f>ROUND(I254*H254,2)</f>
        <v>0</v>
      </c>
      <c r="BL254" s="19" t="s">
        <v>138</v>
      </c>
      <c r="BM254" s="212" t="s">
        <v>367</v>
      </c>
    </row>
    <row r="255" s="2" customFormat="1" ht="16.5" customHeight="1">
      <c r="A255" s="40"/>
      <c r="B255" s="41"/>
      <c r="C255" s="200" t="s">
        <v>368</v>
      </c>
      <c r="D255" s="200" t="s">
        <v>134</v>
      </c>
      <c r="E255" s="201" t="s">
        <v>369</v>
      </c>
      <c r="F255" s="202" t="s">
        <v>370</v>
      </c>
      <c r="G255" s="203" t="s">
        <v>157</v>
      </c>
      <c r="H255" s="204">
        <v>1.3999999999999999</v>
      </c>
      <c r="I255" s="205"/>
      <c r="J255" s="206">
        <f>ROUND(I255*H255,2)</f>
        <v>0</v>
      </c>
      <c r="K255" s="207"/>
      <c r="L255" s="46"/>
      <c r="M255" s="208" t="s">
        <v>19</v>
      </c>
      <c r="N255" s="209" t="s">
        <v>48</v>
      </c>
      <c r="O255" s="86"/>
      <c r="P255" s="210">
        <f>O255*H255</f>
        <v>0</v>
      </c>
      <c r="Q255" s="210">
        <v>0</v>
      </c>
      <c r="R255" s="210">
        <f>Q255*H255</f>
        <v>0</v>
      </c>
      <c r="S255" s="210">
        <v>0</v>
      </c>
      <c r="T255" s="211">
        <f>S255*H255</f>
        <v>0</v>
      </c>
      <c r="U255" s="40"/>
      <c r="V255" s="40"/>
      <c r="W255" s="40"/>
      <c r="X255" s="40"/>
      <c r="Y255" s="40"/>
      <c r="Z255" s="40"/>
      <c r="AA255" s="40"/>
      <c r="AB255" s="40"/>
      <c r="AC255" s="40"/>
      <c r="AD255" s="40"/>
      <c r="AE255" s="40"/>
      <c r="AR255" s="212" t="s">
        <v>138</v>
      </c>
      <c r="AT255" s="212" t="s">
        <v>134</v>
      </c>
      <c r="AU255" s="212" t="s">
        <v>85</v>
      </c>
      <c r="AY255" s="19" t="s">
        <v>133</v>
      </c>
      <c r="BE255" s="213">
        <f>IF(N255="základní",J255,0)</f>
        <v>0</v>
      </c>
      <c r="BF255" s="213">
        <f>IF(N255="snížená",J255,0)</f>
        <v>0</v>
      </c>
      <c r="BG255" s="213">
        <f>IF(N255="zákl. přenesená",J255,0)</f>
        <v>0</v>
      </c>
      <c r="BH255" s="213">
        <f>IF(N255="sníž. přenesená",J255,0)</f>
        <v>0</v>
      </c>
      <c r="BI255" s="213">
        <f>IF(N255="nulová",J255,0)</f>
        <v>0</v>
      </c>
      <c r="BJ255" s="19" t="s">
        <v>85</v>
      </c>
      <c r="BK255" s="213">
        <f>ROUND(I255*H255,2)</f>
        <v>0</v>
      </c>
      <c r="BL255" s="19" t="s">
        <v>138</v>
      </c>
      <c r="BM255" s="212" t="s">
        <v>371</v>
      </c>
    </row>
    <row r="256" s="2" customFormat="1">
      <c r="A256" s="40"/>
      <c r="B256" s="41"/>
      <c r="C256" s="42"/>
      <c r="D256" s="214" t="s">
        <v>140</v>
      </c>
      <c r="E256" s="42"/>
      <c r="F256" s="215" t="s">
        <v>372</v>
      </c>
      <c r="G256" s="42"/>
      <c r="H256" s="42"/>
      <c r="I256" s="216"/>
      <c r="J256" s="42"/>
      <c r="K256" s="42"/>
      <c r="L256" s="46"/>
      <c r="M256" s="217"/>
      <c r="N256" s="218"/>
      <c r="O256" s="86"/>
      <c r="P256" s="86"/>
      <c r="Q256" s="86"/>
      <c r="R256" s="86"/>
      <c r="S256" s="86"/>
      <c r="T256" s="87"/>
      <c r="U256" s="40"/>
      <c r="V256" s="40"/>
      <c r="W256" s="40"/>
      <c r="X256" s="40"/>
      <c r="Y256" s="40"/>
      <c r="Z256" s="40"/>
      <c r="AA256" s="40"/>
      <c r="AB256" s="40"/>
      <c r="AC256" s="40"/>
      <c r="AD256" s="40"/>
      <c r="AE256" s="40"/>
      <c r="AT256" s="19" t="s">
        <v>140</v>
      </c>
      <c r="AU256" s="19" t="s">
        <v>85</v>
      </c>
    </row>
    <row r="257" s="2" customFormat="1">
      <c r="A257" s="40"/>
      <c r="B257" s="41"/>
      <c r="C257" s="42"/>
      <c r="D257" s="221" t="s">
        <v>249</v>
      </c>
      <c r="E257" s="42"/>
      <c r="F257" s="274" t="s">
        <v>373</v>
      </c>
      <c r="G257" s="42"/>
      <c r="H257" s="42"/>
      <c r="I257" s="216"/>
      <c r="J257" s="42"/>
      <c r="K257" s="42"/>
      <c r="L257" s="46"/>
      <c r="M257" s="217"/>
      <c r="N257" s="218"/>
      <c r="O257" s="86"/>
      <c r="P257" s="86"/>
      <c r="Q257" s="86"/>
      <c r="R257" s="86"/>
      <c r="S257" s="86"/>
      <c r="T257" s="87"/>
      <c r="U257" s="40"/>
      <c r="V257" s="40"/>
      <c r="W257" s="40"/>
      <c r="X257" s="40"/>
      <c r="Y257" s="40"/>
      <c r="Z257" s="40"/>
      <c r="AA257" s="40"/>
      <c r="AB257" s="40"/>
      <c r="AC257" s="40"/>
      <c r="AD257" s="40"/>
      <c r="AE257" s="40"/>
      <c r="AT257" s="19" t="s">
        <v>249</v>
      </c>
      <c r="AU257" s="19" t="s">
        <v>85</v>
      </c>
    </row>
    <row r="258" s="13" customFormat="1">
      <c r="A258" s="13"/>
      <c r="B258" s="230"/>
      <c r="C258" s="231"/>
      <c r="D258" s="221" t="s">
        <v>142</v>
      </c>
      <c r="E258" s="232" t="s">
        <v>19</v>
      </c>
      <c r="F258" s="233" t="s">
        <v>374</v>
      </c>
      <c r="G258" s="231"/>
      <c r="H258" s="234">
        <v>1.3999999999999999</v>
      </c>
      <c r="I258" s="235"/>
      <c r="J258" s="231"/>
      <c r="K258" s="231"/>
      <c r="L258" s="236"/>
      <c r="M258" s="237"/>
      <c r="N258" s="238"/>
      <c r="O258" s="238"/>
      <c r="P258" s="238"/>
      <c r="Q258" s="238"/>
      <c r="R258" s="238"/>
      <c r="S258" s="238"/>
      <c r="T258" s="239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T258" s="240" t="s">
        <v>142</v>
      </c>
      <c r="AU258" s="240" t="s">
        <v>85</v>
      </c>
      <c r="AV258" s="13" t="s">
        <v>87</v>
      </c>
      <c r="AW258" s="13" t="s">
        <v>37</v>
      </c>
      <c r="AX258" s="13" t="s">
        <v>77</v>
      </c>
      <c r="AY258" s="240" t="s">
        <v>133</v>
      </c>
    </row>
    <row r="259" s="15" customFormat="1">
      <c r="A259" s="15"/>
      <c r="B259" s="252"/>
      <c r="C259" s="253"/>
      <c r="D259" s="221" t="s">
        <v>142</v>
      </c>
      <c r="E259" s="254" t="s">
        <v>19</v>
      </c>
      <c r="F259" s="255" t="s">
        <v>154</v>
      </c>
      <c r="G259" s="253"/>
      <c r="H259" s="256">
        <v>1.3999999999999999</v>
      </c>
      <c r="I259" s="257"/>
      <c r="J259" s="253"/>
      <c r="K259" s="253"/>
      <c r="L259" s="258"/>
      <c r="M259" s="259"/>
      <c r="N259" s="260"/>
      <c r="O259" s="260"/>
      <c r="P259" s="260"/>
      <c r="Q259" s="260"/>
      <c r="R259" s="260"/>
      <c r="S259" s="260"/>
      <c r="T259" s="261"/>
      <c r="U259" s="15"/>
      <c r="V259" s="15"/>
      <c r="W259" s="15"/>
      <c r="X259" s="15"/>
      <c r="Y259" s="15"/>
      <c r="Z259" s="15"/>
      <c r="AA259" s="15"/>
      <c r="AB259" s="15"/>
      <c r="AC259" s="15"/>
      <c r="AD259" s="15"/>
      <c r="AE259" s="15"/>
      <c r="AT259" s="262" t="s">
        <v>142</v>
      </c>
      <c r="AU259" s="262" t="s">
        <v>85</v>
      </c>
      <c r="AV259" s="15" t="s">
        <v>138</v>
      </c>
      <c r="AW259" s="15" t="s">
        <v>37</v>
      </c>
      <c r="AX259" s="15" t="s">
        <v>85</v>
      </c>
      <c r="AY259" s="262" t="s">
        <v>133</v>
      </c>
    </row>
    <row r="260" s="2" customFormat="1" ht="16.5" customHeight="1">
      <c r="A260" s="40"/>
      <c r="B260" s="41"/>
      <c r="C260" s="200" t="s">
        <v>375</v>
      </c>
      <c r="D260" s="200" t="s">
        <v>134</v>
      </c>
      <c r="E260" s="201" t="s">
        <v>376</v>
      </c>
      <c r="F260" s="202" t="s">
        <v>377</v>
      </c>
      <c r="G260" s="203" t="s">
        <v>157</v>
      </c>
      <c r="H260" s="204">
        <v>1.3999999999999999</v>
      </c>
      <c r="I260" s="205"/>
      <c r="J260" s="206">
        <f>ROUND(I260*H260,2)</f>
        <v>0</v>
      </c>
      <c r="K260" s="207"/>
      <c r="L260" s="46"/>
      <c r="M260" s="208" t="s">
        <v>19</v>
      </c>
      <c r="N260" s="209" t="s">
        <v>48</v>
      </c>
      <c r="O260" s="86"/>
      <c r="P260" s="210">
        <f>O260*H260</f>
        <v>0</v>
      </c>
      <c r="Q260" s="210">
        <v>0</v>
      </c>
      <c r="R260" s="210">
        <f>Q260*H260</f>
        <v>0</v>
      </c>
      <c r="S260" s="210">
        <v>0</v>
      </c>
      <c r="T260" s="211">
        <f>S260*H260</f>
        <v>0</v>
      </c>
      <c r="U260" s="40"/>
      <c r="V260" s="40"/>
      <c r="W260" s="40"/>
      <c r="X260" s="40"/>
      <c r="Y260" s="40"/>
      <c r="Z260" s="40"/>
      <c r="AA260" s="40"/>
      <c r="AB260" s="40"/>
      <c r="AC260" s="40"/>
      <c r="AD260" s="40"/>
      <c r="AE260" s="40"/>
      <c r="AR260" s="212" t="s">
        <v>138</v>
      </c>
      <c r="AT260" s="212" t="s">
        <v>134</v>
      </c>
      <c r="AU260" s="212" t="s">
        <v>85</v>
      </c>
      <c r="AY260" s="19" t="s">
        <v>133</v>
      </c>
      <c r="BE260" s="213">
        <f>IF(N260="základní",J260,0)</f>
        <v>0</v>
      </c>
      <c r="BF260" s="213">
        <f>IF(N260="snížená",J260,0)</f>
        <v>0</v>
      </c>
      <c r="BG260" s="213">
        <f>IF(N260="zákl. přenesená",J260,0)</f>
        <v>0</v>
      </c>
      <c r="BH260" s="213">
        <f>IF(N260="sníž. přenesená",J260,0)</f>
        <v>0</v>
      </c>
      <c r="BI260" s="213">
        <f>IF(N260="nulová",J260,0)</f>
        <v>0</v>
      </c>
      <c r="BJ260" s="19" t="s">
        <v>85</v>
      </c>
      <c r="BK260" s="213">
        <f>ROUND(I260*H260,2)</f>
        <v>0</v>
      </c>
      <c r="BL260" s="19" t="s">
        <v>138</v>
      </c>
      <c r="BM260" s="212" t="s">
        <v>378</v>
      </c>
    </row>
    <row r="261" s="2" customFormat="1">
      <c r="A261" s="40"/>
      <c r="B261" s="41"/>
      <c r="C261" s="42"/>
      <c r="D261" s="214" t="s">
        <v>140</v>
      </c>
      <c r="E261" s="42"/>
      <c r="F261" s="215" t="s">
        <v>379</v>
      </c>
      <c r="G261" s="42"/>
      <c r="H261" s="42"/>
      <c r="I261" s="216"/>
      <c r="J261" s="42"/>
      <c r="K261" s="42"/>
      <c r="L261" s="46"/>
      <c r="M261" s="217"/>
      <c r="N261" s="218"/>
      <c r="O261" s="86"/>
      <c r="P261" s="86"/>
      <c r="Q261" s="86"/>
      <c r="R261" s="86"/>
      <c r="S261" s="86"/>
      <c r="T261" s="87"/>
      <c r="U261" s="40"/>
      <c r="V261" s="40"/>
      <c r="W261" s="40"/>
      <c r="X261" s="40"/>
      <c r="Y261" s="40"/>
      <c r="Z261" s="40"/>
      <c r="AA261" s="40"/>
      <c r="AB261" s="40"/>
      <c r="AC261" s="40"/>
      <c r="AD261" s="40"/>
      <c r="AE261" s="40"/>
      <c r="AT261" s="19" t="s">
        <v>140</v>
      </c>
      <c r="AU261" s="19" t="s">
        <v>85</v>
      </c>
    </row>
    <row r="262" s="2" customFormat="1" ht="16.5" customHeight="1">
      <c r="A262" s="40"/>
      <c r="B262" s="41"/>
      <c r="C262" s="200" t="s">
        <v>380</v>
      </c>
      <c r="D262" s="200" t="s">
        <v>134</v>
      </c>
      <c r="E262" s="201" t="s">
        <v>381</v>
      </c>
      <c r="F262" s="202" t="s">
        <v>382</v>
      </c>
      <c r="G262" s="203" t="s">
        <v>157</v>
      </c>
      <c r="H262" s="204">
        <v>12.6</v>
      </c>
      <c r="I262" s="205"/>
      <c r="J262" s="206">
        <f>ROUND(I262*H262,2)</f>
        <v>0</v>
      </c>
      <c r="K262" s="207"/>
      <c r="L262" s="46"/>
      <c r="M262" s="208" t="s">
        <v>19</v>
      </c>
      <c r="N262" s="209" t="s">
        <v>48</v>
      </c>
      <c r="O262" s="86"/>
      <c r="P262" s="210">
        <f>O262*H262</f>
        <v>0</v>
      </c>
      <c r="Q262" s="210">
        <v>0</v>
      </c>
      <c r="R262" s="210">
        <f>Q262*H262</f>
        <v>0</v>
      </c>
      <c r="S262" s="210">
        <v>0</v>
      </c>
      <c r="T262" s="211">
        <f>S262*H262</f>
        <v>0</v>
      </c>
      <c r="U262" s="40"/>
      <c r="V262" s="40"/>
      <c r="W262" s="40"/>
      <c r="X262" s="40"/>
      <c r="Y262" s="40"/>
      <c r="Z262" s="40"/>
      <c r="AA262" s="40"/>
      <c r="AB262" s="40"/>
      <c r="AC262" s="40"/>
      <c r="AD262" s="40"/>
      <c r="AE262" s="40"/>
      <c r="AR262" s="212" t="s">
        <v>138</v>
      </c>
      <c r="AT262" s="212" t="s">
        <v>134</v>
      </c>
      <c r="AU262" s="212" t="s">
        <v>85</v>
      </c>
      <c r="AY262" s="19" t="s">
        <v>133</v>
      </c>
      <c r="BE262" s="213">
        <f>IF(N262="základní",J262,0)</f>
        <v>0</v>
      </c>
      <c r="BF262" s="213">
        <f>IF(N262="snížená",J262,0)</f>
        <v>0</v>
      </c>
      <c r="BG262" s="213">
        <f>IF(N262="zákl. přenesená",J262,0)</f>
        <v>0</v>
      </c>
      <c r="BH262" s="213">
        <f>IF(N262="sníž. přenesená",J262,0)</f>
        <v>0</v>
      </c>
      <c r="BI262" s="213">
        <f>IF(N262="nulová",J262,0)</f>
        <v>0</v>
      </c>
      <c r="BJ262" s="19" t="s">
        <v>85</v>
      </c>
      <c r="BK262" s="213">
        <f>ROUND(I262*H262,2)</f>
        <v>0</v>
      </c>
      <c r="BL262" s="19" t="s">
        <v>138</v>
      </c>
      <c r="BM262" s="212" t="s">
        <v>383</v>
      </c>
    </row>
    <row r="263" s="2" customFormat="1">
      <c r="A263" s="40"/>
      <c r="B263" s="41"/>
      <c r="C263" s="42"/>
      <c r="D263" s="214" t="s">
        <v>140</v>
      </c>
      <c r="E263" s="42"/>
      <c r="F263" s="215" t="s">
        <v>384</v>
      </c>
      <c r="G263" s="42"/>
      <c r="H263" s="42"/>
      <c r="I263" s="216"/>
      <c r="J263" s="42"/>
      <c r="K263" s="42"/>
      <c r="L263" s="46"/>
      <c r="M263" s="217"/>
      <c r="N263" s="218"/>
      <c r="O263" s="86"/>
      <c r="P263" s="86"/>
      <c r="Q263" s="86"/>
      <c r="R263" s="86"/>
      <c r="S263" s="86"/>
      <c r="T263" s="87"/>
      <c r="U263" s="40"/>
      <c r="V263" s="40"/>
      <c r="W263" s="40"/>
      <c r="X263" s="40"/>
      <c r="Y263" s="40"/>
      <c r="Z263" s="40"/>
      <c r="AA263" s="40"/>
      <c r="AB263" s="40"/>
      <c r="AC263" s="40"/>
      <c r="AD263" s="40"/>
      <c r="AE263" s="40"/>
      <c r="AT263" s="19" t="s">
        <v>140</v>
      </c>
      <c r="AU263" s="19" t="s">
        <v>85</v>
      </c>
    </row>
    <row r="264" s="13" customFormat="1">
      <c r="A264" s="13"/>
      <c r="B264" s="230"/>
      <c r="C264" s="231"/>
      <c r="D264" s="221" t="s">
        <v>142</v>
      </c>
      <c r="E264" s="231"/>
      <c r="F264" s="233" t="s">
        <v>385</v>
      </c>
      <c r="G264" s="231"/>
      <c r="H264" s="234">
        <v>12.6</v>
      </c>
      <c r="I264" s="235"/>
      <c r="J264" s="231"/>
      <c r="K264" s="231"/>
      <c r="L264" s="236"/>
      <c r="M264" s="237"/>
      <c r="N264" s="238"/>
      <c r="O264" s="238"/>
      <c r="P264" s="238"/>
      <c r="Q264" s="238"/>
      <c r="R264" s="238"/>
      <c r="S264" s="238"/>
      <c r="T264" s="239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T264" s="240" t="s">
        <v>142</v>
      </c>
      <c r="AU264" s="240" t="s">
        <v>85</v>
      </c>
      <c r="AV264" s="13" t="s">
        <v>87</v>
      </c>
      <c r="AW264" s="13" t="s">
        <v>4</v>
      </c>
      <c r="AX264" s="13" t="s">
        <v>85</v>
      </c>
      <c r="AY264" s="240" t="s">
        <v>133</v>
      </c>
    </row>
    <row r="265" s="2" customFormat="1" ht="16.5" customHeight="1">
      <c r="A265" s="40"/>
      <c r="B265" s="41"/>
      <c r="C265" s="200" t="s">
        <v>386</v>
      </c>
      <c r="D265" s="200" t="s">
        <v>134</v>
      </c>
      <c r="E265" s="201" t="s">
        <v>387</v>
      </c>
      <c r="F265" s="202" t="s">
        <v>388</v>
      </c>
      <c r="G265" s="203" t="s">
        <v>193</v>
      </c>
      <c r="H265" s="204">
        <v>1.2509999999999999</v>
      </c>
      <c r="I265" s="205"/>
      <c r="J265" s="206">
        <f>ROUND(I265*H265,2)</f>
        <v>0</v>
      </c>
      <c r="K265" s="207"/>
      <c r="L265" s="46"/>
      <c r="M265" s="208" t="s">
        <v>19</v>
      </c>
      <c r="N265" s="209" t="s">
        <v>48</v>
      </c>
      <c r="O265" s="86"/>
      <c r="P265" s="210">
        <f>O265*H265</f>
        <v>0</v>
      </c>
      <c r="Q265" s="210">
        <v>0</v>
      </c>
      <c r="R265" s="210">
        <f>Q265*H265</f>
        <v>0</v>
      </c>
      <c r="S265" s="210">
        <v>0</v>
      </c>
      <c r="T265" s="211">
        <f>S265*H265</f>
        <v>0</v>
      </c>
      <c r="U265" s="40"/>
      <c r="V265" s="40"/>
      <c r="W265" s="40"/>
      <c r="X265" s="40"/>
      <c r="Y265" s="40"/>
      <c r="Z265" s="40"/>
      <c r="AA265" s="40"/>
      <c r="AB265" s="40"/>
      <c r="AC265" s="40"/>
      <c r="AD265" s="40"/>
      <c r="AE265" s="40"/>
      <c r="AR265" s="212" t="s">
        <v>138</v>
      </c>
      <c r="AT265" s="212" t="s">
        <v>134</v>
      </c>
      <c r="AU265" s="212" t="s">
        <v>85</v>
      </c>
      <c r="AY265" s="19" t="s">
        <v>133</v>
      </c>
      <c r="BE265" s="213">
        <f>IF(N265="základní",J265,0)</f>
        <v>0</v>
      </c>
      <c r="BF265" s="213">
        <f>IF(N265="snížená",J265,0)</f>
        <v>0</v>
      </c>
      <c r="BG265" s="213">
        <f>IF(N265="zákl. přenesená",J265,0)</f>
        <v>0</v>
      </c>
      <c r="BH265" s="213">
        <f>IF(N265="sníž. přenesená",J265,0)</f>
        <v>0</v>
      </c>
      <c r="BI265" s="213">
        <f>IF(N265="nulová",J265,0)</f>
        <v>0</v>
      </c>
      <c r="BJ265" s="19" t="s">
        <v>85</v>
      </c>
      <c r="BK265" s="213">
        <f>ROUND(I265*H265,2)</f>
        <v>0</v>
      </c>
      <c r="BL265" s="19" t="s">
        <v>138</v>
      </c>
      <c r="BM265" s="212" t="s">
        <v>389</v>
      </c>
    </row>
    <row r="266" s="2" customFormat="1">
      <c r="A266" s="40"/>
      <c r="B266" s="41"/>
      <c r="C266" s="42"/>
      <c r="D266" s="214" t="s">
        <v>140</v>
      </c>
      <c r="E266" s="42"/>
      <c r="F266" s="215" t="s">
        <v>390</v>
      </c>
      <c r="G266" s="42"/>
      <c r="H266" s="42"/>
      <c r="I266" s="216"/>
      <c r="J266" s="42"/>
      <c r="K266" s="42"/>
      <c r="L266" s="46"/>
      <c r="M266" s="217"/>
      <c r="N266" s="218"/>
      <c r="O266" s="86"/>
      <c r="P266" s="86"/>
      <c r="Q266" s="86"/>
      <c r="R266" s="86"/>
      <c r="S266" s="86"/>
      <c r="T266" s="87"/>
      <c r="U266" s="40"/>
      <c r="V266" s="40"/>
      <c r="W266" s="40"/>
      <c r="X266" s="40"/>
      <c r="Y266" s="40"/>
      <c r="Z266" s="40"/>
      <c r="AA266" s="40"/>
      <c r="AB266" s="40"/>
      <c r="AC266" s="40"/>
      <c r="AD266" s="40"/>
      <c r="AE266" s="40"/>
      <c r="AT266" s="19" t="s">
        <v>140</v>
      </c>
      <c r="AU266" s="19" t="s">
        <v>85</v>
      </c>
    </row>
    <row r="267" s="11" customFormat="1" ht="25.92" customHeight="1">
      <c r="A267" s="11"/>
      <c r="B267" s="186"/>
      <c r="C267" s="187"/>
      <c r="D267" s="188" t="s">
        <v>76</v>
      </c>
      <c r="E267" s="189" t="s">
        <v>391</v>
      </c>
      <c r="F267" s="189" t="s">
        <v>392</v>
      </c>
      <c r="G267" s="187"/>
      <c r="H267" s="187"/>
      <c r="I267" s="190"/>
      <c r="J267" s="191">
        <f>BK267</f>
        <v>0</v>
      </c>
      <c r="K267" s="187"/>
      <c r="L267" s="192"/>
      <c r="M267" s="193"/>
      <c r="N267" s="194"/>
      <c r="O267" s="194"/>
      <c r="P267" s="195">
        <f>SUM(P268:P278)</f>
        <v>0</v>
      </c>
      <c r="Q267" s="194"/>
      <c r="R267" s="195">
        <f>SUM(R268:R278)</f>
        <v>0</v>
      </c>
      <c r="S267" s="194"/>
      <c r="T267" s="196">
        <f>SUM(T268:T278)</f>
        <v>0</v>
      </c>
      <c r="U267" s="11"/>
      <c r="V267" s="11"/>
      <c r="W267" s="11"/>
      <c r="X267" s="11"/>
      <c r="Y267" s="11"/>
      <c r="Z267" s="11"/>
      <c r="AA267" s="11"/>
      <c r="AB267" s="11"/>
      <c r="AC267" s="11"/>
      <c r="AD267" s="11"/>
      <c r="AE267" s="11"/>
      <c r="AR267" s="197" t="s">
        <v>85</v>
      </c>
      <c r="AT267" s="198" t="s">
        <v>76</v>
      </c>
      <c r="AU267" s="198" t="s">
        <v>77</v>
      </c>
      <c r="AY267" s="197" t="s">
        <v>133</v>
      </c>
      <c r="BK267" s="199">
        <f>SUM(BK268:BK278)</f>
        <v>0</v>
      </c>
    </row>
    <row r="268" s="2" customFormat="1" ht="16.5" customHeight="1">
      <c r="A268" s="40"/>
      <c r="B268" s="41"/>
      <c r="C268" s="200" t="s">
        <v>393</v>
      </c>
      <c r="D268" s="200" t="s">
        <v>134</v>
      </c>
      <c r="E268" s="201" t="s">
        <v>394</v>
      </c>
      <c r="F268" s="202" t="s">
        <v>395</v>
      </c>
      <c r="G268" s="203" t="s">
        <v>137</v>
      </c>
      <c r="H268" s="204">
        <v>45.799999999999997</v>
      </c>
      <c r="I268" s="205"/>
      <c r="J268" s="206">
        <f>ROUND(I268*H268,2)</f>
        <v>0</v>
      </c>
      <c r="K268" s="207"/>
      <c r="L268" s="46"/>
      <c r="M268" s="208" t="s">
        <v>19</v>
      </c>
      <c r="N268" s="209" t="s">
        <v>48</v>
      </c>
      <c r="O268" s="86"/>
      <c r="P268" s="210">
        <f>O268*H268</f>
        <v>0</v>
      </c>
      <c r="Q268" s="210">
        <v>0</v>
      </c>
      <c r="R268" s="210">
        <f>Q268*H268</f>
        <v>0</v>
      </c>
      <c r="S268" s="210">
        <v>0</v>
      </c>
      <c r="T268" s="211">
        <f>S268*H268</f>
        <v>0</v>
      </c>
      <c r="U268" s="40"/>
      <c r="V268" s="40"/>
      <c r="W268" s="40"/>
      <c r="X268" s="40"/>
      <c r="Y268" s="40"/>
      <c r="Z268" s="40"/>
      <c r="AA268" s="40"/>
      <c r="AB268" s="40"/>
      <c r="AC268" s="40"/>
      <c r="AD268" s="40"/>
      <c r="AE268" s="40"/>
      <c r="AR268" s="212" t="s">
        <v>138</v>
      </c>
      <c r="AT268" s="212" t="s">
        <v>134</v>
      </c>
      <c r="AU268" s="212" t="s">
        <v>85</v>
      </c>
      <c r="AY268" s="19" t="s">
        <v>133</v>
      </c>
      <c r="BE268" s="213">
        <f>IF(N268="základní",J268,0)</f>
        <v>0</v>
      </c>
      <c r="BF268" s="213">
        <f>IF(N268="snížená",J268,0)</f>
        <v>0</v>
      </c>
      <c r="BG268" s="213">
        <f>IF(N268="zákl. přenesená",J268,0)</f>
        <v>0</v>
      </c>
      <c r="BH268" s="213">
        <f>IF(N268="sníž. přenesená",J268,0)</f>
        <v>0</v>
      </c>
      <c r="BI268" s="213">
        <f>IF(N268="nulová",J268,0)</f>
        <v>0</v>
      </c>
      <c r="BJ268" s="19" t="s">
        <v>85</v>
      </c>
      <c r="BK268" s="213">
        <f>ROUND(I268*H268,2)</f>
        <v>0</v>
      </c>
      <c r="BL268" s="19" t="s">
        <v>138</v>
      </c>
      <c r="BM268" s="212" t="s">
        <v>396</v>
      </c>
    </row>
    <row r="269" s="12" customFormat="1">
      <c r="A269" s="12"/>
      <c r="B269" s="219"/>
      <c r="C269" s="220"/>
      <c r="D269" s="221" t="s">
        <v>142</v>
      </c>
      <c r="E269" s="222" t="s">
        <v>19</v>
      </c>
      <c r="F269" s="223" t="s">
        <v>397</v>
      </c>
      <c r="G269" s="220"/>
      <c r="H269" s="222" t="s">
        <v>19</v>
      </c>
      <c r="I269" s="224"/>
      <c r="J269" s="220"/>
      <c r="K269" s="220"/>
      <c r="L269" s="225"/>
      <c r="M269" s="226"/>
      <c r="N269" s="227"/>
      <c r="O269" s="227"/>
      <c r="P269" s="227"/>
      <c r="Q269" s="227"/>
      <c r="R269" s="227"/>
      <c r="S269" s="227"/>
      <c r="T269" s="228"/>
      <c r="U269" s="12"/>
      <c r="V269" s="12"/>
      <c r="W269" s="12"/>
      <c r="X269" s="12"/>
      <c r="Y269" s="12"/>
      <c r="Z269" s="12"/>
      <c r="AA269" s="12"/>
      <c r="AB269" s="12"/>
      <c r="AC269" s="12"/>
      <c r="AD269" s="12"/>
      <c r="AE269" s="12"/>
      <c r="AT269" s="229" t="s">
        <v>142</v>
      </c>
      <c r="AU269" s="229" t="s">
        <v>85</v>
      </c>
      <c r="AV269" s="12" t="s">
        <v>85</v>
      </c>
      <c r="AW269" s="12" t="s">
        <v>37</v>
      </c>
      <c r="AX269" s="12" t="s">
        <v>77</v>
      </c>
      <c r="AY269" s="229" t="s">
        <v>133</v>
      </c>
    </row>
    <row r="270" s="13" customFormat="1">
      <c r="A270" s="13"/>
      <c r="B270" s="230"/>
      <c r="C270" s="231"/>
      <c r="D270" s="221" t="s">
        <v>142</v>
      </c>
      <c r="E270" s="232" t="s">
        <v>19</v>
      </c>
      <c r="F270" s="233" t="s">
        <v>398</v>
      </c>
      <c r="G270" s="231"/>
      <c r="H270" s="234">
        <v>6.2000000000000002</v>
      </c>
      <c r="I270" s="235"/>
      <c r="J270" s="231"/>
      <c r="K270" s="231"/>
      <c r="L270" s="236"/>
      <c r="M270" s="237"/>
      <c r="N270" s="238"/>
      <c r="O270" s="238"/>
      <c r="P270" s="238"/>
      <c r="Q270" s="238"/>
      <c r="R270" s="238"/>
      <c r="S270" s="238"/>
      <c r="T270" s="239"/>
      <c r="U270" s="13"/>
      <c r="V270" s="13"/>
      <c r="W270" s="13"/>
      <c r="X270" s="13"/>
      <c r="Y270" s="13"/>
      <c r="Z270" s="13"/>
      <c r="AA270" s="13"/>
      <c r="AB270" s="13"/>
      <c r="AC270" s="13"/>
      <c r="AD270" s="13"/>
      <c r="AE270" s="13"/>
      <c r="AT270" s="240" t="s">
        <v>142</v>
      </c>
      <c r="AU270" s="240" t="s">
        <v>85</v>
      </c>
      <c r="AV270" s="13" t="s">
        <v>87</v>
      </c>
      <c r="AW270" s="13" t="s">
        <v>37</v>
      </c>
      <c r="AX270" s="13" t="s">
        <v>77</v>
      </c>
      <c r="AY270" s="240" t="s">
        <v>133</v>
      </c>
    </row>
    <row r="271" s="12" customFormat="1">
      <c r="A271" s="12"/>
      <c r="B271" s="219"/>
      <c r="C271" s="220"/>
      <c r="D271" s="221" t="s">
        <v>142</v>
      </c>
      <c r="E271" s="222" t="s">
        <v>19</v>
      </c>
      <c r="F271" s="223" t="s">
        <v>399</v>
      </c>
      <c r="G271" s="220"/>
      <c r="H271" s="222" t="s">
        <v>19</v>
      </c>
      <c r="I271" s="224"/>
      <c r="J271" s="220"/>
      <c r="K271" s="220"/>
      <c r="L271" s="225"/>
      <c r="M271" s="226"/>
      <c r="N271" s="227"/>
      <c r="O271" s="227"/>
      <c r="P271" s="227"/>
      <c r="Q271" s="227"/>
      <c r="R271" s="227"/>
      <c r="S271" s="227"/>
      <c r="T271" s="228"/>
      <c r="U271" s="12"/>
      <c r="V271" s="12"/>
      <c r="W271" s="12"/>
      <c r="X271" s="12"/>
      <c r="Y271" s="12"/>
      <c r="Z271" s="12"/>
      <c r="AA271" s="12"/>
      <c r="AB271" s="12"/>
      <c r="AC271" s="12"/>
      <c r="AD271" s="12"/>
      <c r="AE271" s="12"/>
      <c r="AT271" s="229" t="s">
        <v>142</v>
      </c>
      <c r="AU271" s="229" t="s">
        <v>85</v>
      </c>
      <c r="AV271" s="12" t="s">
        <v>85</v>
      </c>
      <c r="AW271" s="12" t="s">
        <v>37</v>
      </c>
      <c r="AX271" s="12" t="s">
        <v>77</v>
      </c>
      <c r="AY271" s="229" t="s">
        <v>133</v>
      </c>
    </row>
    <row r="272" s="13" customFormat="1">
      <c r="A272" s="13"/>
      <c r="B272" s="230"/>
      <c r="C272" s="231"/>
      <c r="D272" s="221" t="s">
        <v>142</v>
      </c>
      <c r="E272" s="232" t="s">
        <v>19</v>
      </c>
      <c r="F272" s="233" t="s">
        <v>400</v>
      </c>
      <c r="G272" s="231"/>
      <c r="H272" s="234">
        <v>15.300000000000001</v>
      </c>
      <c r="I272" s="235"/>
      <c r="J272" s="231"/>
      <c r="K272" s="231"/>
      <c r="L272" s="236"/>
      <c r="M272" s="237"/>
      <c r="N272" s="238"/>
      <c r="O272" s="238"/>
      <c r="P272" s="238"/>
      <c r="Q272" s="238"/>
      <c r="R272" s="238"/>
      <c r="S272" s="238"/>
      <c r="T272" s="239"/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  <c r="AE272" s="13"/>
      <c r="AT272" s="240" t="s">
        <v>142</v>
      </c>
      <c r="AU272" s="240" t="s">
        <v>85</v>
      </c>
      <c r="AV272" s="13" t="s">
        <v>87</v>
      </c>
      <c r="AW272" s="13" t="s">
        <v>37</v>
      </c>
      <c r="AX272" s="13" t="s">
        <v>77</v>
      </c>
      <c r="AY272" s="240" t="s">
        <v>133</v>
      </c>
    </row>
    <row r="273" s="12" customFormat="1">
      <c r="A273" s="12"/>
      <c r="B273" s="219"/>
      <c r="C273" s="220"/>
      <c r="D273" s="221" t="s">
        <v>142</v>
      </c>
      <c r="E273" s="222" t="s">
        <v>19</v>
      </c>
      <c r="F273" s="223" t="s">
        <v>401</v>
      </c>
      <c r="G273" s="220"/>
      <c r="H273" s="222" t="s">
        <v>19</v>
      </c>
      <c r="I273" s="224"/>
      <c r="J273" s="220"/>
      <c r="K273" s="220"/>
      <c r="L273" s="225"/>
      <c r="M273" s="226"/>
      <c r="N273" s="227"/>
      <c r="O273" s="227"/>
      <c r="P273" s="227"/>
      <c r="Q273" s="227"/>
      <c r="R273" s="227"/>
      <c r="S273" s="227"/>
      <c r="T273" s="228"/>
      <c r="U273" s="12"/>
      <c r="V273" s="12"/>
      <c r="W273" s="12"/>
      <c r="X273" s="12"/>
      <c r="Y273" s="12"/>
      <c r="Z273" s="12"/>
      <c r="AA273" s="12"/>
      <c r="AB273" s="12"/>
      <c r="AC273" s="12"/>
      <c r="AD273" s="12"/>
      <c r="AE273" s="12"/>
      <c r="AT273" s="229" t="s">
        <v>142</v>
      </c>
      <c r="AU273" s="229" t="s">
        <v>85</v>
      </c>
      <c r="AV273" s="12" t="s">
        <v>85</v>
      </c>
      <c r="AW273" s="12" t="s">
        <v>37</v>
      </c>
      <c r="AX273" s="12" t="s">
        <v>77</v>
      </c>
      <c r="AY273" s="229" t="s">
        <v>133</v>
      </c>
    </row>
    <row r="274" s="13" customFormat="1">
      <c r="A274" s="13"/>
      <c r="B274" s="230"/>
      <c r="C274" s="231"/>
      <c r="D274" s="221" t="s">
        <v>142</v>
      </c>
      <c r="E274" s="232" t="s">
        <v>19</v>
      </c>
      <c r="F274" s="233" t="s">
        <v>402</v>
      </c>
      <c r="G274" s="231"/>
      <c r="H274" s="234">
        <v>24.300000000000001</v>
      </c>
      <c r="I274" s="235"/>
      <c r="J274" s="231"/>
      <c r="K274" s="231"/>
      <c r="L274" s="236"/>
      <c r="M274" s="237"/>
      <c r="N274" s="238"/>
      <c r="O274" s="238"/>
      <c r="P274" s="238"/>
      <c r="Q274" s="238"/>
      <c r="R274" s="238"/>
      <c r="S274" s="238"/>
      <c r="T274" s="239"/>
      <c r="U274" s="13"/>
      <c r="V274" s="13"/>
      <c r="W274" s="13"/>
      <c r="X274" s="13"/>
      <c r="Y274" s="13"/>
      <c r="Z274" s="13"/>
      <c r="AA274" s="13"/>
      <c r="AB274" s="13"/>
      <c r="AC274" s="13"/>
      <c r="AD274" s="13"/>
      <c r="AE274" s="13"/>
      <c r="AT274" s="240" t="s">
        <v>142</v>
      </c>
      <c r="AU274" s="240" t="s">
        <v>85</v>
      </c>
      <c r="AV274" s="13" t="s">
        <v>87</v>
      </c>
      <c r="AW274" s="13" t="s">
        <v>37</v>
      </c>
      <c r="AX274" s="13" t="s">
        <v>77</v>
      </c>
      <c r="AY274" s="240" t="s">
        <v>133</v>
      </c>
    </row>
    <row r="275" s="15" customFormat="1">
      <c r="A275" s="15"/>
      <c r="B275" s="252"/>
      <c r="C275" s="253"/>
      <c r="D275" s="221" t="s">
        <v>142</v>
      </c>
      <c r="E275" s="254" t="s">
        <v>19</v>
      </c>
      <c r="F275" s="255" t="s">
        <v>154</v>
      </c>
      <c r="G275" s="253"/>
      <c r="H275" s="256">
        <v>45.799999999999997</v>
      </c>
      <c r="I275" s="257"/>
      <c r="J275" s="253"/>
      <c r="K275" s="253"/>
      <c r="L275" s="258"/>
      <c r="M275" s="259"/>
      <c r="N275" s="260"/>
      <c r="O275" s="260"/>
      <c r="P275" s="260"/>
      <c r="Q275" s="260"/>
      <c r="R275" s="260"/>
      <c r="S275" s="260"/>
      <c r="T275" s="261"/>
      <c r="U275" s="15"/>
      <c r="V275" s="15"/>
      <c r="W275" s="15"/>
      <c r="X275" s="15"/>
      <c r="Y275" s="15"/>
      <c r="Z275" s="15"/>
      <c r="AA275" s="15"/>
      <c r="AB275" s="15"/>
      <c r="AC275" s="15"/>
      <c r="AD275" s="15"/>
      <c r="AE275" s="15"/>
      <c r="AT275" s="262" t="s">
        <v>142</v>
      </c>
      <c r="AU275" s="262" t="s">
        <v>85</v>
      </c>
      <c r="AV275" s="15" t="s">
        <v>138</v>
      </c>
      <c r="AW275" s="15" t="s">
        <v>37</v>
      </c>
      <c r="AX275" s="15" t="s">
        <v>85</v>
      </c>
      <c r="AY275" s="262" t="s">
        <v>133</v>
      </c>
    </row>
    <row r="276" s="2" customFormat="1" ht="24.15" customHeight="1">
      <c r="A276" s="40"/>
      <c r="B276" s="41"/>
      <c r="C276" s="200" t="s">
        <v>403</v>
      </c>
      <c r="D276" s="200" t="s">
        <v>134</v>
      </c>
      <c r="E276" s="201" t="s">
        <v>268</v>
      </c>
      <c r="F276" s="202" t="s">
        <v>269</v>
      </c>
      <c r="G276" s="203" t="s">
        <v>193</v>
      </c>
      <c r="H276" s="204">
        <v>1</v>
      </c>
      <c r="I276" s="205"/>
      <c r="J276" s="206">
        <f>ROUND(I276*H276,2)</f>
        <v>0</v>
      </c>
      <c r="K276" s="207"/>
      <c r="L276" s="46"/>
      <c r="M276" s="208" t="s">
        <v>19</v>
      </c>
      <c r="N276" s="209" t="s">
        <v>48</v>
      </c>
      <c r="O276" s="86"/>
      <c r="P276" s="210">
        <f>O276*H276</f>
        <v>0</v>
      </c>
      <c r="Q276" s="210">
        <v>0</v>
      </c>
      <c r="R276" s="210">
        <f>Q276*H276</f>
        <v>0</v>
      </c>
      <c r="S276" s="210">
        <v>0</v>
      </c>
      <c r="T276" s="211">
        <f>S276*H276</f>
        <v>0</v>
      </c>
      <c r="U276" s="40"/>
      <c r="V276" s="40"/>
      <c r="W276" s="40"/>
      <c r="X276" s="40"/>
      <c r="Y276" s="40"/>
      <c r="Z276" s="40"/>
      <c r="AA276" s="40"/>
      <c r="AB276" s="40"/>
      <c r="AC276" s="40"/>
      <c r="AD276" s="40"/>
      <c r="AE276" s="40"/>
      <c r="AR276" s="212" t="s">
        <v>138</v>
      </c>
      <c r="AT276" s="212" t="s">
        <v>134</v>
      </c>
      <c r="AU276" s="212" t="s">
        <v>85</v>
      </c>
      <c r="AY276" s="19" t="s">
        <v>133</v>
      </c>
      <c r="BE276" s="213">
        <f>IF(N276="základní",J276,0)</f>
        <v>0</v>
      </c>
      <c r="BF276" s="213">
        <f>IF(N276="snížená",J276,0)</f>
        <v>0</v>
      </c>
      <c r="BG276" s="213">
        <f>IF(N276="zákl. přenesená",J276,0)</f>
        <v>0</v>
      </c>
      <c r="BH276" s="213">
        <f>IF(N276="sníž. přenesená",J276,0)</f>
        <v>0</v>
      </c>
      <c r="BI276" s="213">
        <f>IF(N276="nulová",J276,0)</f>
        <v>0</v>
      </c>
      <c r="BJ276" s="19" t="s">
        <v>85</v>
      </c>
      <c r="BK276" s="213">
        <f>ROUND(I276*H276,2)</f>
        <v>0</v>
      </c>
      <c r="BL276" s="19" t="s">
        <v>138</v>
      </c>
      <c r="BM276" s="212" t="s">
        <v>404</v>
      </c>
    </row>
    <row r="277" s="2" customFormat="1">
      <c r="A277" s="40"/>
      <c r="B277" s="41"/>
      <c r="C277" s="42"/>
      <c r="D277" s="214" t="s">
        <v>140</v>
      </c>
      <c r="E277" s="42"/>
      <c r="F277" s="215" t="s">
        <v>271</v>
      </c>
      <c r="G277" s="42"/>
      <c r="H277" s="42"/>
      <c r="I277" s="216"/>
      <c r="J277" s="42"/>
      <c r="K277" s="42"/>
      <c r="L277" s="46"/>
      <c r="M277" s="217"/>
      <c r="N277" s="218"/>
      <c r="O277" s="86"/>
      <c r="P277" s="86"/>
      <c r="Q277" s="86"/>
      <c r="R277" s="86"/>
      <c r="S277" s="86"/>
      <c r="T277" s="87"/>
      <c r="U277" s="40"/>
      <c r="V277" s="40"/>
      <c r="W277" s="40"/>
      <c r="X277" s="40"/>
      <c r="Y277" s="40"/>
      <c r="Z277" s="40"/>
      <c r="AA277" s="40"/>
      <c r="AB277" s="40"/>
      <c r="AC277" s="40"/>
      <c r="AD277" s="40"/>
      <c r="AE277" s="40"/>
      <c r="AT277" s="19" t="s">
        <v>140</v>
      </c>
      <c r="AU277" s="19" t="s">
        <v>85</v>
      </c>
    </row>
    <row r="278" s="2" customFormat="1">
      <c r="A278" s="40"/>
      <c r="B278" s="41"/>
      <c r="C278" s="42"/>
      <c r="D278" s="221" t="s">
        <v>249</v>
      </c>
      <c r="E278" s="42"/>
      <c r="F278" s="274" t="s">
        <v>260</v>
      </c>
      <c r="G278" s="42"/>
      <c r="H278" s="42"/>
      <c r="I278" s="216"/>
      <c r="J278" s="42"/>
      <c r="K278" s="42"/>
      <c r="L278" s="46"/>
      <c r="M278" s="217"/>
      <c r="N278" s="218"/>
      <c r="O278" s="86"/>
      <c r="P278" s="86"/>
      <c r="Q278" s="86"/>
      <c r="R278" s="86"/>
      <c r="S278" s="86"/>
      <c r="T278" s="87"/>
      <c r="U278" s="40"/>
      <c r="V278" s="40"/>
      <c r="W278" s="40"/>
      <c r="X278" s="40"/>
      <c r="Y278" s="40"/>
      <c r="Z278" s="40"/>
      <c r="AA278" s="40"/>
      <c r="AB278" s="40"/>
      <c r="AC278" s="40"/>
      <c r="AD278" s="40"/>
      <c r="AE278" s="40"/>
      <c r="AT278" s="19" t="s">
        <v>249</v>
      </c>
      <c r="AU278" s="19" t="s">
        <v>85</v>
      </c>
    </row>
    <row r="279" s="11" customFormat="1" ht="25.92" customHeight="1">
      <c r="A279" s="11"/>
      <c r="B279" s="186"/>
      <c r="C279" s="187"/>
      <c r="D279" s="188" t="s">
        <v>76</v>
      </c>
      <c r="E279" s="189" t="s">
        <v>405</v>
      </c>
      <c r="F279" s="189" t="s">
        <v>406</v>
      </c>
      <c r="G279" s="187"/>
      <c r="H279" s="187"/>
      <c r="I279" s="190"/>
      <c r="J279" s="191">
        <f>BK279</f>
        <v>0</v>
      </c>
      <c r="K279" s="187"/>
      <c r="L279" s="192"/>
      <c r="M279" s="193"/>
      <c r="N279" s="194"/>
      <c r="O279" s="194"/>
      <c r="P279" s="195">
        <f>SUM(P280:P303)</f>
        <v>0</v>
      </c>
      <c r="Q279" s="194"/>
      <c r="R279" s="195">
        <f>SUM(R280:R303)</f>
        <v>0.059999999999999998</v>
      </c>
      <c r="S279" s="194"/>
      <c r="T279" s="196">
        <f>SUM(T280:T303)</f>
        <v>0</v>
      </c>
      <c r="U279" s="11"/>
      <c r="V279" s="11"/>
      <c r="W279" s="11"/>
      <c r="X279" s="11"/>
      <c r="Y279" s="11"/>
      <c r="Z279" s="11"/>
      <c r="AA279" s="11"/>
      <c r="AB279" s="11"/>
      <c r="AC279" s="11"/>
      <c r="AD279" s="11"/>
      <c r="AE279" s="11"/>
      <c r="AR279" s="197" t="s">
        <v>85</v>
      </c>
      <c r="AT279" s="198" t="s">
        <v>76</v>
      </c>
      <c r="AU279" s="198" t="s">
        <v>77</v>
      </c>
      <c r="AY279" s="197" t="s">
        <v>133</v>
      </c>
      <c r="BK279" s="199">
        <f>SUM(BK280:BK303)</f>
        <v>0</v>
      </c>
    </row>
    <row r="280" s="2" customFormat="1" ht="16.5" customHeight="1">
      <c r="A280" s="40"/>
      <c r="B280" s="41"/>
      <c r="C280" s="200" t="s">
        <v>407</v>
      </c>
      <c r="D280" s="200" t="s">
        <v>134</v>
      </c>
      <c r="E280" s="201" t="s">
        <v>408</v>
      </c>
      <c r="F280" s="202" t="s">
        <v>409</v>
      </c>
      <c r="G280" s="203" t="s">
        <v>277</v>
      </c>
      <c r="H280" s="204">
        <v>6</v>
      </c>
      <c r="I280" s="205"/>
      <c r="J280" s="206">
        <f>ROUND(I280*H280,2)</f>
        <v>0</v>
      </c>
      <c r="K280" s="207"/>
      <c r="L280" s="46"/>
      <c r="M280" s="208" t="s">
        <v>19</v>
      </c>
      <c r="N280" s="209" t="s">
        <v>48</v>
      </c>
      <c r="O280" s="86"/>
      <c r="P280" s="210">
        <f>O280*H280</f>
        <v>0</v>
      </c>
      <c r="Q280" s="210">
        <v>0</v>
      </c>
      <c r="R280" s="210">
        <f>Q280*H280</f>
        <v>0</v>
      </c>
      <c r="S280" s="210">
        <v>0</v>
      </c>
      <c r="T280" s="211">
        <f>S280*H280</f>
        <v>0</v>
      </c>
      <c r="U280" s="40"/>
      <c r="V280" s="40"/>
      <c r="W280" s="40"/>
      <c r="X280" s="40"/>
      <c r="Y280" s="40"/>
      <c r="Z280" s="40"/>
      <c r="AA280" s="40"/>
      <c r="AB280" s="40"/>
      <c r="AC280" s="40"/>
      <c r="AD280" s="40"/>
      <c r="AE280" s="40"/>
      <c r="AR280" s="212" t="s">
        <v>138</v>
      </c>
      <c r="AT280" s="212" t="s">
        <v>134</v>
      </c>
      <c r="AU280" s="212" t="s">
        <v>85</v>
      </c>
      <c r="AY280" s="19" t="s">
        <v>133</v>
      </c>
      <c r="BE280" s="213">
        <f>IF(N280="základní",J280,0)</f>
        <v>0</v>
      </c>
      <c r="BF280" s="213">
        <f>IF(N280="snížená",J280,0)</f>
        <v>0</v>
      </c>
      <c r="BG280" s="213">
        <f>IF(N280="zákl. přenesená",J280,0)</f>
        <v>0</v>
      </c>
      <c r="BH280" s="213">
        <f>IF(N280="sníž. přenesená",J280,0)</f>
        <v>0</v>
      </c>
      <c r="BI280" s="213">
        <f>IF(N280="nulová",J280,0)</f>
        <v>0</v>
      </c>
      <c r="BJ280" s="19" t="s">
        <v>85</v>
      </c>
      <c r="BK280" s="213">
        <f>ROUND(I280*H280,2)</f>
        <v>0</v>
      </c>
      <c r="BL280" s="19" t="s">
        <v>138</v>
      </c>
      <c r="BM280" s="212" t="s">
        <v>410</v>
      </c>
    </row>
    <row r="281" s="2" customFormat="1">
      <c r="A281" s="40"/>
      <c r="B281" s="41"/>
      <c r="C281" s="42"/>
      <c r="D281" s="214" t="s">
        <v>140</v>
      </c>
      <c r="E281" s="42"/>
      <c r="F281" s="215" t="s">
        <v>411</v>
      </c>
      <c r="G281" s="42"/>
      <c r="H281" s="42"/>
      <c r="I281" s="216"/>
      <c r="J281" s="42"/>
      <c r="K281" s="42"/>
      <c r="L281" s="46"/>
      <c r="M281" s="217"/>
      <c r="N281" s="218"/>
      <c r="O281" s="86"/>
      <c r="P281" s="86"/>
      <c r="Q281" s="86"/>
      <c r="R281" s="86"/>
      <c r="S281" s="86"/>
      <c r="T281" s="87"/>
      <c r="U281" s="40"/>
      <c r="V281" s="40"/>
      <c r="W281" s="40"/>
      <c r="X281" s="40"/>
      <c r="Y281" s="40"/>
      <c r="Z281" s="40"/>
      <c r="AA281" s="40"/>
      <c r="AB281" s="40"/>
      <c r="AC281" s="40"/>
      <c r="AD281" s="40"/>
      <c r="AE281" s="40"/>
      <c r="AT281" s="19" t="s">
        <v>140</v>
      </c>
      <c r="AU281" s="19" t="s">
        <v>85</v>
      </c>
    </row>
    <row r="282" s="2" customFormat="1" ht="24.15" customHeight="1">
      <c r="A282" s="40"/>
      <c r="B282" s="41"/>
      <c r="C282" s="200" t="s">
        <v>412</v>
      </c>
      <c r="D282" s="200" t="s">
        <v>134</v>
      </c>
      <c r="E282" s="201" t="s">
        <v>413</v>
      </c>
      <c r="F282" s="202" t="s">
        <v>414</v>
      </c>
      <c r="G282" s="203" t="s">
        <v>277</v>
      </c>
      <c r="H282" s="204">
        <v>6</v>
      </c>
      <c r="I282" s="205"/>
      <c r="J282" s="206">
        <f>ROUND(I282*H282,2)</f>
        <v>0</v>
      </c>
      <c r="K282" s="207"/>
      <c r="L282" s="46"/>
      <c r="M282" s="208" t="s">
        <v>19</v>
      </c>
      <c r="N282" s="209" t="s">
        <v>48</v>
      </c>
      <c r="O282" s="86"/>
      <c r="P282" s="210">
        <f>O282*H282</f>
        <v>0</v>
      </c>
      <c r="Q282" s="210">
        <v>0</v>
      </c>
      <c r="R282" s="210">
        <f>Q282*H282</f>
        <v>0</v>
      </c>
      <c r="S282" s="210">
        <v>0</v>
      </c>
      <c r="T282" s="211">
        <f>S282*H282</f>
        <v>0</v>
      </c>
      <c r="U282" s="40"/>
      <c r="V282" s="40"/>
      <c r="W282" s="40"/>
      <c r="X282" s="40"/>
      <c r="Y282" s="40"/>
      <c r="Z282" s="40"/>
      <c r="AA282" s="40"/>
      <c r="AB282" s="40"/>
      <c r="AC282" s="40"/>
      <c r="AD282" s="40"/>
      <c r="AE282" s="40"/>
      <c r="AR282" s="212" t="s">
        <v>138</v>
      </c>
      <c r="AT282" s="212" t="s">
        <v>134</v>
      </c>
      <c r="AU282" s="212" t="s">
        <v>85</v>
      </c>
      <c r="AY282" s="19" t="s">
        <v>133</v>
      </c>
      <c r="BE282" s="213">
        <f>IF(N282="základní",J282,0)</f>
        <v>0</v>
      </c>
      <c r="BF282" s="213">
        <f>IF(N282="snížená",J282,0)</f>
        <v>0</v>
      </c>
      <c r="BG282" s="213">
        <f>IF(N282="zákl. přenesená",J282,0)</f>
        <v>0</v>
      </c>
      <c r="BH282" s="213">
        <f>IF(N282="sníž. přenesená",J282,0)</f>
        <v>0</v>
      </c>
      <c r="BI282" s="213">
        <f>IF(N282="nulová",J282,0)</f>
        <v>0</v>
      </c>
      <c r="BJ282" s="19" t="s">
        <v>85</v>
      </c>
      <c r="BK282" s="213">
        <f>ROUND(I282*H282,2)</f>
        <v>0</v>
      </c>
      <c r="BL282" s="19" t="s">
        <v>138</v>
      </c>
      <c r="BM282" s="212" t="s">
        <v>415</v>
      </c>
    </row>
    <row r="283" s="2" customFormat="1">
      <c r="A283" s="40"/>
      <c r="B283" s="41"/>
      <c r="C283" s="42"/>
      <c r="D283" s="214" t="s">
        <v>140</v>
      </c>
      <c r="E283" s="42"/>
      <c r="F283" s="215" t="s">
        <v>416</v>
      </c>
      <c r="G283" s="42"/>
      <c r="H283" s="42"/>
      <c r="I283" s="216"/>
      <c r="J283" s="42"/>
      <c r="K283" s="42"/>
      <c r="L283" s="46"/>
      <c r="M283" s="217"/>
      <c r="N283" s="218"/>
      <c r="O283" s="86"/>
      <c r="P283" s="86"/>
      <c r="Q283" s="86"/>
      <c r="R283" s="86"/>
      <c r="S283" s="86"/>
      <c r="T283" s="87"/>
      <c r="U283" s="40"/>
      <c r="V283" s="40"/>
      <c r="W283" s="40"/>
      <c r="X283" s="40"/>
      <c r="Y283" s="40"/>
      <c r="Z283" s="40"/>
      <c r="AA283" s="40"/>
      <c r="AB283" s="40"/>
      <c r="AC283" s="40"/>
      <c r="AD283" s="40"/>
      <c r="AE283" s="40"/>
      <c r="AT283" s="19" t="s">
        <v>140</v>
      </c>
      <c r="AU283" s="19" t="s">
        <v>85</v>
      </c>
    </row>
    <row r="284" s="2" customFormat="1" ht="24.15" customHeight="1">
      <c r="A284" s="40"/>
      <c r="B284" s="41"/>
      <c r="C284" s="200" t="s">
        <v>417</v>
      </c>
      <c r="D284" s="200" t="s">
        <v>134</v>
      </c>
      <c r="E284" s="201" t="s">
        <v>418</v>
      </c>
      <c r="F284" s="202" t="s">
        <v>419</v>
      </c>
      <c r="G284" s="203" t="s">
        <v>277</v>
      </c>
      <c r="H284" s="204">
        <v>6</v>
      </c>
      <c r="I284" s="205"/>
      <c r="J284" s="206">
        <f>ROUND(I284*H284,2)</f>
        <v>0</v>
      </c>
      <c r="K284" s="207"/>
      <c r="L284" s="46"/>
      <c r="M284" s="208" t="s">
        <v>19</v>
      </c>
      <c r="N284" s="209" t="s">
        <v>48</v>
      </c>
      <c r="O284" s="86"/>
      <c r="P284" s="210">
        <f>O284*H284</f>
        <v>0</v>
      </c>
      <c r="Q284" s="210">
        <v>0</v>
      </c>
      <c r="R284" s="210">
        <f>Q284*H284</f>
        <v>0</v>
      </c>
      <c r="S284" s="210">
        <v>0</v>
      </c>
      <c r="T284" s="211">
        <f>S284*H284</f>
        <v>0</v>
      </c>
      <c r="U284" s="40"/>
      <c r="V284" s="40"/>
      <c r="W284" s="40"/>
      <c r="X284" s="40"/>
      <c r="Y284" s="40"/>
      <c r="Z284" s="40"/>
      <c r="AA284" s="40"/>
      <c r="AB284" s="40"/>
      <c r="AC284" s="40"/>
      <c r="AD284" s="40"/>
      <c r="AE284" s="40"/>
      <c r="AR284" s="212" t="s">
        <v>138</v>
      </c>
      <c r="AT284" s="212" t="s">
        <v>134</v>
      </c>
      <c r="AU284" s="212" t="s">
        <v>85</v>
      </c>
      <c r="AY284" s="19" t="s">
        <v>133</v>
      </c>
      <c r="BE284" s="213">
        <f>IF(N284="základní",J284,0)</f>
        <v>0</v>
      </c>
      <c r="BF284" s="213">
        <f>IF(N284="snížená",J284,0)</f>
        <v>0</v>
      </c>
      <c r="BG284" s="213">
        <f>IF(N284="zákl. přenesená",J284,0)</f>
        <v>0</v>
      </c>
      <c r="BH284" s="213">
        <f>IF(N284="sníž. přenesená",J284,0)</f>
        <v>0</v>
      </c>
      <c r="BI284" s="213">
        <f>IF(N284="nulová",J284,0)</f>
        <v>0</v>
      </c>
      <c r="BJ284" s="19" t="s">
        <v>85</v>
      </c>
      <c r="BK284" s="213">
        <f>ROUND(I284*H284,2)</f>
        <v>0</v>
      </c>
      <c r="BL284" s="19" t="s">
        <v>138</v>
      </c>
      <c r="BM284" s="212" t="s">
        <v>420</v>
      </c>
    </row>
    <row r="285" s="2" customFormat="1">
      <c r="A285" s="40"/>
      <c r="B285" s="41"/>
      <c r="C285" s="42"/>
      <c r="D285" s="214" t="s">
        <v>140</v>
      </c>
      <c r="E285" s="42"/>
      <c r="F285" s="215" t="s">
        <v>421</v>
      </c>
      <c r="G285" s="42"/>
      <c r="H285" s="42"/>
      <c r="I285" s="216"/>
      <c r="J285" s="42"/>
      <c r="K285" s="42"/>
      <c r="L285" s="46"/>
      <c r="M285" s="217"/>
      <c r="N285" s="218"/>
      <c r="O285" s="86"/>
      <c r="P285" s="86"/>
      <c r="Q285" s="86"/>
      <c r="R285" s="86"/>
      <c r="S285" s="86"/>
      <c r="T285" s="87"/>
      <c r="U285" s="40"/>
      <c r="V285" s="40"/>
      <c r="W285" s="40"/>
      <c r="X285" s="40"/>
      <c r="Y285" s="40"/>
      <c r="Z285" s="40"/>
      <c r="AA285" s="40"/>
      <c r="AB285" s="40"/>
      <c r="AC285" s="40"/>
      <c r="AD285" s="40"/>
      <c r="AE285" s="40"/>
      <c r="AT285" s="19" t="s">
        <v>140</v>
      </c>
      <c r="AU285" s="19" t="s">
        <v>85</v>
      </c>
    </row>
    <row r="286" s="2" customFormat="1" ht="16.5" customHeight="1">
      <c r="A286" s="40"/>
      <c r="B286" s="41"/>
      <c r="C286" s="263" t="s">
        <v>422</v>
      </c>
      <c r="D286" s="263" t="s">
        <v>179</v>
      </c>
      <c r="E286" s="264" t="s">
        <v>423</v>
      </c>
      <c r="F286" s="265" t="s">
        <v>424</v>
      </c>
      <c r="G286" s="266" t="s">
        <v>277</v>
      </c>
      <c r="H286" s="267">
        <v>6</v>
      </c>
      <c r="I286" s="268"/>
      <c r="J286" s="269">
        <f>ROUND(I286*H286,2)</f>
        <v>0</v>
      </c>
      <c r="K286" s="270"/>
      <c r="L286" s="271"/>
      <c r="M286" s="272" t="s">
        <v>19</v>
      </c>
      <c r="N286" s="273" t="s">
        <v>48</v>
      </c>
      <c r="O286" s="86"/>
      <c r="P286" s="210">
        <f>O286*H286</f>
        <v>0</v>
      </c>
      <c r="Q286" s="210">
        <v>0.01</v>
      </c>
      <c r="R286" s="210">
        <f>Q286*H286</f>
        <v>0.059999999999999998</v>
      </c>
      <c r="S286" s="210">
        <v>0</v>
      </c>
      <c r="T286" s="211">
        <f>S286*H286</f>
        <v>0</v>
      </c>
      <c r="U286" s="40"/>
      <c r="V286" s="40"/>
      <c r="W286" s="40"/>
      <c r="X286" s="40"/>
      <c r="Y286" s="40"/>
      <c r="Z286" s="40"/>
      <c r="AA286" s="40"/>
      <c r="AB286" s="40"/>
      <c r="AC286" s="40"/>
      <c r="AD286" s="40"/>
      <c r="AE286" s="40"/>
      <c r="AR286" s="212" t="s">
        <v>182</v>
      </c>
      <c r="AT286" s="212" t="s">
        <v>179</v>
      </c>
      <c r="AU286" s="212" t="s">
        <v>85</v>
      </c>
      <c r="AY286" s="19" t="s">
        <v>133</v>
      </c>
      <c r="BE286" s="213">
        <f>IF(N286="základní",J286,0)</f>
        <v>0</v>
      </c>
      <c r="BF286" s="213">
        <f>IF(N286="snížená",J286,0)</f>
        <v>0</v>
      </c>
      <c r="BG286" s="213">
        <f>IF(N286="zákl. přenesená",J286,0)</f>
        <v>0</v>
      </c>
      <c r="BH286" s="213">
        <f>IF(N286="sníž. přenesená",J286,0)</f>
        <v>0</v>
      </c>
      <c r="BI286" s="213">
        <f>IF(N286="nulová",J286,0)</f>
        <v>0</v>
      </c>
      <c r="BJ286" s="19" t="s">
        <v>85</v>
      </c>
      <c r="BK286" s="213">
        <f>ROUND(I286*H286,2)</f>
        <v>0</v>
      </c>
      <c r="BL286" s="19" t="s">
        <v>138</v>
      </c>
      <c r="BM286" s="212" t="s">
        <v>425</v>
      </c>
    </row>
    <row r="287" s="2" customFormat="1" ht="16.5" customHeight="1">
      <c r="A287" s="40"/>
      <c r="B287" s="41"/>
      <c r="C287" s="200" t="s">
        <v>426</v>
      </c>
      <c r="D287" s="200" t="s">
        <v>134</v>
      </c>
      <c r="E287" s="201" t="s">
        <v>325</v>
      </c>
      <c r="F287" s="202" t="s">
        <v>326</v>
      </c>
      <c r="G287" s="203" t="s">
        <v>137</v>
      </c>
      <c r="H287" s="204">
        <v>0</v>
      </c>
      <c r="I287" s="205"/>
      <c r="J287" s="206">
        <f>ROUND(I287*H287,2)</f>
        <v>0</v>
      </c>
      <c r="K287" s="207"/>
      <c r="L287" s="46"/>
      <c r="M287" s="208" t="s">
        <v>19</v>
      </c>
      <c r="N287" s="209" t="s">
        <v>48</v>
      </c>
      <c r="O287" s="86"/>
      <c r="P287" s="210">
        <f>O287*H287</f>
        <v>0</v>
      </c>
      <c r="Q287" s="210">
        <v>0</v>
      </c>
      <c r="R287" s="210">
        <f>Q287*H287</f>
        <v>0</v>
      </c>
      <c r="S287" s="210">
        <v>0</v>
      </c>
      <c r="T287" s="211">
        <f>S287*H287</f>
        <v>0</v>
      </c>
      <c r="U287" s="40"/>
      <c r="V287" s="40"/>
      <c r="W287" s="40"/>
      <c r="X287" s="40"/>
      <c r="Y287" s="40"/>
      <c r="Z287" s="40"/>
      <c r="AA287" s="40"/>
      <c r="AB287" s="40"/>
      <c r="AC287" s="40"/>
      <c r="AD287" s="40"/>
      <c r="AE287" s="40"/>
      <c r="AR287" s="212" t="s">
        <v>138</v>
      </c>
      <c r="AT287" s="212" t="s">
        <v>134</v>
      </c>
      <c r="AU287" s="212" t="s">
        <v>85</v>
      </c>
      <c r="AY287" s="19" t="s">
        <v>133</v>
      </c>
      <c r="BE287" s="213">
        <f>IF(N287="základní",J287,0)</f>
        <v>0</v>
      </c>
      <c r="BF287" s="213">
        <f>IF(N287="snížená",J287,0)</f>
        <v>0</v>
      </c>
      <c r="BG287" s="213">
        <f>IF(N287="zákl. přenesená",J287,0)</f>
        <v>0</v>
      </c>
      <c r="BH287" s="213">
        <f>IF(N287="sníž. přenesená",J287,0)</f>
        <v>0</v>
      </c>
      <c r="BI287" s="213">
        <f>IF(N287="nulová",J287,0)</f>
        <v>0</v>
      </c>
      <c r="BJ287" s="19" t="s">
        <v>85</v>
      </c>
      <c r="BK287" s="213">
        <f>ROUND(I287*H287,2)</f>
        <v>0</v>
      </c>
      <c r="BL287" s="19" t="s">
        <v>138</v>
      </c>
      <c r="BM287" s="212" t="s">
        <v>427</v>
      </c>
    </row>
    <row r="288" s="2" customFormat="1">
      <c r="A288" s="40"/>
      <c r="B288" s="41"/>
      <c r="C288" s="42"/>
      <c r="D288" s="214" t="s">
        <v>140</v>
      </c>
      <c r="E288" s="42"/>
      <c r="F288" s="215" t="s">
        <v>328</v>
      </c>
      <c r="G288" s="42"/>
      <c r="H288" s="42"/>
      <c r="I288" s="216"/>
      <c r="J288" s="42"/>
      <c r="K288" s="42"/>
      <c r="L288" s="46"/>
      <c r="M288" s="217"/>
      <c r="N288" s="218"/>
      <c r="O288" s="86"/>
      <c r="P288" s="86"/>
      <c r="Q288" s="86"/>
      <c r="R288" s="86"/>
      <c r="S288" s="86"/>
      <c r="T288" s="87"/>
      <c r="U288" s="40"/>
      <c r="V288" s="40"/>
      <c r="W288" s="40"/>
      <c r="X288" s="40"/>
      <c r="Y288" s="40"/>
      <c r="Z288" s="40"/>
      <c r="AA288" s="40"/>
      <c r="AB288" s="40"/>
      <c r="AC288" s="40"/>
      <c r="AD288" s="40"/>
      <c r="AE288" s="40"/>
      <c r="AT288" s="19" t="s">
        <v>140</v>
      </c>
      <c r="AU288" s="19" t="s">
        <v>85</v>
      </c>
    </row>
    <row r="289" s="12" customFormat="1">
      <c r="A289" s="12"/>
      <c r="B289" s="219"/>
      <c r="C289" s="220"/>
      <c r="D289" s="221" t="s">
        <v>142</v>
      </c>
      <c r="E289" s="222" t="s">
        <v>19</v>
      </c>
      <c r="F289" s="223" t="s">
        <v>428</v>
      </c>
      <c r="G289" s="220"/>
      <c r="H289" s="222" t="s">
        <v>19</v>
      </c>
      <c r="I289" s="224"/>
      <c r="J289" s="220"/>
      <c r="K289" s="220"/>
      <c r="L289" s="225"/>
      <c r="M289" s="226"/>
      <c r="N289" s="227"/>
      <c r="O289" s="227"/>
      <c r="P289" s="227"/>
      <c r="Q289" s="227"/>
      <c r="R289" s="227"/>
      <c r="S289" s="227"/>
      <c r="T289" s="228"/>
      <c r="U289" s="12"/>
      <c r="V289" s="12"/>
      <c r="W289" s="12"/>
      <c r="X289" s="12"/>
      <c r="Y289" s="12"/>
      <c r="Z289" s="12"/>
      <c r="AA289" s="12"/>
      <c r="AB289" s="12"/>
      <c r="AC289" s="12"/>
      <c r="AD289" s="12"/>
      <c r="AE289" s="12"/>
      <c r="AT289" s="229" t="s">
        <v>142</v>
      </c>
      <c r="AU289" s="229" t="s">
        <v>85</v>
      </c>
      <c r="AV289" s="12" t="s">
        <v>85</v>
      </c>
      <c r="AW289" s="12" t="s">
        <v>37</v>
      </c>
      <c r="AX289" s="12" t="s">
        <v>77</v>
      </c>
      <c r="AY289" s="229" t="s">
        <v>133</v>
      </c>
    </row>
    <row r="290" s="15" customFormat="1">
      <c r="A290" s="15"/>
      <c r="B290" s="252"/>
      <c r="C290" s="253"/>
      <c r="D290" s="221" t="s">
        <v>142</v>
      </c>
      <c r="E290" s="254" t="s">
        <v>19</v>
      </c>
      <c r="F290" s="255" t="s">
        <v>154</v>
      </c>
      <c r="G290" s="253"/>
      <c r="H290" s="256">
        <v>0</v>
      </c>
      <c r="I290" s="257"/>
      <c r="J290" s="253"/>
      <c r="K290" s="253"/>
      <c r="L290" s="258"/>
      <c r="M290" s="259"/>
      <c r="N290" s="260"/>
      <c r="O290" s="260"/>
      <c r="P290" s="260"/>
      <c r="Q290" s="260"/>
      <c r="R290" s="260"/>
      <c r="S290" s="260"/>
      <c r="T290" s="261"/>
      <c r="U290" s="15"/>
      <c r="V290" s="15"/>
      <c r="W290" s="15"/>
      <c r="X290" s="15"/>
      <c r="Y290" s="15"/>
      <c r="Z290" s="15"/>
      <c r="AA290" s="15"/>
      <c r="AB290" s="15"/>
      <c r="AC290" s="15"/>
      <c r="AD290" s="15"/>
      <c r="AE290" s="15"/>
      <c r="AT290" s="262" t="s">
        <v>142</v>
      </c>
      <c r="AU290" s="262" t="s">
        <v>85</v>
      </c>
      <c r="AV290" s="15" t="s">
        <v>138</v>
      </c>
      <c r="AW290" s="15" t="s">
        <v>37</v>
      </c>
      <c r="AX290" s="15" t="s">
        <v>85</v>
      </c>
      <c r="AY290" s="262" t="s">
        <v>133</v>
      </c>
    </row>
    <row r="291" s="2" customFormat="1" ht="16.5" customHeight="1">
      <c r="A291" s="40"/>
      <c r="B291" s="41"/>
      <c r="C291" s="263" t="s">
        <v>429</v>
      </c>
      <c r="D291" s="263" t="s">
        <v>179</v>
      </c>
      <c r="E291" s="264" t="s">
        <v>430</v>
      </c>
      <c r="F291" s="265" t="s">
        <v>431</v>
      </c>
      <c r="G291" s="266" t="s">
        <v>157</v>
      </c>
      <c r="H291" s="267">
        <v>0</v>
      </c>
      <c r="I291" s="268"/>
      <c r="J291" s="269">
        <f>ROUND(I291*H291,2)</f>
        <v>0</v>
      </c>
      <c r="K291" s="270"/>
      <c r="L291" s="271"/>
      <c r="M291" s="272" t="s">
        <v>19</v>
      </c>
      <c r="N291" s="273" t="s">
        <v>48</v>
      </c>
      <c r="O291" s="86"/>
      <c r="P291" s="210">
        <f>O291*H291</f>
        <v>0</v>
      </c>
      <c r="Q291" s="210">
        <v>0.20000000000000001</v>
      </c>
      <c r="R291" s="210">
        <f>Q291*H291</f>
        <v>0</v>
      </c>
      <c r="S291" s="210">
        <v>0</v>
      </c>
      <c r="T291" s="211">
        <f>S291*H291</f>
        <v>0</v>
      </c>
      <c r="U291" s="40"/>
      <c r="V291" s="40"/>
      <c r="W291" s="40"/>
      <c r="X291" s="40"/>
      <c r="Y291" s="40"/>
      <c r="Z291" s="40"/>
      <c r="AA291" s="40"/>
      <c r="AB291" s="40"/>
      <c r="AC291" s="40"/>
      <c r="AD291" s="40"/>
      <c r="AE291" s="40"/>
      <c r="AR291" s="212" t="s">
        <v>182</v>
      </c>
      <c r="AT291" s="212" t="s">
        <v>179</v>
      </c>
      <c r="AU291" s="212" t="s">
        <v>85</v>
      </c>
      <c r="AY291" s="19" t="s">
        <v>133</v>
      </c>
      <c r="BE291" s="213">
        <f>IF(N291="základní",J291,0)</f>
        <v>0</v>
      </c>
      <c r="BF291" s="213">
        <f>IF(N291="snížená",J291,0)</f>
        <v>0</v>
      </c>
      <c r="BG291" s="213">
        <f>IF(N291="zákl. přenesená",J291,0)</f>
        <v>0</v>
      </c>
      <c r="BH291" s="213">
        <f>IF(N291="sníž. přenesená",J291,0)</f>
        <v>0</v>
      </c>
      <c r="BI291" s="213">
        <f>IF(N291="nulová",J291,0)</f>
        <v>0</v>
      </c>
      <c r="BJ291" s="19" t="s">
        <v>85</v>
      </c>
      <c r="BK291" s="213">
        <f>ROUND(I291*H291,2)</f>
        <v>0</v>
      </c>
      <c r="BL291" s="19" t="s">
        <v>138</v>
      </c>
      <c r="BM291" s="212" t="s">
        <v>432</v>
      </c>
    </row>
    <row r="292" s="2" customFormat="1">
      <c r="A292" s="40"/>
      <c r="B292" s="41"/>
      <c r="C292" s="42"/>
      <c r="D292" s="221" t="s">
        <v>249</v>
      </c>
      <c r="E292" s="42"/>
      <c r="F292" s="274" t="s">
        <v>433</v>
      </c>
      <c r="G292" s="42"/>
      <c r="H292" s="42"/>
      <c r="I292" s="216"/>
      <c r="J292" s="42"/>
      <c r="K292" s="42"/>
      <c r="L292" s="46"/>
      <c r="M292" s="217"/>
      <c r="N292" s="218"/>
      <c r="O292" s="86"/>
      <c r="P292" s="86"/>
      <c r="Q292" s="86"/>
      <c r="R292" s="86"/>
      <c r="S292" s="86"/>
      <c r="T292" s="87"/>
      <c r="U292" s="40"/>
      <c r="V292" s="40"/>
      <c r="W292" s="40"/>
      <c r="X292" s="40"/>
      <c r="Y292" s="40"/>
      <c r="Z292" s="40"/>
      <c r="AA292" s="40"/>
      <c r="AB292" s="40"/>
      <c r="AC292" s="40"/>
      <c r="AD292" s="40"/>
      <c r="AE292" s="40"/>
      <c r="AT292" s="19" t="s">
        <v>249</v>
      </c>
      <c r="AU292" s="19" t="s">
        <v>85</v>
      </c>
    </row>
    <row r="293" s="13" customFormat="1">
      <c r="A293" s="13"/>
      <c r="B293" s="230"/>
      <c r="C293" s="231"/>
      <c r="D293" s="221" t="s">
        <v>142</v>
      </c>
      <c r="E293" s="231"/>
      <c r="F293" s="233" t="s">
        <v>434</v>
      </c>
      <c r="G293" s="231"/>
      <c r="H293" s="234">
        <v>0</v>
      </c>
      <c r="I293" s="235"/>
      <c r="J293" s="231"/>
      <c r="K293" s="231"/>
      <c r="L293" s="236"/>
      <c r="M293" s="237"/>
      <c r="N293" s="238"/>
      <c r="O293" s="238"/>
      <c r="P293" s="238"/>
      <c r="Q293" s="238"/>
      <c r="R293" s="238"/>
      <c r="S293" s="238"/>
      <c r="T293" s="239"/>
      <c r="U293" s="13"/>
      <c r="V293" s="13"/>
      <c r="W293" s="13"/>
      <c r="X293" s="13"/>
      <c r="Y293" s="13"/>
      <c r="Z293" s="13"/>
      <c r="AA293" s="13"/>
      <c r="AB293" s="13"/>
      <c r="AC293" s="13"/>
      <c r="AD293" s="13"/>
      <c r="AE293" s="13"/>
      <c r="AT293" s="240" t="s">
        <v>142</v>
      </c>
      <c r="AU293" s="240" t="s">
        <v>85</v>
      </c>
      <c r="AV293" s="13" t="s">
        <v>87</v>
      </c>
      <c r="AW293" s="13" t="s">
        <v>4</v>
      </c>
      <c r="AX293" s="13" t="s">
        <v>85</v>
      </c>
      <c r="AY293" s="240" t="s">
        <v>133</v>
      </c>
    </row>
    <row r="294" s="2" customFormat="1" ht="16.5" customHeight="1">
      <c r="A294" s="40"/>
      <c r="B294" s="41"/>
      <c r="C294" s="200" t="s">
        <v>435</v>
      </c>
      <c r="D294" s="200" t="s">
        <v>134</v>
      </c>
      <c r="E294" s="201" t="s">
        <v>369</v>
      </c>
      <c r="F294" s="202" t="s">
        <v>370</v>
      </c>
      <c r="G294" s="203" t="s">
        <v>157</v>
      </c>
      <c r="H294" s="204">
        <v>0</v>
      </c>
      <c r="I294" s="205"/>
      <c r="J294" s="206">
        <f>ROUND(I294*H294,2)</f>
        <v>0</v>
      </c>
      <c r="K294" s="207"/>
      <c r="L294" s="46"/>
      <c r="M294" s="208" t="s">
        <v>19</v>
      </c>
      <c r="N294" s="209" t="s">
        <v>48</v>
      </c>
      <c r="O294" s="86"/>
      <c r="P294" s="210">
        <f>O294*H294</f>
        <v>0</v>
      </c>
      <c r="Q294" s="210">
        <v>0</v>
      </c>
      <c r="R294" s="210">
        <f>Q294*H294</f>
        <v>0</v>
      </c>
      <c r="S294" s="210">
        <v>0</v>
      </c>
      <c r="T294" s="211">
        <f>S294*H294</f>
        <v>0</v>
      </c>
      <c r="U294" s="40"/>
      <c r="V294" s="40"/>
      <c r="W294" s="40"/>
      <c r="X294" s="40"/>
      <c r="Y294" s="40"/>
      <c r="Z294" s="40"/>
      <c r="AA294" s="40"/>
      <c r="AB294" s="40"/>
      <c r="AC294" s="40"/>
      <c r="AD294" s="40"/>
      <c r="AE294" s="40"/>
      <c r="AR294" s="212" t="s">
        <v>138</v>
      </c>
      <c r="AT294" s="212" t="s">
        <v>134</v>
      </c>
      <c r="AU294" s="212" t="s">
        <v>85</v>
      </c>
      <c r="AY294" s="19" t="s">
        <v>133</v>
      </c>
      <c r="BE294" s="213">
        <f>IF(N294="základní",J294,0)</f>
        <v>0</v>
      </c>
      <c r="BF294" s="213">
        <f>IF(N294="snížená",J294,0)</f>
        <v>0</v>
      </c>
      <c r="BG294" s="213">
        <f>IF(N294="zákl. přenesená",J294,0)</f>
        <v>0</v>
      </c>
      <c r="BH294" s="213">
        <f>IF(N294="sníž. přenesená",J294,0)</f>
        <v>0</v>
      </c>
      <c r="BI294" s="213">
        <f>IF(N294="nulová",J294,0)</f>
        <v>0</v>
      </c>
      <c r="BJ294" s="19" t="s">
        <v>85</v>
      </c>
      <c r="BK294" s="213">
        <f>ROUND(I294*H294,2)</f>
        <v>0</v>
      </c>
      <c r="BL294" s="19" t="s">
        <v>138</v>
      </c>
      <c r="BM294" s="212" t="s">
        <v>436</v>
      </c>
    </row>
    <row r="295" s="2" customFormat="1">
      <c r="A295" s="40"/>
      <c r="B295" s="41"/>
      <c r="C295" s="42"/>
      <c r="D295" s="214" t="s">
        <v>140</v>
      </c>
      <c r="E295" s="42"/>
      <c r="F295" s="215" t="s">
        <v>372</v>
      </c>
      <c r="G295" s="42"/>
      <c r="H295" s="42"/>
      <c r="I295" s="216"/>
      <c r="J295" s="42"/>
      <c r="K295" s="42"/>
      <c r="L295" s="46"/>
      <c r="M295" s="217"/>
      <c r="N295" s="218"/>
      <c r="O295" s="86"/>
      <c r="P295" s="86"/>
      <c r="Q295" s="86"/>
      <c r="R295" s="86"/>
      <c r="S295" s="86"/>
      <c r="T295" s="87"/>
      <c r="U295" s="40"/>
      <c r="V295" s="40"/>
      <c r="W295" s="40"/>
      <c r="X295" s="40"/>
      <c r="Y295" s="40"/>
      <c r="Z295" s="40"/>
      <c r="AA295" s="40"/>
      <c r="AB295" s="40"/>
      <c r="AC295" s="40"/>
      <c r="AD295" s="40"/>
      <c r="AE295" s="40"/>
      <c r="AT295" s="19" t="s">
        <v>140</v>
      </c>
      <c r="AU295" s="19" t="s">
        <v>85</v>
      </c>
    </row>
    <row r="296" s="2" customFormat="1">
      <c r="A296" s="40"/>
      <c r="B296" s="41"/>
      <c r="C296" s="42"/>
      <c r="D296" s="221" t="s">
        <v>249</v>
      </c>
      <c r="E296" s="42"/>
      <c r="F296" s="274" t="s">
        <v>373</v>
      </c>
      <c r="G296" s="42"/>
      <c r="H296" s="42"/>
      <c r="I296" s="216"/>
      <c r="J296" s="42"/>
      <c r="K296" s="42"/>
      <c r="L296" s="46"/>
      <c r="M296" s="217"/>
      <c r="N296" s="218"/>
      <c r="O296" s="86"/>
      <c r="P296" s="86"/>
      <c r="Q296" s="86"/>
      <c r="R296" s="86"/>
      <c r="S296" s="86"/>
      <c r="T296" s="87"/>
      <c r="U296" s="40"/>
      <c r="V296" s="40"/>
      <c r="W296" s="40"/>
      <c r="X296" s="40"/>
      <c r="Y296" s="40"/>
      <c r="Z296" s="40"/>
      <c r="AA296" s="40"/>
      <c r="AB296" s="40"/>
      <c r="AC296" s="40"/>
      <c r="AD296" s="40"/>
      <c r="AE296" s="40"/>
      <c r="AT296" s="19" t="s">
        <v>249</v>
      </c>
      <c r="AU296" s="19" t="s">
        <v>85</v>
      </c>
    </row>
    <row r="297" s="2" customFormat="1" ht="16.5" customHeight="1">
      <c r="A297" s="40"/>
      <c r="B297" s="41"/>
      <c r="C297" s="200" t="s">
        <v>437</v>
      </c>
      <c r="D297" s="200" t="s">
        <v>134</v>
      </c>
      <c r="E297" s="201" t="s">
        <v>376</v>
      </c>
      <c r="F297" s="202" t="s">
        <v>377</v>
      </c>
      <c r="G297" s="203" t="s">
        <v>157</v>
      </c>
      <c r="H297" s="204">
        <v>0</v>
      </c>
      <c r="I297" s="205"/>
      <c r="J297" s="206">
        <f>ROUND(I297*H297,2)</f>
        <v>0</v>
      </c>
      <c r="K297" s="207"/>
      <c r="L297" s="46"/>
      <c r="M297" s="208" t="s">
        <v>19</v>
      </c>
      <c r="N297" s="209" t="s">
        <v>48</v>
      </c>
      <c r="O297" s="86"/>
      <c r="P297" s="210">
        <f>O297*H297</f>
        <v>0</v>
      </c>
      <c r="Q297" s="210">
        <v>0</v>
      </c>
      <c r="R297" s="210">
        <f>Q297*H297</f>
        <v>0</v>
      </c>
      <c r="S297" s="210">
        <v>0</v>
      </c>
      <c r="T297" s="211">
        <f>S297*H297</f>
        <v>0</v>
      </c>
      <c r="U297" s="40"/>
      <c r="V297" s="40"/>
      <c r="W297" s="40"/>
      <c r="X297" s="40"/>
      <c r="Y297" s="40"/>
      <c r="Z297" s="40"/>
      <c r="AA297" s="40"/>
      <c r="AB297" s="40"/>
      <c r="AC297" s="40"/>
      <c r="AD297" s="40"/>
      <c r="AE297" s="40"/>
      <c r="AR297" s="212" t="s">
        <v>138</v>
      </c>
      <c r="AT297" s="212" t="s">
        <v>134</v>
      </c>
      <c r="AU297" s="212" t="s">
        <v>85</v>
      </c>
      <c r="AY297" s="19" t="s">
        <v>133</v>
      </c>
      <c r="BE297" s="213">
        <f>IF(N297="základní",J297,0)</f>
        <v>0</v>
      </c>
      <c r="BF297" s="213">
        <f>IF(N297="snížená",J297,0)</f>
        <v>0</v>
      </c>
      <c r="BG297" s="213">
        <f>IF(N297="zákl. přenesená",J297,0)</f>
        <v>0</v>
      </c>
      <c r="BH297" s="213">
        <f>IF(N297="sníž. přenesená",J297,0)</f>
        <v>0</v>
      </c>
      <c r="BI297" s="213">
        <f>IF(N297="nulová",J297,0)</f>
        <v>0</v>
      </c>
      <c r="BJ297" s="19" t="s">
        <v>85</v>
      </c>
      <c r="BK297" s="213">
        <f>ROUND(I297*H297,2)</f>
        <v>0</v>
      </c>
      <c r="BL297" s="19" t="s">
        <v>138</v>
      </c>
      <c r="BM297" s="212" t="s">
        <v>438</v>
      </c>
    </row>
    <row r="298" s="2" customFormat="1">
      <c r="A298" s="40"/>
      <c r="B298" s="41"/>
      <c r="C298" s="42"/>
      <c r="D298" s="214" t="s">
        <v>140</v>
      </c>
      <c r="E298" s="42"/>
      <c r="F298" s="215" t="s">
        <v>379</v>
      </c>
      <c r="G298" s="42"/>
      <c r="H298" s="42"/>
      <c r="I298" s="216"/>
      <c r="J298" s="42"/>
      <c r="K298" s="42"/>
      <c r="L298" s="46"/>
      <c r="M298" s="217"/>
      <c r="N298" s="218"/>
      <c r="O298" s="86"/>
      <c r="P298" s="86"/>
      <c r="Q298" s="86"/>
      <c r="R298" s="86"/>
      <c r="S298" s="86"/>
      <c r="T298" s="87"/>
      <c r="U298" s="40"/>
      <c r="V298" s="40"/>
      <c r="W298" s="40"/>
      <c r="X298" s="40"/>
      <c r="Y298" s="40"/>
      <c r="Z298" s="40"/>
      <c r="AA298" s="40"/>
      <c r="AB298" s="40"/>
      <c r="AC298" s="40"/>
      <c r="AD298" s="40"/>
      <c r="AE298" s="40"/>
      <c r="AT298" s="19" t="s">
        <v>140</v>
      </c>
      <c r="AU298" s="19" t="s">
        <v>85</v>
      </c>
    </row>
    <row r="299" s="2" customFormat="1" ht="16.5" customHeight="1">
      <c r="A299" s="40"/>
      <c r="B299" s="41"/>
      <c r="C299" s="200" t="s">
        <v>439</v>
      </c>
      <c r="D299" s="200" t="s">
        <v>134</v>
      </c>
      <c r="E299" s="201" t="s">
        <v>381</v>
      </c>
      <c r="F299" s="202" t="s">
        <v>382</v>
      </c>
      <c r="G299" s="203" t="s">
        <v>157</v>
      </c>
      <c r="H299" s="204">
        <v>0</v>
      </c>
      <c r="I299" s="205"/>
      <c r="J299" s="206">
        <f>ROUND(I299*H299,2)</f>
        <v>0</v>
      </c>
      <c r="K299" s="207"/>
      <c r="L299" s="46"/>
      <c r="M299" s="208" t="s">
        <v>19</v>
      </c>
      <c r="N299" s="209" t="s">
        <v>48</v>
      </c>
      <c r="O299" s="86"/>
      <c r="P299" s="210">
        <f>O299*H299</f>
        <v>0</v>
      </c>
      <c r="Q299" s="210">
        <v>0</v>
      </c>
      <c r="R299" s="210">
        <f>Q299*H299</f>
        <v>0</v>
      </c>
      <c r="S299" s="210">
        <v>0</v>
      </c>
      <c r="T299" s="211">
        <f>S299*H299</f>
        <v>0</v>
      </c>
      <c r="U299" s="40"/>
      <c r="V299" s="40"/>
      <c r="W299" s="40"/>
      <c r="X299" s="40"/>
      <c r="Y299" s="40"/>
      <c r="Z299" s="40"/>
      <c r="AA299" s="40"/>
      <c r="AB299" s="40"/>
      <c r="AC299" s="40"/>
      <c r="AD299" s="40"/>
      <c r="AE299" s="40"/>
      <c r="AR299" s="212" t="s">
        <v>138</v>
      </c>
      <c r="AT299" s="212" t="s">
        <v>134</v>
      </c>
      <c r="AU299" s="212" t="s">
        <v>85</v>
      </c>
      <c r="AY299" s="19" t="s">
        <v>133</v>
      </c>
      <c r="BE299" s="213">
        <f>IF(N299="základní",J299,0)</f>
        <v>0</v>
      </c>
      <c r="BF299" s="213">
        <f>IF(N299="snížená",J299,0)</f>
        <v>0</v>
      </c>
      <c r="BG299" s="213">
        <f>IF(N299="zákl. přenesená",J299,0)</f>
        <v>0</v>
      </c>
      <c r="BH299" s="213">
        <f>IF(N299="sníž. přenesená",J299,0)</f>
        <v>0</v>
      </c>
      <c r="BI299" s="213">
        <f>IF(N299="nulová",J299,0)</f>
        <v>0</v>
      </c>
      <c r="BJ299" s="19" t="s">
        <v>85</v>
      </c>
      <c r="BK299" s="213">
        <f>ROUND(I299*H299,2)</f>
        <v>0</v>
      </c>
      <c r="BL299" s="19" t="s">
        <v>138</v>
      </c>
      <c r="BM299" s="212" t="s">
        <v>440</v>
      </c>
    </row>
    <row r="300" s="2" customFormat="1">
      <c r="A300" s="40"/>
      <c r="B300" s="41"/>
      <c r="C300" s="42"/>
      <c r="D300" s="214" t="s">
        <v>140</v>
      </c>
      <c r="E300" s="42"/>
      <c r="F300" s="215" t="s">
        <v>384</v>
      </c>
      <c r="G300" s="42"/>
      <c r="H300" s="42"/>
      <c r="I300" s="216"/>
      <c r="J300" s="42"/>
      <c r="K300" s="42"/>
      <c r="L300" s="46"/>
      <c r="M300" s="217"/>
      <c r="N300" s="218"/>
      <c r="O300" s="86"/>
      <c r="P300" s="86"/>
      <c r="Q300" s="86"/>
      <c r="R300" s="86"/>
      <c r="S300" s="86"/>
      <c r="T300" s="87"/>
      <c r="U300" s="40"/>
      <c r="V300" s="40"/>
      <c r="W300" s="40"/>
      <c r="X300" s="40"/>
      <c r="Y300" s="40"/>
      <c r="Z300" s="40"/>
      <c r="AA300" s="40"/>
      <c r="AB300" s="40"/>
      <c r="AC300" s="40"/>
      <c r="AD300" s="40"/>
      <c r="AE300" s="40"/>
      <c r="AT300" s="19" t="s">
        <v>140</v>
      </c>
      <c r="AU300" s="19" t="s">
        <v>85</v>
      </c>
    </row>
    <row r="301" s="13" customFormat="1">
      <c r="A301" s="13"/>
      <c r="B301" s="230"/>
      <c r="C301" s="231"/>
      <c r="D301" s="221" t="s">
        <v>142</v>
      </c>
      <c r="E301" s="231"/>
      <c r="F301" s="233" t="s">
        <v>441</v>
      </c>
      <c r="G301" s="231"/>
      <c r="H301" s="234">
        <v>0</v>
      </c>
      <c r="I301" s="235"/>
      <c r="J301" s="231"/>
      <c r="K301" s="231"/>
      <c r="L301" s="236"/>
      <c r="M301" s="237"/>
      <c r="N301" s="238"/>
      <c r="O301" s="238"/>
      <c r="P301" s="238"/>
      <c r="Q301" s="238"/>
      <c r="R301" s="238"/>
      <c r="S301" s="238"/>
      <c r="T301" s="239"/>
      <c r="U301" s="13"/>
      <c r="V301" s="13"/>
      <c r="W301" s="13"/>
      <c r="X301" s="13"/>
      <c r="Y301" s="13"/>
      <c r="Z301" s="13"/>
      <c r="AA301" s="13"/>
      <c r="AB301" s="13"/>
      <c r="AC301" s="13"/>
      <c r="AD301" s="13"/>
      <c r="AE301" s="13"/>
      <c r="AT301" s="240" t="s">
        <v>142</v>
      </c>
      <c r="AU301" s="240" t="s">
        <v>85</v>
      </c>
      <c r="AV301" s="13" t="s">
        <v>87</v>
      </c>
      <c r="AW301" s="13" t="s">
        <v>4</v>
      </c>
      <c r="AX301" s="13" t="s">
        <v>85</v>
      </c>
      <c r="AY301" s="240" t="s">
        <v>133</v>
      </c>
    </row>
    <row r="302" s="2" customFormat="1" ht="16.5" customHeight="1">
      <c r="A302" s="40"/>
      <c r="B302" s="41"/>
      <c r="C302" s="200" t="s">
        <v>442</v>
      </c>
      <c r="D302" s="200" t="s">
        <v>134</v>
      </c>
      <c r="E302" s="201" t="s">
        <v>387</v>
      </c>
      <c r="F302" s="202" t="s">
        <v>388</v>
      </c>
      <c r="G302" s="203" t="s">
        <v>193</v>
      </c>
      <c r="H302" s="204">
        <v>0.059999999999999998</v>
      </c>
      <c r="I302" s="205"/>
      <c r="J302" s="206">
        <f>ROUND(I302*H302,2)</f>
        <v>0</v>
      </c>
      <c r="K302" s="207"/>
      <c r="L302" s="46"/>
      <c r="M302" s="208" t="s">
        <v>19</v>
      </c>
      <c r="N302" s="209" t="s">
        <v>48</v>
      </c>
      <c r="O302" s="86"/>
      <c r="P302" s="210">
        <f>O302*H302</f>
        <v>0</v>
      </c>
      <c r="Q302" s="210">
        <v>0</v>
      </c>
      <c r="R302" s="210">
        <f>Q302*H302</f>
        <v>0</v>
      </c>
      <c r="S302" s="210">
        <v>0</v>
      </c>
      <c r="T302" s="211">
        <f>S302*H302</f>
        <v>0</v>
      </c>
      <c r="U302" s="40"/>
      <c r="V302" s="40"/>
      <c r="W302" s="40"/>
      <c r="X302" s="40"/>
      <c r="Y302" s="40"/>
      <c r="Z302" s="40"/>
      <c r="AA302" s="40"/>
      <c r="AB302" s="40"/>
      <c r="AC302" s="40"/>
      <c r="AD302" s="40"/>
      <c r="AE302" s="40"/>
      <c r="AR302" s="212" t="s">
        <v>138</v>
      </c>
      <c r="AT302" s="212" t="s">
        <v>134</v>
      </c>
      <c r="AU302" s="212" t="s">
        <v>85</v>
      </c>
      <c r="AY302" s="19" t="s">
        <v>133</v>
      </c>
      <c r="BE302" s="213">
        <f>IF(N302="základní",J302,0)</f>
        <v>0</v>
      </c>
      <c r="BF302" s="213">
        <f>IF(N302="snížená",J302,0)</f>
        <v>0</v>
      </c>
      <c r="BG302" s="213">
        <f>IF(N302="zákl. přenesená",J302,0)</f>
        <v>0</v>
      </c>
      <c r="BH302" s="213">
        <f>IF(N302="sníž. přenesená",J302,0)</f>
        <v>0</v>
      </c>
      <c r="BI302" s="213">
        <f>IF(N302="nulová",J302,0)</f>
        <v>0</v>
      </c>
      <c r="BJ302" s="19" t="s">
        <v>85</v>
      </c>
      <c r="BK302" s="213">
        <f>ROUND(I302*H302,2)</f>
        <v>0</v>
      </c>
      <c r="BL302" s="19" t="s">
        <v>138</v>
      </c>
      <c r="BM302" s="212" t="s">
        <v>443</v>
      </c>
    </row>
    <row r="303" s="2" customFormat="1">
      <c r="A303" s="40"/>
      <c r="B303" s="41"/>
      <c r="C303" s="42"/>
      <c r="D303" s="214" t="s">
        <v>140</v>
      </c>
      <c r="E303" s="42"/>
      <c r="F303" s="215" t="s">
        <v>390</v>
      </c>
      <c r="G303" s="42"/>
      <c r="H303" s="42"/>
      <c r="I303" s="216"/>
      <c r="J303" s="42"/>
      <c r="K303" s="42"/>
      <c r="L303" s="46"/>
      <c r="M303" s="217"/>
      <c r="N303" s="218"/>
      <c r="O303" s="86"/>
      <c r="P303" s="86"/>
      <c r="Q303" s="86"/>
      <c r="R303" s="86"/>
      <c r="S303" s="86"/>
      <c r="T303" s="87"/>
      <c r="U303" s="40"/>
      <c r="V303" s="40"/>
      <c r="W303" s="40"/>
      <c r="X303" s="40"/>
      <c r="Y303" s="40"/>
      <c r="Z303" s="40"/>
      <c r="AA303" s="40"/>
      <c r="AB303" s="40"/>
      <c r="AC303" s="40"/>
      <c r="AD303" s="40"/>
      <c r="AE303" s="40"/>
      <c r="AT303" s="19" t="s">
        <v>140</v>
      </c>
      <c r="AU303" s="19" t="s">
        <v>85</v>
      </c>
    </row>
    <row r="304" s="11" customFormat="1" ht="25.92" customHeight="1">
      <c r="A304" s="11"/>
      <c r="B304" s="186"/>
      <c r="C304" s="187"/>
      <c r="D304" s="188" t="s">
        <v>76</v>
      </c>
      <c r="E304" s="189" t="s">
        <v>444</v>
      </c>
      <c r="F304" s="189" t="s">
        <v>445</v>
      </c>
      <c r="G304" s="187"/>
      <c r="H304" s="187"/>
      <c r="I304" s="190"/>
      <c r="J304" s="191">
        <f>BK304</f>
        <v>0</v>
      </c>
      <c r="K304" s="187"/>
      <c r="L304" s="192"/>
      <c r="M304" s="193"/>
      <c r="N304" s="194"/>
      <c r="O304" s="194"/>
      <c r="P304" s="195">
        <f>SUM(P305:P337)</f>
        <v>0</v>
      </c>
      <c r="Q304" s="194"/>
      <c r="R304" s="195">
        <f>SUM(R305:R337)</f>
        <v>38.019979999999997</v>
      </c>
      <c r="S304" s="194"/>
      <c r="T304" s="196">
        <f>SUM(T305:T337)</f>
        <v>0</v>
      </c>
      <c r="U304" s="11"/>
      <c r="V304" s="11"/>
      <c r="W304" s="11"/>
      <c r="X304" s="11"/>
      <c r="Y304" s="11"/>
      <c r="Z304" s="11"/>
      <c r="AA304" s="11"/>
      <c r="AB304" s="11"/>
      <c r="AC304" s="11"/>
      <c r="AD304" s="11"/>
      <c r="AE304" s="11"/>
      <c r="AR304" s="197" t="s">
        <v>85</v>
      </c>
      <c r="AT304" s="198" t="s">
        <v>76</v>
      </c>
      <c r="AU304" s="198" t="s">
        <v>77</v>
      </c>
      <c r="AY304" s="197" t="s">
        <v>133</v>
      </c>
      <c r="BK304" s="199">
        <f>SUM(BK305:BK337)</f>
        <v>0</v>
      </c>
    </row>
    <row r="305" s="2" customFormat="1" ht="24.15" customHeight="1">
      <c r="A305" s="40"/>
      <c r="B305" s="41"/>
      <c r="C305" s="200" t="s">
        <v>446</v>
      </c>
      <c r="D305" s="200" t="s">
        <v>134</v>
      </c>
      <c r="E305" s="201" t="s">
        <v>447</v>
      </c>
      <c r="F305" s="202" t="s">
        <v>448</v>
      </c>
      <c r="G305" s="203" t="s">
        <v>137</v>
      </c>
      <c r="H305" s="204">
        <v>271.30000000000001</v>
      </c>
      <c r="I305" s="205"/>
      <c r="J305" s="206">
        <f>ROUND(I305*H305,2)</f>
        <v>0</v>
      </c>
      <c r="K305" s="207"/>
      <c r="L305" s="46"/>
      <c r="M305" s="208" t="s">
        <v>19</v>
      </c>
      <c r="N305" s="209" t="s">
        <v>48</v>
      </c>
      <c r="O305" s="86"/>
      <c r="P305" s="210">
        <f>O305*H305</f>
        <v>0</v>
      </c>
      <c r="Q305" s="210">
        <v>0</v>
      </c>
      <c r="R305" s="210">
        <f>Q305*H305</f>
        <v>0</v>
      </c>
      <c r="S305" s="210">
        <v>0</v>
      </c>
      <c r="T305" s="211">
        <f>S305*H305</f>
        <v>0</v>
      </c>
      <c r="U305" s="40"/>
      <c r="V305" s="40"/>
      <c r="W305" s="40"/>
      <c r="X305" s="40"/>
      <c r="Y305" s="40"/>
      <c r="Z305" s="40"/>
      <c r="AA305" s="40"/>
      <c r="AB305" s="40"/>
      <c r="AC305" s="40"/>
      <c r="AD305" s="40"/>
      <c r="AE305" s="40"/>
      <c r="AR305" s="212" t="s">
        <v>138</v>
      </c>
      <c r="AT305" s="212" t="s">
        <v>134</v>
      </c>
      <c r="AU305" s="212" t="s">
        <v>85</v>
      </c>
      <c r="AY305" s="19" t="s">
        <v>133</v>
      </c>
      <c r="BE305" s="213">
        <f>IF(N305="základní",J305,0)</f>
        <v>0</v>
      </c>
      <c r="BF305" s="213">
        <f>IF(N305="snížená",J305,0)</f>
        <v>0</v>
      </c>
      <c r="BG305" s="213">
        <f>IF(N305="zákl. přenesená",J305,0)</f>
        <v>0</v>
      </c>
      <c r="BH305" s="213">
        <f>IF(N305="sníž. přenesená",J305,0)</f>
        <v>0</v>
      </c>
      <c r="BI305" s="213">
        <f>IF(N305="nulová",J305,0)</f>
        <v>0</v>
      </c>
      <c r="BJ305" s="19" t="s">
        <v>85</v>
      </c>
      <c r="BK305" s="213">
        <f>ROUND(I305*H305,2)</f>
        <v>0</v>
      </c>
      <c r="BL305" s="19" t="s">
        <v>138</v>
      </c>
      <c r="BM305" s="212" t="s">
        <v>449</v>
      </c>
    </row>
    <row r="306" s="2" customFormat="1">
      <c r="A306" s="40"/>
      <c r="B306" s="41"/>
      <c r="C306" s="42"/>
      <c r="D306" s="214" t="s">
        <v>140</v>
      </c>
      <c r="E306" s="42"/>
      <c r="F306" s="215" t="s">
        <v>450</v>
      </c>
      <c r="G306" s="42"/>
      <c r="H306" s="42"/>
      <c r="I306" s="216"/>
      <c r="J306" s="42"/>
      <c r="K306" s="42"/>
      <c r="L306" s="46"/>
      <c r="M306" s="217"/>
      <c r="N306" s="218"/>
      <c r="O306" s="86"/>
      <c r="P306" s="86"/>
      <c r="Q306" s="86"/>
      <c r="R306" s="86"/>
      <c r="S306" s="86"/>
      <c r="T306" s="87"/>
      <c r="U306" s="40"/>
      <c r="V306" s="40"/>
      <c r="W306" s="40"/>
      <c r="X306" s="40"/>
      <c r="Y306" s="40"/>
      <c r="Z306" s="40"/>
      <c r="AA306" s="40"/>
      <c r="AB306" s="40"/>
      <c r="AC306" s="40"/>
      <c r="AD306" s="40"/>
      <c r="AE306" s="40"/>
      <c r="AT306" s="19" t="s">
        <v>140</v>
      </c>
      <c r="AU306" s="19" t="s">
        <v>85</v>
      </c>
    </row>
    <row r="307" s="2" customFormat="1" ht="24.15" customHeight="1">
      <c r="A307" s="40"/>
      <c r="B307" s="41"/>
      <c r="C307" s="200" t="s">
        <v>451</v>
      </c>
      <c r="D307" s="200" t="s">
        <v>134</v>
      </c>
      <c r="E307" s="201" t="s">
        <v>452</v>
      </c>
      <c r="F307" s="202" t="s">
        <v>453</v>
      </c>
      <c r="G307" s="203" t="s">
        <v>277</v>
      </c>
      <c r="H307" s="204">
        <v>3798</v>
      </c>
      <c r="I307" s="205"/>
      <c r="J307" s="206">
        <f>ROUND(I307*H307,2)</f>
        <v>0</v>
      </c>
      <c r="K307" s="207"/>
      <c r="L307" s="46"/>
      <c r="M307" s="208" t="s">
        <v>19</v>
      </c>
      <c r="N307" s="209" t="s">
        <v>48</v>
      </c>
      <c r="O307" s="86"/>
      <c r="P307" s="210">
        <f>O307*H307</f>
        <v>0</v>
      </c>
      <c r="Q307" s="210">
        <v>0</v>
      </c>
      <c r="R307" s="210">
        <f>Q307*H307</f>
        <v>0</v>
      </c>
      <c r="S307" s="210">
        <v>0</v>
      </c>
      <c r="T307" s="211">
        <f>S307*H307</f>
        <v>0</v>
      </c>
      <c r="U307" s="40"/>
      <c r="V307" s="40"/>
      <c r="W307" s="40"/>
      <c r="X307" s="40"/>
      <c r="Y307" s="40"/>
      <c r="Z307" s="40"/>
      <c r="AA307" s="40"/>
      <c r="AB307" s="40"/>
      <c r="AC307" s="40"/>
      <c r="AD307" s="40"/>
      <c r="AE307" s="40"/>
      <c r="AR307" s="212" t="s">
        <v>138</v>
      </c>
      <c r="AT307" s="212" t="s">
        <v>134</v>
      </c>
      <c r="AU307" s="212" t="s">
        <v>85</v>
      </c>
      <c r="AY307" s="19" t="s">
        <v>133</v>
      </c>
      <c r="BE307" s="213">
        <f>IF(N307="základní",J307,0)</f>
        <v>0</v>
      </c>
      <c r="BF307" s="213">
        <f>IF(N307="snížená",J307,0)</f>
        <v>0</v>
      </c>
      <c r="BG307" s="213">
        <f>IF(N307="zákl. přenesená",J307,0)</f>
        <v>0</v>
      </c>
      <c r="BH307" s="213">
        <f>IF(N307="sníž. přenesená",J307,0)</f>
        <v>0</v>
      </c>
      <c r="BI307" s="213">
        <f>IF(N307="nulová",J307,0)</f>
        <v>0</v>
      </c>
      <c r="BJ307" s="19" t="s">
        <v>85</v>
      </c>
      <c r="BK307" s="213">
        <f>ROUND(I307*H307,2)</f>
        <v>0</v>
      </c>
      <c r="BL307" s="19" t="s">
        <v>138</v>
      </c>
      <c r="BM307" s="212" t="s">
        <v>454</v>
      </c>
    </row>
    <row r="308" s="2" customFormat="1">
      <c r="A308" s="40"/>
      <c r="B308" s="41"/>
      <c r="C308" s="42"/>
      <c r="D308" s="214" t="s">
        <v>140</v>
      </c>
      <c r="E308" s="42"/>
      <c r="F308" s="215" t="s">
        <v>455</v>
      </c>
      <c r="G308" s="42"/>
      <c r="H308" s="42"/>
      <c r="I308" s="216"/>
      <c r="J308" s="42"/>
      <c r="K308" s="42"/>
      <c r="L308" s="46"/>
      <c r="M308" s="217"/>
      <c r="N308" s="218"/>
      <c r="O308" s="86"/>
      <c r="P308" s="86"/>
      <c r="Q308" s="86"/>
      <c r="R308" s="86"/>
      <c r="S308" s="86"/>
      <c r="T308" s="87"/>
      <c r="U308" s="40"/>
      <c r="V308" s="40"/>
      <c r="W308" s="40"/>
      <c r="X308" s="40"/>
      <c r="Y308" s="40"/>
      <c r="Z308" s="40"/>
      <c r="AA308" s="40"/>
      <c r="AB308" s="40"/>
      <c r="AC308" s="40"/>
      <c r="AD308" s="40"/>
      <c r="AE308" s="40"/>
      <c r="AT308" s="19" t="s">
        <v>140</v>
      </c>
      <c r="AU308" s="19" t="s">
        <v>85</v>
      </c>
    </row>
    <row r="309" s="12" customFormat="1">
      <c r="A309" s="12"/>
      <c r="B309" s="219"/>
      <c r="C309" s="220"/>
      <c r="D309" s="221" t="s">
        <v>142</v>
      </c>
      <c r="E309" s="222" t="s">
        <v>19</v>
      </c>
      <c r="F309" s="223" t="s">
        <v>456</v>
      </c>
      <c r="G309" s="220"/>
      <c r="H309" s="222" t="s">
        <v>19</v>
      </c>
      <c r="I309" s="224"/>
      <c r="J309" s="220"/>
      <c r="K309" s="220"/>
      <c r="L309" s="225"/>
      <c r="M309" s="226"/>
      <c r="N309" s="227"/>
      <c r="O309" s="227"/>
      <c r="P309" s="227"/>
      <c r="Q309" s="227"/>
      <c r="R309" s="227"/>
      <c r="S309" s="227"/>
      <c r="T309" s="228"/>
      <c r="U309" s="12"/>
      <c r="V309" s="12"/>
      <c r="W309" s="12"/>
      <c r="X309" s="12"/>
      <c r="Y309" s="12"/>
      <c r="Z309" s="12"/>
      <c r="AA309" s="12"/>
      <c r="AB309" s="12"/>
      <c r="AC309" s="12"/>
      <c r="AD309" s="12"/>
      <c r="AE309" s="12"/>
      <c r="AT309" s="229" t="s">
        <v>142</v>
      </c>
      <c r="AU309" s="229" t="s">
        <v>85</v>
      </c>
      <c r="AV309" s="12" t="s">
        <v>85</v>
      </c>
      <c r="AW309" s="12" t="s">
        <v>37</v>
      </c>
      <c r="AX309" s="12" t="s">
        <v>77</v>
      </c>
      <c r="AY309" s="229" t="s">
        <v>133</v>
      </c>
    </row>
    <row r="310" s="13" customFormat="1">
      <c r="A310" s="13"/>
      <c r="B310" s="230"/>
      <c r="C310" s="231"/>
      <c r="D310" s="221" t="s">
        <v>142</v>
      </c>
      <c r="E310" s="232" t="s">
        <v>19</v>
      </c>
      <c r="F310" s="233" t="s">
        <v>457</v>
      </c>
      <c r="G310" s="231"/>
      <c r="H310" s="234">
        <v>880</v>
      </c>
      <c r="I310" s="235"/>
      <c r="J310" s="231"/>
      <c r="K310" s="231"/>
      <c r="L310" s="236"/>
      <c r="M310" s="237"/>
      <c r="N310" s="238"/>
      <c r="O310" s="238"/>
      <c r="P310" s="238"/>
      <c r="Q310" s="238"/>
      <c r="R310" s="238"/>
      <c r="S310" s="238"/>
      <c r="T310" s="239"/>
      <c r="U310" s="13"/>
      <c r="V310" s="13"/>
      <c r="W310" s="13"/>
      <c r="X310" s="13"/>
      <c r="Y310" s="13"/>
      <c r="Z310" s="13"/>
      <c r="AA310" s="13"/>
      <c r="AB310" s="13"/>
      <c r="AC310" s="13"/>
      <c r="AD310" s="13"/>
      <c r="AE310" s="13"/>
      <c r="AT310" s="240" t="s">
        <v>142</v>
      </c>
      <c r="AU310" s="240" t="s">
        <v>85</v>
      </c>
      <c r="AV310" s="13" t="s">
        <v>87</v>
      </c>
      <c r="AW310" s="13" t="s">
        <v>37</v>
      </c>
      <c r="AX310" s="13" t="s">
        <v>77</v>
      </c>
      <c r="AY310" s="240" t="s">
        <v>133</v>
      </c>
    </row>
    <row r="311" s="12" customFormat="1">
      <c r="A311" s="12"/>
      <c r="B311" s="219"/>
      <c r="C311" s="220"/>
      <c r="D311" s="221" t="s">
        <v>142</v>
      </c>
      <c r="E311" s="222" t="s">
        <v>19</v>
      </c>
      <c r="F311" s="223" t="s">
        <v>458</v>
      </c>
      <c r="G311" s="220"/>
      <c r="H311" s="222" t="s">
        <v>19</v>
      </c>
      <c r="I311" s="224"/>
      <c r="J311" s="220"/>
      <c r="K311" s="220"/>
      <c r="L311" s="225"/>
      <c r="M311" s="226"/>
      <c r="N311" s="227"/>
      <c r="O311" s="227"/>
      <c r="P311" s="227"/>
      <c r="Q311" s="227"/>
      <c r="R311" s="227"/>
      <c r="S311" s="227"/>
      <c r="T311" s="228"/>
      <c r="U311" s="12"/>
      <c r="V311" s="12"/>
      <c r="W311" s="12"/>
      <c r="X311" s="12"/>
      <c r="Y311" s="12"/>
      <c r="Z311" s="12"/>
      <c r="AA311" s="12"/>
      <c r="AB311" s="12"/>
      <c r="AC311" s="12"/>
      <c r="AD311" s="12"/>
      <c r="AE311" s="12"/>
      <c r="AT311" s="229" t="s">
        <v>142</v>
      </c>
      <c r="AU311" s="229" t="s">
        <v>85</v>
      </c>
      <c r="AV311" s="12" t="s">
        <v>85</v>
      </c>
      <c r="AW311" s="12" t="s">
        <v>37</v>
      </c>
      <c r="AX311" s="12" t="s">
        <v>77</v>
      </c>
      <c r="AY311" s="229" t="s">
        <v>133</v>
      </c>
    </row>
    <row r="312" s="13" customFormat="1">
      <c r="A312" s="13"/>
      <c r="B312" s="230"/>
      <c r="C312" s="231"/>
      <c r="D312" s="221" t="s">
        <v>142</v>
      </c>
      <c r="E312" s="232" t="s">
        <v>19</v>
      </c>
      <c r="F312" s="233" t="s">
        <v>459</v>
      </c>
      <c r="G312" s="231"/>
      <c r="H312" s="234">
        <v>2918</v>
      </c>
      <c r="I312" s="235"/>
      <c r="J312" s="231"/>
      <c r="K312" s="231"/>
      <c r="L312" s="236"/>
      <c r="M312" s="237"/>
      <c r="N312" s="238"/>
      <c r="O312" s="238"/>
      <c r="P312" s="238"/>
      <c r="Q312" s="238"/>
      <c r="R312" s="238"/>
      <c r="S312" s="238"/>
      <c r="T312" s="239"/>
      <c r="U312" s="13"/>
      <c r="V312" s="13"/>
      <c r="W312" s="13"/>
      <c r="X312" s="13"/>
      <c r="Y312" s="13"/>
      <c r="Z312" s="13"/>
      <c r="AA312" s="13"/>
      <c r="AB312" s="13"/>
      <c r="AC312" s="13"/>
      <c r="AD312" s="13"/>
      <c r="AE312" s="13"/>
      <c r="AT312" s="240" t="s">
        <v>142</v>
      </c>
      <c r="AU312" s="240" t="s">
        <v>85</v>
      </c>
      <c r="AV312" s="13" t="s">
        <v>87</v>
      </c>
      <c r="AW312" s="13" t="s">
        <v>37</v>
      </c>
      <c r="AX312" s="13" t="s">
        <v>77</v>
      </c>
      <c r="AY312" s="240" t="s">
        <v>133</v>
      </c>
    </row>
    <row r="313" s="15" customFormat="1">
      <c r="A313" s="15"/>
      <c r="B313" s="252"/>
      <c r="C313" s="253"/>
      <c r="D313" s="221" t="s">
        <v>142</v>
      </c>
      <c r="E313" s="254" t="s">
        <v>19</v>
      </c>
      <c r="F313" s="255" t="s">
        <v>154</v>
      </c>
      <c r="G313" s="253"/>
      <c r="H313" s="256">
        <v>3798</v>
      </c>
      <c r="I313" s="257"/>
      <c r="J313" s="253"/>
      <c r="K313" s="253"/>
      <c r="L313" s="258"/>
      <c r="M313" s="259"/>
      <c r="N313" s="260"/>
      <c r="O313" s="260"/>
      <c r="P313" s="260"/>
      <c r="Q313" s="260"/>
      <c r="R313" s="260"/>
      <c r="S313" s="260"/>
      <c r="T313" s="261"/>
      <c r="U313" s="15"/>
      <c r="V313" s="15"/>
      <c r="W313" s="15"/>
      <c r="X313" s="15"/>
      <c r="Y313" s="15"/>
      <c r="Z313" s="15"/>
      <c r="AA313" s="15"/>
      <c r="AB313" s="15"/>
      <c r="AC313" s="15"/>
      <c r="AD313" s="15"/>
      <c r="AE313" s="15"/>
      <c r="AT313" s="262" t="s">
        <v>142</v>
      </c>
      <c r="AU313" s="262" t="s">
        <v>85</v>
      </c>
      <c r="AV313" s="15" t="s">
        <v>138</v>
      </c>
      <c r="AW313" s="15" t="s">
        <v>37</v>
      </c>
      <c r="AX313" s="15" t="s">
        <v>85</v>
      </c>
      <c r="AY313" s="262" t="s">
        <v>133</v>
      </c>
    </row>
    <row r="314" s="2" customFormat="1" ht="16.5" customHeight="1">
      <c r="A314" s="40"/>
      <c r="B314" s="41"/>
      <c r="C314" s="200" t="s">
        <v>460</v>
      </c>
      <c r="D314" s="200" t="s">
        <v>134</v>
      </c>
      <c r="E314" s="201" t="s">
        <v>461</v>
      </c>
      <c r="F314" s="202" t="s">
        <v>462</v>
      </c>
      <c r="G314" s="203" t="s">
        <v>277</v>
      </c>
      <c r="H314" s="204">
        <v>2918</v>
      </c>
      <c r="I314" s="205"/>
      <c r="J314" s="206">
        <f>ROUND(I314*H314,2)</f>
        <v>0</v>
      </c>
      <c r="K314" s="207"/>
      <c r="L314" s="46"/>
      <c r="M314" s="208" t="s">
        <v>19</v>
      </c>
      <c r="N314" s="209" t="s">
        <v>48</v>
      </c>
      <c r="O314" s="86"/>
      <c r="P314" s="210">
        <f>O314*H314</f>
        <v>0</v>
      </c>
      <c r="Q314" s="210">
        <v>0</v>
      </c>
      <c r="R314" s="210">
        <f>Q314*H314</f>
        <v>0</v>
      </c>
      <c r="S314" s="210">
        <v>0</v>
      </c>
      <c r="T314" s="211">
        <f>S314*H314</f>
        <v>0</v>
      </c>
      <c r="U314" s="40"/>
      <c r="V314" s="40"/>
      <c r="W314" s="40"/>
      <c r="X314" s="40"/>
      <c r="Y314" s="40"/>
      <c r="Z314" s="40"/>
      <c r="AA314" s="40"/>
      <c r="AB314" s="40"/>
      <c r="AC314" s="40"/>
      <c r="AD314" s="40"/>
      <c r="AE314" s="40"/>
      <c r="AR314" s="212" t="s">
        <v>138</v>
      </c>
      <c r="AT314" s="212" t="s">
        <v>134</v>
      </c>
      <c r="AU314" s="212" t="s">
        <v>85</v>
      </c>
      <c r="AY314" s="19" t="s">
        <v>133</v>
      </c>
      <c r="BE314" s="213">
        <f>IF(N314="základní",J314,0)</f>
        <v>0</v>
      </c>
      <c r="BF314" s="213">
        <f>IF(N314="snížená",J314,0)</f>
        <v>0</v>
      </c>
      <c r="BG314" s="213">
        <f>IF(N314="zákl. přenesená",J314,0)</f>
        <v>0</v>
      </c>
      <c r="BH314" s="213">
        <f>IF(N314="sníž. přenesená",J314,0)</f>
        <v>0</v>
      </c>
      <c r="BI314" s="213">
        <f>IF(N314="nulová",J314,0)</f>
        <v>0</v>
      </c>
      <c r="BJ314" s="19" t="s">
        <v>85</v>
      </c>
      <c r="BK314" s="213">
        <f>ROUND(I314*H314,2)</f>
        <v>0</v>
      </c>
      <c r="BL314" s="19" t="s">
        <v>138</v>
      </c>
      <c r="BM314" s="212" t="s">
        <v>463</v>
      </c>
    </row>
    <row r="315" s="2" customFormat="1">
      <c r="A315" s="40"/>
      <c r="B315" s="41"/>
      <c r="C315" s="42"/>
      <c r="D315" s="214" t="s">
        <v>140</v>
      </c>
      <c r="E315" s="42"/>
      <c r="F315" s="215" t="s">
        <v>464</v>
      </c>
      <c r="G315" s="42"/>
      <c r="H315" s="42"/>
      <c r="I315" s="216"/>
      <c r="J315" s="42"/>
      <c r="K315" s="42"/>
      <c r="L315" s="46"/>
      <c r="M315" s="217"/>
      <c r="N315" s="218"/>
      <c r="O315" s="86"/>
      <c r="P315" s="86"/>
      <c r="Q315" s="86"/>
      <c r="R315" s="86"/>
      <c r="S315" s="86"/>
      <c r="T315" s="87"/>
      <c r="U315" s="40"/>
      <c r="V315" s="40"/>
      <c r="W315" s="40"/>
      <c r="X315" s="40"/>
      <c r="Y315" s="40"/>
      <c r="Z315" s="40"/>
      <c r="AA315" s="40"/>
      <c r="AB315" s="40"/>
      <c r="AC315" s="40"/>
      <c r="AD315" s="40"/>
      <c r="AE315" s="40"/>
      <c r="AT315" s="19" t="s">
        <v>140</v>
      </c>
      <c r="AU315" s="19" t="s">
        <v>85</v>
      </c>
    </row>
    <row r="316" s="2" customFormat="1" ht="16.5" customHeight="1">
      <c r="A316" s="40"/>
      <c r="B316" s="41"/>
      <c r="C316" s="263" t="s">
        <v>465</v>
      </c>
      <c r="D316" s="263" t="s">
        <v>179</v>
      </c>
      <c r="E316" s="264" t="s">
        <v>466</v>
      </c>
      <c r="F316" s="265" t="s">
        <v>467</v>
      </c>
      <c r="G316" s="266" t="s">
        <v>277</v>
      </c>
      <c r="H316" s="267">
        <v>2918</v>
      </c>
      <c r="I316" s="268"/>
      <c r="J316" s="269">
        <f>ROUND(I316*H316,2)</f>
        <v>0</v>
      </c>
      <c r="K316" s="270"/>
      <c r="L316" s="271"/>
      <c r="M316" s="272" t="s">
        <v>19</v>
      </c>
      <c r="N316" s="273" t="s">
        <v>48</v>
      </c>
      <c r="O316" s="86"/>
      <c r="P316" s="210">
        <f>O316*H316</f>
        <v>0</v>
      </c>
      <c r="Q316" s="210">
        <v>1.0000000000000001E-05</v>
      </c>
      <c r="R316" s="210">
        <f>Q316*H316</f>
        <v>0.029180000000000001</v>
      </c>
      <c r="S316" s="210">
        <v>0</v>
      </c>
      <c r="T316" s="211">
        <f>S316*H316</f>
        <v>0</v>
      </c>
      <c r="U316" s="40"/>
      <c r="V316" s="40"/>
      <c r="W316" s="40"/>
      <c r="X316" s="40"/>
      <c r="Y316" s="40"/>
      <c r="Z316" s="40"/>
      <c r="AA316" s="40"/>
      <c r="AB316" s="40"/>
      <c r="AC316" s="40"/>
      <c r="AD316" s="40"/>
      <c r="AE316" s="40"/>
      <c r="AR316" s="212" t="s">
        <v>182</v>
      </c>
      <c r="AT316" s="212" t="s">
        <v>179</v>
      </c>
      <c r="AU316" s="212" t="s">
        <v>85</v>
      </c>
      <c r="AY316" s="19" t="s">
        <v>133</v>
      </c>
      <c r="BE316" s="213">
        <f>IF(N316="základní",J316,0)</f>
        <v>0</v>
      </c>
      <c r="BF316" s="213">
        <f>IF(N316="snížená",J316,0)</f>
        <v>0</v>
      </c>
      <c r="BG316" s="213">
        <f>IF(N316="zákl. přenesená",J316,0)</f>
        <v>0</v>
      </c>
      <c r="BH316" s="213">
        <f>IF(N316="sníž. přenesená",J316,0)</f>
        <v>0</v>
      </c>
      <c r="BI316" s="213">
        <f>IF(N316="nulová",J316,0)</f>
        <v>0</v>
      </c>
      <c r="BJ316" s="19" t="s">
        <v>85</v>
      </c>
      <c r="BK316" s="213">
        <f>ROUND(I316*H316,2)</f>
        <v>0</v>
      </c>
      <c r="BL316" s="19" t="s">
        <v>138</v>
      </c>
      <c r="BM316" s="212" t="s">
        <v>468</v>
      </c>
    </row>
    <row r="317" s="2" customFormat="1" ht="24.15" customHeight="1">
      <c r="A317" s="40"/>
      <c r="B317" s="41"/>
      <c r="C317" s="200" t="s">
        <v>469</v>
      </c>
      <c r="D317" s="200" t="s">
        <v>134</v>
      </c>
      <c r="E317" s="201" t="s">
        <v>470</v>
      </c>
      <c r="F317" s="202" t="s">
        <v>471</v>
      </c>
      <c r="G317" s="203" t="s">
        <v>277</v>
      </c>
      <c r="H317" s="204">
        <v>880</v>
      </c>
      <c r="I317" s="205"/>
      <c r="J317" s="206">
        <f>ROUND(I317*H317,2)</f>
        <v>0</v>
      </c>
      <c r="K317" s="207"/>
      <c r="L317" s="46"/>
      <c r="M317" s="208" t="s">
        <v>19</v>
      </c>
      <c r="N317" s="209" t="s">
        <v>48</v>
      </c>
      <c r="O317" s="86"/>
      <c r="P317" s="210">
        <f>O317*H317</f>
        <v>0</v>
      </c>
      <c r="Q317" s="210">
        <v>0</v>
      </c>
      <c r="R317" s="210">
        <f>Q317*H317</f>
        <v>0</v>
      </c>
      <c r="S317" s="210">
        <v>0</v>
      </c>
      <c r="T317" s="211">
        <f>S317*H317</f>
        <v>0</v>
      </c>
      <c r="U317" s="40"/>
      <c r="V317" s="40"/>
      <c r="W317" s="40"/>
      <c r="X317" s="40"/>
      <c r="Y317" s="40"/>
      <c r="Z317" s="40"/>
      <c r="AA317" s="40"/>
      <c r="AB317" s="40"/>
      <c r="AC317" s="40"/>
      <c r="AD317" s="40"/>
      <c r="AE317" s="40"/>
      <c r="AR317" s="212" t="s">
        <v>138</v>
      </c>
      <c r="AT317" s="212" t="s">
        <v>134</v>
      </c>
      <c r="AU317" s="212" t="s">
        <v>85</v>
      </c>
      <c r="AY317" s="19" t="s">
        <v>133</v>
      </c>
      <c r="BE317" s="213">
        <f>IF(N317="základní",J317,0)</f>
        <v>0</v>
      </c>
      <c r="BF317" s="213">
        <f>IF(N317="snížená",J317,0)</f>
        <v>0</v>
      </c>
      <c r="BG317" s="213">
        <f>IF(N317="zákl. přenesená",J317,0)</f>
        <v>0</v>
      </c>
      <c r="BH317" s="213">
        <f>IF(N317="sníž. přenesená",J317,0)</f>
        <v>0</v>
      </c>
      <c r="BI317" s="213">
        <f>IF(N317="nulová",J317,0)</f>
        <v>0</v>
      </c>
      <c r="BJ317" s="19" t="s">
        <v>85</v>
      </c>
      <c r="BK317" s="213">
        <f>ROUND(I317*H317,2)</f>
        <v>0</v>
      </c>
      <c r="BL317" s="19" t="s">
        <v>138</v>
      </c>
      <c r="BM317" s="212" t="s">
        <v>472</v>
      </c>
    </row>
    <row r="318" s="2" customFormat="1">
      <c r="A318" s="40"/>
      <c r="B318" s="41"/>
      <c r="C318" s="42"/>
      <c r="D318" s="214" t="s">
        <v>140</v>
      </c>
      <c r="E318" s="42"/>
      <c r="F318" s="215" t="s">
        <v>473</v>
      </c>
      <c r="G318" s="42"/>
      <c r="H318" s="42"/>
      <c r="I318" s="216"/>
      <c r="J318" s="42"/>
      <c r="K318" s="42"/>
      <c r="L318" s="46"/>
      <c r="M318" s="217"/>
      <c r="N318" s="218"/>
      <c r="O318" s="86"/>
      <c r="P318" s="86"/>
      <c r="Q318" s="86"/>
      <c r="R318" s="86"/>
      <c r="S318" s="86"/>
      <c r="T318" s="87"/>
      <c r="U318" s="40"/>
      <c r="V318" s="40"/>
      <c r="W318" s="40"/>
      <c r="X318" s="40"/>
      <c r="Y318" s="40"/>
      <c r="Z318" s="40"/>
      <c r="AA318" s="40"/>
      <c r="AB318" s="40"/>
      <c r="AC318" s="40"/>
      <c r="AD318" s="40"/>
      <c r="AE318" s="40"/>
      <c r="AT318" s="19" t="s">
        <v>140</v>
      </c>
      <c r="AU318" s="19" t="s">
        <v>85</v>
      </c>
    </row>
    <row r="319" s="2" customFormat="1" ht="16.5" customHeight="1">
      <c r="A319" s="40"/>
      <c r="B319" s="41"/>
      <c r="C319" s="263" t="s">
        <v>474</v>
      </c>
      <c r="D319" s="263" t="s">
        <v>179</v>
      </c>
      <c r="E319" s="264" t="s">
        <v>475</v>
      </c>
      <c r="F319" s="265" t="s">
        <v>476</v>
      </c>
      <c r="G319" s="266" t="s">
        <v>277</v>
      </c>
      <c r="H319" s="267">
        <v>880</v>
      </c>
      <c r="I319" s="268"/>
      <c r="J319" s="269">
        <f>ROUND(I319*H319,2)</f>
        <v>0</v>
      </c>
      <c r="K319" s="270"/>
      <c r="L319" s="271"/>
      <c r="M319" s="272" t="s">
        <v>19</v>
      </c>
      <c r="N319" s="273" t="s">
        <v>48</v>
      </c>
      <c r="O319" s="86"/>
      <c r="P319" s="210">
        <f>O319*H319</f>
        <v>0</v>
      </c>
      <c r="Q319" s="210">
        <v>1.0000000000000001E-05</v>
      </c>
      <c r="R319" s="210">
        <f>Q319*H319</f>
        <v>0.0088000000000000005</v>
      </c>
      <c r="S319" s="210">
        <v>0</v>
      </c>
      <c r="T319" s="211">
        <f>S319*H319</f>
        <v>0</v>
      </c>
      <c r="U319" s="40"/>
      <c r="V319" s="40"/>
      <c r="W319" s="40"/>
      <c r="X319" s="40"/>
      <c r="Y319" s="40"/>
      <c r="Z319" s="40"/>
      <c r="AA319" s="40"/>
      <c r="AB319" s="40"/>
      <c r="AC319" s="40"/>
      <c r="AD319" s="40"/>
      <c r="AE319" s="40"/>
      <c r="AR319" s="212" t="s">
        <v>182</v>
      </c>
      <c r="AT319" s="212" t="s">
        <v>179</v>
      </c>
      <c r="AU319" s="212" t="s">
        <v>85</v>
      </c>
      <c r="AY319" s="19" t="s">
        <v>133</v>
      </c>
      <c r="BE319" s="213">
        <f>IF(N319="základní",J319,0)</f>
        <v>0</v>
      </c>
      <c r="BF319" s="213">
        <f>IF(N319="snížená",J319,0)</f>
        <v>0</v>
      </c>
      <c r="BG319" s="213">
        <f>IF(N319="zákl. přenesená",J319,0)</f>
        <v>0</v>
      </c>
      <c r="BH319" s="213">
        <f>IF(N319="sníž. přenesená",J319,0)</f>
        <v>0</v>
      </c>
      <c r="BI319" s="213">
        <f>IF(N319="nulová",J319,0)</f>
        <v>0</v>
      </c>
      <c r="BJ319" s="19" t="s">
        <v>85</v>
      </c>
      <c r="BK319" s="213">
        <f>ROUND(I319*H319,2)</f>
        <v>0</v>
      </c>
      <c r="BL319" s="19" t="s">
        <v>138</v>
      </c>
      <c r="BM319" s="212" t="s">
        <v>477</v>
      </c>
    </row>
    <row r="320" s="2" customFormat="1" ht="24.15" customHeight="1">
      <c r="A320" s="40"/>
      <c r="B320" s="41"/>
      <c r="C320" s="200" t="s">
        <v>478</v>
      </c>
      <c r="D320" s="200" t="s">
        <v>134</v>
      </c>
      <c r="E320" s="201" t="s">
        <v>479</v>
      </c>
      <c r="F320" s="202" t="s">
        <v>480</v>
      </c>
      <c r="G320" s="203" t="s">
        <v>137</v>
      </c>
      <c r="H320" s="204">
        <v>271.30000000000001</v>
      </c>
      <c r="I320" s="205"/>
      <c r="J320" s="206">
        <f>ROUND(I320*H320,2)</f>
        <v>0</v>
      </c>
      <c r="K320" s="207"/>
      <c r="L320" s="46"/>
      <c r="M320" s="208" t="s">
        <v>19</v>
      </c>
      <c r="N320" s="209" t="s">
        <v>48</v>
      </c>
      <c r="O320" s="86"/>
      <c r="P320" s="210">
        <f>O320*H320</f>
        <v>0</v>
      </c>
      <c r="Q320" s="210">
        <v>0</v>
      </c>
      <c r="R320" s="210">
        <f>Q320*H320</f>
        <v>0</v>
      </c>
      <c r="S320" s="210">
        <v>0</v>
      </c>
      <c r="T320" s="211">
        <f>S320*H320</f>
        <v>0</v>
      </c>
      <c r="U320" s="40"/>
      <c r="V320" s="40"/>
      <c r="W320" s="40"/>
      <c r="X320" s="40"/>
      <c r="Y320" s="40"/>
      <c r="Z320" s="40"/>
      <c r="AA320" s="40"/>
      <c r="AB320" s="40"/>
      <c r="AC320" s="40"/>
      <c r="AD320" s="40"/>
      <c r="AE320" s="40"/>
      <c r="AR320" s="212" t="s">
        <v>138</v>
      </c>
      <c r="AT320" s="212" t="s">
        <v>134</v>
      </c>
      <c r="AU320" s="212" t="s">
        <v>85</v>
      </c>
      <c r="AY320" s="19" t="s">
        <v>133</v>
      </c>
      <c r="BE320" s="213">
        <f>IF(N320="základní",J320,0)</f>
        <v>0</v>
      </c>
      <c r="BF320" s="213">
        <f>IF(N320="snížená",J320,0)</f>
        <v>0</v>
      </c>
      <c r="BG320" s="213">
        <f>IF(N320="zákl. přenesená",J320,0)</f>
        <v>0</v>
      </c>
      <c r="BH320" s="213">
        <f>IF(N320="sníž. přenesená",J320,0)</f>
        <v>0</v>
      </c>
      <c r="BI320" s="213">
        <f>IF(N320="nulová",J320,0)</f>
        <v>0</v>
      </c>
      <c r="BJ320" s="19" t="s">
        <v>85</v>
      </c>
      <c r="BK320" s="213">
        <f>ROUND(I320*H320,2)</f>
        <v>0</v>
      </c>
      <c r="BL320" s="19" t="s">
        <v>138</v>
      </c>
      <c r="BM320" s="212" t="s">
        <v>481</v>
      </c>
    </row>
    <row r="321" s="2" customFormat="1">
      <c r="A321" s="40"/>
      <c r="B321" s="41"/>
      <c r="C321" s="42"/>
      <c r="D321" s="214" t="s">
        <v>140</v>
      </c>
      <c r="E321" s="42"/>
      <c r="F321" s="215" t="s">
        <v>482</v>
      </c>
      <c r="G321" s="42"/>
      <c r="H321" s="42"/>
      <c r="I321" s="216"/>
      <c r="J321" s="42"/>
      <c r="K321" s="42"/>
      <c r="L321" s="46"/>
      <c r="M321" s="217"/>
      <c r="N321" s="218"/>
      <c r="O321" s="86"/>
      <c r="P321" s="86"/>
      <c r="Q321" s="86"/>
      <c r="R321" s="86"/>
      <c r="S321" s="86"/>
      <c r="T321" s="87"/>
      <c r="U321" s="40"/>
      <c r="V321" s="40"/>
      <c r="W321" s="40"/>
      <c r="X321" s="40"/>
      <c r="Y321" s="40"/>
      <c r="Z321" s="40"/>
      <c r="AA321" s="40"/>
      <c r="AB321" s="40"/>
      <c r="AC321" s="40"/>
      <c r="AD321" s="40"/>
      <c r="AE321" s="40"/>
      <c r="AT321" s="19" t="s">
        <v>140</v>
      </c>
      <c r="AU321" s="19" t="s">
        <v>85</v>
      </c>
    </row>
    <row r="322" s="2" customFormat="1" ht="16.5" customHeight="1">
      <c r="A322" s="40"/>
      <c r="B322" s="41"/>
      <c r="C322" s="263" t="s">
        <v>483</v>
      </c>
      <c r="D322" s="263" t="s">
        <v>179</v>
      </c>
      <c r="E322" s="264" t="s">
        <v>484</v>
      </c>
      <c r="F322" s="265" t="s">
        <v>485</v>
      </c>
      <c r="G322" s="266" t="s">
        <v>157</v>
      </c>
      <c r="H322" s="267">
        <v>18.991</v>
      </c>
      <c r="I322" s="268"/>
      <c r="J322" s="269">
        <f>ROUND(I322*H322,2)</f>
        <v>0</v>
      </c>
      <c r="K322" s="270"/>
      <c r="L322" s="271"/>
      <c r="M322" s="272" t="s">
        <v>19</v>
      </c>
      <c r="N322" s="273" t="s">
        <v>48</v>
      </c>
      <c r="O322" s="86"/>
      <c r="P322" s="210">
        <f>O322*H322</f>
        <v>0</v>
      </c>
      <c r="Q322" s="210">
        <v>2</v>
      </c>
      <c r="R322" s="210">
        <f>Q322*H322</f>
        <v>37.981999999999999</v>
      </c>
      <c r="S322" s="210">
        <v>0</v>
      </c>
      <c r="T322" s="211">
        <f>S322*H322</f>
        <v>0</v>
      </c>
      <c r="U322" s="40"/>
      <c r="V322" s="40"/>
      <c r="W322" s="40"/>
      <c r="X322" s="40"/>
      <c r="Y322" s="40"/>
      <c r="Z322" s="40"/>
      <c r="AA322" s="40"/>
      <c r="AB322" s="40"/>
      <c r="AC322" s="40"/>
      <c r="AD322" s="40"/>
      <c r="AE322" s="40"/>
      <c r="AR322" s="212" t="s">
        <v>182</v>
      </c>
      <c r="AT322" s="212" t="s">
        <v>179</v>
      </c>
      <c r="AU322" s="212" t="s">
        <v>85</v>
      </c>
      <c r="AY322" s="19" t="s">
        <v>133</v>
      </c>
      <c r="BE322" s="213">
        <f>IF(N322="základní",J322,0)</f>
        <v>0</v>
      </c>
      <c r="BF322" s="213">
        <f>IF(N322="snížená",J322,0)</f>
        <v>0</v>
      </c>
      <c r="BG322" s="213">
        <f>IF(N322="zákl. přenesená",J322,0)</f>
        <v>0</v>
      </c>
      <c r="BH322" s="213">
        <f>IF(N322="sníž. přenesená",J322,0)</f>
        <v>0</v>
      </c>
      <c r="BI322" s="213">
        <f>IF(N322="nulová",J322,0)</f>
        <v>0</v>
      </c>
      <c r="BJ322" s="19" t="s">
        <v>85</v>
      </c>
      <c r="BK322" s="213">
        <f>ROUND(I322*H322,2)</f>
        <v>0</v>
      </c>
      <c r="BL322" s="19" t="s">
        <v>138</v>
      </c>
      <c r="BM322" s="212" t="s">
        <v>486</v>
      </c>
    </row>
    <row r="323" s="13" customFormat="1">
      <c r="A323" s="13"/>
      <c r="B323" s="230"/>
      <c r="C323" s="231"/>
      <c r="D323" s="221" t="s">
        <v>142</v>
      </c>
      <c r="E323" s="231"/>
      <c r="F323" s="233" t="s">
        <v>487</v>
      </c>
      <c r="G323" s="231"/>
      <c r="H323" s="234">
        <v>18.991</v>
      </c>
      <c r="I323" s="235"/>
      <c r="J323" s="231"/>
      <c r="K323" s="231"/>
      <c r="L323" s="236"/>
      <c r="M323" s="237"/>
      <c r="N323" s="238"/>
      <c r="O323" s="238"/>
      <c r="P323" s="238"/>
      <c r="Q323" s="238"/>
      <c r="R323" s="238"/>
      <c r="S323" s="238"/>
      <c r="T323" s="239"/>
      <c r="U323" s="13"/>
      <c r="V323" s="13"/>
      <c r="W323" s="13"/>
      <c r="X323" s="13"/>
      <c r="Y323" s="13"/>
      <c r="Z323" s="13"/>
      <c r="AA323" s="13"/>
      <c r="AB323" s="13"/>
      <c r="AC323" s="13"/>
      <c r="AD323" s="13"/>
      <c r="AE323" s="13"/>
      <c r="AT323" s="240" t="s">
        <v>142</v>
      </c>
      <c r="AU323" s="240" t="s">
        <v>85</v>
      </c>
      <c r="AV323" s="13" t="s">
        <v>87</v>
      </c>
      <c r="AW323" s="13" t="s">
        <v>4</v>
      </c>
      <c r="AX323" s="13" t="s">
        <v>85</v>
      </c>
      <c r="AY323" s="240" t="s">
        <v>133</v>
      </c>
    </row>
    <row r="324" s="2" customFormat="1" ht="16.5" customHeight="1">
      <c r="A324" s="40"/>
      <c r="B324" s="41"/>
      <c r="C324" s="200" t="s">
        <v>488</v>
      </c>
      <c r="D324" s="200" t="s">
        <v>134</v>
      </c>
      <c r="E324" s="201" t="s">
        <v>369</v>
      </c>
      <c r="F324" s="202" t="s">
        <v>370</v>
      </c>
      <c r="G324" s="203" t="s">
        <v>157</v>
      </c>
      <c r="H324" s="204">
        <v>13.565</v>
      </c>
      <c r="I324" s="205"/>
      <c r="J324" s="206">
        <f>ROUND(I324*H324,2)</f>
        <v>0</v>
      </c>
      <c r="K324" s="207"/>
      <c r="L324" s="46"/>
      <c r="M324" s="208" t="s">
        <v>19</v>
      </c>
      <c r="N324" s="209" t="s">
        <v>48</v>
      </c>
      <c r="O324" s="86"/>
      <c r="P324" s="210">
        <f>O324*H324</f>
        <v>0</v>
      </c>
      <c r="Q324" s="210">
        <v>0</v>
      </c>
      <c r="R324" s="210">
        <f>Q324*H324</f>
        <v>0</v>
      </c>
      <c r="S324" s="210">
        <v>0</v>
      </c>
      <c r="T324" s="211">
        <f>S324*H324</f>
        <v>0</v>
      </c>
      <c r="U324" s="40"/>
      <c r="V324" s="40"/>
      <c r="W324" s="40"/>
      <c r="X324" s="40"/>
      <c r="Y324" s="40"/>
      <c r="Z324" s="40"/>
      <c r="AA324" s="40"/>
      <c r="AB324" s="40"/>
      <c r="AC324" s="40"/>
      <c r="AD324" s="40"/>
      <c r="AE324" s="40"/>
      <c r="AR324" s="212" t="s">
        <v>138</v>
      </c>
      <c r="AT324" s="212" t="s">
        <v>134</v>
      </c>
      <c r="AU324" s="212" t="s">
        <v>85</v>
      </c>
      <c r="AY324" s="19" t="s">
        <v>133</v>
      </c>
      <c r="BE324" s="213">
        <f>IF(N324="základní",J324,0)</f>
        <v>0</v>
      </c>
      <c r="BF324" s="213">
        <f>IF(N324="snížená",J324,0)</f>
        <v>0</v>
      </c>
      <c r="BG324" s="213">
        <f>IF(N324="zákl. přenesená",J324,0)</f>
        <v>0</v>
      </c>
      <c r="BH324" s="213">
        <f>IF(N324="sníž. přenesená",J324,0)</f>
        <v>0</v>
      </c>
      <c r="BI324" s="213">
        <f>IF(N324="nulová",J324,0)</f>
        <v>0</v>
      </c>
      <c r="BJ324" s="19" t="s">
        <v>85</v>
      </c>
      <c r="BK324" s="213">
        <f>ROUND(I324*H324,2)</f>
        <v>0</v>
      </c>
      <c r="BL324" s="19" t="s">
        <v>138</v>
      </c>
      <c r="BM324" s="212" t="s">
        <v>489</v>
      </c>
    </row>
    <row r="325" s="2" customFormat="1">
      <c r="A325" s="40"/>
      <c r="B325" s="41"/>
      <c r="C325" s="42"/>
      <c r="D325" s="214" t="s">
        <v>140</v>
      </c>
      <c r="E325" s="42"/>
      <c r="F325" s="215" t="s">
        <v>372</v>
      </c>
      <c r="G325" s="42"/>
      <c r="H325" s="42"/>
      <c r="I325" s="216"/>
      <c r="J325" s="42"/>
      <c r="K325" s="42"/>
      <c r="L325" s="46"/>
      <c r="M325" s="217"/>
      <c r="N325" s="218"/>
      <c r="O325" s="86"/>
      <c r="P325" s="86"/>
      <c r="Q325" s="86"/>
      <c r="R325" s="86"/>
      <c r="S325" s="86"/>
      <c r="T325" s="87"/>
      <c r="U325" s="40"/>
      <c r="V325" s="40"/>
      <c r="W325" s="40"/>
      <c r="X325" s="40"/>
      <c r="Y325" s="40"/>
      <c r="Z325" s="40"/>
      <c r="AA325" s="40"/>
      <c r="AB325" s="40"/>
      <c r="AC325" s="40"/>
      <c r="AD325" s="40"/>
      <c r="AE325" s="40"/>
      <c r="AT325" s="19" t="s">
        <v>140</v>
      </c>
      <c r="AU325" s="19" t="s">
        <v>85</v>
      </c>
    </row>
    <row r="326" s="2" customFormat="1">
      <c r="A326" s="40"/>
      <c r="B326" s="41"/>
      <c r="C326" s="42"/>
      <c r="D326" s="221" t="s">
        <v>249</v>
      </c>
      <c r="E326" s="42"/>
      <c r="F326" s="274" t="s">
        <v>373</v>
      </c>
      <c r="G326" s="42"/>
      <c r="H326" s="42"/>
      <c r="I326" s="216"/>
      <c r="J326" s="42"/>
      <c r="K326" s="42"/>
      <c r="L326" s="46"/>
      <c r="M326" s="217"/>
      <c r="N326" s="218"/>
      <c r="O326" s="86"/>
      <c r="P326" s="86"/>
      <c r="Q326" s="86"/>
      <c r="R326" s="86"/>
      <c r="S326" s="86"/>
      <c r="T326" s="87"/>
      <c r="U326" s="40"/>
      <c r="V326" s="40"/>
      <c r="W326" s="40"/>
      <c r="X326" s="40"/>
      <c r="Y326" s="40"/>
      <c r="Z326" s="40"/>
      <c r="AA326" s="40"/>
      <c r="AB326" s="40"/>
      <c r="AC326" s="40"/>
      <c r="AD326" s="40"/>
      <c r="AE326" s="40"/>
      <c r="AT326" s="19" t="s">
        <v>249</v>
      </c>
      <c r="AU326" s="19" t="s">
        <v>85</v>
      </c>
    </row>
    <row r="327" s="13" customFormat="1">
      <c r="A327" s="13"/>
      <c r="B327" s="230"/>
      <c r="C327" s="231"/>
      <c r="D327" s="221" t="s">
        <v>142</v>
      </c>
      <c r="E327" s="232" t="s">
        <v>19</v>
      </c>
      <c r="F327" s="233" t="s">
        <v>490</v>
      </c>
      <c r="G327" s="231"/>
      <c r="H327" s="234">
        <v>13.565</v>
      </c>
      <c r="I327" s="235"/>
      <c r="J327" s="231"/>
      <c r="K327" s="231"/>
      <c r="L327" s="236"/>
      <c r="M327" s="237"/>
      <c r="N327" s="238"/>
      <c r="O327" s="238"/>
      <c r="P327" s="238"/>
      <c r="Q327" s="238"/>
      <c r="R327" s="238"/>
      <c r="S327" s="238"/>
      <c r="T327" s="239"/>
      <c r="U327" s="13"/>
      <c r="V327" s="13"/>
      <c r="W327" s="13"/>
      <c r="X327" s="13"/>
      <c r="Y327" s="13"/>
      <c r="Z327" s="13"/>
      <c r="AA327" s="13"/>
      <c r="AB327" s="13"/>
      <c r="AC327" s="13"/>
      <c r="AD327" s="13"/>
      <c r="AE327" s="13"/>
      <c r="AT327" s="240" t="s">
        <v>142</v>
      </c>
      <c r="AU327" s="240" t="s">
        <v>85</v>
      </c>
      <c r="AV327" s="13" t="s">
        <v>87</v>
      </c>
      <c r="AW327" s="13" t="s">
        <v>37</v>
      </c>
      <c r="AX327" s="13" t="s">
        <v>77</v>
      </c>
      <c r="AY327" s="240" t="s">
        <v>133</v>
      </c>
    </row>
    <row r="328" s="15" customFormat="1">
      <c r="A328" s="15"/>
      <c r="B328" s="252"/>
      <c r="C328" s="253"/>
      <c r="D328" s="221" t="s">
        <v>142</v>
      </c>
      <c r="E328" s="254" t="s">
        <v>19</v>
      </c>
      <c r="F328" s="255" t="s">
        <v>154</v>
      </c>
      <c r="G328" s="253"/>
      <c r="H328" s="256">
        <v>13.565</v>
      </c>
      <c r="I328" s="257"/>
      <c r="J328" s="253"/>
      <c r="K328" s="253"/>
      <c r="L328" s="258"/>
      <c r="M328" s="259"/>
      <c r="N328" s="260"/>
      <c r="O328" s="260"/>
      <c r="P328" s="260"/>
      <c r="Q328" s="260"/>
      <c r="R328" s="260"/>
      <c r="S328" s="260"/>
      <c r="T328" s="261"/>
      <c r="U328" s="15"/>
      <c r="V328" s="15"/>
      <c r="W328" s="15"/>
      <c r="X328" s="15"/>
      <c r="Y328" s="15"/>
      <c r="Z328" s="15"/>
      <c r="AA328" s="15"/>
      <c r="AB328" s="15"/>
      <c r="AC328" s="15"/>
      <c r="AD328" s="15"/>
      <c r="AE328" s="15"/>
      <c r="AT328" s="262" t="s">
        <v>142</v>
      </c>
      <c r="AU328" s="262" t="s">
        <v>85</v>
      </c>
      <c r="AV328" s="15" t="s">
        <v>138</v>
      </c>
      <c r="AW328" s="15" t="s">
        <v>37</v>
      </c>
      <c r="AX328" s="15" t="s">
        <v>85</v>
      </c>
      <c r="AY328" s="262" t="s">
        <v>133</v>
      </c>
    </row>
    <row r="329" s="2" customFormat="1" ht="16.5" customHeight="1">
      <c r="A329" s="40"/>
      <c r="B329" s="41"/>
      <c r="C329" s="200" t="s">
        <v>491</v>
      </c>
      <c r="D329" s="200" t="s">
        <v>134</v>
      </c>
      <c r="E329" s="201" t="s">
        <v>376</v>
      </c>
      <c r="F329" s="202" t="s">
        <v>377</v>
      </c>
      <c r="G329" s="203" t="s">
        <v>157</v>
      </c>
      <c r="H329" s="204">
        <v>13.565</v>
      </c>
      <c r="I329" s="205"/>
      <c r="J329" s="206">
        <f>ROUND(I329*H329,2)</f>
        <v>0</v>
      </c>
      <c r="K329" s="207"/>
      <c r="L329" s="46"/>
      <c r="M329" s="208" t="s">
        <v>19</v>
      </c>
      <c r="N329" s="209" t="s">
        <v>48</v>
      </c>
      <c r="O329" s="86"/>
      <c r="P329" s="210">
        <f>O329*H329</f>
        <v>0</v>
      </c>
      <c r="Q329" s="210">
        <v>0</v>
      </c>
      <c r="R329" s="210">
        <f>Q329*H329</f>
        <v>0</v>
      </c>
      <c r="S329" s="210">
        <v>0</v>
      </c>
      <c r="T329" s="211">
        <f>S329*H329</f>
        <v>0</v>
      </c>
      <c r="U329" s="40"/>
      <c r="V329" s="40"/>
      <c r="W329" s="40"/>
      <c r="X329" s="40"/>
      <c r="Y329" s="40"/>
      <c r="Z329" s="40"/>
      <c r="AA329" s="40"/>
      <c r="AB329" s="40"/>
      <c r="AC329" s="40"/>
      <c r="AD329" s="40"/>
      <c r="AE329" s="40"/>
      <c r="AR329" s="212" t="s">
        <v>138</v>
      </c>
      <c r="AT329" s="212" t="s">
        <v>134</v>
      </c>
      <c r="AU329" s="212" t="s">
        <v>85</v>
      </c>
      <c r="AY329" s="19" t="s">
        <v>133</v>
      </c>
      <c r="BE329" s="213">
        <f>IF(N329="základní",J329,0)</f>
        <v>0</v>
      </c>
      <c r="BF329" s="213">
        <f>IF(N329="snížená",J329,0)</f>
        <v>0</v>
      </c>
      <c r="BG329" s="213">
        <f>IF(N329="zákl. přenesená",J329,0)</f>
        <v>0</v>
      </c>
      <c r="BH329" s="213">
        <f>IF(N329="sníž. přenesená",J329,0)</f>
        <v>0</v>
      </c>
      <c r="BI329" s="213">
        <f>IF(N329="nulová",J329,0)</f>
        <v>0</v>
      </c>
      <c r="BJ329" s="19" t="s">
        <v>85</v>
      </c>
      <c r="BK329" s="213">
        <f>ROUND(I329*H329,2)</f>
        <v>0</v>
      </c>
      <c r="BL329" s="19" t="s">
        <v>138</v>
      </c>
      <c r="BM329" s="212" t="s">
        <v>492</v>
      </c>
    </row>
    <row r="330" s="2" customFormat="1">
      <c r="A330" s="40"/>
      <c r="B330" s="41"/>
      <c r="C330" s="42"/>
      <c r="D330" s="214" t="s">
        <v>140</v>
      </c>
      <c r="E330" s="42"/>
      <c r="F330" s="215" t="s">
        <v>379</v>
      </c>
      <c r="G330" s="42"/>
      <c r="H330" s="42"/>
      <c r="I330" s="216"/>
      <c r="J330" s="42"/>
      <c r="K330" s="42"/>
      <c r="L330" s="46"/>
      <c r="M330" s="217"/>
      <c r="N330" s="218"/>
      <c r="O330" s="86"/>
      <c r="P330" s="86"/>
      <c r="Q330" s="86"/>
      <c r="R330" s="86"/>
      <c r="S330" s="86"/>
      <c r="T330" s="87"/>
      <c r="U330" s="40"/>
      <c r="V330" s="40"/>
      <c r="W330" s="40"/>
      <c r="X330" s="40"/>
      <c r="Y330" s="40"/>
      <c r="Z330" s="40"/>
      <c r="AA330" s="40"/>
      <c r="AB330" s="40"/>
      <c r="AC330" s="40"/>
      <c r="AD330" s="40"/>
      <c r="AE330" s="40"/>
      <c r="AT330" s="19" t="s">
        <v>140</v>
      </c>
      <c r="AU330" s="19" t="s">
        <v>85</v>
      </c>
    </row>
    <row r="331" s="2" customFormat="1" ht="16.5" customHeight="1">
      <c r="A331" s="40"/>
      <c r="B331" s="41"/>
      <c r="C331" s="200" t="s">
        <v>493</v>
      </c>
      <c r="D331" s="200" t="s">
        <v>134</v>
      </c>
      <c r="E331" s="201" t="s">
        <v>381</v>
      </c>
      <c r="F331" s="202" t="s">
        <v>382</v>
      </c>
      <c r="G331" s="203" t="s">
        <v>157</v>
      </c>
      <c r="H331" s="204">
        <v>122.08499999999999</v>
      </c>
      <c r="I331" s="205"/>
      <c r="J331" s="206">
        <f>ROUND(I331*H331,2)</f>
        <v>0</v>
      </c>
      <c r="K331" s="207"/>
      <c r="L331" s="46"/>
      <c r="M331" s="208" t="s">
        <v>19</v>
      </c>
      <c r="N331" s="209" t="s">
        <v>48</v>
      </c>
      <c r="O331" s="86"/>
      <c r="P331" s="210">
        <f>O331*H331</f>
        <v>0</v>
      </c>
      <c r="Q331" s="210">
        <v>0</v>
      </c>
      <c r="R331" s="210">
        <f>Q331*H331</f>
        <v>0</v>
      </c>
      <c r="S331" s="210">
        <v>0</v>
      </c>
      <c r="T331" s="211">
        <f>S331*H331</f>
        <v>0</v>
      </c>
      <c r="U331" s="40"/>
      <c r="V331" s="40"/>
      <c r="W331" s="40"/>
      <c r="X331" s="40"/>
      <c r="Y331" s="40"/>
      <c r="Z331" s="40"/>
      <c r="AA331" s="40"/>
      <c r="AB331" s="40"/>
      <c r="AC331" s="40"/>
      <c r="AD331" s="40"/>
      <c r="AE331" s="40"/>
      <c r="AR331" s="212" t="s">
        <v>138</v>
      </c>
      <c r="AT331" s="212" t="s">
        <v>134</v>
      </c>
      <c r="AU331" s="212" t="s">
        <v>85</v>
      </c>
      <c r="AY331" s="19" t="s">
        <v>133</v>
      </c>
      <c r="BE331" s="213">
        <f>IF(N331="základní",J331,0)</f>
        <v>0</v>
      </c>
      <c r="BF331" s="213">
        <f>IF(N331="snížená",J331,0)</f>
        <v>0</v>
      </c>
      <c r="BG331" s="213">
        <f>IF(N331="zákl. přenesená",J331,0)</f>
        <v>0</v>
      </c>
      <c r="BH331" s="213">
        <f>IF(N331="sníž. přenesená",J331,0)</f>
        <v>0</v>
      </c>
      <c r="BI331" s="213">
        <f>IF(N331="nulová",J331,0)</f>
        <v>0</v>
      </c>
      <c r="BJ331" s="19" t="s">
        <v>85</v>
      </c>
      <c r="BK331" s="213">
        <f>ROUND(I331*H331,2)</f>
        <v>0</v>
      </c>
      <c r="BL331" s="19" t="s">
        <v>138</v>
      </c>
      <c r="BM331" s="212" t="s">
        <v>494</v>
      </c>
    </row>
    <row r="332" s="2" customFormat="1">
      <c r="A332" s="40"/>
      <c r="B332" s="41"/>
      <c r="C332" s="42"/>
      <c r="D332" s="214" t="s">
        <v>140</v>
      </c>
      <c r="E332" s="42"/>
      <c r="F332" s="215" t="s">
        <v>384</v>
      </c>
      <c r="G332" s="42"/>
      <c r="H332" s="42"/>
      <c r="I332" s="216"/>
      <c r="J332" s="42"/>
      <c r="K332" s="42"/>
      <c r="L332" s="46"/>
      <c r="M332" s="217"/>
      <c r="N332" s="218"/>
      <c r="O332" s="86"/>
      <c r="P332" s="86"/>
      <c r="Q332" s="86"/>
      <c r="R332" s="86"/>
      <c r="S332" s="86"/>
      <c r="T332" s="87"/>
      <c r="U332" s="40"/>
      <c r="V332" s="40"/>
      <c r="W332" s="40"/>
      <c r="X332" s="40"/>
      <c r="Y332" s="40"/>
      <c r="Z332" s="40"/>
      <c r="AA332" s="40"/>
      <c r="AB332" s="40"/>
      <c r="AC332" s="40"/>
      <c r="AD332" s="40"/>
      <c r="AE332" s="40"/>
      <c r="AT332" s="19" t="s">
        <v>140</v>
      </c>
      <c r="AU332" s="19" t="s">
        <v>85</v>
      </c>
    </row>
    <row r="333" s="13" customFormat="1">
      <c r="A333" s="13"/>
      <c r="B333" s="230"/>
      <c r="C333" s="231"/>
      <c r="D333" s="221" t="s">
        <v>142</v>
      </c>
      <c r="E333" s="231"/>
      <c r="F333" s="233" t="s">
        <v>495</v>
      </c>
      <c r="G333" s="231"/>
      <c r="H333" s="234">
        <v>122.08499999999999</v>
      </c>
      <c r="I333" s="235"/>
      <c r="J333" s="231"/>
      <c r="K333" s="231"/>
      <c r="L333" s="236"/>
      <c r="M333" s="237"/>
      <c r="N333" s="238"/>
      <c r="O333" s="238"/>
      <c r="P333" s="238"/>
      <c r="Q333" s="238"/>
      <c r="R333" s="238"/>
      <c r="S333" s="238"/>
      <c r="T333" s="239"/>
      <c r="U333" s="13"/>
      <c r="V333" s="13"/>
      <c r="W333" s="13"/>
      <c r="X333" s="13"/>
      <c r="Y333" s="13"/>
      <c r="Z333" s="13"/>
      <c r="AA333" s="13"/>
      <c r="AB333" s="13"/>
      <c r="AC333" s="13"/>
      <c r="AD333" s="13"/>
      <c r="AE333" s="13"/>
      <c r="AT333" s="240" t="s">
        <v>142</v>
      </c>
      <c r="AU333" s="240" t="s">
        <v>85</v>
      </c>
      <c r="AV333" s="13" t="s">
        <v>87</v>
      </c>
      <c r="AW333" s="13" t="s">
        <v>4</v>
      </c>
      <c r="AX333" s="13" t="s">
        <v>85</v>
      </c>
      <c r="AY333" s="240" t="s">
        <v>133</v>
      </c>
    </row>
    <row r="334" s="2" customFormat="1" ht="16.5" customHeight="1">
      <c r="A334" s="40"/>
      <c r="B334" s="41"/>
      <c r="C334" s="200" t="s">
        <v>496</v>
      </c>
      <c r="D334" s="200" t="s">
        <v>134</v>
      </c>
      <c r="E334" s="201" t="s">
        <v>497</v>
      </c>
      <c r="F334" s="202" t="s">
        <v>498</v>
      </c>
      <c r="G334" s="203" t="s">
        <v>137</v>
      </c>
      <c r="H334" s="204">
        <v>271.30000000000001</v>
      </c>
      <c r="I334" s="205"/>
      <c r="J334" s="206">
        <f>ROUND(I334*H334,2)</f>
        <v>0</v>
      </c>
      <c r="K334" s="207"/>
      <c r="L334" s="46"/>
      <c r="M334" s="208" t="s">
        <v>19</v>
      </c>
      <c r="N334" s="209" t="s">
        <v>48</v>
      </c>
      <c r="O334" s="86"/>
      <c r="P334" s="210">
        <f>O334*H334</f>
        <v>0</v>
      </c>
      <c r="Q334" s="210">
        <v>0</v>
      </c>
      <c r="R334" s="210">
        <f>Q334*H334</f>
        <v>0</v>
      </c>
      <c r="S334" s="210">
        <v>0</v>
      </c>
      <c r="T334" s="211">
        <f>S334*H334</f>
        <v>0</v>
      </c>
      <c r="U334" s="40"/>
      <c r="V334" s="40"/>
      <c r="W334" s="40"/>
      <c r="X334" s="40"/>
      <c r="Y334" s="40"/>
      <c r="Z334" s="40"/>
      <c r="AA334" s="40"/>
      <c r="AB334" s="40"/>
      <c r="AC334" s="40"/>
      <c r="AD334" s="40"/>
      <c r="AE334" s="40"/>
      <c r="AR334" s="212" t="s">
        <v>138</v>
      </c>
      <c r="AT334" s="212" t="s">
        <v>134</v>
      </c>
      <c r="AU334" s="212" t="s">
        <v>85</v>
      </c>
      <c r="AY334" s="19" t="s">
        <v>133</v>
      </c>
      <c r="BE334" s="213">
        <f>IF(N334="základní",J334,0)</f>
        <v>0</v>
      </c>
      <c r="BF334" s="213">
        <f>IF(N334="snížená",J334,0)</f>
        <v>0</v>
      </c>
      <c r="BG334" s="213">
        <f>IF(N334="zákl. přenesená",J334,0)</f>
        <v>0</v>
      </c>
      <c r="BH334" s="213">
        <f>IF(N334="sníž. přenesená",J334,0)</f>
        <v>0</v>
      </c>
      <c r="BI334" s="213">
        <f>IF(N334="nulová",J334,0)</f>
        <v>0</v>
      </c>
      <c r="BJ334" s="19" t="s">
        <v>85</v>
      </c>
      <c r="BK334" s="213">
        <f>ROUND(I334*H334,2)</f>
        <v>0</v>
      </c>
      <c r="BL334" s="19" t="s">
        <v>138</v>
      </c>
      <c r="BM334" s="212" t="s">
        <v>499</v>
      </c>
    </row>
    <row r="335" s="2" customFormat="1">
      <c r="A335" s="40"/>
      <c r="B335" s="41"/>
      <c r="C335" s="42"/>
      <c r="D335" s="214" t="s">
        <v>140</v>
      </c>
      <c r="E335" s="42"/>
      <c r="F335" s="215" t="s">
        <v>500</v>
      </c>
      <c r="G335" s="42"/>
      <c r="H335" s="42"/>
      <c r="I335" s="216"/>
      <c r="J335" s="42"/>
      <c r="K335" s="42"/>
      <c r="L335" s="46"/>
      <c r="M335" s="217"/>
      <c r="N335" s="218"/>
      <c r="O335" s="86"/>
      <c r="P335" s="86"/>
      <c r="Q335" s="86"/>
      <c r="R335" s="86"/>
      <c r="S335" s="86"/>
      <c r="T335" s="87"/>
      <c r="U335" s="40"/>
      <c r="V335" s="40"/>
      <c r="W335" s="40"/>
      <c r="X335" s="40"/>
      <c r="Y335" s="40"/>
      <c r="Z335" s="40"/>
      <c r="AA335" s="40"/>
      <c r="AB335" s="40"/>
      <c r="AC335" s="40"/>
      <c r="AD335" s="40"/>
      <c r="AE335" s="40"/>
      <c r="AT335" s="19" t="s">
        <v>140</v>
      </c>
      <c r="AU335" s="19" t="s">
        <v>85</v>
      </c>
    </row>
    <row r="336" s="2" customFormat="1" ht="16.5" customHeight="1">
      <c r="A336" s="40"/>
      <c r="B336" s="41"/>
      <c r="C336" s="200" t="s">
        <v>501</v>
      </c>
      <c r="D336" s="200" t="s">
        <v>134</v>
      </c>
      <c r="E336" s="201" t="s">
        <v>387</v>
      </c>
      <c r="F336" s="202" t="s">
        <v>388</v>
      </c>
      <c r="G336" s="203" t="s">
        <v>193</v>
      </c>
      <c r="H336" s="204">
        <v>38.020000000000003</v>
      </c>
      <c r="I336" s="205"/>
      <c r="J336" s="206">
        <f>ROUND(I336*H336,2)</f>
        <v>0</v>
      </c>
      <c r="K336" s="207"/>
      <c r="L336" s="46"/>
      <c r="M336" s="208" t="s">
        <v>19</v>
      </c>
      <c r="N336" s="209" t="s">
        <v>48</v>
      </c>
      <c r="O336" s="86"/>
      <c r="P336" s="210">
        <f>O336*H336</f>
        <v>0</v>
      </c>
      <c r="Q336" s="210">
        <v>0</v>
      </c>
      <c r="R336" s="210">
        <f>Q336*H336</f>
        <v>0</v>
      </c>
      <c r="S336" s="210">
        <v>0</v>
      </c>
      <c r="T336" s="211">
        <f>S336*H336</f>
        <v>0</v>
      </c>
      <c r="U336" s="40"/>
      <c r="V336" s="40"/>
      <c r="W336" s="40"/>
      <c r="X336" s="40"/>
      <c r="Y336" s="40"/>
      <c r="Z336" s="40"/>
      <c r="AA336" s="40"/>
      <c r="AB336" s="40"/>
      <c r="AC336" s="40"/>
      <c r="AD336" s="40"/>
      <c r="AE336" s="40"/>
      <c r="AR336" s="212" t="s">
        <v>138</v>
      </c>
      <c r="AT336" s="212" t="s">
        <v>134</v>
      </c>
      <c r="AU336" s="212" t="s">
        <v>85</v>
      </c>
      <c r="AY336" s="19" t="s">
        <v>133</v>
      </c>
      <c r="BE336" s="213">
        <f>IF(N336="základní",J336,0)</f>
        <v>0</v>
      </c>
      <c r="BF336" s="213">
        <f>IF(N336="snížená",J336,0)</f>
        <v>0</v>
      </c>
      <c r="BG336" s="213">
        <f>IF(N336="zákl. přenesená",J336,0)</f>
        <v>0</v>
      </c>
      <c r="BH336" s="213">
        <f>IF(N336="sníž. přenesená",J336,0)</f>
        <v>0</v>
      </c>
      <c r="BI336" s="213">
        <f>IF(N336="nulová",J336,0)</f>
        <v>0</v>
      </c>
      <c r="BJ336" s="19" t="s">
        <v>85</v>
      </c>
      <c r="BK336" s="213">
        <f>ROUND(I336*H336,2)</f>
        <v>0</v>
      </c>
      <c r="BL336" s="19" t="s">
        <v>138</v>
      </c>
      <c r="BM336" s="212" t="s">
        <v>502</v>
      </c>
    </row>
    <row r="337" s="2" customFormat="1">
      <c r="A337" s="40"/>
      <c r="B337" s="41"/>
      <c r="C337" s="42"/>
      <c r="D337" s="214" t="s">
        <v>140</v>
      </c>
      <c r="E337" s="42"/>
      <c r="F337" s="215" t="s">
        <v>390</v>
      </c>
      <c r="G337" s="42"/>
      <c r="H337" s="42"/>
      <c r="I337" s="216"/>
      <c r="J337" s="42"/>
      <c r="K337" s="42"/>
      <c r="L337" s="46"/>
      <c r="M337" s="217"/>
      <c r="N337" s="218"/>
      <c r="O337" s="86"/>
      <c r="P337" s="86"/>
      <c r="Q337" s="86"/>
      <c r="R337" s="86"/>
      <c r="S337" s="86"/>
      <c r="T337" s="87"/>
      <c r="U337" s="40"/>
      <c r="V337" s="40"/>
      <c r="W337" s="40"/>
      <c r="X337" s="40"/>
      <c r="Y337" s="40"/>
      <c r="Z337" s="40"/>
      <c r="AA337" s="40"/>
      <c r="AB337" s="40"/>
      <c r="AC337" s="40"/>
      <c r="AD337" s="40"/>
      <c r="AE337" s="40"/>
      <c r="AT337" s="19" t="s">
        <v>140</v>
      </c>
      <c r="AU337" s="19" t="s">
        <v>85</v>
      </c>
    </row>
    <row r="338" s="11" customFormat="1" ht="25.92" customHeight="1">
      <c r="A338" s="11"/>
      <c r="B338" s="186"/>
      <c r="C338" s="187"/>
      <c r="D338" s="188" t="s">
        <v>76</v>
      </c>
      <c r="E338" s="189" t="s">
        <v>134</v>
      </c>
      <c r="F338" s="189" t="s">
        <v>503</v>
      </c>
      <c r="G338" s="187"/>
      <c r="H338" s="187"/>
      <c r="I338" s="190"/>
      <c r="J338" s="191">
        <f>BK338</f>
        <v>0</v>
      </c>
      <c r="K338" s="187"/>
      <c r="L338" s="192"/>
      <c r="M338" s="193"/>
      <c r="N338" s="194"/>
      <c r="O338" s="194"/>
      <c r="P338" s="195">
        <f>SUM(P339:P371)</f>
        <v>0</v>
      </c>
      <c r="Q338" s="194"/>
      <c r="R338" s="195">
        <f>SUM(R339:R371)</f>
        <v>0.015525000000000001</v>
      </c>
      <c r="S338" s="194"/>
      <c r="T338" s="196">
        <f>SUM(T339:T371)</f>
        <v>0</v>
      </c>
      <c r="U338" s="11"/>
      <c r="V338" s="11"/>
      <c r="W338" s="11"/>
      <c r="X338" s="11"/>
      <c r="Y338" s="11"/>
      <c r="Z338" s="11"/>
      <c r="AA338" s="11"/>
      <c r="AB338" s="11"/>
      <c r="AC338" s="11"/>
      <c r="AD338" s="11"/>
      <c r="AE338" s="11"/>
      <c r="AR338" s="197" t="s">
        <v>85</v>
      </c>
      <c r="AT338" s="198" t="s">
        <v>76</v>
      </c>
      <c r="AU338" s="198" t="s">
        <v>77</v>
      </c>
      <c r="AY338" s="197" t="s">
        <v>133</v>
      </c>
      <c r="BK338" s="199">
        <f>SUM(BK339:BK371)</f>
        <v>0</v>
      </c>
    </row>
    <row r="339" s="2" customFormat="1" ht="24.15" customHeight="1">
      <c r="A339" s="40"/>
      <c r="B339" s="41"/>
      <c r="C339" s="200" t="s">
        <v>504</v>
      </c>
      <c r="D339" s="200" t="s">
        <v>134</v>
      </c>
      <c r="E339" s="201" t="s">
        <v>505</v>
      </c>
      <c r="F339" s="202" t="s">
        <v>506</v>
      </c>
      <c r="G339" s="203" t="s">
        <v>137</v>
      </c>
      <c r="H339" s="204">
        <v>531</v>
      </c>
      <c r="I339" s="205"/>
      <c r="J339" s="206">
        <f>ROUND(I339*H339,2)</f>
        <v>0</v>
      </c>
      <c r="K339" s="207"/>
      <c r="L339" s="46"/>
      <c r="M339" s="208" t="s">
        <v>19</v>
      </c>
      <c r="N339" s="209" t="s">
        <v>48</v>
      </c>
      <c r="O339" s="86"/>
      <c r="P339" s="210">
        <f>O339*H339</f>
        <v>0</v>
      </c>
      <c r="Q339" s="210">
        <v>0</v>
      </c>
      <c r="R339" s="210">
        <f>Q339*H339</f>
        <v>0</v>
      </c>
      <c r="S339" s="210">
        <v>0</v>
      </c>
      <c r="T339" s="211">
        <f>S339*H339</f>
        <v>0</v>
      </c>
      <c r="U339" s="40"/>
      <c r="V339" s="40"/>
      <c r="W339" s="40"/>
      <c r="X339" s="40"/>
      <c r="Y339" s="40"/>
      <c r="Z339" s="40"/>
      <c r="AA339" s="40"/>
      <c r="AB339" s="40"/>
      <c r="AC339" s="40"/>
      <c r="AD339" s="40"/>
      <c r="AE339" s="40"/>
      <c r="AR339" s="212" t="s">
        <v>138</v>
      </c>
      <c r="AT339" s="212" t="s">
        <v>134</v>
      </c>
      <c r="AU339" s="212" t="s">
        <v>85</v>
      </c>
      <c r="AY339" s="19" t="s">
        <v>133</v>
      </c>
      <c r="BE339" s="213">
        <f>IF(N339="základní",J339,0)</f>
        <v>0</v>
      </c>
      <c r="BF339" s="213">
        <f>IF(N339="snížená",J339,0)</f>
        <v>0</v>
      </c>
      <c r="BG339" s="213">
        <f>IF(N339="zákl. přenesená",J339,0)</f>
        <v>0</v>
      </c>
      <c r="BH339" s="213">
        <f>IF(N339="sníž. přenesená",J339,0)</f>
        <v>0</v>
      </c>
      <c r="BI339" s="213">
        <f>IF(N339="nulová",J339,0)</f>
        <v>0</v>
      </c>
      <c r="BJ339" s="19" t="s">
        <v>85</v>
      </c>
      <c r="BK339" s="213">
        <f>ROUND(I339*H339,2)</f>
        <v>0</v>
      </c>
      <c r="BL339" s="19" t="s">
        <v>138</v>
      </c>
      <c r="BM339" s="212" t="s">
        <v>507</v>
      </c>
    </row>
    <row r="340" s="2" customFormat="1">
      <c r="A340" s="40"/>
      <c r="B340" s="41"/>
      <c r="C340" s="42"/>
      <c r="D340" s="214" t="s">
        <v>140</v>
      </c>
      <c r="E340" s="42"/>
      <c r="F340" s="215" t="s">
        <v>508</v>
      </c>
      <c r="G340" s="42"/>
      <c r="H340" s="42"/>
      <c r="I340" s="216"/>
      <c r="J340" s="42"/>
      <c r="K340" s="42"/>
      <c r="L340" s="46"/>
      <c r="M340" s="217"/>
      <c r="N340" s="218"/>
      <c r="O340" s="86"/>
      <c r="P340" s="86"/>
      <c r="Q340" s="86"/>
      <c r="R340" s="86"/>
      <c r="S340" s="86"/>
      <c r="T340" s="87"/>
      <c r="U340" s="40"/>
      <c r="V340" s="40"/>
      <c r="W340" s="40"/>
      <c r="X340" s="40"/>
      <c r="Y340" s="40"/>
      <c r="Z340" s="40"/>
      <c r="AA340" s="40"/>
      <c r="AB340" s="40"/>
      <c r="AC340" s="40"/>
      <c r="AD340" s="40"/>
      <c r="AE340" s="40"/>
      <c r="AT340" s="19" t="s">
        <v>140</v>
      </c>
      <c r="AU340" s="19" t="s">
        <v>85</v>
      </c>
    </row>
    <row r="341" s="2" customFormat="1" ht="24.15" customHeight="1">
      <c r="A341" s="40"/>
      <c r="B341" s="41"/>
      <c r="C341" s="200" t="s">
        <v>509</v>
      </c>
      <c r="D341" s="200" t="s">
        <v>134</v>
      </c>
      <c r="E341" s="201" t="s">
        <v>510</v>
      </c>
      <c r="F341" s="202" t="s">
        <v>511</v>
      </c>
      <c r="G341" s="203" t="s">
        <v>137</v>
      </c>
      <c r="H341" s="204">
        <v>531</v>
      </c>
      <c r="I341" s="205"/>
      <c r="J341" s="206">
        <f>ROUND(I341*H341,2)</f>
        <v>0</v>
      </c>
      <c r="K341" s="207"/>
      <c r="L341" s="46"/>
      <c r="M341" s="208" t="s">
        <v>19</v>
      </c>
      <c r="N341" s="209" t="s">
        <v>48</v>
      </c>
      <c r="O341" s="86"/>
      <c r="P341" s="210">
        <f>O341*H341</f>
        <v>0</v>
      </c>
      <c r="Q341" s="210">
        <v>0</v>
      </c>
      <c r="R341" s="210">
        <f>Q341*H341</f>
        <v>0</v>
      </c>
      <c r="S341" s="210">
        <v>0</v>
      </c>
      <c r="T341" s="211">
        <f>S341*H341</f>
        <v>0</v>
      </c>
      <c r="U341" s="40"/>
      <c r="V341" s="40"/>
      <c r="W341" s="40"/>
      <c r="X341" s="40"/>
      <c r="Y341" s="40"/>
      <c r="Z341" s="40"/>
      <c r="AA341" s="40"/>
      <c r="AB341" s="40"/>
      <c r="AC341" s="40"/>
      <c r="AD341" s="40"/>
      <c r="AE341" s="40"/>
      <c r="AR341" s="212" t="s">
        <v>138</v>
      </c>
      <c r="AT341" s="212" t="s">
        <v>134</v>
      </c>
      <c r="AU341" s="212" t="s">
        <v>85</v>
      </c>
      <c r="AY341" s="19" t="s">
        <v>133</v>
      </c>
      <c r="BE341" s="213">
        <f>IF(N341="základní",J341,0)</f>
        <v>0</v>
      </c>
      <c r="BF341" s="213">
        <f>IF(N341="snížená",J341,0)</f>
        <v>0</v>
      </c>
      <c r="BG341" s="213">
        <f>IF(N341="zákl. přenesená",J341,0)</f>
        <v>0</v>
      </c>
      <c r="BH341" s="213">
        <f>IF(N341="sníž. přenesená",J341,0)</f>
        <v>0</v>
      </c>
      <c r="BI341" s="213">
        <f>IF(N341="nulová",J341,0)</f>
        <v>0</v>
      </c>
      <c r="BJ341" s="19" t="s">
        <v>85</v>
      </c>
      <c r="BK341" s="213">
        <f>ROUND(I341*H341,2)</f>
        <v>0</v>
      </c>
      <c r="BL341" s="19" t="s">
        <v>138</v>
      </c>
      <c r="BM341" s="212" t="s">
        <v>512</v>
      </c>
    </row>
    <row r="342" s="2" customFormat="1">
      <c r="A342" s="40"/>
      <c r="B342" s="41"/>
      <c r="C342" s="42"/>
      <c r="D342" s="214" t="s">
        <v>140</v>
      </c>
      <c r="E342" s="42"/>
      <c r="F342" s="215" t="s">
        <v>513</v>
      </c>
      <c r="G342" s="42"/>
      <c r="H342" s="42"/>
      <c r="I342" s="216"/>
      <c r="J342" s="42"/>
      <c r="K342" s="42"/>
      <c r="L342" s="46"/>
      <c r="M342" s="217"/>
      <c r="N342" s="218"/>
      <c r="O342" s="86"/>
      <c r="P342" s="86"/>
      <c r="Q342" s="86"/>
      <c r="R342" s="86"/>
      <c r="S342" s="86"/>
      <c r="T342" s="87"/>
      <c r="U342" s="40"/>
      <c r="V342" s="40"/>
      <c r="W342" s="40"/>
      <c r="X342" s="40"/>
      <c r="Y342" s="40"/>
      <c r="Z342" s="40"/>
      <c r="AA342" s="40"/>
      <c r="AB342" s="40"/>
      <c r="AC342" s="40"/>
      <c r="AD342" s="40"/>
      <c r="AE342" s="40"/>
      <c r="AT342" s="19" t="s">
        <v>140</v>
      </c>
      <c r="AU342" s="19" t="s">
        <v>85</v>
      </c>
    </row>
    <row r="343" s="2" customFormat="1" ht="16.5" customHeight="1">
      <c r="A343" s="40"/>
      <c r="B343" s="41"/>
      <c r="C343" s="200" t="s">
        <v>514</v>
      </c>
      <c r="D343" s="200" t="s">
        <v>134</v>
      </c>
      <c r="E343" s="201" t="s">
        <v>234</v>
      </c>
      <c r="F343" s="202" t="s">
        <v>235</v>
      </c>
      <c r="G343" s="203" t="s">
        <v>137</v>
      </c>
      <c r="H343" s="204">
        <v>1035</v>
      </c>
      <c r="I343" s="205"/>
      <c r="J343" s="206">
        <f>ROUND(I343*H343,2)</f>
        <v>0</v>
      </c>
      <c r="K343" s="207"/>
      <c r="L343" s="46"/>
      <c r="M343" s="208" t="s">
        <v>19</v>
      </c>
      <c r="N343" s="209" t="s">
        <v>48</v>
      </c>
      <c r="O343" s="86"/>
      <c r="P343" s="210">
        <f>O343*H343</f>
        <v>0</v>
      </c>
      <c r="Q343" s="210">
        <v>0</v>
      </c>
      <c r="R343" s="210">
        <f>Q343*H343</f>
        <v>0</v>
      </c>
      <c r="S343" s="210">
        <v>0</v>
      </c>
      <c r="T343" s="211">
        <f>S343*H343</f>
        <v>0</v>
      </c>
      <c r="U343" s="40"/>
      <c r="V343" s="40"/>
      <c r="W343" s="40"/>
      <c r="X343" s="40"/>
      <c r="Y343" s="40"/>
      <c r="Z343" s="40"/>
      <c r="AA343" s="40"/>
      <c r="AB343" s="40"/>
      <c r="AC343" s="40"/>
      <c r="AD343" s="40"/>
      <c r="AE343" s="40"/>
      <c r="AR343" s="212" t="s">
        <v>138</v>
      </c>
      <c r="AT343" s="212" t="s">
        <v>134</v>
      </c>
      <c r="AU343" s="212" t="s">
        <v>85</v>
      </c>
      <c r="AY343" s="19" t="s">
        <v>133</v>
      </c>
      <c r="BE343" s="213">
        <f>IF(N343="základní",J343,0)</f>
        <v>0</v>
      </c>
      <c r="BF343" s="213">
        <f>IF(N343="snížená",J343,0)</f>
        <v>0</v>
      </c>
      <c r="BG343" s="213">
        <f>IF(N343="zákl. přenesená",J343,0)</f>
        <v>0</v>
      </c>
      <c r="BH343" s="213">
        <f>IF(N343="sníž. přenesená",J343,0)</f>
        <v>0</v>
      </c>
      <c r="BI343" s="213">
        <f>IF(N343="nulová",J343,0)</f>
        <v>0</v>
      </c>
      <c r="BJ343" s="19" t="s">
        <v>85</v>
      </c>
      <c r="BK343" s="213">
        <f>ROUND(I343*H343,2)</f>
        <v>0</v>
      </c>
      <c r="BL343" s="19" t="s">
        <v>138</v>
      </c>
      <c r="BM343" s="212" t="s">
        <v>515</v>
      </c>
    </row>
    <row r="344" s="2" customFormat="1">
      <c r="A344" s="40"/>
      <c r="B344" s="41"/>
      <c r="C344" s="42"/>
      <c r="D344" s="214" t="s">
        <v>140</v>
      </c>
      <c r="E344" s="42"/>
      <c r="F344" s="215" t="s">
        <v>237</v>
      </c>
      <c r="G344" s="42"/>
      <c r="H344" s="42"/>
      <c r="I344" s="216"/>
      <c r="J344" s="42"/>
      <c r="K344" s="42"/>
      <c r="L344" s="46"/>
      <c r="M344" s="217"/>
      <c r="N344" s="218"/>
      <c r="O344" s="86"/>
      <c r="P344" s="86"/>
      <c r="Q344" s="86"/>
      <c r="R344" s="86"/>
      <c r="S344" s="86"/>
      <c r="T344" s="87"/>
      <c r="U344" s="40"/>
      <c r="V344" s="40"/>
      <c r="W344" s="40"/>
      <c r="X344" s="40"/>
      <c r="Y344" s="40"/>
      <c r="Z344" s="40"/>
      <c r="AA344" s="40"/>
      <c r="AB344" s="40"/>
      <c r="AC344" s="40"/>
      <c r="AD344" s="40"/>
      <c r="AE344" s="40"/>
      <c r="AT344" s="19" t="s">
        <v>140</v>
      </c>
      <c r="AU344" s="19" t="s">
        <v>85</v>
      </c>
    </row>
    <row r="345" s="2" customFormat="1" ht="24.15" customHeight="1">
      <c r="A345" s="40"/>
      <c r="B345" s="41"/>
      <c r="C345" s="200" t="s">
        <v>516</v>
      </c>
      <c r="D345" s="200" t="s">
        <v>134</v>
      </c>
      <c r="E345" s="201" t="s">
        <v>517</v>
      </c>
      <c r="F345" s="202" t="s">
        <v>518</v>
      </c>
      <c r="G345" s="203" t="s">
        <v>137</v>
      </c>
      <c r="H345" s="204">
        <v>1035</v>
      </c>
      <c r="I345" s="205"/>
      <c r="J345" s="206">
        <f>ROUND(I345*H345,2)</f>
        <v>0</v>
      </c>
      <c r="K345" s="207"/>
      <c r="L345" s="46"/>
      <c r="M345" s="208" t="s">
        <v>19</v>
      </c>
      <c r="N345" s="209" t="s">
        <v>48</v>
      </c>
      <c r="O345" s="86"/>
      <c r="P345" s="210">
        <f>O345*H345</f>
        <v>0</v>
      </c>
      <c r="Q345" s="210">
        <v>0</v>
      </c>
      <c r="R345" s="210">
        <f>Q345*H345</f>
        <v>0</v>
      </c>
      <c r="S345" s="210">
        <v>0</v>
      </c>
      <c r="T345" s="211">
        <f>S345*H345</f>
        <v>0</v>
      </c>
      <c r="U345" s="40"/>
      <c r="V345" s="40"/>
      <c r="W345" s="40"/>
      <c r="X345" s="40"/>
      <c r="Y345" s="40"/>
      <c r="Z345" s="40"/>
      <c r="AA345" s="40"/>
      <c r="AB345" s="40"/>
      <c r="AC345" s="40"/>
      <c r="AD345" s="40"/>
      <c r="AE345" s="40"/>
      <c r="AR345" s="212" t="s">
        <v>138</v>
      </c>
      <c r="AT345" s="212" t="s">
        <v>134</v>
      </c>
      <c r="AU345" s="212" t="s">
        <v>85</v>
      </c>
      <c r="AY345" s="19" t="s">
        <v>133</v>
      </c>
      <c r="BE345" s="213">
        <f>IF(N345="základní",J345,0)</f>
        <v>0</v>
      </c>
      <c r="BF345" s="213">
        <f>IF(N345="snížená",J345,0)</f>
        <v>0</v>
      </c>
      <c r="BG345" s="213">
        <f>IF(N345="zákl. přenesená",J345,0)</f>
        <v>0</v>
      </c>
      <c r="BH345" s="213">
        <f>IF(N345="sníž. přenesená",J345,0)</f>
        <v>0</v>
      </c>
      <c r="BI345" s="213">
        <f>IF(N345="nulová",J345,0)</f>
        <v>0</v>
      </c>
      <c r="BJ345" s="19" t="s">
        <v>85</v>
      </c>
      <c r="BK345" s="213">
        <f>ROUND(I345*H345,2)</f>
        <v>0</v>
      </c>
      <c r="BL345" s="19" t="s">
        <v>138</v>
      </c>
      <c r="BM345" s="212" t="s">
        <v>519</v>
      </c>
    </row>
    <row r="346" s="2" customFormat="1">
      <c r="A346" s="40"/>
      <c r="B346" s="41"/>
      <c r="C346" s="42"/>
      <c r="D346" s="214" t="s">
        <v>140</v>
      </c>
      <c r="E346" s="42"/>
      <c r="F346" s="215" t="s">
        <v>520</v>
      </c>
      <c r="G346" s="42"/>
      <c r="H346" s="42"/>
      <c r="I346" s="216"/>
      <c r="J346" s="42"/>
      <c r="K346" s="42"/>
      <c r="L346" s="46"/>
      <c r="M346" s="217"/>
      <c r="N346" s="218"/>
      <c r="O346" s="86"/>
      <c r="P346" s="86"/>
      <c r="Q346" s="86"/>
      <c r="R346" s="86"/>
      <c r="S346" s="86"/>
      <c r="T346" s="87"/>
      <c r="U346" s="40"/>
      <c r="V346" s="40"/>
      <c r="W346" s="40"/>
      <c r="X346" s="40"/>
      <c r="Y346" s="40"/>
      <c r="Z346" s="40"/>
      <c r="AA346" s="40"/>
      <c r="AB346" s="40"/>
      <c r="AC346" s="40"/>
      <c r="AD346" s="40"/>
      <c r="AE346" s="40"/>
      <c r="AT346" s="19" t="s">
        <v>140</v>
      </c>
      <c r="AU346" s="19" t="s">
        <v>85</v>
      </c>
    </row>
    <row r="347" s="2" customFormat="1" ht="16.5" customHeight="1">
      <c r="A347" s="40"/>
      <c r="B347" s="41"/>
      <c r="C347" s="263" t="s">
        <v>521</v>
      </c>
      <c r="D347" s="263" t="s">
        <v>179</v>
      </c>
      <c r="E347" s="264" t="s">
        <v>522</v>
      </c>
      <c r="F347" s="265" t="s">
        <v>523</v>
      </c>
      <c r="G347" s="266" t="s">
        <v>524</v>
      </c>
      <c r="H347" s="267">
        <v>15.525</v>
      </c>
      <c r="I347" s="268"/>
      <c r="J347" s="269">
        <f>ROUND(I347*H347,2)</f>
        <v>0</v>
      </c>
      <c r="K347" s="270"/>
      <c r="L347" s="271"/>
      <c r="M347" s="272" t="s">
        <v>19</v>
      </c>
      <c r="N347" s="273" t="s">
        <v>48</v>
      </c>
      <c r="O347" s="86"/>
      <c r="P347" s="210">
        <f>O347*H347</f>
        <v>0</v>
      </c>
      <c r="Q347" s="210">
        <v>0.001</v>
      </c>
      <c r="R347" s="210">
        <f>Q347*H347</f>
        <v>0.015525000000000001</v>
      </c>
      <c r="S347" s="210">
        <v>0</v>
      </c>
      <c r="T347" s="211">
        <f>S347*H347</f>
        <v>0</v>
      </c>
      <c r="U347" s="40"/>
      <c r="V347" s="40"/>
      <c r="W347" s="40"/>
      <c r="X347" s="40"/>
      <c r="Y347" s="40"/>
      <c r="Z347" s="40"/>
      <c r="AA347" s="40"/>
      <c r="AB347" s="40"/>
      <c r="AC347" s="40"/>
      <c r="AD347" s="40"/>
      <c r="AE347" s="40"/>
      <c r="AR347" s="212" t="s">
        <v>182</v>
      </c>
      <c r="AT347" s="212" t="s">
        <v>179</v>
      </c>
      <c r="AU347" s="212" t="s">
        <v>85</v>
      </c>
      <c r="AY347" s="19" t="s">
        <v>133</v>
      </c>
      <c r="BE347" s="213">
        <f>IF(N347="základní",J347,0)</f>
        <v>0</v>
      </c>
      <c r="BF347" s="213">
        <f>IF(N347="snížená",J347,0)</f>
        <v>0</v>
      </c>
      <c r="BG347" s="213">
        <f>IF(N347="zákl. přenesená",J347,0)</f>
        <v>0</v>
      </c>
      <c r="BH347" s="213">
        <f>IF(N347="sníž. přenesená",J347,0)</f>
        <v>0</v>
      </c>
      <c r="BI347" s="213">
        <f>IF(N347="nulová",J347,0)</f>
        <v>0</v>
      </c>
      <c r="BJ347" s="19" t="s">
        <v>85</v>
      </c>
      <c r="BK347" s="213">
        <f>ROUND(I347*H347,2)</f>
        <v>0</v>
      </c>
      <c r="BL347" s="19" t="s">
        <v>138</v>
      </c>
      <c r="BM347" s="212" t="s">
        <v>525</v>
      </c>
    </row>
    <row r="348" s="13" customFormat="1">
      <c r="A348" s="13"/>
      <c r="B348" s="230"/>
      <c r="C348" s="231"/>
      <c r="D348" s="221" t="s">
        <v>142</v>
      </c>
      <c r="E348" s="231"/>
      <c r="F348" s="233" t="s">
        <v>526</v>
      </c>
      <c r="G348" s="231"/>
      <c r="H348" s="234">
        <v>15.525</v>
      </c>
      <c r="I348" s="235"/>
      <c r="J348" s="231"/>
      <c r="K348" s="231"/>
      <c r="L348" s="236"/>
      <c r="M348" s="237"/>
      <c r="N348" s="238"/>
      <c r="O348" s="238"/>
      <c r="P348" s="238"/>
      <c r="Q348" s="238"/>
      <c r="R348" s="238"/>
      <c r="S348" s="238"/>
      <c r="T348" s="239"/>
      <c r="U348" s="13"/>
      <c r="V348" s="13"/>
      <c r="W348" s="13"/>
      <c r="X348" s="13"/>
      <c r="Y348" s="13"/>
      <c r="Z348" s="13"/>
      <c r="AA348" s="13"/>
      <c r="AB348" s="13"/>
      <c r="AC348" s="13"/>
      <c r="AD348" s="13"/>
      <c r="AE348" s="13"/>
      <c r="AT348" s="240" t="s">
        <v>142</v>
      </c>
      <c r="AU348" s="240" t="s">
        <v>85</v>
      </c>
      <c r="AV348" s="13" t="s">
        <v>87</v>
      </c>
      <c r="AW348" s="13" t="s">
        <v>4</v>
      </c>
      <c r="AX348" s="13" t="s">
        <v>85</v>
      </c>
      <c r="AY348" s="240" t="s">
        <v>133</v>
      </c>
    </row>
    <row r="349" s="2" customFormat="1" ht="16.5" customHeight="1">
      <c r="A349" s="40"/>
      <c r="B349" s="41"/>
      <c r="C349" s="200" t="s">
        <v>527</v>
      </c>
      <c r="D349" s="200" t="s">
        <v>134</v>
      </c>
      <c r="E349" s="201" t="s">
        <v>528</v>
      </c>
      <c r="F349" s="202" t="s">
        <v>529</v>
      </c>
      <c r="G349" s="203" t="s">
        <v>137</v>
      </c>
      <c r="H349" s="204">
        <v>1035</v>
      </c>
      <c r="I349" s="205"/>
      <c r="J349" s="206">
        <f>ROUND(I349*H349,2)</f>
        <v>0</v>
      </c>
      <c r="K349" s="207"/>
      <c r="L349" s="46"/>
      <c r="M349" s="208" t="s">
        <v>19</v>
      </c>
      <c r="N349" s="209" t="s">
        <v>48</v>
      </c>
      <c r="O349" s="86"/>
      <c r="P349" s="210">
        <f>O349*H349</f>
        <v>0</v>
      </c>
      <c r="Q349" s="210">
        <v>0</v>
      </c>
      <c r="R349" s="210">
        <f>Q349*H349</f>
        <v>0</v>
      </c>
      <c r="S349" s="210">
        <v>0</v>
      </c>
      <c r="T349" s="211">
        <f>S349*H349</f>
        <v>0</v>
      </c>
      <c r="U349" s="40"/>
      <c r="V349" s="40"/>
      <c r="W349" s="40"/>
      <c r="X349" s="40"/>
      <c r="Y349" s="40"/>
      <c r="Z349" s="40"/>
      <c r="AA349" s="40"/>
      <c r="AB349" s="40"/>
      <c r="AC349" s="40"/>
      <c r="AD349" s="40"/>
      <c r="AE349" s="40"/>
      <c r="AR349" s="212" t="s">
        <v>138</v>
      </c>
      <c r="AT349" s="212" t="s">
        <v>134</v>
      </c>
      <c r="AU349" s="212" t="s">
        <v>85</v>
      </c>
      <c r="AY349" s="19" t="s">
        <v>133</v>
      </c>
      <c r="BE349" s="213">
        <f>IF(N349="základní",J349,0)</f>
        <v>0</v>
      </c>
      <c r="BF349" s="213">
        <f>IF(N349="snížená",J349,0)</f>
        <v>0</v>
      </c>
      <c r="BG349" s="213">
        <f>IF(N349="zákl. přenesená",J349,0)</f>
        <v>0</v>
      </c>
      <c r="BH349" s="213">
        <f>IF(N349="sníž. přenesená",J349,0)</f>
        <v>0</v>
      </c>
      <c r="BI349" s="213">
        <f>IF(N349="nulová",J349,0)</f>
        <v>0</v>
      </c>
      <c r="BJ349" s="19" t="s">
        <v>85</v>
      </c>
      <c r="BK349" s="213">
        <f>ROUND(I349*H349,2)</f>
        <v>0</v>
      </c>
      <c r="BL349" s="19" t="s">
        <v>138</v>
      </c>
      <c r="BM349" s="212" t="s">
        <v>530</v>
      </c>
    </row>
    <row r="350" s="2" customFormat="1">
      <c r="A350" s="40"/>
      <c r="B350" s="41"/>
      <c r="C350" s="42"/>
      <c r="D350" s="214" t="s">
        <v>140</v>
      </c>
      <c r="E350" s="42"/>
      <c r="F350" s="215" t="s">
        <v>531</v>
      </c>
      <c r="G350" s="42"/>
      <c r="H350" s="42"/>
      <c r="I350" s="216"/>
      <c r="J350" s="42"/>
      <c r="K350" s="42"/>
      <c r="L350" s="46"/>
      <c r="M350" s="217"/>
      <c r="N350" s="218"/>
      <c r="O350" s="86"/>
      <c r="P350" s="86"/>
      <c r="Q350" s="86"/>
      <c r="R350" s="86"/>
      <c r="S350" s="86"/>
      <c r="T350" s="87"/>
      <c r="U350" s="40"/>
      <c r="V350" s="40"/>
      <c r="W350" s="40"/>
      <c r="X350" s="40"/>
      <c r="Y350" s="40"/>
      <c r="Z350" s="40"/>
      <c r="AA350" s="40"/>
      <c r="AB350" s="40"/>
      <c r="AC350" s="40"/>
      <c r="AD350" s="40"/>
      <c r="AE350" s="40"/>
      <c r="AT350" s="19" t="s">
        <v>140</v>
      </c>
      <c r="AU350" s="19" t="s">
        <v>85</v>
      </c>
    </row>
    <row r="351" s="2" customFormat="1" ht="16.5" customHeight="1">
      <c r="A351" s="40"/>
      <c r="B351" s="41"/>
      <c r="C351" s="200" t="s">
        <v>532</v>
      </c>
      <c r="D351" s="200" t="s">
        <v>134</v>
      </c>
      <c r="E351" s="201" t="s">
        <v>533</v>
      </c>
      <c r="F351" s="202" t="s">
        <v>534</v>
      </c>
      <c r="G351" s="203" t="s">
        <v>157</v>
      </c>
      <c r="H351" s="204">
        <v>77.625</v>
      </c>
      <c r="I351" s="205"/>
      <c r="J351" s="206">
        <f>ROUND(I351*H351,2)</f>
        <v>0</v>
      </c>
      <c r="K351" s="207"/>
      <c r="L351" s="46"/>
      <c r="M351" s="208" t="s">
        <v>19</v>
      </c>
      <c r="N351" s="209" t="s">
        <v>48</v>
      </c>
      <c r="O351" s="86"/>
      <c r="P351" s="210">
        <f>O351*H351</f>
        <v>0</v>
      </c>
      <c r="Q351" s="210">
        <v>0</v>
      </c>
      <c r="R351" s="210">
        <f>Q351*H351</f>
        <v>0</v>
      </c>
      <c r="S351" s="210">
        <v>0</v>
      </c>
      <c r="T351" s="211">
        <f>S351*H351</f>
        <v>0</v>
      </c>
      <c r="U351" s="40"/>
      <c r="V351" s="40"/>
      <c r="W351" s="40"/>
      <c r="X351" s="40"/>
      <c r="Y351" s="40"/>
      <c r="Z351" s="40"/>
      <c r="AA351" s="40"/>
      <c r="AB351" s="40"/>
      <c r="AC351" s="40"/>
      <c r="AD351" s="40"/>
      <c r="AE351" s="40"/>
      <c r="AR351" s="212" t="s">
        <v>138</v>
      </c>
      <c r="AT351" s="212" t="s">
        <v>134</v>
      </c>
      <c r="AU351" s="212" t="s">
        <v>85</v>
      </c>
      <c r="AY351" s="19" t="s">
        <v>133</v>
      </c>
      <c r="BE351" s="213">
        <f>IF(N351="základní",J351,0)</f>
        <v>0</v>
      </c>
      <c r="BF351" s="213">
        <f>IF(N351="snížená",J351,0)</f>
        <v>0</v>
      </c>
      <c r="BG351" s="213">
        <f>IF(N351="zákl. přenesená",J351,0)</f>
        <v>0</v>
      </c>
      <c r="BH351" s="213">
        <f>IF(N351="sníž. přenesená",J351,0)</f>
        <v>0</v>
      </c>
      <c r="BI351" s="213">
        <f>IF(N351="nulová",J351,0)</f>
        <v>0</v>
      </c>
      <c r="BJ351" s="19" t="s">
        <v>85</v>
      </c>
      <c r="BK351" s="213">
        <f>ROUND(I351*H351,2)</f>
        <v>0</v>
      </c>
      <c r="BL351" s="19" t="s">
        <v>138</v>
      </c>
      <c r="BM351" s="212" t="s">
        <v>535</v>
      </c>
    </row>
    <row r="352" s="2" customFormat="1">
      <c r="A352" s="40"/>
      <c r="B352" s="41"/>
      <c r="C352" s="42"/>
      <c r="D352" s="214" t="s">
        <v>140</v>
      </c>
      <c r="E352" s="42"/>
      <c r="F352" s="215" t="s">
        <v>536</v>
      </c>
      <c r="G352" s="42"/>
      <c r="H352" s="42"/>
      <c r="I352" s="216"/>
      <c r="J352" s="42"/>
      <c r="K352" s="42"/>
      <c r="L352" s="46"/>
      <c r="M352" s="217"/>
      <c r="N352" s="218"/>
      <c r="O352" s="86"/>
      <c r="P352" s="86"/>
      <c r="Q352" s="86"/>
      <c r="R352" s="86"/>
      <c r="S352" s="86"/>
      <c r="T352" s="87"/>
      <c r="U352" s="40"/>
      <c r="V352" s="40"/>
      <c r="W352" s="40"/>
      <c r="X352" s="40"/>
      <c r="Y352" s="40"/>
      <c r="Z352" s="40"/>
      <c r="AA352" s="40"/>
      <c r="AB352" s="40"/>
      <c r="AC352" s="40"/>
      <c r="AD352" s="40"/>
      <c r="AE352" s="40"/>
      <c r="AT352" s="19" t="s">
        <v>140</v>
      </c>
      <c r="AU352" s="19" t="s">
        <v>85</v>
      </c>
    </row>
    <row r="353" s="2" customFormat="1">
      <c r="A353" s="40"/>
      <c r="B353" s="41"/>
      <c r="C353" s="42"/>
      <c r="D353" s="221" t="s">
        <v>249</v>
      </c>
      <c r="E353" s="42"/>
      <c r="F353" s="274" t="s">
        <v>537</v>
      </c>
      <c r="G353" s="42"/>
      <c r="H353" s="42"/>
      <c r="I353" s="216"/>
      <c r="J353" s="42"/>
      <c r="K353" s="42"/>
      <c r="L353" s="46"/>
      <c r="M353" s="217"/>
      <c r="N353" s="218"/>
      <c r="O353" s="86"/>
      <c r="P353" s="86"/>
      <c r="Q353" s="86"/>
      <c r="R353" s="86"/>
      <c r="S353" s="86"/>
      <c r="T353" s="87"/>
      <c r="U353" s="40"/>
      <c r="V353" s="40"/>
      <c r="W353" s="40"/>
      <c r="X353" s="40"/>
      <c r="Y353" s="40"/>
      <c r="Z353" s="40"/>
      <c r="AA353" s="40"/>
      <c r="AB353" s="40"/>
      <c r="AC353" s="40"/>
      <c r="AD353" s="40"/>
      <c r="AE353" s="40"/>
      <c r="AT353" s="19" t="s">
        <v>249</v>
      </c>
      <c r="AU353" s="19" t="s">
        <v>85</v>
      </c>
    </row>
    <row r="354" s="13" customFormat="1">
      <c r="A354" s="13"/>
      <c r="B354" s="230"/>
      <c r="C354" s="231"/>
      <c r="D354" s="221" t="s">
        <v>142</v>
      </c>
      <c r="E354" s="232" t="s">
        <v>19</v>
      </c>
      <c r="F354" s="233" t="s">
        <v>538</v>
      </c>
      <c r="G354" s="231"/>
      <c r="H354" s="234">
        <v>77.625</v>
      </c>
      <c r="I354" s="235"/>
      <c r="J354" s="231"/>
      <c r="K354" s="231"/>
      <c r="L354" s="236"/>
      <c r="M354" s="237"/>
      <c r="N354" s="238"/>
      <c r="O354" s="238"/>
      <c r="P354" s="238"/>
      <c r="Q354" s="238"/>
      <c r="R354" s="238"/>
      <c r="S354" s="238"/>
      <c r="T354" s="239"/>
      <c r="U354" s="13"/>
      <c r="V354" s="13"/>
      <c r="W354" s="13"/>
      <c r="X354" s="13"/>
      <c r="Y354" s="13"/>
      <c r="Z354" s="13"/>
      <c r="AA354" s="13"/>
      <c r="AB354" s="13"/>
      <c r="AC354" s="13"/>
      <c r="AD354" s="13"/>
      <c r="AE354" s="13"/>
      <c r="AT354" s="240" t="s">
        <v>142</v>
      </c>
      <c r="AU354" s="240" t="s">
        <v>85</v>
      </c>
      <c r="AV354" s="13" t="s">
        <v>87</v>
      </c>
      <c r="AW354" s="13" t="s">
        <v>37</v>
      </c>
      <c r="AX354" s="13" t="s">
        <v>77</v>
      </c>
      <c r="AY354" s="240" t="s">
        <v>133</v>
      </c>
    </row>
    <row r="355" s="15" customFormat="1">
      <c r="A355" s="15"/>
      <c r="B355" s="252"/>
      <c r="C355" s="253"/>
      <c r="D355" s="221" t="s">
        <v>142</v>
      </c>
      <c r="E355" s="254" t="s">
        <v>19</v>
      </c>
      <c r="F355" s="255" t="s">
        <v>154</v>
      </c>
      <c r="G355" s="253"/>
      <c r="H355" s="256">
        <v>77.625</v>
      </c>
      <c r="I355" s="257"/>
      <c r="J355" s="253"/>
      <c r="K355" s="253"/>
      <c r="L355" s="258"/>
      <c r="M355" s="259"/>
      <c r="N355" s="260"/>
      <c r="O355" s="260"/>
      <c r="P355" s="260"/>
      <c r="Q355" s="260"/>
      <c r="R355" s="260"/>
      <c r="S355" s="260"/>
      <c r="T355" s="261"/>
      <c r="U355" s="15"/>
      <c r="V355" s="15"/>
      <c r="W355" s="15"/>
      <c r="X355" s="15"/>
      <c r="Y355" s="15"/>
      <c r="Z355" s="15"/>
      <c r="AA355" s="15"/>
      <c r="AB355" s="15"/>
      <c r="AC355" s="15"/>
      <c r="AD355" s="15"/>
      <c r="AE355" s="15"/>
      <c r="AT355" s="262" t="s">
        <v>142</v>
      </c>
      <c r="AU355" s="262" t="s">
        <v>85</v>
      </c>
      <c r="AV355" s="15" t="s">
        <v>138</v>
      </c>
      <c r="AW355" s="15" t="s">
        <v>37</v>
      </c>
      <c r="AX355" s="15" t="s">
        <v>85</v>
      </c>
      <c r="AY355" s="262" t="s">
        <v>133</v>
      </c>
    </row>
    <row r="356" s="2" customFormat="1" ht="16.5" customHeight="1">
      <c r="A356" s="40"/>
      <c r="B356" s="41"/>
      <c r="C356" s="200" t="s">
        <v>539</v>
      </c>
      <c r="D356" s="200" t="s">
        <v>134</v>
      </c>
      <c r="E356" s="201" t="s">
        <v>376</v>
      </c>
      <c r="F356" s="202" t="s">
        <v>377</v>
      </c>
      <c r="G356" s="203" t="s">
        <v>157</v>
      </c>
      <c r="H356" s="204">
        <v>77.625</v>
      </c>
      <c r="I356" s="205"/>
      <c r="J356" s="206">
        <f>ROUND(I356*H356,2)</f>
        <v>0</v>
      </c>
      <c r="K356" s="207"/>
      <c r="L356" s="46"/>
      <c r="M356" s="208" t="s">
        <v>19</v>
      </c>
      <c r="N356" s="209" t="s">
        <v>48</v>
      </c>
      <c r="O356" s="86"/>
      <c r="P356" s="210">
        <f>O356*H356</f>
        <v>0</v>
      </c>
      <c r="Q356" s="210">
        <v>0</v>
      </c>
      <c r="R356" s="210">
        <f>Q356*H356</f>
        <v>0</v>
      </c>
      <c r="S356" s="210">
        <v>0</v>
      </c>
      <c r="T356" s="211">
        <f>S356*H356</f>
        <v>0</v>
      </c>
      <c r="U356" s="40"/>
      <c r="V356" s="40"/>
      <c r="W356" s="40"/>
      <c r="X356" s="40"/>
      <c r="Y356" s="40"/>
      <c r="Z356" s="40"/>
      <c r="AA356" s="40"/>
      <c r="AB356" s="40"/>
      <c r="AC356" s="40"/>
      <c r="AD356" s="40"/>
      <c r="AE356" s="40"/>
      <c r="AR356" s="212" t="s">
        <v>138</v>
      </c>
      <c r="AT356" s="212" t="s">
        <v>134</v>
      </c>
      <c r="AU356" s="212" t="s">
        <v>85</v>
      </c>
      <c r="AY356" s="19" t="s">
        <v>133</v>
      </c>
      <c r="BE356" s="213">
        <f>IF(N356="základní",J356,0)</f>
        <v>0</v>
      </c>
      <c r="BF356" s="213">
        <f>IF(N356="snížená",J356,0)</f>
        <v>0</v>
      </c>
      <c r="BG356" s="213">
        <f>IF(N356="zákl. přenesená",J356,0)</f>
        <v>0</v>
      </c>
      <c r="BH356" s="213">
        <f>IF(N356="sníž. přenesená",J356,0)</f>
        <v>0</v>
      </c>
      <c r="BI356" s="213">
        <f>IF(N356="nulová",J356,0)</f>
        <v>0</v>
      </c>
      <c r="BJ356" s="19" t="s">
        <v>85</v>
      </c>
      <c r="BK356" s="213">
        <f>ROUND(I356*H356,2)</f>
        <v>0</v>
      </c>
      <c r="BL356" s="19" t="s">
        <v>138</v>
      </c>
      <c r="BM356" s="212" t="s">
        <v>540</v>
      </c>
    </row>
    <row r="357" s="2" customFormat="1">
      <c r="A357" s="40"/>
      <c r="B357" s="41"/>
      <c r="C357" s="42"/>
      <c r="D357" s="214" t="s">
        <v>140</v>
      </c>
      <c r="E357" s="42"/>
      <c r="F357" s="215" t="s">
        <v>379</v>
      </c>
      <c r="G357" s="42"/>
      <c r="H357" s="42"/>
      <c r="I357" s="216"/>
      <c r="J357" s="42"/>
      <c r="K357" s="42"/>
      <c r="L357" s="46"/>
      <c r="M357" s="217"/>
      <c r="N357" s="218"/>
      <c r="O357" s="86"/>
      <c r="P357" s="86"/>
      <c r="Q357" s="86"/>
      <c r="R357" s="86"/>
      <c r="S357" s="86"/>
      <c r="T357" s="87"/>
      <c r="U357" s="40"/>
      <c r="V357" s="40"/>
      <c r="W357" s="40"/>
      <c r="X357" s="40"/>
      <c r="Y357" s="40"/>
      <c r="Z357" s="40"/>
      <c r="AA357" s="40"/>
      <c r="AB357" s="40"/>
      <c r="AC357" s="40"/>
      <c r="AD357" s="40"/>
      <c r="AE357" s="40"/>
      <c r="AT357" s="19" t="s">
        <v>140</v>
      </c>
      <c r="AU357" s="19" t="s">
        <v>85</v>
      </c>
    </row>
    <row r="358" s="2" customFormat="1" ht="16.5" customHeight="1">
      <c r="A358" s="40"/>
      <c r="B358" s="41"/>
      <c r="C358" s="200" t="s">
        <v>541</v>
      </c>
      <c r="D358" s="200" t="s">
        <v>134</v>
      </c>
      <c r="E358" s="201" t="s">
        <v>381</v>
      </c>
      <c r="F358" s="202" t="s">
        <v>382</v>
      </c>
      <c r="G358" s="203" t="s">
        <v>157</v>
      </c>
      <c r="H358" s="204">
        <v>698.625</v>
      </c>
      <c r="I358" s="205"/>
      <c r="J358" s="206">
        <f>ROUND(I358*H358,2)</f>
        <v>0</v>
      </c>
      <c r="K358" s="207"/>
      <c r="L358" s="46"/>
      <c r="M358" s="208" t="s">
        <v>19</v>
      </c>
      <c r="N358" s="209" t="s">
        <v>48</v>
      </c>
      <c r="O358" s="86"/>
      <c r="P358" s="210">
        <f>O358*H358</f>
        <v>0</v>
      </c>
      <c r="Q358" s="210">
        <v>0</v>
      </c>
      <c r="R358" s="210">
        <f>Q358*H358</f>
        <v>0</v>
      </c>
      <c r="S358" s="210">
        <v>0</v>
      </c>
      <c r="T358" s="211">
        <f>S358*H358</f>
        <v>0</v>
      </c>
      <c r="U358" s="40"/>
      <c r="V358" s="40"/>
      <c r="W358" s="40"/>
      <c r="X358" s="40"/>
      <c r="Y358" s="40"/>
      <c r="Z358" s="40"/>
      <c r="AA358" s="40"/>
      <c r="AB358" s="40"/>
      <c r="AC358" s="40"/>
      <c r="AD358" s="40"/>
      <c r="AE358" s="40"/>
      <c r="AR358" s="212" t="s">
        <v>138</v>
      </c>
      <c r="AT358" s="212" t="s">
        <v>134</v>
      </c>
      <c r="AU358" s="212" t="s">
        <v>85</v>
      </c>
      <c r="AY358" s="19" t="s">
        <v>133</v>
      </c>
      <c r="BE358" s="213">
        <f>IF(N358="základní",J358,0)</f>
        <v>0</v>
      </c>
      <c r="BF358" s="213">
        <f>IF(N358="snížená",J358,0)</f>
        <v>0</v>
      </c>
      <c r="BG358" s="213">
        <f>IF(N358="zákl. přenesená",J358,0)</f>
        <v>0</v>
      </c>
      <c r="BH358" s="213">
        <f>IF(N358="sníž. přenesená",J358,0)</f>
        <v>0</v>
      </c>
      <c r="BI358" s="213">
        <f>IF(N358="nulová",J358,0)</f>
        <v>0</v>
      </c>
      <c r="BJ358" s="19" t="s">
        <v>85</v>
      </c>
      <c r="BK358" s="213">
        <f>ROUND(I358*H358,2)</f>
        <v>0</v>
      </c>
      <c r="BL358" s="19" t="s">
        <v>138</v>
      </c>
      <c r="BM358" s="212" t="s">
        <v>542</v>
      </c>
    </row>
    <row r="359" s="2" customFormat="1">
      <c r="A359" s="40"/>
      <c r="B359" s="41"/>
      <c r="C359" s="42"/>
      <c r="D359" s="214" t="s">
        <v>140</v>
      </c>
      <c r="E359" s="42"/>
      <c r="F359" s="215" t="s">
        <v>384</v>
      </c>
      <c r="G359" s="42"/>
      <c r="H359" s="42"/>
      <c r="I359" s="216"/>
      <c r="J359" s="42"/>
      <c r="K359" s="42"/>
      <c r="L359" s="46"/>
      <c r="M359" s="217"/>
      <c r="N359" s="218"/>
      <c r="O359" s="86"/>
      <c r="P359" s="86"/>
      <c r="Q359" s="86"/>
      <c r="R359" s="86"/>
      <c r="S359" s="86"/>
      <c r="T359" s="87"/>
      <c r="U359" s="40"/>
      <c r="V359" s="40"/>
      <c r="W359" s="40"/>
      <c r="X359" s="40"/>
      <c r="Y359" s="40"/>
      <c r="Z359" s="40"/>
      <c r="AA359" s="40"/>
      <c r="AB359" s="40"/>
      <c r="AC359" s="40"/>
      <c r="AD359" s="40"/>
      <c r="AE359" s="40"/>
      <c r="AT359" s="19" t="s">
        <v>140</v>
      </c>
      <c r="AU359" s="19" t="s">
        <v>85</v>
      </c>
    </row>
    <row r="360" s="13" customFormat="1">
      <c r="A360" s="13"/>
      <c r="B360" s="230"/>
      <c r="C360" s="231"/>
      <c r="D360" s="221" t="s">
        <v>142</v>
      </c>
      <c r="E360" s="231"/>
      <c r="F360" s="233" t="s">
        <v>543</v>
      </c>
      <c r="G360" s="231"/>
      <c r="H360" s="234">
        <v>698.625</v>
      </c>
      <c r="I360" s="235"/>
      <c r="J360" s="231"/>
      <c r="K360" s="231"/>
      <c r="L360" s="236"/>
      <c r="M360" s="237"/>
      <c r="N360" s="238"/>
      <c r="O360" s="238"/>
      <c r="P360" s="238"/>
      <c r="Q360" s="238"/>
      <c r="R360" s="238"/>
      <c r="S360" s="238"/>
      <c r="T360" s="239"/>
      <c r="U360" s="13"/>
      <c r="V360" s="13"/>
      <c r="W360" s="13"/>
      <c r="X360" s="13"/>
      <c r="Y360" s="13"/>
      <c r="Z360" s="13"/>
      <c r="AA360" s="13"/>
      <c r="AB360" s="13"/>
      <c r="AC360" s="13"/>
      <c r="AD360" s="13"/>
      <c r="AE360" s="13"/>
      <c r="AT360" s="240" t="s">
        <v>142</v>
      </c>
      <c r="AU360" s="240" t="s">
        <v>85</v>
      </c>
      <c r="AV360" s="13" t="s">
        <v>87</v>
      </c>
      <c r="AW360" s="13" t="s">
        <v>4</v>
      </c>
      <c r="AX360" s="13" t="s">
        <v>85</v>
      </c>
      <c r="AY360" s="240" t="s">
        <v>133</v>
      </c>
    </row>
    <row r="361" s="2" customFormat="1" ht="16.5" customHeight="1">
      <c r="A361" s="40"/>
      <c r="B361" s="41"/>
      <c r="C361" s="200" t="s">
        <v>544</v>
      </c>
      <c r="D361" s="200" t="s">
        <v>134</v>
      </c>
      <c r="E361" s="201" t="s">
        <v>545</v>
      </c>
      <c r="F361" s="202" t="s">
        <v>546</v>
      </c>
      <c r="G361" s="203" t="s">
        <v>137</v>
      </c>
      <c r="H361" s="204">
        <v>4140</v>
      </c>
      <c r="I361" s="205"/>
      <c r="J361" s="206">
        <f>ROUND(I361*H361,2)</f>
        <v>0</v>
      </c>
      <c r="K361" s="207"/>
      <c r="L361" s="46"/>
      <c r="M361" s="208" t="s">
        <v>19</v>
      </c>
      <c r="N361" s="209" t="s">
        <v>48</v>
      </c>
      <c r="O361" s="86"/>
      <c r="P361" s="210">
        <f>O361*H361</f>
        <v>0</v>
      </c>
      <c r="Q361" s="210">
        <v>0</v>
      </c>
      <c r="R361" s="210">
        <f>Q361*H361</f>
        <v>0</v>
      </c>
      <c r="S361" s="210">
        <v>0</v>
      </c>
      <c r="T361" s="211">
        <f>S361*H361</f>
        <v>0</v>
      </c>
      <c r="U361" s="40"/>
      <c r="V361" s="40"/>
      <c r="W361" s="40"/>
      <c r="X361" s="40"/>
      <c r="Y361" s="40"/>
      <c r="Z361" s="40"/>
      <c r="AA361" s="40"/>
      <c r="AB361" s="40"/>
      <c r="AC361" s="40"/>
      <c r="AD361" s="40"/>
      <c r="AE361" s="40"/>
      <c r="AR361" s="212" t="s">
        <v>138</v>
      </c>
      <c r="AT361" s="212" t="s">
        <v>134</v>
      </c>
      <c r="AU361" s="212" t="s">
        <v>85</v>
      </c>
      <c r="AY361" s="19" t="s">
        <v>133</v>
      </c>
      <c r="BE361" s="213">
        <f>IF(N361="základní",J361,0)</f>
        <v>0</v>
      </c>
      <c r="BF361" s="213">
        <f>IF(N361="snížená",J361,0)</f>
        <v>0</v>
      </c>
      <c r="BG361" s="213">
        <f>IF(N361="zákl. přenesená",J361,0)</f>
        <v>0</v>
      </c>
      <c r="BH361" s="213">
        <f>IF(N361="sníž. přenesená",J361,0)</f>
        <v>0</v>
      </c>
      <c r="BI361" s="213">
        <f>IF(N361="nulová",J361,0)</f>
        <v>0</v>
      </c>
      <c r="BJ361" s="19" t="s">
        <v>85</v>
      </c>
      <c r="BK361" s="213">
        <f>ROUND(I361*H361,2)</f>
        <v>0</v>
      </c>
      <c r="BL361" s="19" t="s">
        <v>138</v>
      </c>
      <c r="BM361" s="212" t="s">
        <v>547</v>
      </c>
    </row>
    <row r="362" s="2" customFormat="1">
      <c r="A362" s="40"/>
      <c r="B362" s="41"/>
      <c r="C362" s="42"/>
      <c r="D362" s="214" t="s">
        <v>140</v>
      </c>
      <c r="E362" s="42"/>
      <c r="F362" s="215" t="s">
        <v>548</v>
      </c>
      <c r="G362" s="42"/>
      <c r="H362" s="42"/>
      <c r="I362" s="216"/>
      <c r="J362" s="42"/>
      <c r="K362" s="42"/>
      <c r="L362" s="46"/>
      <c r="M362" s="217"/>
      <c r="N362" s="218"/>
      <c r="O362" s="86"/>
      <c r="P362" s="86"/>
      <c r="Q362" s="86"/>
      <c r="R362" s="86"/>
      <c r="S362" s="86"/>
      <c r="T362" s="87"/>
      <c r="U362" s="40"/>
      <c r="V362" s="40"/>
      <c r="W362" s="40"/>
      <c r="X362" s="40"/>
      <c r="Y362" s="40"/>
      <c r="Z362" s="40"/>
      <c r="AA362" s="40"/>
      <c r="AB362" s="40"/>
      <c r="AC362" s="40"/>
      <c r="AD362" s="40"/>
      <c r="AE362" s="40"/>
      <c r="AT362" s="19" t="s">
        <v>140</v>
      </c>
      <c r="AU362" s="19" t="s">
        <v>85</v>
      </c>
    </row>
    <row r="363" s="13" customFormat="1">
      <c r="A363" s="13"/>
      <c r="B363" s="230"/>
      <c r="C363" s="231"/>
      <c r="D363" s="221" t="s">
        <v>142</v>
      </c>
      <c r="E363" s="231"/>
      <c r="F363" s="233" t="s">
        <v>549</v>
      </c>
      <c r="G363" s="231"/>
      <c r="H363" s="234">
        <v>4140</v>
      </c>
      <c r="I363" s="235"/>
      <c r="J363" s="231"/>
      <c r="K363" s="231"/>
      <c r="L363" s="236"/>
      <c r="M363" s="237"/>
      <c r="N363" s="238"/>
      <c r="O363" s="238"/>
      <c r="P363" s="238"/>
      <c r="Q363" s="238"/>
      <c r="R363" s="238"/>
      <c r="S363" s="238"/>
      <c r="T363" s="239"/>
      <c r="U363" s="13"/>
      <c r="V363" s="13"/>
      <c r="W363" s="13"/>
      <c r="X363" s="13"/>
      <c r="Y363" s="13"/>
      <c r="Z363" s="13"/>
      <c r="AA363" s="13"/>
      <c r="AB363" s="13"/>
      <c r="AC363" s="13"/>
      <c r="AD363" s="13"/>
      <c r="AE363" s="13"/>
      <c r="AT363" s="240" t="s">
        <v>142</v>
      </c>
      <c r="AU363" s="240" t="s">
        <v>85</v>
      </c>
      <c r="AV363" s="13" t="s">
        <v>87</v>
      </c>
      <c r="AW363" s="13" t="s">
        <v>4</v>
      </c>
      <c r="AX363" s="13" t="s">
        <v>85</v>
      </c>
      <c r="AY363" s="240" t="s">
        <v>133</v>
      </c>
    </row>
    <row r="364" s="2" customFormat="1" ht="16.5" customHeight="1">
      <c r="A364" s="40"/>
      <c r="B364" s="41"/>
      <c r="C364" s="200" t="s">
        <v>550</v>
      </c>
      <c r="D364" s="200" t="s">
        <v>134</v>
      </c>
      <c r="E364" s="201" t="s">
        <v>551</v>
      </c>
      <c r="F364" s="202" t="s">
        <v>552</v>
      </c>
      <c r="G364" s="203" t="s">
        <v>137</v>
      </c>
      <c r="H364" s="204">
        <v>1035</v>
      </c>
      <c r="I364" s="205"/>
      <c r="J364" s="206">
        <f>ROUND(I364*H364,2)</f>
        <v>0</v>
      </c>
      <c r="K364" s="207"/>
      <c r="L364" s="46"/>
      <c r="M364" s="208" t="s">
        <v>19</v>
      </c>
      <c r="N364" s="209" t="s">
        <v>48</v>
      </c>
      <c r="O364" s="86"/>
      <c r="P364" s="210">
        <f>O364*H364</f>
        <v>0</v>
      </c>
      <c r="Q364" s="210">
        <v>0</v>
      </c>
      <c r="R364" s="210">
        <f>Q364*H364</f>
        <v>0</v>
      </c>
      <c r="S364" s="210">
        <v>0</v>
      </c>
      <c r="T364" s="211">
        <f>S364*H364</f>
        <v>0</v>
      </c>
      <c r="U364" s="40"/>
      <c r="V364" s="40"/>
      <c r="W364" s="40"/>
      <c r="X364" s="40"/>
      <c r="Y364" s="40"/>
      <c r="Z364" s="40"/>
      <c r="AA364" s="40"/>
      <c r="AB364" s="40"/>
      <c r="AC364" s="40"/>
      <c r="AD364" s="40"/>
      <c r="AE364" s="40"/>
      <c r="AR364" s="212" t="s">
        <v>138</v>
      </c>
      <c r="AT364" s="212" t="s">
        <v>134</v>
      </c>
      <c r="AU364" s="212" t="s">
        <v>85</v>
      </c>
      <c r="AY364" s="19" t="s">
        <v>133</v>
      </c>
      <c r="BE364" s="213">
        <f>IF(N364="základní",J364,0)</f>
        <v>0</v>
      </c>
      <c r="BF364" s="213">
        <f>IF(N364="snížená",J364,0)</f>
        <v>0</v>
      </c>
      <c r="BG364" s="213">
        <f>IF(N364="zákl. přenesená",J364,0)</f>
        <v>0</v>
      </c>
      <c r="BH364" s="213">
        <f>IF(N364="sníž. přenesená",J364,0)</f>
        <v>0</v>
      </c>
      <c r="BI364" s="213">
        <f>IF(N364="nulová",J364,0)</f>
        <v>0</v>
      </c>
      <c r="BJ364" s="19" t="s">
        <v>85</v>
      </c>
      <c r="BK364" s="213">
        <f>ROUND(I364*H364,2)</f>
        <v>0</v>
      </c>
      <c r="BL364" s="19" t="s">
        <v>138</v>
      </c>
      <c r="BM364" s="212" t="s">
        <v>553</v>
      </c>
    </row>
    <row r="365" s="2" customFormat="1">
      <c r="A365" s="40"/>
      <c r="B365" s="41"/>
      <c r="C365" s="42"/>
      <c r="D365" s="214" t="s">
        <v>140</v>
      </c>
      <c r="E365" s="42"/>
      <c r="F365" s="215" t="s">
        <v>554</v>
      </c>
      <c r="G365" s="42"/>
      <c r="H365" s="42"/>
      <c r="I365" s="216"/>
      <c r="J365" s="42"/>
      <c r="K365" s="42"/>
      <c r="L365" s="46"/>
      <c r="M365" s="217"/>
      <c r="N365" s="218"/>
      <c r="O365" s="86"/>
      <c r="P365" s="86"/>
      <c r="Q365" s="86"/>
      <c r="R365" s="86"/>
      <c r="S365" s="86"/>
      <c r="T365" s="87"/>
      <c r="U365" s="40"/>
      <c r="V365" s="40"/>
      <c r="W365" s="40"/>
      <c r="X365" s="40"/>
      <c r="Y365" s="40"/>
      <c r="Z365" s="40"/>
      <c r="AA365" s="40"/>
      <c r="AB365" s="40"/>
      <c r="AC365" s="40"/>
      <c r="AD365" s="40"/>
      <c r="AE365" s="40"/>
      <c r="AT365" s="19" t="s">
        <v>140</v>
      </c>
      <c r="AU365" s="19" t="s">
        <v>85</v>
      </c>
    </row>
    <row r="366" s="2" customFormat="1" ht="24.15" customHeight="1">
      <c r="A366" s="40"/>
      <c r="B366" s="41"/>
      <c r="C366" s="200" t="s">
        <v>555</v>
      </c>
      <c r="D366" s="200" t="s">
        <v>134</v>
      </c>
      <c r="E366" s="201" t="s">
        <v>268</v>
      </c>
      <c r="F366" s="202" t="s">
        <v>269</v>
      </c>
      <c r="G366" s="203" t="s">
        <v>193</v>
      </c>
      <c r="H366" s="204">
        <v>2.5880000000000001</v>
      </c>
      <c r="I366" s="205"/>
      <c r="J366" s="206">
        <f>ROUND(I366*H366,2)</f>
        <v>0</v>
      </c>
      <c r="K366" s="207"/>
      <c r="L366" s="46"/>
      <c r="M366" s="208" t="s">
        <v>19</v>
      </c>
      <c r="N366" s="209" t="s">
        <v>48</v>
      </c>
      <c r="O366" s="86"/>
      <c r="P366" s="210">
        <f>O366*H366</f>
        <v>0</v>
      </c>
      <c r="Q366" s="210">
        <v>0</v>
      </c>
      <c r="R366" s="210">
        <f>Q366*H366</f>
        <v>0</v>
      </c>
      <c r="S366" s="210">
        <v>0</v>
      </c>
      <c r="T366" s="211">
        <f>S366*H366</f>
        <v>0</v>
      </c>
      <c r="U366" s="40"/>
      <c r="V366" s="40"/>
      <c r="W366" s="40"/>
      <c r="X366" s="40"/>
      <c r="Y366" s="40"/>
      <c r="Z366" s="40"/>
      <c r="AA366" s="40"/>
      <c r="AB366" s="40"/>
      <c r="AC366" s="40"/>
      <c r="AD366" s="40"/>
      <c r="AE366" s="40"/>
      <c r="AR366" s="212" t="s">
        <v>138</v>
      </c>
      <c r="AT366" s="212" t="s">
        <v>134</v>
      </c>
      <c r="AU366" s="212" t="s">
        <v>85</v>
      </c>
      <c r="AY366" s="19" t="s">
        <v>133</v>
      </c>
      <c r="BE366" s="213">
        <f>IF(N366="základní",J366,0)</f>
        <v>0</v>
      </c>
      <c r="BF366" s="213">
        <f>IF(N366="snížená",J366,0)</f>
        <v>0</v>
      </c>
      <c r="BG366" s="213">
        <f>IF(N366="zákl. přenesená",J366,0)</f>
        <v>0</v>
      </c>
      <c r="BH366" s="213">
        <f>IF(N366="sníž. přenesená",J366,0)</f>
        <v>0</v>
      </c>
      <c r="BI366" s="213">
        <f>IF(N366="nulová",J366,0)</f>
        <v>0</v>
      </c>
      <c r="BJ366" s="19" t="s">
        <v>85</v>
      </c>
      <c r="BK366" s="213">
        <f>ROUND(I366*H366,2)</f>
        <v>0</v>
      </c>
      <c r="BL366" s="19" t="s">
        <v>138</v>
      </c>
      <c r="BM366" s="212" t="s">
        <v>556</v>
      </c>
    </row>
    <row r="367" s="2" customFormat="1">
      <c r="A367" s="40"/>
      <c r="B367" s="41"/>
      <c r="C367" s="42"/>
      <c r="D367" s="214" t="s">
        <v>140</v>
      </c>
      <c r="E367" s="42"/>
      <c r="F367" s="215" t="s">
        <v>271</v>
      </c>
      <c r="G367" s="42"/>
      <c r="H367" s="42"/>
      <c r="I367" s="216"/>
      <c r="J367" s="42"/>
      <c r="K367" s="42"/>
      <c r="L367" s="46"/>
      <c r="M367" s="217"/>
      <c r="N367" s="218"/>
      <c r="O367" s="86"/>
      <c r="P367" s="86"/>
      <c r="Q367" s="86"/>
      <c r="R367" s="86"/>
      <c r="S367" s="86"/>
      <c r="T367" s="87"/>
      <c r="U367" s="40"/>
      <c r="V367" s="40"/>
      <c r="W367" s="40"/>
      <c r="X367" s="40"/>
      <c r="Y367" s="40"/>
      <c r="Z367" s="40"/>
      <c r="AA367" s="40"/>
      <c r="AB367" s="40"/>
      <c r="AC367" s="40"/>
      <c r="AD367" s="40"/>
      <c r="AE367" s="40"/>
      <c r="AT367" s="19" t="s">
        <v>140</v>
      </c>
      <c r="AU367" s="19" t="s">
        <v>85</v>
      </c>
    </row>
    <row r="368" s="13" customFormat="1">
      <c r="A368" s="13"/>
      <c r="B368" s="230"/>
      <c r="C368" s="231"/>
      <c r="D368" s="221" t="s">
        <v>142</v>
      </c>
      <c r="E368" s="232" t="s">
        <v>19</v>
      </c>
      <c r="F368" s="233" t="s">
        <v>557</v>
      </c>
      <c r="G368" s="231"/>
      <c r="H368" s="234">
        <v>2.5880000000000001</v>
      </c>
      <c r="I368" s="235"/>
      <c r="J368" s="231"/>
      <c r="K368" s="231"/>
      <c r="L368" s="236"/>
      <c r="M368" s="237"/>
      <c r="N368" s="238"/>
      <c r="O368" s="238"/>
      <c r="P368" s="238"/>
      <c r="Q368" s="238"/>
      <c r="R368" s="238"/>
      <c r="S368" s="238"/>
      <c r="T368" s="239"/>
      <c r="U368" s="13"/>
      <c r="V368" s="13"/>
      <c r="W368" s="13"/>
      <c r="X368" s="13"/>
      <c r="Y368" s="13"/>
      <c r="Z368" s="13"/>
      <c r="AA368" s="13"/>
      <c r="AB368" s="13"/>
      <c r="AC368" s="13"/>
      <c r="AD368" s="13"/>
      <c r="AE368" s="13"/>
      <c r="AT368" s="240" t="s">
        <v>142</v>
      </c>
      <c r="AU368" s="240" t="s">
        <v>85</v>
      </c>
      <c r="AV368" s="13" t="s">
        <v>87</v>
      </c>
      <c r="AW368" s="13" t="s">
        <v>37</v>
      </c>
      <c r="AX368" s="13" t="s">
        <v>77</v>
      </c>
      <c r="AY368" s="240" t="s">
        <v>133</v>
      </c>
    </row>
    <row r="369" s="15" customFormat="1">
      <c r="A369" s="15"/>
      <c r="B369" s="252"/>
      <c r="C369" s="253"/>
      <c r="D369" s="221" t="s">
        <v>142</v>
      </c>
      <c r="E369" s="254" t="s">
        <v>19</v>
      </c>
      <c r="F369" s="255" t="s">
        <v>154</v>
      </c>
      <c r="G369" s="253"/>
      <c r="H369" s="256">
        <v>2.5880000000000001</v>
      </c>
      <c r="I369" s="257"/>
      <c r="J369" s="253"/>
      <c r="K369" s="253"/>
      <c r="L369" s="258"/>
      <c r="M369" s="259"/>
      <c r="N369" s="260"/>
      <c r="O369" s="260"/>
      <c r="P369" s="260"/>
      <c r="Q369" s="260"/>
      <c r="R369" s="260"/>
      <c r="S369" s="260"/>
      <c r="T369" s="261"/>
      <c r="U369" s="15"/>
      <c r="V369" s="15"/>
      <c r="W369" s="15"/>
      <c r="X369" s="15"/>
      <c r="Y369" s="15"/>
      <c r="Z369" s="15"/>
      <c r="AA369" s="15"/>
      <c r="AB369" s="15"/>
      <c r="AC369" s="15"/>
      <c r="AD369" s="15"/>
      <c r="AE369" s="15"/>
      <c r="AT369" s="262" t="s">
        <v>142</v>
      </c>
      <c r="AU369" s="262" t="s">
        <v>85</v>
      </c>
      <c r="AV369" s="15" t="s">
        <v>138</v>
      </c>
      <c r="AW369" s="15" t="s">
        <v>37</v>
      </c>
      <c r="AX369" s="15" t="s">
        <v>85</v>
      </c>
      <c r="AY369" s="262" t="s">
        <v>133</v>
      </c>
    </row>
    <row r="370" s="2" customFormat="1" ht="16.5" customHeight="1">
      <c r="A370" s="40"/>
      <c r="B370" s="41"/>
      <c r="C370" s="200" t="s">
        <v>558</v>
      </c>
      <c r="D370" s="200" t="s">
        <v>134</v>
      </c>
      <c r="E370" s="201" t="s">
        <v>387</v>
      </c>
      <c r="F370" s="202" t="s">
        <v>388</v>
      </c>
      <c r="G370" s="203" t="s">
        <v>193</v>
      </c>
      <c r="H370" s="204">
        <v>0.016</v>
      </c>
      <c r="I370" s="205"/>
      <c r="J370" s="206">
        <f>ROUND(I370*H370,2)</f>
        <v>0</v>
      </c>
      <c r="K370" s="207"/>
      <c r="L370" s="46"/>
      <c r="M370" s="208" t="s">
        <v>19</v>
      </c>
      <c r="N370" s="209" t="s">
        <v>48</v>
      </c>
      <c r="O370" s="86"/>
      <c r="P370" s="210">
        <f>O370*H370</f>
        <v>0</v>
      </c>
      <c r="Q370" s="210">
        <v>0</v>
      </c>
      <c r="R370" s="210">
        <f>Q370*H370</f>
        <v>0</v>
      </c>
      <c r="S370" s="210">
        <v>0</v>
      </c>
      <c r="T370" s="211">
        <f>S370*H370</f>
        <v>0</v>
      </c>
      <c r="U370" s="40"/>
      <c r="V370" s="40"/>
      <c r="W370" s="40"/>
      <c r="X370" s="40"/>
      <c r="Y370" s="40"/>
      <c r="Z370" s="40"/>
      <c r="AA370" s="40"/>
      <c r="AB370" s="40"/>
      <c r="AC370" s="40"/>
      <c r="AD370" s="40"/>
      <c r="AE370" s="40"/>
      <c r="AR370" s="212" t="s">
        <v>138</v>
      </c>
      <c r="AT370" s="212" t="s">
        <v>134</v>
      </c>
      <c r="AU370" s="212" t="s">
        <v>85</v>
      </c>
      <c r="AY370" s="19" t="s">
        <v>133</v>
      </c>
      <c r="BE370" s="213">
        <f>IF(N370="základní",J370,0)</f>
        <v>0</v>
      </c>
      <c r="BF370" s="213">
        <f>IF(N370="snížená",J370,0)</f>
        <v>0</v>
      </c>
      <c r="BG370" s="213">
        <f>IF(N370="zákl. přenesená",J370,0)</f>
        <v>0</v>
      </c>
      <c r="BH370" s="213">
        <f>IF(N370="sníž. přenesená",J370,0)</f>
        <v>0</v>
      </c>
      <c r="BI370" s="213">
        <f>IF(N370="nulová",J370,0)</f>
        <v>0</v>
      </c>
      <c r="BJ370" s="19" t="s">
        <v>85</v>
      </c>
      <c r="BK370" s="213">
        <f>ROUND(I370*H370,2)</f>
        <v>0</v>
      </c>
      <c r="BL370" s="19" t="s">
        <v>138</v>
      </c>
      <c r="BM370" s="212" t="s">
        <v>559</v>
      </c>
    </row>
    <row r="371" s="2" customFormat="1">
      <c r="A371" s="40"/>
      <c r="B371" s="41"/>
      <c r="C371" s="42"/>
      <c r="D371" s="214" t="s">
        <v>140</v>
      </c>
      <c r="E371" s="42"/>
      <c r="F371" s="215" t="s">
        <v>390</v>
      </c>
      <c r="G371" s="42"/>
      <c r="H371" s="42"/>
      <c r="I371" s="216"/>
      <c r="J371" s="42"/>
      <c r="K371" s="42"/>
      <c r="L371" s="46"/>
      <c r="M371" s="275"/>
      <c r="N371" s="276"/>
      <c r="O371" s="277"/>
      <c r="P371" s="277"/>
      <c r="Q371" s="277"/>
      <c r="R371" s="277"/>
      <c r="S371" s="277"/>
      <c r="T371" s="278"/>
      <c r="U371" s="40"/>
      <c r="V371" s="40"/>
      <c r="W371" s="40"/>
      <c r="X371" s="40"/>
      <c r="Y371" s="40"/>
      <c r="Z371" s="40"/>
      <c r="AA371" s="40"/>
      <c r="AB371" s="40"/>
      <c r="AC371" s="40"/>
      <c r="AD371" s="40"/>
      <c r="AE371" s="40"/>
      <c r="AT371" s="19" t="s">
        <v>140</v>
      </c>
      <c r="AU371" s="19" t="s">
        <v>85</v>
      </c>
    </row>
    <row r="372" s="2" customFormat="1" ht="6.96" customHeight="1">
      <c r="A372" s="40"/>
      <c r="B372" s="61"/>
      <c r="C372" s="62"/>
      <c r="D372" s="62"/>
      <c r="E372" s="62"/>
      <c r="F372" s="62"/>
      <c r="G372" s="62"/>
      <c r="H372" s="62"/>
      <c r="I372" s="62"/>
      <c r="J372" s="62"/>
      <c r="K372" s="62"/>
      <c r="L372" s="46"/>
      <c r="M372" s="40"/>
      <c r="O372" s="40"/>
      <c r="P372" s="40"/>
      <c r="Q372" s="40"/>
      <c r="R372" s="40"/>
      <c r="S372" s="40"/>
      <c r="T372" s="40"/>
      <c r="U372" s="40"/>
      <c r="V372" s="40"/>
      <c r="W372" s="40"/>
      <c r="X372" s="40"/>
      <c r="Y372" s="40"/>
      <c r="Z372" s="40"/>
      <c r="AA372" s="40"/>
      <c r="AB372" s="40"/>
      <c r="AC372" s="40"/>
      <c r="AD372" s="40"/>
      <c r="AE372" s="40"/>
    </row>
  </sheetData>
  <sheetProtection sheet="1" autoFilter="0" formatColumns="0" formatRows="0" objects="1" scenarios="1" spinCount="100000" saltValue="f3oM4YOFvMhlAVYqNj4jxGeeCewvQJW1yhIZuc2uepJivb0q3nceZ3Iff6pFN9b6eLvYz8AE8OvxZEnU+p76Zg==" hashValue="cLCycLJWUMOLaGKRXVHF5H79HE4nkwB0MkN7jSIhD3liz6lc0HyPyFLwjjkUQMR4QYSJni/DZpallJYAdX51DA==" algorithmName="SHA-512" password="CC35"/>
  <autoFilter ref="C85:K371"/>
  <mergeCells count="9">
    <mergeCell ref="E7:H7"/>
    <mergeCell ref="E9:H9"/>
    <mergeCell ref="E18:H18"/>
    <mergeCell ref="E27:H27"/>
    <mergeCell ref="E48:H48"/>
    <mergeCell ref="E50:H50"/>
    <mergeCell ref="E76:H76"/>
    <mergeCell ref="E78:H78"/>
    <mergeCell ref="L2:V2"/>
  </mergeCells>
  <hyperlinks>
    <hyperlink ref="F89" r:id="rId1" display="https://podminky.urs.cz/item/CS_URS_2024_02/121151103"/>
    <hyperlink ref="F102" r:id="rId2" display="https://podminky.urs.cz/item/CS_URS_2024_02/122251102"/>
    <hyperlink ref="F112" r:id="rId3" display="https://podminky.urs.cz/item/CS_URS_2024_02/162351103"/>
    <hyperlink ref="F117" r:id="rId4" display="https://podminky.urs.cz/item/CS_URS_2024_02/171251201"/>
    <hyperlink ref="F119" r:id="rId5" display="https://podminky.urs.cz/item/CS_URS_2024_02/184854113"/>
    <hyperlink ref="F144" r:id="rId6" display="https://podminky.urs.cz/item/CS_URS_2024_02/167151101"/>
    <hyperlink ref="F151" r:id="rId7" display="https://podminky.urs.cz/item/CS_URS_2024_02/162351103"/>
    <hyperlink ref="F157" r:id="rId8" display="https://podminky.urs.cz/item/CS_URS_2024_02/171251101"/>
    <hyperlink ref="F164" r:id="rId9" display="https://podminky.urs.cz/item/CS_URS_2024_02/181351003"/>
    <hyperlink ref="F186" r:id="rId10" display="https://podminky.urs.cz/item/CS_URS_2024_02/183402121"/>
    <hyperlink ref="F195" r:id="rId11" display="https://podminky.urs.cz/item/CS_URS_2024_02/183403153"/>
    <hyperlink ref="F197" r:id="rId12" display="https://podminky.urs.cz/item/CS_URS_2024_02/184853511"/>
    <hyperlink ref="F200" r:id="rId13" display="https://podminky.urs.cz/item/CS_URS_2024_02/181111121"/>
    <hyperlink ref="F204" r:id="rId14" display="https://podminky.urs.cz/item/CS_URS_2024_02/997013635"/>
    <hyperlink ref="F208" r:id="rId15" display="https://podminky.urs.cz/item/CS_URS_2024_02/997221873"/>
    <hyperlink ref="F212" r:id="rId16" display="https://podminky.urs.cz/item/CS_URS_2024_02/997221858"/>
    <hyperlink ref="F217" r:id="rId17" display="https://podminky.urs.cz/item/CS_URS_2024_02/119005153"/>
    <hyperlink ref="F219" r:id="rId18" display="https://podminky.urs.cz/item/CS_URS_2024_02/183101121"/>
    <hyperlink ref="F221" r:id="rId19" display="https://podminky.urs.cz/item/CS_URS_2024_02/183101222"/>
    <hyperlink ref="F223" r:id="rId20" display="https://podminky.urs.cz/item/CS_URS_2024_02/184814211"/>
    <hyperlink ref="F231" r:id="rId21" display="https://podminky.urs.cz/item/CS_URS_2024_02/184102115"/>
    <hyperlink ref="F236" r:id="rId22" display="https://podminky.urs.cz/item/CS_URS_2024_02/184215412"/>
    <hyperlink ref="F238" r:id="rId23" display="https://podminky.urs.cz/item/CS_URS_2024_02/184911421"/>
    <hyperlink ref="F245" r:id="rId24" display="https://podminky.urs.cz/item/CS_URS_2024_02/184801121"/>
    <hyperlink ref="F248" r:id="rId25" display="https://podminky.urs.cz/item/CS_URS_2024_02/184813241"/>
    <hyperlink ref="F251" r:id="rId26" display="https://podminky.urs.cz/item/CS_URS_2024_02/184215133"/>
    <hyperlink ref="F256" r:id="rId27" display="https://podminky.urs.cz/item/CS_URS_2024_02/185804311"/>
    <hyperlink ref="F261" r:id="rId28" display="https://podminky.urs.cz/item/CS_URS_2024_02/185851121"/>
    <hyperlink ref="F263" r:id="rId29" display="https://podminky.urs.cz/item/CS_URS_2024_02/185851129"/>
    <hyperlink ref="F266" r:id="rId30" display="https://podminky.urs.cz/item/CS_URS_2024_02/998231311"/>
    <hyperlink ref="F277" r:id="rId31" display="https://podminky.urs.cz/item/CS_URS_2024_02/997221858"/>
    <hyperlink ref="F281" r:id="rId32" display="https://podminky.urs.cz/item/CS_URS_2024_02/119005151"/>
    <hyperlink ref="F283" r:id="rId33" display="https://podminky.urs.cz/item/CS_URS_2024_02/183111114"/>
    <hyperlink ref="F285" r:id="rId34" display="https://podminky.urs.cz/item/CS_URS_2024_02/184102211"/>
    <hyperlink ref="F288" r:id="rId35" display="https://podminky.urs.cz/item/CS_URS_2024_02/184911421"/>
    <hyperlink ref="F295" r:id="rId36" display="https://podminky.urs.cz/item/CS_URS_2024_02/185804311"/>
    <hyperlink ref="F298" r:id="rId37" display="https://podminky.urs.cz/item/CS_URS_2024_02/185851121"/>
    <hyperlink ref="F300" r:id="rId38" display="https://podminky.urs.cz/item/CS_URS_2024_02/185851129"/>
    <hyperlink ref="F303" r:id="rId39" display="https://podminky.urs.cz/item/CS_URS_2024_02/998231311"/>
    <hyperlink ref="F306" r:id="rId40" display="https://podminky.urs.cz/item/CS_URS_2024_02/119005122"/>
    <hyperlink ref="F308" r:id="rId41" display="https://podminky.urs.cz/item/CS_URS_2024_02/183111111"/>
    <hyperlink ref="F315" r:id="rId42" display="https://podminky.urs.cz/item/CS_URS_2024_02/183211313"/>
    <hyperlink ref="F318" r:id="rId43" display="https://podminky.urs.cz/item/CS_URS_2024_02/183211322"/>
    <hyperlink ref="F321" r:id="rId44" display="https://podminky.urs.cz/item/CS_URS_2024_02/184911161"/>
    <hyperlink ref="F325" r:id="rId45" display="https://podminky.urs.cz/item/CS_URS_2024_02/185804311"/>
    <hyperlink ref="F330" r:id="rId46" display="https://podminky.urs.cz/item/CS_URS_2024_02/185851121"/>
    <hyperlink ref="F332" r:id="rId47" display="https://podminky.urs.cz/item/CS_URS_2024_02/185851129"/>
    <hyperlink ref="F335" r:id="rId48" display="https://podminky.urs.cz/item/CS_URS_2024_02/185804111"/>
    <hyperlink ref="F337" r:id="rId49" display="https://podminky.urs.cz/item/CS_URS_2024_02/998231311"/>
    <hyperlink ref="F340" r:id="rId50" display="https://podminky.urs.cz/item/CS_URS_2024_02/183451411"/>
    <hyperlink ref="F342" r:id="rId51" display="https://podminky.urs.cz/item/CS_URS_2024_02/183451311"/>
    <hyperlink ref="F344" r:id="rId52" display="https://podminky.urs.cz/item/CS_URS_2024_02/183403153"/>
    <hyperlink ref="F346" r:id="rId53" display="https://podminky.urs.cz/item/CS_URS_2024_02/181411131"/>
    <hyperlink ref="F350" r:id="rId54" display="https://podminky.urs.cz/item/CS_URS_2024_02/183403161"/>
    <hyperlink ref="F352" r:id="rId55" display="https://podminky.urs.cz/item/CS_URS_2024_02/185804312"/>
    <hyperlink ref="F357" r:id="rId56" display="https://podminky.urs.cz/item/CS_URS_2024_02/185851121"/>
    <hyperlink ref="F359" r:id="rId57" display="https://podminky.urs.cz/item/CS_URS_2024_02/185851129"/>
    <hyperlink ref="F362" r:id="rId58" display="https://podminky.urs.cz/item/CS_URS_2024_02/111151121"/>
    <hyperlink ref="F365" r:id="rId59" display="https://podminky.urs.cz/item/CS_URS_2024_02/185803111"/>
    <hyperlink ref="F367" r:id="rId60" display="https://podminky.urs.cz/item/CS_URS_2024_02/997221858"/>
    <hyperlink ref="F371" r:id="rId61" display="https://podminky.urs.cz/item/CS_URS_2024_02/998231311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62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90</v>
      </c>
    </row>
    <row r="3" s="1" customFormat="1" ht="6.96" customHeight="1">
      <c r="B3" s="131"/>
      <c r="C3" s="132"/>
      <c r="D3" s="132"/>
      <c r="E3" s="132"/>
      <c r="F3" s="132"/>
      <c r="G3" s="132"/>
      <c r="H3" s="132"/>
      <c r="I3" s="132"/>
      <c r="J3" s="132"/>
      <c r="K3" s="132"/>
      <c r="L3" s="22"/>
      <c r="AT3" s="19" t="s">
        <v>87</v>
      </c>
    </row>
    <row r="4" s="1" customFormat="1" ht="24.96" customHeight="1">
      <c r="B4" s="22"/>
      <c r="D4" s="133" t="s">
        <v>95</v>
      </c>
      <c r="L4" s="22"/>
      <c r="M4" s="134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35" t="s">
        <v>16</v>
      </c>
      <c r="L6" s="22"/>
    </row>
    <row r="7" s="1" customFormat="1" ht="16.5" customHeight="1">
      <c r="B7" s="22"/>
      <c r="E7" s="136" t="str">
        <f>'Rekapitulace stavby'!K6</f>
        <v>Revitalizace sídliště Severovýchod, Zábřeh - vegetační úpravy</v>
      </c>
      <c r="F7" s="135"/>
      <c r="G7" s="135"/>
      <c r="H7" s="135"/>
      <c r="L7" s="22"/>
    </row>
    <row r="8" s="2" customFormat="1" ht="12" customHeight="1">
      <c r="A8" s="40"/>
      <c r="B8" s="46"/>
      <c r="C8" s="40"/>
      <c r="D8" s="135" t="s">
        <v>104</v>
      </c>
      <c r="E8" s="40"/>
      <c r="F8" s="40"/>
      <c r="G8" s="40"/>
      <c r="H8" s="40"/>
      <c r="I8" s="40"/>
      <c r="J8" s="40"/>
      <c r="K8" s="40"/>
      <c r="L8" s="137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38" t="s">
        <v>560</v>
      </c>
      <c r="F9" s="40"/>
      <c r="G9" s="40"/>
      <c r="H9" s="40"/>
      <c r="I9" s="40"/>
      <c r="J9" s="40"/>
      <c r="K9" s="40"/>
      <c r="L9" s="137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7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5" t="s">
        <v>18</v>
      </c>
      <c r="E11" s="40"/>
      <c r="F11" s="139" t="s">
        <v>19</v>
      </c>
      <c r="G11" s="40"/>
      <c r="H11" s="40"/>
      <c r="I11" s="135" t="s">
        <v>20</v>
      </c>
      <c r="J11" s="139" t="s">
        <v>19</v>
      </c>
      <c r="K11" s="40"/>
      <c r="L11" s="137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5" t="s">
        <v>21</v>
      </c>
      <c r="E12" s="40"/>
      <c r="F12" s="139" t="s">
        <v>22</v>
      </c>
      <c r="G12" s="40"/>
      <c r="H12" s="40"/>
      <c r="I12" s="135" t="s">
        <v>23</v>
      </c>
      <c r="J12" s="140" t="str">
        <f>'Rekapitulace stavby'!AN8</f>
        <v>25. 11. 2024</v>
      </c>
      <c r="K12" s="40"/>
      <c r="L12" s="137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7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5" t="s">
        <v>25</v>
      </c>
      <c r="E14" s="40"/>
      <c r="F14" s="40"/>
      <c r="G14" s="40"/>
      <c r="H14" s="40"/>
      <c r="I14" s="135" t="s">
        <v>26</v>
      </c>
      <c r="J14" s="139" t="s">
        <v>27</v>
      </c>
      <c r="K14" s="40"/>
      <c r="L14" s="137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9" t="s">
        <v>28</v>
      </c>
      <c r="F15" s="40"/>
      <c r="G15" s="40"/>
      <c r="H15" s="40"/>
      <c r="I15" s="135" t="s">
        <v>29</v>
      </c>
      <c r="J15" s="139" t="s">
        <v>30</v>
      </c>
      <c r="K15" s="40"/>
      <c r="L15" s="137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7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5" t="s">
        <v>31</v>
      </c>
      <c r="E17" s="40"/>
      <c r="F17" s="40"/>
      <c r="G17" s="40"/>
      <c r="H17" s="40"/>
      <c r="I17" s="135" t="s">
        <v>26</v>
      </c>
      <c r="J17" s="35" t="str">
        <f>'Rekapitulace stavby'!AN13</f>
        <v>Vyplň údaj</v>
      </c>
      <c r="K17" s="40"/>
      <c r="L17" s="137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9"/>
      <c r="G18" s="139"/>
      <c r="H18" s="139"/>
      <c r="I18" s="135" t="s">
        <v>29</v>
      </c>
      <c r="J18" s="35" t="str">
        <f>'Rekapitulace stavby'!AN14</f>
        <v>Vyplň údaj</v>
      </c>
      <c r="K18" s="40"/>
      <c r="L18" s="137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7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5" t="s">
        <v>33</v>
      </c>
      <c r="E20" s="40"/>
      <c r="F20" s="40"/>
      <c r="G20" s="40"/>
      <c r="H20" s="40"/>
      <c r="I20" s="135" t="s">
        <v>26</v>
      </c>
      <c r="J20" s="139" t="s">
        <v>34</v>
      </c>
      <c r="K20" s="40"/>
      <c r="L20" s="137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9" t="s">
        <v>35</v>
      </c>
      <c r="F21" s="40"/>
      <c r="G21" s="40"/>
      <c r="H21" s="40"/>
      <c r="I21" s="135" t="s">
        <v>29</v>
      </c>
      <c r="J21" s="139" t="s">
        <v>36</v>
      </c>
      <c r="K21" s="40"/>
      <c r="L21" s="137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7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5" t="s">
        <v>38</v>
      </c>
      <c r="E23" s="40"/>
      <c r="F23" s="40"/>
      <c r="G23" s="40"/>
      <c r="H23" s="40"/>
      <c r="I23" s="135" t="s">
        <v>26</v>
      </c>
      <c r="J23" s="139" t="s">
        <v>39</v>
      </c>
      <c r="K23" s="40"/>
      <c r="L23" s="137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9" t="s">
        <v>40</v>
      </c>
      <c r="F24" s="40"/>
      <c r="G24" s="40"/>
      <c r="H24" s="40"/>
      <c r="I24" s="135" t="s">
        <v>29</v>
      </c>
      <c r="J24" s="139" t="s">
        <v>19</v>
      </c>
      <c r="K24" s="40"/>
      <c r="L24" s="137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7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5" t="s">
        <v>41</v>
      </c>
      <c r="E26" s="40"/>
      <c r="F26" s="40"/>
      <c r="G26" s="40"/>
      <c r="H26" s="40"/>
      <c r="I26" s="40"/>
      <c r="J26" s="40"/>
      <c r="K26" s="40"/>
      <c r="L26" s="137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19.25" customHeight="1">
      <c r="A27" s="141"/>
      <c r="B27" s="142"/>
      <c r="C27" s="141"/>
      <c r="D27" s="141"/>
      <c r="E27" s="143" t="s">
        <v>106</v>
      </c>
      <c r="F27" s="143"/>
      <c r="G27" s="143"/>
      <c r="H27" s="143"/>
      <c r="I27" s="141"/>
      <c r="J27" s="141"/>
      <c r="K27" s="141"/>
      <c r="L27" s="144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  <c r="AC27" s="141"/>
      <c r="AD27" s="141"/>
      <c r="AE27" s="141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7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5"/>
      <c r="E29" s="145"/>
      <c r="F29" s="145"/>
      <c r="G29" s="145"/>
      <c r="H29" s="145"/>
      <c r="I29" s="145"/>
      <c r="J29" s="145"/>
      <c r="K29" s="145"/>
      <c r="L29" s="137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6" t="s">
        <v>43</v>
      </c>
      <c r="E30" s="40"/>
      <c r="F30" s="40"/>
      <c r="G30" s="40"/>
      <c r="H30" s="40"/>
      <c r="I30" s="40"/>
      <c r="J30" s="147">
        <f>ROUND(J80, 2)</f>
        <v>0</v>
      </c>
      <c r="K30" s="40"/>
      <c r="L30" s="137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5"/>
      <c r="E31" s="145"/>
      <c r="F31" s="145"/>
      <c r="G31" s="145"/>
      <c r="H31" s="145"/>
      <c r="I31" s="145"/>
      <c r="J31" s="145"/>
      <c r="K31" s="145"/>
      <c r="L31" s="137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8" t="s">
        <v>45</v>
      </c>
      <c r="G32" s="40"/>
      <c r="H32" s="40"/>
      <c r="I32" s="148" t="s">
        <v>44</v>
      </c>
      <c r="J32" s="148" t="s">
        <v>46</v>
      </c>
      <c r="K32" s="40"/>
      <c r="L32" s="137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9" t="s">
        <v>47</v>
      </c>
      <c r="E33" s="135" t="s">
        <v>48</v>
      </c>
      <c r="F33" s="150">
        <f>ROUND((SUM(BE80:BE119)),  2)</f>
        <v>0</v>
      </c>
      <c r="G33" s="40"/>
      <c r="H33" s="40"/>
      <c r="I33" s="151">
        <v>0.20999999999999999</v>
      </c>
      <c r="J33" s="150">
        <f>ROUND(((SUM(BE80:BE119))*I33),  2)</f>
        <v>0</v>
      </c>
      <c r="K33" s="40"/>
      <c r="L33" s="137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5" t="s">
        <v>49</v>
      </c>
      <c r="F34" s="150">
        <f>ROUND((SUM(BF80:BF119)),  2)</f>
        <v>0</v>
      </c>
      <c r="G34" s="40"/>
      <c r="H34" s="40"/>
      <c r="I34" s="151">
        <v>0.12</v>
      </c>
      <c r="J34" s="150">
        <f>ROUND(((SUM(BF80:BF119))*I34),  2)</f>
        <v>0</v>
      </c>
      <c r="K34" s="40"/>
      <c r="L34" s="137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5" t="s">
        <v>50</v>
      </c>
      <c r="F35" s="150">
        <f>ROUND((SUM(BG80:BG119)),  2)</f>
        <v>0</v>
      </c>
      <c r="G35" s="40"/>
      <c r="H35" s="40"/>
      <c r="I35" s="151">
        <v>0.20999999999999999</v>
      </c>
      <c r="J35" s="150">
        <f>0</f>
        <v>0</v>
      </c>
      <c r="K35" s="40"/>
      <c r="L35" s="137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5" t="s">
        <v>51</v>
      </c>
      <c r="F36" s="150">
        <f>ROUND((SUM(BH80:BH119)),  2)</f>
        <v>0</v>
      </c>
      <c r="G36" s="40"/>
      <c r="H36" s="40"/>
      <c r="I36" s="151">
        <v>0.12</v>
      </c>
      <c r="J36" s="150">
        <f>0</f>
        <v>0</v>
      </c>
      <c r="K36" s="40"/>
      <c r="L36" s="137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5" t="s">
        <v>52</v>
      </c>
      <c r="F37" s="150">
        <f>ROUND((SUM(BI80:BI119)),  2)</f>
        <v>0</v>
      </c>
      <c r="G37" s="40"/>
      <c r="H37" s="40"/>
      <c r="I37" s="151">
        <v>0</v>
      </c>
      <c r="J37" s="150">
        <f>0</f>
        <v>0</v>
      </c>
      <c r="K37" s="40"/>
      <c r="L37" s="137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7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2"/>
      <c r="D39" s="153" t="s">
        <v>53</v>
      </c>
      <c r="E39" s="154"/>
      <c r="F39" s="154"/>
      <c r="G39" s="155" t="s">
        <v>54</v>
      </c>
      <c r="H39" s="156" t="s">
        <v>55</v>
      </c>
      <c r="I39" s="154"/>
      <c r="J39" s="157">
        <f>SUM(J30:J37)</f>
        <v>0</v>
      </c>
      <c r="K39" s="158"/>
      <c r="L39" s="137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9"/>
      <c r="C40" s="160"/>
      <c r="D40" s="160"/>
      <c r="E40" s="160"/>
      <c r="F40" s="160"/>
      <c r="G40" s="160"/>
      <c r="H40" s="160"/>
      <c r="I40" s="160"/>
      <c r="J40" s="160"/>
      <c r="K40" s="160"/>
      <c r="L40" s="137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1"/>
      <c r="C44" s="162"/>
      <c r="D44" s="162"/>
      <c r="E44" s="162"/>
      <c r="F44" s="162"/>
      <c r="G44" s="162"/>
      <c r="H44" s="162"/>
      <c r="I44" s="162"/>
      <c r="J44" s="162"/>
      <c r="K44" s="162"/>
      <c r="L44" s="137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107</v>
      </c>
      <c r="D45" s="42"/>
      <c r="E45" s="42"/>
      <c r="F45" s="42"/>
      <c r="G45" s="42"/>
      <c r="H45" s="42"/>
      <c r="I45" s="42"/>
      <c r="J45" s="42"/>
      <c r="K45" s="42"/>
      <c r="L45" s="137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7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37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16.5" customHeight="1">
      <c r="A48" s="40"/>
      <c r="B48" s="41"/>
      <c r="C48" s="42"/>
      <c r="D48" s="42"/>
      <c r="E48" s="163" t="str">
        <f>E7</f>
        <v>Revitalizace sídliště Severovýchod, Zábřeh - vegetační úpravy</v>
      </c>
      <c r="F48" s="34"/>
      <c r="G48" s="34"/>
      <c r="H48" s="34"/>
      <c r="I48" s="42"/>
      <c r="J48" s="42"/>
      <c r="K48" s="42"/>
      <c r="L48" s="137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104</v>
      </c>
      <c r="D49" s="42"/>
      <c r="E49" s="42"/>
      <c r="F49" s="42"/>
      <c r="G49" s="42"/>
      <c r="H49" s="42"/>
      <c r="I49" s="42"/>
      <c r="J49" s="42"/>
      <c r="K49" s="42"/>
      <c r="L49" s="137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VRN - Vedlejší rozpočtové náklady</v>
      </c>
      <c r="F50" s="42"/>
      <c r="G50" s="42"/>
      <c r="H50" s="42"/>
      <c r="I50" s="42"/>
      <c r="J50" s="42"/>
      <c r="K50" s="42"/>
      <c r="L50" s="137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7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21</v>
      </c>
      <c r="D52" s="42"/>
      <c r="E52" s="42"/>
      <c r="F52" s="29" t="str">
        <f>F12</f>
        <v>Město Zábřeh, kat. úz. Zábřeh</v>
      </c>
      <c r="G52" s="42"/>
      <c r="H52" s="42"/>
      <c r="I52" s="34" t="s">
        <v>23</v>
      </c>
      <c r="J52" s="74" t="str">
        <f>IF(J12="","",J12)</f>
        <v>25. 11. 2024</v>
      </c>
      <c r="K52" s="42"/>
      <c r="L52" s="137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7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25.65" customHeight="1">
      <c r="A54" s="40"/>
      <c r="B54" s="41"/>
      <c r="C54" s="34" t="s">
        <v>25</v>
      </c>
      <c r="D54" s="42"/>
      <c r="E54" s="42"/>
      <c r="F54" s="29" t="str">
        <f>E15</f>
        <v>Město Zábřeh</v>
      </c>
      <c r="G54" s="42"/>
      <c r="H54" s="42"/>
      <c r="I54" s="34" t="s">
        <v>33</v>
      </c>
      <c r="J54" s="38" t="str">
        <f>E21</f>
        <v>Atelier Gaia – krajinná architektura, s.r.o.</v>
      </c>
      <c r="K54" s="42"/>
      <c r="L54" s="137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25.65" customHeight="1">
      <c r="A55" s="40"/>
      <c r="B55" s="41"/>
      <c r="C55" s="34" t="s">
        <v>31</v>
      </c>
      <c r="D55" s="42"/>
      <c r="E55" s="42"/>
      <c r="F55" s="29" t="str">
        <f>IF(E18="","",E18)</f>
        <v>Vyplň údaj</v>
      </c>
      <c r="G55" s="42"/>
      <c r="H55" s="42"/>
      <c r="I55" s="34" t="s">
        <v>38</v>
      </c>
      <c r="J55" s="38" t="str">
        <f>E24</f>
        <v>Ing. Vojtěch Biolek, Ph.D.</v>
      </c>
      <c r="K55" s="42"/>
      <c r="L55" s="137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7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64" t="s">
        <v>108</v>
      </c>
      <c r="D57" s="165"/>
      <c r="E57" s="165"/>
      <c r="F57" s="165"/>
      <c r="G57" s="165"/>
      <c r="H57" s="165"/>
      <c r="I57" s="165"/>
      <c r="J57" s="166" t="s">
        <v>109</v>
      </c>
      <c r="K57" s="165"/>
      <c r="L57" s="137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7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7" t="s">
        <v>75</v>
      </c>
      <c r="D59" s="42"/>
      <c r="E59" s="42"/>
      <c r="F59" s="42"/>
      <c r="G59" s="42"/>
      <c r="H59" s="42"/>
      <c r="I59" s="42"/>
      <c r="J59" s="104">
        <f>J80</f>
        <v>0</v>
      </c>
      <c r="K59" s="42"/>
      <c r="L59" s="137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110</v>
      </c>
    </row>
    <row r="60" s="9" customFormat="1" ht="24.96" customHeight="1">
      <c r="A60" s="9"/>
      <c r="B60" s="168"/>
      <c r="C60" s="169"/>
      <c r="D60" s="170" t="s">
        <v>561</v>
      </c>
      <c r="E60" s="171"/>
      <c r="F60" s="171"/>
      <c r="G60" s="171"/>
      <c r="H60" s="171"/>
      <c r="I60" s="171"/>
      <c r="J60" s="172">
        <f>J81</f>
        <v>0</v>
      </c>
      <c r="K60" s="169"/>
      <c r="L60" s="173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2" customFormat="1" ht="21.84" customHeight="1">
      <c r="A61" s="40"/>
      <c r="B61" s="41"/>
      <c r="C61" s="42"/>
      <c r="D61" s="42"/>
      <c r="E61" s="42"/>
      <c r="F61" s="42"/>
      <c r="G61" s="42"/>
      <c r="H61" s="42"/>
      <c r="I61" s="42"/>
      <c r="J61" s="42"/>
      <c r="K61" s="42"/>
      <c r="L61" s="137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</row>
    <row r="62" s="2" customFormat="1" ht="6.96" customHeight="1">
      <c r="A62" s="40"/>
      <c r="B62" s="61"/>
      <c r="C62" s="62"/>
      <c r="D62" s="62"/>
      <c r="E62" s="62"/>
      <c r="F62" s="62"/>
      <c r="G62" s="62"/>
      <c r="H62" s="62"/>
      <c r="I62" s="62"/>
      <c r="J62" s="62"/>
      <c r="K62" s="62"/>
      <c r="L62" s="137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</row>
    <row r="66" s="2" customFormat="1" ht="6.96" customHeight="1">
      <c r="A66" s="40"/>
      <c r="B66" s="63"/>
      <c r="C66" s="64"/>
      <c r="D66" s="64"/>
      <c r="E66" s="64"/>
      <c r="F66" s="64"/>
      <c r="G66" s="64"/>
      <c r="H66" s="64"/>
      <c r="I66" s="64"/>
      <c r="J66" s="64"/>
      <c r="K66" s="64"/>
      <c r="L66" s="137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</row>
    <row r="67" s="2" customFormat="1" ht="24.96" customHeight="1">
      <c r="A67" s="40"/>
      <c r="B67" s="41"/>
      <c r="C67" s="25" t="s">
        <v>118</v>
      </c>
      <c r="D67" s="42"/>
      <c r="E67" s="42"/>
      <c r="F67" s="42"/>
      <c r="G67" s="42"/>
      <c r="H67" s="42"/>
      <c r="I67" s="42"/>
      <c r="J67" s="42"/>
      <c r="K67" s="42"/>
      <c r="L67" s="137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</row>
    <row r="68" s="2" customFormat="1" ht="6.96" customHeight="1">
      <c r="A68" s="40"/>
      <c r="B68" s="41"/>
      <c r="C68" s="42"/>
      <c r="D68" s="42"/>
      <c r="E68" s="42"/>
      <c r="F68" s="42"/>
      <c r="G68" s="42"/>
      <c r="H68" s="42"/>
      <c r="I68" s="42"/>
      <c r="J68" s="42"/>
      <c r="K68" s="42"/>
      <c r="L68" s="137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</row>
    <row r="69" s="2" customFormat="1" ht="12" customHeight="1">
      <c r="A69" s="40"/>
      <c r="B69" s="41"/>
      <c r="C69" s="34" t="s">
        <v>16</v>
      </c>
      <c r="D69" s="42"/>
      <c r="E69" s="42"/>
      <c r="F69" s="42"/>
      <c r="G69" s="42"/>
      <c r="H69" s="42"/>
      <c r="I69" s="42"/>
      <c r="J69" s="42"/>
      <c r="K69" s="42"/>
      <c r="L69" s="137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</row>
    <row r="70" s="2" customFormat="1" ht="16.5" customHeight="1">
      <c r="A70" s="40"/>
      <c r="B70" s="41"/>
      <c r="C70" s="42"/>
      <c r="D70" s="42"/>
      <c r="E70" s="163" t="str">
        <f>E7</f>
        <v>Revitalizace sídliště Severovýchod, Zábřeh - vegetační úpravy</v>
      </c>
      <c r="F70" s="34"/>
      <c r="G70" s="34"/>
      <c r="H70" s="34"/>
      <c r="I70" s="42"/>
      <c r="J70" s="42"/>
      <c r="K70" s="42"/>
      <c r="L70" s="137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</row>
    <row r="71" s="2" customFormat="1" ht="12" customHeight="1">
      <c r="A71" s="40"/>
      <c r="B71" s="41"/>
      <c r="C71" s="34" t="s">
        <v>104</v>
      </c>
      <c r="D71" s="42"/>
      <c r="E71" s="42"/>
      <c r="F71" s="42"/>
      <c r="G71" s="42"/>
      <c r="H71" s="42"/>
      <c r="I71" s="42"/>
      <c r="J71" s="42"/>
      <c r="K71" s="42"/>
      <c r="L71" s="137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</row>
    <row r="72" s="2" customFormat="1" ht="16.5" customHeight="1">
      <c r="A72" s="40"/>
      <c r="B72" s="41"/>
      <c r="C72" s="42"/>
      <c r="D72" s="42"/>
      <c r="E72" s="71" t="str">
        <f>E9</f>
        <v>VRN - Vedlejší rozpočtové náklady</v>
      </c>
      <c r="F72" s="42"/>
      <c r="G72" s="42"/>
      <c r="H72" s="42"/>
      <c r="I72" s="42"/>
      <c r="J72" s="42"/>
      <c r="K72" s="42"/>
      <c r="L72" s="137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3" s="2" customFormat="1" ht="6.96" customHeight="1">
      <c r="A73" s="40"/>
      <c r="B73" s="41"/>
      <c r="C73" s="42"/>
      <c r="D73" s="42"/>
      <c r="E73" s="42"/>
      <c r="F73" s="42"/>
      <c r="G73" s="42"/>
      <c r="H73" s="42"/>
      <c r="I73" s="42"/>
      <c r="J73" s="42"/>
      <c r="K73" s="42"/>
      <c r="L73" s="137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2" customFormat="1" ht="12" customHeight="1">
      <c r="A74" s="40"/>
      <c r="B74" s="41"/>
      <c r="C74" s="34" t="s">
        <v>21</v>
      </c>
      <c r="D74" s="42"/>
      <c r="E74" s="42"/>
      <c r="F74" s="29" t="str">
        <f>F12</f>
        <v>Město Zábřeh, kat. úz. Zábřeh</v>
      </c>
      <c r="G74" s="42"/>
      <c r="H74" s="42"/>
      <c r="I74" s="34" t="s">
        <v>23</v>
      </c>
      <c r="J74" s="74" t="str">
        <f>IF(J12="","",J12)</f>
        <v>25. 11. 2024</v>
      </c>
      <c r="K74" s="42"/>
      <c r="L74" s="137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6.96" customHeight="1">
      <c r="A75" s="40"/>
      <c r="B75" s="41"/>
      <c r="C75" s="42"/>
      <c r="D75" s="42"/>
      <c r="E75" s="42"/>
      <c r="F75" s="42"/>
      <c r="G75" s="42"/>
      <c r="H75" s="42"/>
      <c r="I75" s="42"/>
      <c r="J75" s="42"/>
      <c r="K75" s="42"/>
      <c r="L75" s="137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25.65" customHeight="1">
      <c r="A76" s="40"/>
      <c r="B76" s="41"/>
      <c r="C76" s="34" t="s">
        <v>25</v>
      </c>
      <c r="D76" s="42"/>
      <c r="E76" s="42"/>
      <c r="F76" s="29" t="str">
        <f>E15</f>
        <v>Město Zábřeh</v>
      </c>
      <c r="G76" s="42"/>
      <c r="H76" s="42"/>
      <c r="I76" s="34" t="s">
        <v>33</v>
      </c>
      <c r="J76" s="38" t="str">
        <f>E21</f>
        <v>Atelier Gaia – krajinná architektura, s.r.o.</v>
      </c>
      <c r="K76" s="42"/>
      <c r="L76" s="137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25.65" customHeight="1">
      <c r="A77" s="40"/>
      <c r="B77" s="41"/>
      <c r="C77" s="34" t="s">
        <v>31</v>
      </c>
      <c r="D77" s="42"/>
      <c r="E77" s="42"/>
      <c r="F77" s="29" t="str">
        <f>IF(E18="","",E18)</f>
        <v>Vyplň údaj</v>
      </c>
      <c r="G77" s="42"/>
      <c r="H77" s="42"/>
      <c r="I77" s="34" t="s">
        <v>38</v>
      </c>
      <c r="J77" s="38" t="str">
        <f>E24</f>
        <v>Ing. Vojtěch Biolek, Ph.D.</v>
      </c>
      <c r="K77" s="42"/>
      <c r="L77" s="137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10.32" customHeight="1">
      <c r="A78" s="40"/>
      <c r="B78" s="41"/>
      <c r="C78" s="42"/>
      <c r="D78" s="42"/>
      <c r="E78" s="42"/>
      <c r="F78" s="42"/>
      <c r="G78" s="42"/>
      <c r="H78" s="42"/>
      <c r="I78" s="42"/>
      <c r="J78" s="42"/>
      <c r="K78" s="42"/>
      <c r="L78" s="137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10" customFormat="1" ht="29.28" customHeight="1">
      <c r="A79" s="174"/>
      <c r="B79" s="175"/>
      <c r="C79" s="176" t="s">
        <v>119</v>
      </c>
      <c r="D79" s="177" t="s">
        <v>62</v>
      </c>
      <c r="E79" s="177" t="s">
        <v>58</v>
      </c>
      <c r="F79" s="177" t="s">
        <v>59</v>
      </c>
      <c r="G79" s="177" t="s">
        <v>120</v>
      </c>
      <c r="H79" s="177" t="s">
        <v>121</v>
      </c>
      <c r="I79" s="177" t="s">
        <v>122</v>
      </c>
      <c r="J79" s="178" t="s">
        <v>109</v>
      </c>
      <c r="K79" s="179" t="s">
        <v>123</v>
      </c>
      <c r="L79" s="180"/>
      <c r="M79" s="94" t="s">
        <v>19</v>
      </c>
      <c r="N79" s="95" t="s">
        <v>47</v>
      </c>
      <c r="O79" s="95" t="s">
        <v>124</v>
      </c>
      <c r="P79" s="95" t="s">
        <v>125</v>
      </c>
      <c r="Q79" s="95" t="s">
        <v>126</v>
      </c>
      <c r="R79" s="95" t="s">
        <v>127</v>
      </c>
      <c r="S79" s="95" t="s">
        <v>128</v>
      </c>
      <c r="T79" s="96" t="s">
        <v>129</v>
      </c>
      <c r="U79" s="174"/>
      <c r="V79" s="174"/>
      <c r="W79" s="174"/>
      <c r="X79" s="174"/>
      <c r="Y79" s="174"/>
      <c r="Z79" s="174"/>
      <c r="AA79" s="174"/>
      <c r="AB79" s="174"/>
      <c r="AC79" s="174"/>
      <c r="AD79" s="174"/>
      <c r="AE79" s="174"/>
    </row>
    <row r="80" s="2" customFormat="1" ht="22.8" customHeight="1">
      <c r="A80" s="40"/>
      <c r="B80" s="41"/>
      <c r="C80" s="101" t="s">
        <v>130</v>
      </c>
      <c r="D80" s="42"/>
      <c r="E80" s="42"/>
      <c r="F80" s="42"/>
      <c r="G80" s="42"/>
      <c r="H80" s="42"/>
      <c r="I80" s="42"/>
      <c r="J80" s="181">
        <f>BK80</f>
        <v>0</v>
      </c>
      <c r="K80" s="42"/>
      <c r="L80" s="46"/>
      <c r="M80" s="97"/>
      <c r="N80" s="182"/>
      <c r="O80" s="98"/>
      <c r="P80" s="183">
        <f>P81</f>
        <v>0</v>
      </c>
      <c r="Q80" s="98"/>
      <c r="R80" s="183">
        <f>R81</f>
        <v>0</v>
      </c>
      <c r="S80" s="98"/>
      <c r="T80" s="184">
        <f>T81</f>
        <v>0</v>
      </c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  <c r="AT80" s="19" t="s">
        <v>76</v>
      </c>
      <c r="AU80" s="19" t="s">
        <v>110</v>
      </c>
      <c r="BK80" s="185">
        <f>BK81</f>
        <v>0</v>
      </c>
    </row>
    <row r="81" s="11" customFormat="1" ht="25.92" customHeight="1">
      <c r="A81" s="11"/>
      <c r="B81" s="186"/>
      <c r="C81" s="187"/>
      <c r="D81" s="188" t="s">
        <v>76</v>
      </c>
      <c r="E81" s="189" t="s">
        <v>88</v>
      </c>
      <c r="F81" s="189" t="s">
        <v>562</v>
      </c>
      <c r="G81" s="187"/>
      <c r="H81" s="187"/>
      <c r="I81" s="190"/>
      <c r="J81" s="191">
        <f>BK81</f>
        <v>0</v>
      </c>
      <c r="K81" s="187"/>
      <c r="L81" s="192"/>
      <c r="M81" s="193"/>
      <c r="N81" s="194"/>
      <c r="O81" s="194"/>
      <c r="P81" s="195">
        <f>SUM(P82:P119)</f>
        <v>0</v>
      </c>
      <c r="Q81" s="194"/>
      <c r="R81" s="195">
        <f>SUM(R82:R119)</f>
        <v>0</v>
      </c>
      <c r="S81" s="194"/>
      <c r="T81" s="196">
        <f>SUM(T82:T119)</f>
        <v>0</v>
      </c>
      <c r="U81" s="11"/>
      <c r="V81" s="11"/>
      <c r="W81" s="11"/>
      <c r="X81" s="11"/>
      <c r="Y81" s="11"/>
      <c r="Z81" s="11"/>
      <c r="AA81" s="11"/>
      <c r="AB81" s="11"/>
      <c r="AC81" s="11"/>
      <c r="AD81" s="11"/>
      <c r="AE81" s="11"/>
      <c r="AR81" s="197" t="s">
        <v>138</v>
      </c>
      <c r="AT81" s="198" t="s">
        <v>76</v>
      </c>
      <c r="AU81" s="198" t="s">
        <v>77</v>
      </c>
      <c r="AY81" s="197" t="s">
        <v>133</v>
      </c>
      <c r="BK81" s="199">
        <f>SUM(BK82:BK119)</f>
        <v>0</v>
      </c>
    </row>
    <row r="82" s="2" customFormat="1" ht="16.5" customHeight="1">
      <c r="A82" s="40"/>
      <c r="B82" s="41"/>
      <c r="C82" s="200" t="s">
        <v>85</v>
      </c>
      <c r="D82" s="200" t="s">
        <v>134</v>
      </c>
      <c r="E82" s="201" t="s">
        <v>563</v>
      </c>
      <c r="F82" s="202" t="s">
        <v>564</v>
      </c>
      <c r="G82" s="203" t="s">
        <v>565</v>
      </c>
      <c r="H82" s="204">
        <v>1</v>
      </c>
      <c r="I82" s="205"/>
      <c r="J82" s="206">
        <f>ROUND(I82*H82,2)</f>
        <v>0</v>
      </c>
      <c r="K82" s="207"/>
      <c r="L82" s="46"/>
      <c r="M82" s="208" t="s">
        <v>19</v>
      </c>
      <c r="N82" s="209" t="s">
        <v>48</v>
      </c>
      <c r="O82" s="86"/>
      <c r="P82" s="210">
        <f>O82*H82</f>
        <v>0</v>
      </c>
      <c r="Q82" s="210">
        <v>0</v>
      </c>
      <c r="R82" s="210">
        <f>Q82*H82</f>
        <v>0</v>
      </c>
      <c r="S82" s="210">
        <v>0</v>
      </c>
      <c r="T82" s="211">
        <f>S82*H82</f>
        <v>0</v>
      </c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R82" s="212" t="s">
        <v>566</v>
      </c>
      <c r="AT82" s="212" t="s">
        <v>134</v>
      </c>
      <c r="AU82" s="212" t="s">
        <v>85</v>
      </c>
      <c r="AY82" s="19" t="s">
        <v>133</v>
      </c>
      <c r="BE82" s="213">
        <f>IF(N82="základní",J82,0)</f>
        <v>0</v>
      </c>
      <c r="BF82" s="213">
        <f>IF(N82="snížená",J82,0)</f>
        <v>0</v>
      </c>
      <c r="BG82" s="213">
        <f>IF(N82="zákl. přenesená",J82,0)</f>
        <v>0</v>
      </c>
      <c r="BH82" s="213">
        <f>IF(N82="sníž. přenesená",J82,0)</f>
        <v>0</v>
      </c>
      <c r="BI82" s="213">
        <f>IF(N82="nulová",J82,0)</f>
        <v>0</v>
      </c>
      <c r="BJ82" s="19" t="s">
        <v>85</v>
      </c>
      <c r="BK82" s="213">
        <f>ROUND(I82*H82,2)</f>
        <v>0</v>
      </c>
      <c r="BL82" s="19" t="s">
        <v>566</v>
      </c>
      <c r="BM82" s="212" t="s">
        <v>567</v>
      </c>
    </row>
    <row r="83" s="2" customFormat="1">
      <c r="A83" s="40"/>
      <c r="B83" s="41"/>
      <c r="C83" s="42"/>
      <c r="D83" s="221" t="s">
        <v>249</v>
      </c>
      <c r="E83" s="42"/>
      <c r="F83" s="274" t="s">
        <v>568</v>
      </c>
      <c r="G83" s="42"/>
      <c r="H83" s="42"/>
      <c r="I83" s="216"/>
      <c r="J83" s="42"/>
      <c r="K83" s="42"/>
      <c r="L83" s="46"/>
      <c r="M83" s="217"/>
      <c r="N83" s="218"/>
      <c r="O83" s="86"/>
      <c r="P83" s="86"/>
      <c r="Q83" s="86"/>
      <c r="R83" s="86"/>
      <c r="S83" s="86"/>
      <c r="T83" s="87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T83" s="19" t="s">
        <v>249</v>
      </c>
      <c r="AU83" s="19" t="s">
        <v>85</v>
      </c>
    </row>
    <row r="84" s="2" customFormat="1" ht="16.5" customHeight="1">
      <c r="A84" s="40"/>
      <c r="B84" s="41"/>
      <c r="C84" s="200" t="s">
        <v>87</v>
      </c>
      <c r="D84" s="200" t="s">
        <v>134</v>
      </c>
      <c r="E84" s="201" t="s">
        <v>569</v>
      </c>
      <c r="F84" s="202" t="s">
        <v>570</v>
      </c>
      <c r="G84" s="203" t="s">
        <v>565</v>
      </c>
      <c r="H84" s="204">
        <v>1</v>
      </c>
      <c r="I84" s="205"/>
      <c r="J84" s="206">
        <f>ROUND(I84*H84,2)</f>
        <v>0</v>
      </c>
      <c r="K84" s="207"/>
      <c r="L84" s="46"/>
      <c r="M84" s="208" t="s">
        <v>19</v>
      </c>
      <c r="N84" s="209" t="s">
        <v>48</v>
      </c>
      <c r="O84" s="86"/>
      <c r="P84" s="210">
        <f>O84*H84</f>
        <v>0</v>
      </c>
      <c r="Q84" s="210">
        <v>0</v>
      </c>
      <c r="R84" s="210">
        <f>Q84*H84</f>
        <v>0</v>
      </c>
      <c r="S84" s="210">
        <v>0</v>
      </c>
      <c r="T84" s="211">
        <f>S84*H84</f>
        <v>0</v>
      </c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  <c r="AR84" s="212" t="s">
        <v>566</v>
      </c>
      <c r="AT84" s="212" t="s">
        <v>134</v>
      </c>
      <c r="AU84" s="212" t="s">
        <v>85</v>
      </c>
      <c r="AY84" s="19" t="s">
        <v>133</v>
      </c>
      <c r="BE84" s="213">
        <f>IF(N84="základní",J84,0)</f>
        <v>0</v>
      </c>
      <c r="BF84" s="213">
        <f>IF(N84="snížená",J84,0)</f>
        <v>0</v>
      </c>
      <c r="BG84" s="213">
        <f>IF(N84="zákl. přenesená",J84,0)</f>
        <v>0</v>
      </c>
      <c r="BH84" s="213">
        <f>IF(N84="sníž. přenesená",J84,0)</f>
        <v>0</v>
      </c>
      <c r="BI84" s="213">
        <f>IF(N84="nulová",J84,0)</f>
        <v>0</v>
      </c>
      <c r="BJ84" s="19" t="s">
        <v>85</v>
      </c>
      <c r="BK84" s="213">
        <f>ROUND(I84*H84,2)</f>
        <v>0</v>
      </c>
      <c r="BL84" s="19" t="s">
        <v>566</v>
      </c>
      <c r="BM84" s="212" t="s">
        <v>571</v>
      </c>
    </row>
    <row r="85" s="2" customFormat="1">
      <c r="A85" s="40"/>
      <c r="B85" s="41"/>
      <c r="C85" s="42"/>
      <c r="D85" s="221" t="s">
        <v>249</v>
      </c>
      <c r="E85" s="42"/>
      <c r="F85" s="274" t="s">
        <v>572</v>
      </c>
      <c r="G85" s="42"/>
      <c r="H85" s="42"/>
      <c r="I85" s="216"/>
      <c r="J85" s="42"/>
      <c r="K85" s="42"/>
      <c r="L85" s="46"/>
      <c r="M85" s="217"/>
      <c r="N85" s="218"/>
      <c r="O85" s="86"/>
      <c r="P85" s="86"/>
      <c r="Q85" s="86"/>
      <c r="R85" s="86"/>
      <c r="S85" s="86"/>
      <c r="T85" s="87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  <c r="AT85" s="19" t="s">
        <v>249</v>
      </c>
      <c r="AU85" s="19" t="s">
        <v>85</v>
      </c>
    </row>
    <row r="86" s="2" customFormat="1" ht="16.5" customHeight="1">
      <c r="A86" s="40"/>
      <c r="B86" s="41"/>
      <c r="C86" s="200" t="s">
        <v>153</v>
      </c>
      <c r="D86" s="200" t="s">
        <v>134</v>
      </c>
      <c r="E86" s="201" t="s">
        <v>573</v>
      </c>
      <c r="F86" s="202" t="s">
        <v>574</v>
      </c>
      <c r="G86" s="203" t="s">
        <v>565</v>
      </c>
      <c r="H86" s="204">
        <v>1</v>
      </c>
      <c r="I86" s="205"/>
      <c r="J86" s="206">
        <f>ROUND(I86*H86,2)</f>
        <v>0</v>
      </c>
      <c r="K86" s="207"/>
      <c r="L86" s="46"/>
      <c r="M86" s="208" t="s">
        <v>19</v>
      </c>
      <c r="N86" s="209" t="s">
        <v>48</v>
      </c>
      <c r="O86" s="86"/>
      <c r="P86" s="210">
        <f>O86*H86</f>
        <v>0</v>
      </c>
      <c r="Q86" s="210">
        <v>0</v>
      </c>
      <c r="R86" s="210">
        <f>Q86*H86</f>
        <v>0</v>
      </c>
      <c r="S86" s="210">
        <v>0</v>
      </c>
      <c r="T86" s="211">
        <f>S86*H86</f>
        <v>0</v>
      </c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R86" s="212" t="s">
        <v>566</v>
      </c>
      <c r="AT86" s="212" t="s">
        <v>134</v>
      </c>
      <c r="AU86" s="212" t="s">
        <v>85</v>
      </c>
      <c r="AY86" s="19" t="s">
        <v>133</v>
      </c>
      <c r="BE86" s="213">
        <f>IF(N86="základní",J86,0)</f>
        <v>0</v>
      </c>
      <c r="BF86" s="213">
        <f>IF(N86="snížená",J86,0)</f>
        <v>0</v>
      </c>
      <c r="BG86" s="213">
        <f>IF(N86="zákl. přenesená",J86,0)</f>
        <v>0</v>
      </c>
      <c r="BH86" s="213">
        <f>IF(N86="sníž. přenesená",J86,0)</f>
        <v>0</v>
      </c>
      <c r="BI86" s="213">
        <f>IF(N86="nulová",J86,0)</f>
        <v>0</v>
      </c>
      <c r="BJ86" s="19" t="s">
        <v>85</v>
      </c>
      <c r="BK86" s="213">
        <f>ROUND(I86*H86,2)</f>
        <v>0</v>
      </c>
      <c r="BL86" s="19" t="s">
        <v>566</v>
      </c>
      <c r="BM86" s="212" t="s">
        <v>575</v>
      </c>
    </row>
    <row r="87" s="2" customFormat="1">
      <c r="A87" s="40"/>
      <c r="B87" s="41"/>
      <c r="C87" s="42"/>
      <c r="D87" s="221" t="s">
        <v>249</v>
      </c>
      <c r="E87" s="42"/>
      <c r="F87" s="274" t="s">
        <v>576</v>
      </c>
      <c r="G87" s="42"/>
      <c r="H87" s="42"/>
      <c r="I87" s="216"/>
      <c r="J87" s="42"/>
      <c r="K87" s="42"/>
      <c r="L87" s="46"/>
      <c r="M87" s="217"/>
      <c r="N87" s="218"/>
      <c r="O87" s="86"/>
      <c r="P87" s="86"/>
      <c r="Q87" s="86"/>
      <c r="R87" s="86"/>
      <c r="S87" s="86"/>
      <c r="T87" s="87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T87" s="19" t="s">
        <v>249</v>
      </c>
      <c r="AU87" s="19" t="s">
        <v>85</v>
      </c>
    </row>
    <row r="88" s="2" customFormat="1" ht="16.5" customHeight="1">
      <c r="A88" s="40"/>
      <c r="B88" s="41"/>
      <c r="C88" s="200" t="s">
        <v>138</v>
      </c>
      <c r="D88" s="200" t="s">
        <v>134</v>
      </c>
      <c r="E88" s="201" t="s">
        <v>577</v>
      </c>
      <c r="F88" s="202" t="s">
        <v>578</v>
      </c>
      <c r="G88" s="203" t="s">
        <v>565</v>
      </c>
      <c r="H88" s="204">
        <v>1</v>
      </c>
      <c r="I88" s="205"/>
      <c r="J88" s="206">
        <f>ROUND(I88*H88,2)</f>
        <v>0</v>
      </c>
      <c r="K88" s="207"/>
      <c r="L88" s="46"/>
      <c r="M88" s="208" t="s">
        <v>19</v>
      </c>
      <c r="N88" s="209" t="s">
        <v>48</v>
      </c>
      <c r="O88" s="86"/>
      <c r="P88" s="210">
        <f>O88*H88</f>
        <v>0</v>
      </c>
      <c r="Q88" s="210">
        <v>0</v>
      </c>
      <c r="R88" s="210">
        <f>Q88*H88</f>
        <v>0</v>
      </c>
      <c r="S88" s="210">
        <v>0</v>
      </c>
      <c r="T88" s="211">
        <f>S88*H88</f>
        <v>0</v>
      </c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R88" s="212" t="s">
        <v>566</v>
      </c>
      <c r="AT88" s="212" t="s">
        <v>134</v>
      </c>
      <c r="AU88" s="212" t="s">
        <v>85</v>
      </c>
      <c r="AY88" s="19" t="s">
        <v>133</v>
      </c>
      <c r="BE88" s="213">
        <f>IF(N88="základní",J88,0)</f>
        <v>0</v>
      </c>
      <c r="BF88" s="213">
        <f>IF(N88="snížená",J88,0)</f>
        <v>0</v>
      </c>
      <c r="BG88" s="213">
        <f>IF(N88="zákl. přenesená",J88,0)</f>
        <v>0</v>
      </c>
      <c r="BH88" s="213">
        <f>IF(N88="sníž. přenesená",J88,0)</f>
        <v>0</v>
      </c>
      <c r="BI88" s="213">
        <f>IF(N88="nulová",J88,0)</f>
        <v>0</v>
      </c>
      <c r="BJ88" s="19" t="s">
        <v>85</v>
      </c>
      <c r="BK88" s="213">
        <f>ROUND(I88*H88,2)</f>
        <v>0</v>
      </c>
      <c r="BL88" s="19" t="s">
        <v>566</v>
      </c>
      <c r="BM88" s="212" t="s">
        <v>579</v>
      </c>
    </row>
    <row r="89" s="2" customFormat="1">
      <c r="A89" s="40"/>
      <c r="B89" s="41"/>
      <c r="C89" s="42"/>
      <c r="D89" s="221" t="s">
        <v>249</v>
      </c>
      <c r="E89" s="42"/>
      <c r="F89" s="274" t="s">
        <v>580</v>
      </c>
      <c r="G89" s="42"/>
      <c r="H89" s="42"/>
      <c r="I89" s="216"/>
      <c r="J89" s="42"/>
      <c r="K89" s="42"/>
      <c r="L89" s="46"/>
      <c r="M89" s="217"/>
      <c r="N89" s="218"/>
      <c r="O89" s="86"/>
      <c r="P89" s="86"/>
      <c r="Q89" s="86"/>
      <c r="R89" s="86"/>
      <c r="S89" s="86"/>
      <c r="T89" s="87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T89" s="19" t="s">
        <v>249</v>
      </c>
      <c r="AU89" s="19" t="s">
        <v>85</v>
      </c>
    </row>
    <row r="90" s="2" customFormat="1" ht="16.5" customHeight="1">
      <c r="A90" s="40"/>
      <c r="B90" s="41"/>
      <c r="C90" s="200" t="s">
        <v>171</v>
      </c>
      <c r="D90" s="200" t="s">
        <v>134</v>
      </c>
      <c r="E90" s="201" t="s">
        <v>581</v>
      </c>
      <c r="F90" s="202" t="s">
        <v>582</v>
      </c>
      <c r="G90" s="203" t="s">
        <v>565</v>
      </c>
      <c r="H90" s="204">
        <v>1</v>
      </c>
      <c r="I90" s="205"/>
      <c r="J90" s="206">
        <f>ROUND(I90*H90,2)</f>
        <v>0</v>
      </c>
      <c r="K90" s="207"/>
      <c r="L90" s="46"/>
      <c r="M90" s="208" t="s">
        <v>19</v>
      </c>
      <c r="N90" s="209" t="s">
        <v>48</v>
      </c>
      <c r="O90" s="86"/>
      <c r="P90" s="210">
        <f>O90*H90</f>
        <v>0</v>
      </c>
      <c r="Q90" s="210">
        <v>0</v>
      </c>
      <c r="R90" s="210">
        <f>Q90*H90</f>
        <v>0</v>
      </c>
      <c r="S90" s="210">
        <v>0</v>
      </c>
      <c r="T90" s="211">
        <f>S90*H90</f>
        <v>0</v>
      </c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R90" s="212" t="s">
        <v>566</v>
      </c>
      <c r="AT90" s="212" t="s">
        <v>134</v>
      </c>
      <c r="AU90" s="212" t="s">
        <v>85</v>
      </c>
      <c r="AY90" s="19" t="s">
        <v>133</v>
      </c>
      <c r="BE90" s="213">
        <f>IF(N90="základní",J90,0)</f>
        <v>0</v>
      </c>
      <c r="BF90" s="213">
        <f>IF(N90="snížená",J90,0)</f>
        <v>0</v>
      </c>
      <c r="BG90" s="213">
        <f>IF(N90="zákl. přenesená",J90,0)</f>
        <v>0</v>
      </c>
      <c r="BH90" s="213">
        <f>IF(N90="sníž. přenesená",J90,0)</f>
        <v>0</v>
      </c>
      <c r="BI90" s="213">
        <f>IF(N90="nulová",J90,0)</f>
        <v>0</v>
      </c>
      <c r="BJ90" s="19" t="s">
        <v>85</v>
      </c>
      <c r="BK90" s="213">
        <f>ROUND(I90*H90,2)</f>
        <v>0</v>
      </c>
      <c r="BL90" s="19" t="s">
        <v>566</v>
      </c>
      <c r="BM90" s="212" t="s">
        <v>583</v>
      </c>
    </row>
    <row r="91" s="2" customFormat="1">
      <c r="A91" s="40"/>
      <c r="B91" s="41"/>
      <c r="C91" s="42"/>
      <c r="D91" s="221" t="s">
        <v>249</v>
      </c>
      <c r="E91" s="42"/>
      <c r="F91" s="274" t="s">
        <v>584</v>
      </c>
      <c r="G91" s="42"/>
      <c r="H91" s="42"/>
      <c r="I91" s="216"/>
      <c r="J91" s="42"/>
      <c r="K91" s="42"/>
      <c r="L91" s="46"/>
      <c r="M91" s="217"/>
      <c r="N91" s="218"/>
      <c r="O91" s="86"/>
      <c r="P91" s="86"/>
      <c r="Q91" s="86"/>
      <c r="R91" s="86"/>
      <c r="S91" s="86"/>
      <c r="T91" s="87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T91" s="19" t="s">
        <v>249</v>
      </c>
      <c r="AU91" s="19" t="s">
        <v>85</v>
      </c>
    </row>
    <row r="92" s="2" customFormat="1" ht="16.5" customHeight="1">
      <c r="A92" s="40"/>
      <c r="B92" s="41"/>
      <c r="C92" s="200" t="s">
        <v>178</v>
      </c>
      <c r="D92" s="200" t="s">
        <v>134</v>
      </c>
      <c r="E92" s="201" t="s">
        <v>585</v>
      </c>
      <c r="F92" s="202" t="s">
        <v>586</v>
      </c>
      <c r="G92" s="203" t="s">
        <v>565</v>
      </c>
      <c r="H92" s="204">
        <v>1</v>
      </c>
      <c r="I92" s="205"/>
      <c r="J92" s="206">
        <f>ROUND(I92*H92,2)</f>
        <v>0</v>
      </c>
      <c r="K92" s="207"/>
      <c r="L92" s="46"/>
      <c r="M92" s="208" t="s">
        <v>19</v>
      </c>
      <c r="N92" s="209" t="s">
        <v>48</v>
      </c>
      <c r="O92" s="86"/>
      <c r="P92" s="210">
        <f>O92*H92</f>
        <v>0</v>
      </c>
      <c r="Q92" s="210">
        <v>0</v>
      </c>
      <c r="R92" s="210">
        <f>Q92*H92</f>
        <v>0</v>
      </c>
      <c r="S92" s="210">
        <v>0</v>
      </c>
      <c r="T92" s="211">
        <f>S92*H92</f>
        <v>0</v>
      </c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R92" s="212" t="s">
        <v>566</v>
      </c>
      <c r="AT92" s="212" t="s">
        <v>134</v>
      </c>
      <c r="AU92" s="212" t="s">
        <v>85</v>
      </c>
      <c r="AY92" s="19" t="s">
        <v>133</v>
      </c>
      <c r="BE92" s="213">
        <f>IF(N92="základní",J92,0)</f>
        <v>0</v>
      </c>
      <c r="BF92" s="213">
        <f>IF(N92="snížená",J92,0)</f>
        <v>0</v>
      </c>
      <c r="BG92" s="213">
        <f>IF(N92="zákl. přenesená",J92,0)</f>
        <v>0</v>
      </c>
      <c r="BH92" s="213">
        <f>IF(N92="sníž. přenesená",J92,0)</f>
        <v>0</v>
      </c>
      <c r="BI92" s="213">
        <f>IF(N92="nulová",J92,0)</f>
        <v>0</v>
      </c>
      <c r="BJ92" s="19" t="s">
        <v>85</v>
      </c>
      <c r="BK92" s="213">
        <f>ROUND(I92*H92,2)</f>
        <v>0</v>
      </c>
      <c r="BL92" s="19" t="s">
        <v>566</v>
      </c>
      <c r="BM92" s="212" t="s">
        <v>587</v>
      </c>
    </row>
    <row r="93" s="2" customFormat="1">
      <c r="A93" s="40"/>
      <c r="B93" s="41"/>
      <c r="C93" s="42"/>
      <c r="D93" s="221" t="s">
        <v>249</v>
      </c>
      <c r="E93" s="42"/>
      <c r="F93" s="274" t="s">
        <v>588</v>
      </c>
      <c r="G93" s="42"/>
      <c r="H93" s="42"/>
      <c r="I93" s="216"/>
      <c r="J93" s="42"/>
      <c r="K93" s="42"/>
      <c r="L93" s="46"/>
      <c r="M93" s="217"/>
      <c r="N93" s="218"/>
      <c r="O93" s="86"/>
      <c r="P93" s="86"/>
      <c r="Q93" s="86"/>
      <c r="R93" s="86"/>
      <c r="S93" s="86"/>
      <c r="T93" s="87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T93" s="19" t="s">
        <v>249</v>
      </c>
      <c r="AU93" s="19" t="s">
        <v>85</v>
      </c>
    </row>
    <row r="94" s="2" customFormat="1" ht="16.5" customHeight="1">
      <c r="A94" s="40"/>
      <c r="B94" s="41"/>
      <c r="C94" s="200" t="s">
        <v>186</v>
      </c>
      <c r="D94" s="200" t="s">
        <v>134</v>
      </c>
      <c r="E94" s="201" t="s">
        <v>589</v>
      </c>
      <c r="F94" s="202" t="s">
        <v>590</v>
      </c>
      <c r="G94" s="203" t="s">
        <v>565</v>
      </c>
      <c r="H94" s="204">
        <v>1</v>
      </c>
      <c r="I94" s="205"/>
      <c r="J94" s="206">
        <f>ROUND(I94*H94,2)</f>
        <v>0</v>
      </c>
      <c r="K94" s="207"/>
      <c r="L94" s="46"/>
      <c r="M94" s="208" t="s">
        <v>19</v>
      </c>
      <c r="N94" s="209" t="s">
        <v>48</v>
      </c>
      <c r="O94" s="86"/>
      <c r="P94" s="210">
        <f>O94*H94</f>
        <v>0</v>
      </c>
      <c r="Q94" s="210">
        <v>0</v>
      </c>
      <c r="R94" s="210">
        <f>Q94*H94</f>
        <v>0</v>
      </c>
      <c r="S94" s="210">
        <v>0</v>
      </c>
      <c r="T94" s="211">
        <f>S94*H94</f>
        <v>0</v>
      </c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R94" s="212" t="s">
        <v>566</v>
      </c>
      <c r="AT94" s="212" t="s">
        <v>134</v>
      </c>
      <c r="AU94" s="212" t="s">
        <v>85</v>
      </c>
      <c r="AY94" s="19" t="s">
        <v>133</v>
      </c>
      <c r="BE94" s="213">
        <f>IF(N94="základní",J94,0)</f>
        <v>0</v>
      </c>
      <c r="BF94" s="213">
        <f>IF(N94="snížená",J94,0)</f>
        <v>0</v>
      </c>
      <c r="BG94" s="213">
        <f>IF(N94="zákl. přenesená",J94,0)</f>
        <v>0</v>
      </c>
      <c r="BH94" s="213">
        <f>IF(N94="sníž. přenesená",J94,0)</f>
        <v>0</v>
      </c>
      <c r="BI94" s="213">
        <f>IF(N94="nulová",J94,0)</f>
        <v>0</v>
      </c>
      <c r="BJ94" s="19" t="s">
        <v>85</v>
      </c>
      <c r="BK94" s="213">
        <f>ROUND(I94*H94,2)</f>
        <v>0</v>
      </c>
      <c r="BL94" s="19" t="s">
        <v>566</v>
      </c>
      <c r="BM94" s="212" t="s">
        <v>591</v>
      </c>
    </row>
    <row r="95" s="2" customFormat="1">
      <c r="A95" s="40"/>
      <c r="B95" s="41"/>
      <c r="C95" s="42"/>
      <c r="D95" s="221" t="s">
        <v>249</v>
      </c>
      <c r="E95" s="42"/>
      <c r="F95" s="274" t="s">
        <v>592</v>
      </c>
      <c r="G95" s="42"/>
      <c r="H95" s="42"/>
      <c r="I95" s="216"/>
      <c r="J95" s="42"/>
      <c r="K95" s="42"/>
      <c r="L95" s="46"/>
      <c r="M95" s="217"/>
      <c r="N95" s="218"/>
      <c r="O95" s="86"/>
      <c r="P95" s="86"/>
      <c r="Q95" s="86"/>
      <c r="R95" s="86"/>
      <c r="S95" s="86"/>
      <c r="T95" s="87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T95" s="19" t="s">
        <v>249</v>
      </c>
      <c r="AU95" s="19" t="s">
        <v>85</v>
      </c>
    </row>
    <row r="96" s="2" customFormat="1" ht="16.5" customHeight="1">
      <c r="A96" s="40"/>
      <c r="B96" s="41"/>
      <c r="C96" s="200" t="s">
        <v>182</v>
      </c>
      <c r="D96" s="200" t="s">
        <v>134</v>
      </c>
      <c r="E96" s="201" t="s">
        <v>593</v>
      </c>
      <c r="F96" s="202" t="s">
        <v>594</v>
      </c>
      <c r="G96" s="203" t="s">
        <v>565</v>
      </c>
      <c r="H96" s="204">
        <v>1</v>
      </c>
      <c r="I96" s="205"/>
      <c r="J96" s="206">
        <f>ROUND(I96*H96,2)</f>
        <v>0</v>
      </c>
      <c r="K96" s="207"/>
      <c r="L96" s="46"/>
      <c r="M96" s="208" t="s">
        <v>19</v>
      </c>
      <c r="N96" s="209" t="s">
        <v>48</v>
      </c>
      <c r="O96" s="86"/>
      <c r="P96" s="210">
        <f>O96*H96</f>
        <v>0</v>
      </c>
      <c r="Q96" s="210">
        <v>0</v>
      </c>
      <c r="R96" s="210">
        <f>Q96*H96</f>
        <v>0</v>
      </c>
      <c r="S96" s="210">
        <v>0</v>
      </c>
      <c r="T96" s="211">
        <f>S96*H96</f>
        <v>0</v>
      </c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R96" s="212" t="s">
        <v>566</v>
      </c>
      <c r="AT96" s="212" t="s">
        <v>134</v>
      </c>
      <c r="AU96" s="212" t="s">
        <v>85</v>
      </c>
      <c r="AY96" s="19" t="s">
        <v>133</v>
      </c>
      <c r="BE96" s="213">
        <f>IF(N96="základní",J96,0)</f>
        <v>0</v>
      </c>
      <c r="BF96" s="213">
        <f>IF(N96="snížená",J96,0)</f>
        <v>0</v>
      </c>
      <c r="BG96" s="213">
        <f>IF(N96="zákl. přenesená",J96,0)</f>
        <v>0</v>
      </c>
      <c r="BH96" s="213">
        <f>IF(N96="sníž. přenesená",J96,0)</f>
        <v>0</v>
      </c>
      <c r="BI96" s="213">
        <f>IF(N96="nulová",J96,0)</f>
        <v>0</v>
      </c>
      <c r="BJ96" s="19" t="s">
        <v>85</v>
      </c>
      <c r="BK96" s="213">
        <f>ROUND(I96*H96,2)</f>
        <v>0</v>
      </c>
      <c r="BL96" s="19" t="s">
        <v>566</v>
      </c>
      <c r="BM96" s="212" t="s">
        <v>595</v>
      </c>
    </row>
    <row r="97" s="2" customFormat="1">
      <c r="A97" s="40"/>
      <c r="B97" s="41"/>
      <c r="C97" s="42"/>
      <c r="D97" s="221" t="s">
        <v>249</v>
      </c>
      <c r="E97" s="42"/>
      <c r="F97" s="274" t="s">
        <v>596</v>
      </c>
      <c r="G97" s="42"/>
      <c r="H97" s="42"/>
      <c r="I97" s="216"/>
      <c r="J97" s="42"/>
      <c r="K97" s="42"/>
      <c r="L97" s="46"/>
      <c r="M97" s="217"/>
      <c r="N97" s="218"/>
      <c r="O97" s="86"/>
      <c r="P97" s="86"/>
      <c r="Q97" s="86"/>
      <c r="R97" s="86"/>
      <c r="S97" s="86"/>
      <c r="T97" s="87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T97" s="19" t="s">
        <v>249</v>
      </c>
      <c r="AU97" s="19" t="s">
        <v>85</v>
      </c>
    </row>
    <row r="98" s="2" customFormat="1" ht="16.5" customHeight="1">
      <c r="A98" s="40"/>
      <c r="B98" s="41"/>
      <c r="C98" s="200" t="s">
        <v>197</v>
      </c>
      <c r="D98" s="200" t="s">
        <v>134</v>
      </c>
      <c r="E98" s="201" t="s">
        <v>597</v>
      </c>
      <c r="F98" s="202" t="s">
        <v>598</v>
      </c>
      <c r="G98" s="203" t="s">
        <v>565</v>
      </c>
      <c r="H98" s="204">
        <v>1</v>
      </c>
      <c r="I98" s="205"/>
      <c r="J98" s="206">
        <f>ROUND(I98*H98,2)</f>
        <v>0</v>
      </c>
      <c r="K98" s="207"/>
      <c r="L98" s="46"/>
      <c r="M98" s="208" t="s">
        <v>19</v>
      </c>
      <c r="N98" s="209" t="s">
        <v>48</v>
      </c>
      <c r="O98" s="86"/>
      <c r="P98" s="210">
        <f>O98*H98</f>
        <v>0</v>
      </c>
      <c r="Q98" s="210">
        <v>0</v>
      </c>
      <c r="R98" s="210">
        <f>Q98*H98</f>
        <v>0</v>
      </c>
      <c r="S98" s="210">
        <v>0</v>
      </c>
      <c r="T98" s="211">
        <f>S98*H98</f>
        <v>0</v>
      </c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R98" s="212" t="s">
        <v>566</v>
      </c>
      <c r="AT98" s="212" t="s">
        <v>134</v>
      </c>
      <c r="AU98" s="212" t="s">
        <v>85</v>
      </c>
      <c r="AY98" s="19" t="s">
        <v>133</v>
      </c>
      <c r="BE98" s="213">
        <f>IF(N98="základní",J98,0)</f>
        <v>0</v>
      </c>
      <c r="BF98" s="213">
        <f>IF(N98="snížená",J98,0)</f>
        <v>0</v>
      </c>
      <c r="BG98" s="213">
        <f>IF(N98="zákl. přenesená",J98,0)</f>
        <v>0</v>
      </c>
      <c r="BH98" s="213">
        <f>IF(N98="sníž. přenesená",J98,0)</f>
        <v>0</v>
      </c>
      <c r="BI98" s="213">
        <f>IF(N98="nulová",J98,0)</f>
        <v>0</v>
      </c>
      <c r="BJ98" s="19" t="s">
        <v>85</v>
      </c>
      <c r="BK98" s="213">
        <f>ROUND(I98*H98,2)</f>
        <v>0</v>
      </c>
      <c r="BL98" s="19" t="s">
        <v>566</v>
      </c>
      <c r="BM98" s="212" t="s">
        <v>599</v>
      </c>
    </row>
    <row r="99" s="2" customFormat="1">
      <c r="A99" s="40"/>
      <c r="B99" s="41"/>
      <c r="C99" s="42"/>
      <c r="D99" s="221" t="s">
        <v>249</v>
      </c>
      <c r="E99" s="42"/>
      <c r="F99" s="274" t="s">
        <v>600</v>
      </c>
      <c r="G99" s="42"/>
      <c r="H99" s="42"/>
      <c r="I99" s="216"/>
      <c r="J99" s="42"/>
      <c r="K99" s="42"/>
      <c r="L99" s="46"/>
      <c r="M99" s="217"/>
      <c r="N99" s="218"/>
      <c r="O99" s="86"/>
      <c r="P99" s="86"/>
      <c r="Q99" s="86"/>
      <c r="R99" s="86"/>
      <c r="S99" s="86"/>
      <c r="T99" s="87"/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T99" s="19" t="s">
        <v>249</v>
      </c>
      <c r="AU99" s="19" t="s">
        <v>85</v>
      </c>
    </row>
    <row r="100" s="2" customFormat="1" ht="16.5" customHeight="1">
      <c r="A100" s="40"/>
      <c r="B100" s="41"/>
      <c r="C100" s="200" t="s">
        <v>204</v>
      </c>
      <c r="D100" s="200" t="s">
        <v>134</v>
      </c>
      <c r="E100" s="201" t="s">
        <v>601</v>
      </c>
      <c r="F100" s="202" t="s">
        <v>602</v>
      </c>
      <c r="G100" s="203" t="s">
        <v>565</v>
      </c>
      <c r="H100" s="204">
        <v>1</v>
      </c>
      <c r="I100" s="205"/>
      <c r="J100" s="206">
        <f>ROUND(I100*H100,2)</f>
        <v>0</v>
      </c>
      <c r="K100" s="207"/>
      <c r="L100" s="46"/>
      <c r="M100" s="208" t="s">
        <v>19</v>
      </c>
      <c r="N100" s="209" t="s">
        <v>48</v>
      </c>
      <c r="O100" s="86"/>
      <c r="P100" s="210">
        <f>O100*H100</f>
        <v>0</v>
      </c>
      <c r="Q100" s="210">
        <v>0</v>
      </c>
      <c r="R100" s="210">
        <f>Q100*H100</f>
        <v>0</v>
      </c>
      <c r="S100" s="210">
        <v>0</v>
      </c>
      <c r="T100" s="211">
        <f>S100*H100</f>
        <v>0</v>
      </c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R100" s="212" t="s">
        <v>566</v>
      </c>
      <c r="AT100" s="212" t="s">
        <v>134</v>
      </c>
      <c r="AU100" s="212" t="s">
        <v>85</v>
      </c>
      <c r="AY100" s="19" t="s">
        <v>133</v>
      </c>
      <c r="BE100" s="213">
        <f>IF(N100="základní",J100,0)</f>
        <v>0</v>
      </c>
      <c r="BF100" s="213">
        <f>IF(N100="snížená",J100,0)</f>
        <v>0</v>
      </c>
      <c r="BG100" s="213">
        <f>IF(N100="zákl. přenesená",J100,0)</f>
        <v>0</v>
      </c>
      <c r="BH100" s="213">
        <f>IF(N100="sníž. přenesená",J100,0)</f>
        <v>0</v>
      </c>
      <c r="BI100" s="213">
        <f>IF(N100="nulová",J100,0)</f>
        <v>0</v>
      </c>
      <c r="BJ100" s="19" t="s">
        <v>85</v>
      </c>
      <c r="BK100" s="213">
        <f>ROUND(I100*H100,2)</f>
        <v>0</v>
      </c>
      <c r="BL100" s="19" t="s">
        <v>566</v>
      </c>
      <c r="BM100" s="212" t="s">
        <v>603</v>
      </c>
    </row>
    <row r="101" s="2" customFormat="1">
      <c r="A101" s="40"/>
      <c r="B101" s="41"/>
      <c r="C101" s="42"/>
      <c r="D101" s="221" t="s">
        <v>249</v>
      </c>
      <c r="E101" s="42"/>
      <c r="F101" s="274" t="s">
        <v>604</v>
      </c>
      <c r="G101" s="42"/>
      <c r="H101" s="42"/>
      <c r="I101" s="216"/>
      <c r="J101" s="42"/>
      <c r="K101" s="42"/>
      <c r="L101" s="46"/>
      <c r="M101" s="217"/>
      <c r="N101" s="218"/>
      <c r="O101" s="86"/>
      <c r="P101" s="86"/>
      <c r="Q101" s="86"/>
      <c r="R101" s="86"/>
      <c r="S101" s="86"/>
      <c r="T101" s="87"/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T101" s="19" t="s">
        <v>249</v>
      </c>
      <c r="AU101" s="19" t="s">
        <v>85</v>
      </c>
    </row>
    <row r="102" s="2" customFormat="1" ht="16.5" customHeight="1">
      <c r="A102" s="40"/>
      <c r="B102" s="41"/>
      <c r="C102" s="200" t="s">
        <v>206</v>
      </c>
      <c r="D102" s="200" t="s">
        <v>134</v>
      </c>
      <c r="E102" s="201" t="s">
        <v>605</v>
      </c>
      <c r="F102" s="202" t="s">
        <v>606</v>
      </c>
      <c r="G102" s="203" t="s">
        <v>565</v>
      </c>
      <c r="H102" s="204">
        <v>1</v>
      </c>
      <c r="I102" s="205"/>
      <c r="J102" s="206">
        <f>ROUND(I102*H102,2)</f>
        <v>0</v>
      </c>
      <c r="K102" s="207"/>
      <c r="L102" s="46"/>
      <c r="M102" s="208" t="s">
        <v>19</v>
      </c>
      <c r="N102" s="209" t="s">
        <v>48</v>
      </c>
      <c r="O102" s="86"/>
      <c r="P102" s="210">
        <f>O102*H102</f>
        <v>0</v>
      </c>
      <c r="Q102" s="210">
        <v>0</v>
      </c>
      <c r="R102" s="210">
        <f>Q102*H102</f>
        <v>0</v>
      </c>
      <c r="S102" s="210">
        <v>0</v>
      </c>
      <c r="T102" s="211">
        <f>S102*H102</f>
        <v>0</v>
      </c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R102" s="212" t="s">
        <v>566</v>
      </c>
      <c r="AT102" s="212" t="s">
        <v>134</v>
      </c>
      <c r="AU102" s="212" t="s">
        <v>85</v>
      </c>
      <c r="AY102" s="19" t="s">
        <v>133</v>
      </c>
      <c r="BE102" s="213">
        <f>IF(N102="základní",J102,0)</f>
        <v>0</v>
      </c>
      <c r="BF102" s="213">
        <f>IF(N102="snížená",J102,0)</f>
        <v>0</v>
      </c>
      <c r="BG102" s="213">
        <f>IF(N102="zákl. přenesená",J102,0)</f>
        <v>0</v>
      </c>
      <c r="BH102" s="213">
        <f>IF(N102="sníž. přenesená",J102,0)</f>
        <v>0</v>
      </c>
      <c r="BI102" s="213">
        <f>IF(N102="nulová",J102,0)</f>
        <v>0</v>
      </c>
      <c r="BJ102" s="19" t="s">
        <v>85</v>
      </c>
      <c r="BK102" s="213">
        <f>ROUND(I102*H102,2)</f>
        <v>0</v>
      </c>
      <c r="BL102" s="19" t="s">
        <v>566</v>
      </c>
      <c r="BM102" s="212" t="s">
        <v>607</v>
      </c>
    </row>
    <row r="103" s="2" customFormat="1">
      <c r="A103" s="40"/>
      <c r="B103" s="41"/>
      <c r="C103" s="42"/>
      <c r="D103" s="221" t="s">
        <v>249</v>
      </c>
      <c r="E103" s="42"/>
      <c r="F103" s="274" t="s">
        <v>608</v>
      </c>
      <c r="G103" s="42"/>
      <c r="H103" s="42"/>
      <c r="I103" s="216"/>
      <c r="J103" s="42"/>
      <c r="K103" s="42"/>
      <c r="L103" s="46"/>
      <c r="M103" s="217"/>
      <c r="N103" s="218"/>
      <c r="O103" s="86"/>
      <c r="P103" s="86"/>
      <c r="Q103" s="86"/>
      <c r="R103" s="86"/>
      <c r="S103" s="86"/>
      <c r="T103" s="87"/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T103" s="19" t="s">
        <v>249</v>
      </c>
      <c r="AU103" s="19" t="s">
        <v>85</v>
      </c>
    </row>
    <row r="104" s="2" customFormat="1" ht="16.5" customHeight="1">
      <c r="A104" s="40"/>
      <c r="B104" s="41"/>
      <c r="C104" s="200" t="s">
        <v>8</v>
      </c>
      <c r="D104" s="200" t="s">
        <v>134</v>
      </c>
      <c r="E104" s="201" t="s">
        <v>609</v>
      </c>
      <c r="F104" s="202" t="s">
        <v>610</v>
      </c>
      <c r="G104" s="203" t="s">
        <v>565</v>
      </c>
      <c r="H104" s="204">
        <v>1</v>
      </c>
      <c r="I104" s="205"/>
      <c r="J104" s="206">
        <f>ROUND(I104*H104,2)</f>
        <v>0</v>
      </c>
      <c r="K104" s="207"/>
      <c r="L104" s="46"/>
      <c r="M104" s="208" t="s">
        <v>19</v>
      </c>
      <c r="N104" s="209" t="s">
        <v>48</v>
      </c>
      <c r="O104" s="86"/>
      <c r="P104" s="210">
        <f>O104*H104</f>
        <v>0</v>
      </c>
      <c r="Q104" s="210">
        <v>0</v>
      </c>
      <c r="R104" s="210">
        <f>Q104*H104</f>
        <v>0</v>
      </c>
      <c r="S104" s="210">
        <v>0</v>
      </c>
      <c r="T104" s="211">
        <f>S104*H104</f>
        <v>0</v>
      </c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R104" s="212" t="s">
        <v>566</v>
      </c>
      <c r="AT104" s="212" t="s">
        <v>134</v>
      </c>
      <c r="AU104" s="212" t="s">
        <v>85</v>
      </c>
      <c r="AY104" s="19" t="s">
        <v>133</v>
      </c>
      <c r="BE104" s="213">
        <f>IF(N104="základní",J104,0)</f>
        <v>0</v>
      </c>
      <c r="BF104" s="213">
        <f>IF(N104="snížená",J104,0)</f>
        <v>0</v>
      </c>
      <c r="BG104" s="213">
        <f>IF(N104="zákl. přenesená",J104,0)</f>
        <v>0</v>
      </c>
      <c r="BH104" s="213">
        <f>IF(N104="sníž. přenesená",J104,0)</f>
        <v>0</v>
      </c>
      <c r="BI104" s="213">
        <f>IF(N104="nulová",J104,0)</f>
        <v>0</v>
      </c>
      <c r="BJ104" s="19" t="s">
        <v>85</v>
      </c>
      <c r="BK104" s="213">
        <f>ROUND(I104*H104,2)</f>
        <v>0</v>
      </c>
      <c r="BL104" s="19" t="s">
        <v>566</v>
      </c>
      <c r="BM104" s="212" t="s">
        <v>611</v>
      </c>
    </row>
    <row r="105" s="2" customFormat="1">
      <c r="A105" s="40"/>
      <c r="B105" s="41"/>
      <c r="C105" s="42"/>
      <c r="D105" s="221" t="s">
        <v>249</v>
      </c>
      <c r="E105" s="42"/>
      <c r="F105" s="274" t="s">
        <v>612</v>
      </c>
      <c r="G105" s="42"/>
      <c r="H105" s="42"/>
      <c r="I105" s="216"/>
      <c r="J105" s="42"/>
      <c r="K105" s="42"/>
      <c r="L105" s="46"/>
      <c r="M105" s="217"/>
      <c r="N105" s="218"/>
      <c r="O105" s="86"/>
      <c r="P105" s="86"/>
      <c r="Q105" s="86"/>
      <c r="R105" s="86"/>
      <c r="S105" s="86"/>
      <c r="T105" s="87"/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T105" s="19" t="s">
        <v>249</v>
      </c>
      <c r="AU105" s="19" t="s">
        <v>85</v>
      </c>
    </row>
    <row r="106" s="2" customFormat="1" ht="16.5" customHeight="1">
      <c r="A106" s="40"/>
      <c r="B106" s="41"/>
      <c r="C106" s="200" t="s">
        <v>219</v>
      </c>
      <c r="D106" s="200" t="s">
        <v>134</v>
      </c>
      <c r="E106" s="201" t="s">
        <v>613</v>
      </c>
      <c r="F106" s="202" t="s">
        <v>614</v>
      </c>
      <c r="G106" s="203" t="s">
        <v>565</v>
      </c>
      <c r="H106" s="204">
        <v>1</v>
      </c>
      <c r="I106" s="205"/>
      <c r="J106" s="206">
        <f>ROUND(I106*H106,2)</f>
        <v>0</v>
      </c>
      <c r="K106" s="207"/>
      <c r="L106" s="46"/>
      <c r="M106" s="208" t="s">
        <v>19</v>
      </c>
      <c r="N106" s="209" t="s">
        <v>48</v>
      </c>
      <c r="O106" s="86"/>
      <c r="P106" s="210">
        <f>O106*H106</f>
        <v>0</v>
      </c>
      <c r="Q106" s="210">
        <v>0</v>
      </c>
      <c r="R106" s="210">
        <f>Q106*H106</f>
        <v>0</v>
      </c>
      <c r="S106" s="210">
        <v>0</v>
      </c>
      <c r="T106" s="211">
        <f>S106*H106</f>
        <v>0</v>
      </c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R106" s="212" t="s">
        <v>566</v>
      </c>
      <c r="AT106" s="212" t="s">
        <v>134</v>
      </c>
      <c r="AU106" s="212" t="s">
        <v>85</v>
      </c>
      <c r="AY106" s="19" t="s">
        <v>133</v>
      </c>
      <c r="BE106" s="213">
        <f>IF(N106="základní",J106,0)</f>
        <v>0</v>
      </c>
      <c r="BF106" s="213">
        <f>IF(N106="snížená",J106,0)</f>
        <v>0</v>
      </c>
      <c r="BG106" s="213">
        <f>IF(N106="zákl. přenesená",J106,0)</f>
        <v>0</v>
      </c>
      <c r="BH106" s="213">
        <f>IF(N106="sníž. přenesená",J106,0)</f>
        <v>0</v>
      </c>
      <c r="BI106" s="213">
        <f>IF(N106="nulová",J106,0)</f>
        <v>0</v>
      </c>
      <c r="BJ106" s="19" t="s">
        <v>85</v>
      </c>
      <c r="BK106" s="213">
        <f>ROUND(I106*H106,2)</f>
        <v>0</v>
      </c>
      <c r="BL106" s="19" t="s">
        <v>566</v>
      </c>
      <c r="BM106" s="212" t="s">
        <v>615</v>
      </c>
    </row>
    <row r="107" s="2" customFormat="1">
      <c r="A107" s="40"/>
      <c r="B107" s="41"/>
      <c r="C107" s="42"/>
      <c r="D107" s="221" t="s">
        <v>249</v>
      </c>
      <c r="E107" s="42"/>
      <c r="F107" s="274" t="s">
        <v>616</v>
      </c>
      <c r="G107" s="42"/>
      <c r="H107" s="42"/>
      <c r="I107" s="216"/>
      <c r="J107" s="42"/>
      <c r="K107" s="42"/>
      <c r="L107" s="46"/>
      <c r="M107" s="217"/>
      <c r="N107" s="218"/>
      <c r="O107" s="86"/>
      <c r="P107" s="86"/>
      <c r="Q107" s="86"/>
      <c r="R107" s="86"/>
      <c r="S107" s="86"/>
      <c r="T107" s="87"/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T107" s="19" t="s">
        <v>249</v>
      </c>
      <c r="AU107" s="19" t="s">
        <v>85</v>
      </c>
    </row>
    <row r="108" s="2" customFormat="1" ht="16.5" customHeight="1">
      <c r="A108" s="40"/>
      <c r="B108" s="41"/>
      <c r="C108" s="200" t="s">
        <v>227</v>
      </c>
      <c r="D108" s="200" t="s">
        <v>134</v>
      </c>
      <c r="E108" s="201" t="s">
        <v>617</v>
      </c>
      <c r="F108" s="202" t="s">
        <v>618</v>
      </c>
      <c r="G108" s="203" t="s">
        <v>565</v>
      </c>
      <c r="H108" s="204">
        <v>1</v>
      </c>
      <c r="I108" s="205"/>
      <c r="J108" s="206">
        <f>ROUND(I108*H108,2)</f>
        <v>0</v>
      </c>
      <c r="K108" s="207"/>
      <c r="L108" s="46"/>
      <c r="M108" s="208" t="s">
        <v>19</v>
      </c>
      <c r="N108" s="209" t="s">
        <v>48</v>
      </c>
      <c r="O108" s="86"/>
      <c r="P108" s="210">
        <f>O108*H108</f>
        <v>0</v>
      </c>
      <c r="Q108" s="210">
        <v>0</v>
      </c>
      <c r="R108" s="210">
        <f>Q108*H108</f>
        <v>0</v>
      </c>
      <c r="S108" s="210">
        <v>0</v>
      </c>
      <c r="T108" s="211">
        <f>S108*H108</f>
        <v>0</v>
      </c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R108" s="212" t="s">
        <v>566</v>
      </c>
      <c r="AT108" s="212" t="s">
        <v>134</v>
      </c>
      <c r="AU108" s="212" t="s">
        <v>85</v>
      </c>
      <c r="AY108" s="19" t="s">
        <v>133</v>
      </c>
      <c r="BE108" s="213">
        <f>IF(N108="základní",J108,0)</f>
        <v>0</v>
      </c>
      <c r="BF108" s="213">
        <f>IF(N108="snížená",J108,0)</f>
        <v>0</v>
      </c>
      <c r="BG108" s="213">
        <f>IF(N108="zákl. přenesená",J108,0)</f>
        <v>0</v>
      </c>
      <c r="BH108" s="213">
        <f>IF(N108="sníž. přenesená",J108,0)</f>
        <v>0</v>
      </c>
      <c r="BI108" s="213">
        <f>IF(N108="nulová",J108,0)</f>
        <v>0</v>
      </c>
      <c r="BJ108" s="19" t="s">
        <v>85</v>
      </c>
      <c r="BK108" s="213">
        <f>ROUND(I108*H108,2)</f>
        <v>0</v>
      </c>
      <c r="BL108" s="19" t="s">
        <v>566</v>
      </c>
      <c r="BM108" s="212" t="s">
        <v>619</v>
      </c>
    </row>
    <row r="109" s="2" customFormat="1">
      <c r="A109" s="40"/>
      <c r="B109" s="41"/>
      <c r="C109" s="42"/>
      <c r="D109" s="221" t="s">
        <v>249</v>
      </c>
      <c r="E109" s="42"/>
      <c r="F109" s="274" t="s">
        <v>620</v>
      </c>
      <c r="G109" s="42"/>
      <c r="H109" s="42"/>
      <c r="I109" s="216"/>
      <c r="J109" s="42"/>
      <c r="K109" s="42"/>
      <c r="L109" s="46"/>
      <c r="M109" s="217"/>
      <c r="N109" s="218"/>
      <c r="O109" s="86"/>
      <c r="P109" s="86"/>
      <c r="Q109" s="86"/>
      <c r="R109" s="86"/>
      <c r="S109" s="86"/>
      <c r="T109" s="87"/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T109" s="19" t="s">
        <v>249</v>
      </c>
      <c r="AU109" s="19" t="s">
        <v>85</v>
      </c>
    </row>
    <row r="110" s="2" customFormat="1" ht="16.5" customHeight="1">
      <c r="A110" s="40"/>
      <c r="B110" s="41"/>
      <c r="C110" s="200" t="s">
        <v>233</v>
      </c>
      <c r="D110" s="200" t="s">
        <v>134</v>
      </c>
      <c r="E110" s="201" t="s">
        <v>621</v>
      </c>
      <c r="F110" s="202" t="s">
        <v>622</v>
      </c>
      <c r="G110" s="203" t="s">
        <v>565</v>
      </c>
      <c r="H110" s="204">
        <v>1</v>
      </c>
      <c r="I110" s="205"/>
      <c r="J110" s="206">
        <f>ROUND(I110*H110,2)</f>
        <v>0</v>
      </c>
      <c r="K110" s="207"/>
      <c r="L110" s="46"/>
      <c r="M110" s="208" t="s">
        <v>19</v>
      </c>
      <c r="N110" s="209" t="s">
        <v>48</v>
      </c>
      <c r="O110" s="86"/>
      <c r="P110" s="210">
        <f>O110*H110</f>
        <v>0</v>
      </c>
      <c r="Q110" s="210">
        <v>0</v>
      </c>
      <c r="R110" s="210">
        <f>Q110*H110</f>
        <v>0</v>
      </c>
      <c r="S110" s="210">
        <v>0</v>
      </c>
      <c r="T110" s="211">
        <f>S110*H110</f>
        <v>0</v>
      </c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R110" s="212" t="s">
        <v>566</v>
      </c>
      <c r="AT110" s="212" t="s">
        <v>134</v>
      </c>
      <c r="AU110" s="212" t="s">
        <v>85</v>
      </c>
      <c r="AY110" s="19" t="s">
        <v>133</v>
      </c>
      <c r="BE110" s="213">
        <f>IF(N110="základní",J110,0)</f>
        <v>0</v>
      </c>
      <c r="BF110" s="213">
        <f>IF(N110="snížená",J110,0)</f>
        <v>0</v>
      </c>
      <c r="BG110" s="213">
        <f>IF(N110="zákl. přenesená",J110,0)</f>
        <v>0</v>
      </c>
      <c r="BH110" s="213">
        <f>IF(N110="sníž. přenesená",J110,0)</f>
        <v>0</v>
      </c>
      <c r="BI110" s="213">
        <f>IF(N110="nulová",J110,0)</f>
        <v>0</v>
      </c>
      <c r="BJ110" s="19" t="s">
        <v>85</v>
      </c>
      <c r="BK110" s="213">
        <f>ROUND(I110*H110,2)</f>
        <v>0</v>
      </c>
      <c r="BL110" s="19" t="s">
        <v>566</v>
      </c>
      <c r="BM110" s="212" t="s">
        <v>623</v>
      </c>
    </row>
    <row r="111" s="2" customFormat="1">
      <c r="A111" s="40"/>
      <c r="B111" s="41"/>
      <c r="C111" s="42"/>
      <c r="D111" s="221" t="s">
        <v>249</v>
      </c>
      <c r="E111" s="42"/>
      <c r="F111" s="274" t="s">
        <v>624</v>
      </c>
      <c r="G111" s="42"/>
      <c r="H111" s="42"/>
      <c r="I111" s="216"/>
      <c r="J111" s="42"/>
      <c r="K111" s="42"/>
      <c r="L111" s="46"/>
      <c r="M111" s="217"/>
      <c r="N111" s="218"/>
      <c r="O111" s="86"/>
      <c r="P111" s="86"/>
      <c r="Q111" s="86"/>
      <c r="R111" s="86"/>
      <c r="S111" s="86"/>
      <c r="T111" s="87"/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T111" s="19" t="s">
        <v>249</v>
      </c>
      <c r="AU111" s="19" t="s">
        <v>85</v>
      </c>
    </row>
    <row r="112" s="2" customFormat="1" ht="16.5" customHeight="1">
      <c r="A112" s="40"/>
      <c r="B112" s="41"/>
      <c r="C112" s="200" t="s">
        <v>238</v>
      </c>
      <c r="D112" s="200" t="s">
        <v>134</v>
      </c>
      <c r="E112" s="201" t="s">
        <v>625</v>
      </c>
      <c r="F112" s="202" t="s">
        <v>626</v>
      </c>
      <c r="G112" s="203" t="s">
        <v>565</v>
      </c>
      <c r="H112" s="204">
        <v>1</v>
      </c>
      <c r="I112" s="205"/>
      <c r="J112" s="206">
        <f>ROUND(I112*H112,2)</f>
        <v>0</v>
      </c>
      <c r="K112" s="207"/>
      <c r="L112" s="46"/>
      <c r="M112" s="208" t="s">
        <v>19</v>
      </c>
      <c r="N112" s="209" t="s">
        <v>48</v>
      </c>
      <c r="O112" s="86"/>
      <c r="P112" s="210">
        <f>O112*H112</f>
        <v>0</v>
      </c>
      <c r="Q112" s="210">
        <v>0</v>
      </c>
      <c r="R112" s="210">
        <f>Q112*H112</f>
        <v>0</v>
      </c>
      <c r="S112" s="210">
        <v>0</v>
      </c>
      <c r="T112" s="211">
        <f>S112*H112</f>
        <v>0</v>
      </c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R112" s="212" t="s">
        <v>566</v>
      </c>
      <c r="AT112" s="212" t="s">
        <v>134</v>
      </c>
      <c r="AU112" s="212" t="s">
        <v>85</v>
      </c>
      <c r="AY112" s="19" t="s">
        <v>133</v>
      </c>
      <c r="BE112" s="213">
        <f>IF(N112="základní",J112,0)</f>
        <v>0</v>
      </c>
      <c r="BF112" s="213">
        <f>IF(N112="snížená",J112,0)</f>
        <v>0</v>
      </c>
      <c r="BG112" s="213">
        <f>IF(N112="zákl. přenesená",J112,0)</f>
        <v>0</v>
      </c>
      <c r="BH112" s="213">
        <f>IF(N112="sníž. přenesená",J112,0)</f>
        <v>0</v>
      </c>
      <c r="BI112" s="213">
        <f>IF(N112="nulová",J112,0)</f>
        <v>0</v>
      </c>
      <c r="BJ112" s="19" t="s">
        <v>85</v>
      </c>
      <c r="BK112" s="213">
        <f>ROUND(I112*H112,2)</f>
        <v>0</v>
      </c>
      <c r="BL112" s="19" t="s">
        <v>566</v>
      </c>
      <c r="BM112" s="212" t="s">
        <v>627</v>
      </c>
    </row>
    <row r="113" s="2" customFormat="1">
      <c r="A113" s="40"/>
      <c r="B113" s="41"/>
      <c r="C113" s="42"/>
      <c r="D113" s="221" t="s">
        <v>249</v>
      </c>
      <c r="E113" s="42"/>
      <c r="F113" s="274" t="s">
        <v>628</v>
      </c>
      <c r="G113" s="42"/>
      <c r="H113" s="42"/>
      <c r="I113" s="216"/>
      <c r="J113" s="42"/>
      <c r="K113" s="42"/>
      <c r="L113" s="46"/>
      <c r="M113" s="217"/>
      <c r="N113" s="218"/>
      <c r="O113" s="86"/>
      <c r="P113" s="86"/>
      <c r="Q113" s="86"/>
      <c r="R113" s="86"/>
      <c r="S113" s="86"/>
      <c r="T113" s="87"/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T113" s="19" t="s">
        <v>249</v>
      </c>
      <c r="AU113" s="19" t="s">
        <v>85</v>
      </c>
    </row>
    <row r="114" s="2" customFormat="1" ht="16.5" customHeight="1">
      <c r="A114" s="40"/>
      <c r="B114" s="41"/>
      <c r="C114" s="200" t="s">
        <v>244</v>
      </c>
      <c r="D114" s="200" t="s">
        <v>134</v>
      </c>
      <c r="E114" s="201" t="s">
        <v>629</v>
      </c>
      <c r="F114" s="202" t="s">
        <v>630</v>
      </c>
      <c r="G114" s="203" t="s">
        <v>565</v>
      </c>
      <c r="H114" s="204">
        <v>1</v>
      </c>
      <c r="I114" s="205"/>
      <c r="J114" s="206">
        <f>ROUND(I114*H114,2)</f>
        <v>0</v>
      </c>
      <c r="K114" s="207"/>
      <c r="L114" s="46"/>
      <c r="M114" s="208" t="s">
        <v>19</v>
      </c>
      <c r="N114" s="209" t="s">
        <v>48</v>
      </c>
      <c r="O114" s="86"/>
      <c r="P114" s="210">
        <f>O114*H114</f>
        <v>0</v>
      </c>
      <c r="Q114" s="210">
        <v>0</v>
      </c>
      <c r="R114" s="210">
        <f>Q114*H114</f>
        <v>0</v>
      </c>
      <c r="S114" s="210">
        <v>0</v>
      </c>
      <c r="T114" s="211">
        <f>S114*H114</f>
        <v>0</v>
      </c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R114" s="212" t="s">
        <v>566</v>
      </c>
      <c r="AT114" s="212" t="s">
        <v>134</v>
      </c>
      <c r="AU114" s="212" t="s">
        <v>85</v>
      </c>
      <c r="AY114" s="19" t="s">
        <v>133</v>
      </c>
      <c r="BE114" s="213">
        <f>IF(N114="základní",J114,0)</f>
        <v>0</v>
      </c>
      <c r="BF114" s="213">
        <f>IF(N114="snížená",J114,0)</f>
        <v>0</v>
      </c>
      <c r="BG114" s="213">
        <f>IF(N114="zákl. přenesená",J114,0)</f>
        <v>0</v>
      </c>
      <c r="BH114" s="213">
        <f>IF(N114="sníž. přenesená",J114,0)</f>
        <v>0</v>
      </c>
      <c r="BI114" s="213">
        <f>IF(N114="nulová",J114,0)</f>
        <v>0</v>
      </c>
      <c r="BJ114" s="19" t="s">
        <v>85</v>
      </c>
      <c r="BK114" s="213">
        <f>ROUND(I114*H114,2)</f>
        <v>0</v>
      </c>
      <c r="BL114" s="19" t="s">
        <v>566</v>
      </c>
      <c r="BM114" s="212" t="s">
        <v>631</v>
      </c>
    </row>
    <row r="115" s="2" customFormat="1">
      <c r="A115" s="40"/>
      <c r="B115" s="41"/>
      <c r="C115" s="42"/>
      <c r="D115" s="221" t="s">
        <v>249</v>
      </c>
      <c r="E115" s="42"/>
      <c r="F115" s="274" t="s">
        <v>632</v>
      </c>
      <c r="G115" s="42"/>
      <c r="H115" s="42"/>
      <c r="I115" s="216"/>
      <c r="J115" s="42"/>
      <c r="K115" s="42"/>
      <c r="L115" s="46"/>
      <c r="M115" s="217"/>
      <c r="N115" s="218"/>
      <c r="O115" s="86"/>
      <c r="P115" s="86"/>
      <c r="Q115" s="86"/>
      <c r="R115" s="86"/>
      <c r="S115" s="86"/>
      <c r="T115" s="87"/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T115" s="19" t="s">
        <v>249</v>
      </c>
      <c r="AU115" s="19" t="s">
        <v>85</v>
      </c>
    </row>
    <row r="116" s="2" customFormat="1" ht="16.5" customHeight="1">
      <c r="A116" s="40"/>
      <c r="B116" s="41"/>
      <c r="C116" s="200" t="s">
        <v>251</v>
      </c>
      <c r="D116" s="200" t="s">
        <v>134</v>
      </c>
      <c r="E116" s="201" t="s">
        <v>633</v>
      </c>
      <c r="F116" s="202" t="s">
        <v>634</v>
      </c>
      <c r="G116" s="203" t="s">
        <v>565</v>
      </c>
      <c r="H116" s="204">
        <v>1</v>
      </c>
      <c r="I116" s="205"/>
      <c r="J116" s="206">
        <f>ROUND(I116*H116,2)</f>
        <v>0</v>
      </c>
      <c r="K116" s="207"/>
      <c r="L116" s="46"/>
      <c r="M116" s="208" t="s">
        <v>19</v>
      </c>
      <c r="N116" s="209" t="s">
        <v>48</v>
      </c>
      <c r="O116" s="86"/>
      <c r="P116" s="210">
        <f>O116*H116</f>
        <v>0</v>
      </c>
      <c r="Q116" s="210">
        <v>0</v>
      </c>
      <c r="R116" s="210">
        <f>Q116*H116</f>
        <v>0</v>
      </c>
      <c r="S116" s="210">
        <v>0</v>
      </c>
      <c r="T116" s="211">
        <f>S116*H116</f>
        <v>0</v>
      </c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R116" s="212" t="s">
        <v>566</v>
      </c>
      <c r="AT116" s="212" t="s">
        <v>134</v>
      </c>
      <c r="AU116" s="212" t="s">
        <v>85</v>
      </c>
      <c r="AY116" s="19" t="s">
        <v>133</v>
      </c>
      <c r="BE116" s="213">
        <f>IF(N116="základní",J116,0)</f>
        <v>0</v>
      </c>
      <c r="BF116" s="213">
        <f>IF(N116="snížená",J116,0)</f>
        <v>0</v>
      </c>
      <c r="BG116" s="213">
        <f>IF(N116="zákl. přenesená",J116,0)</f>
        <v>0</v>
      </c>
      <c r="BH116" s="213">
        <f>IF(N116="sníž. přenesená",J116,0)</f>
        <v>0</v>
      </c>
      <c r="BI116" s="213">
        <f>IF(N116="nulová",J116,0)</f>
        <v>0</v>
      </c>
      <c r="BJ116" s="19" t="s">
        <v>85</v>
      </c>
      <c r="BK116" s="213">
        <f>ROUND(I116*H116,2)</f>
        <v>0</v>
      </c>
      <c r="BL116" s="19" t="s">
        <v>566</v>
      </c>
      <c r="BM116" s="212" t="s">
        <v>635</v>
      </c>
    </row>
    <row r="117" s="2" customFormat="1">
      <c r="A117" s="40"/>
      <c r="B117" s="41"/>
      <c r="C117" s="42"/>
      <c r="D117" s="221" t="s">
        <v>249</v>
      </c>
      <c r="E117" s="42"/>
      <c r="F117" s="274" t="s">
        <v>636</v>
      </c>
      <c r="G117" s="42"/>
      <c r="H117" s="42"/>
      <c r="I117" s="216"/>
      <c r="J117" s="42"/>
      <c r="K117" s="42"/>
      <c r="L117" s="46"/>
      <c r="M117" s="217"/>
      <c r="N117" s="218"/>
      <c r="O117" s="86"/>
      <c r="P117" s="86"/>
      <c r="Q117" s="86"/>
      <c r="R117" s="86"/>
      <c r="S117" s="86"/>
      <c r="T117" s="87"/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T117" s="19" t="s">
        <v>249</v>
      </c>
      <c r="AU117" s="19" t="s">
        <v>85</v>
      </c>
    </row>
    <row r="118" s="2" customFormat="1" ht="16.5" customHeight="1">
      <c r="A118" s="40"/>
      <c r="B118" s="41"/>
      <c r="C118" s="200" t="s">
        <v>255</v>
      </c>
      <c r="D118" s="200" t="s">
        <v>134</v>
      </c>
      <c r="E118" s="201" t="s">
        <v>637</v>
      </c>
      <c r="F118" s="202" t="s">
        <v>638</v>
      </c>
      <c r="G118" s="203" t="s">
        <v>565</v>
      </c>
      <c r="H118" s="204">
        <v>1</v>
      </c>
      <c r="I118" s="205"/>
      <c r="J118" s="206">
        <f>ROUND(I118*H118,2)</f>
        <v>0</v>
      </c>
      <c r="K118" s="207"/>
      <c r="L118" s="46"/>
      <c r="M118" s="208" t="s">
        <v>19</v>
      </c>
      <c r="N118" s="209" t="s">
        <v>48</v>
      </c>
      <c r="O118" s="86"/>
      <c r="P118" s="210">
        <f>O118*H118</f>
        <v>0</v>
      </c>
      <c r="Q118" s="210">
        <v>0</v>
      </c>
      <c r="R118" s="210">
        <f>Q118*H118</f>
        <v>0</v>
      </c>
      <c r="S118" s="210">
        <v>0</v>
      </c>
      <c r="T118" s="211">
        <f>S118*H118</f>
        <v>0</v>
      </c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R118" s="212" t="s">
        <v>566</v>
      </c>
      <c r="AT118" s="212" t="s">
        <v>134</v>
      </c>
      <c r="AU118" s="212" t="s">
        <v>85</v>
      </c>
      <c r="AY118" s="19" t="s">
        <v>133</v>
      </c>
      <c r="BE118" s="213">
        <f>IF(N118="základní",J118,0)</f>
        <v>0</v>
      </c>
      <c r="BF118" s="213">
        <f>IF(N118="snížená",J118,0)</f>
        <v>0</v>
      </c>
      <c r="BG118" s="213">
        <f>IF(N118="zákl. přenesená",J118,0)</f>
        <v>0</v>
      </c>
      <c r="BH118" s="213">
        <f>IF(N118="sníž. přenesená",J118,0)</f>
        <v>0</v>
      </c>
      <c r="BI118" s="213">
        <f>IF(N118="nulová",J118,0)</f>
        <v>0</v>
      </c>
      <c r="BJ118" s="19" t="s">
        <v>85</v>
      </c>
      <c r="BK118" s="213">
        <f>ROUND(I118*H118,2)</f>
        <v>0</v>
      </c>
      <c r="BL118" s="19" t="s">
        <v>566</v>
      </c>
      <c r="BM118" s="212" t="s">
        <v>639</v>
      </c>
    </row>
    <row r="119" s="2" customFormat="1">
      <c r="A119" s="40"/>
      <c r="B119" s="41"/>
      <c r="C119" s="42"/>
      <c r="D119" s="221" t="s">
        <v>249</v>
      </c>
      <c r="E119" s="42"/>
      <c r="F119" s="274" t="s">
        <v>640</v>
      </c>
      <c r="G119" s="42"/>
      <c r="H119" s="42"/>
      <c r="I119" s="216"/>
      <c r="J119" s="42"/>
      <c r="K119" s="42"/>
      <c r="L119" s="46"/>
      <c r="M119" s="275"/>
      <c r="N119" s="276"/>
      <c r="O119" s="277"/>
      <c r="P119" s="277"/>
      <c r="Q119" s="277"/>
      <c r="R119" s="277"/>
      <c r="S119" s="277"/>
      <c r="T119" s="278"/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T119" s="19" t="s">
        <v>249</v>
      </c>
      <c r="AU119" s="19" t="s">
        <v>85</v>
      </c>
    </row>
    <row r="120" s="2" customFormat="1" ht="6.96" customHeight="1">
      <c r="A120" s="40"/>
      <c r="B120" s="61"/>
      <c r="C120" s="62"/>
      <c r="D120" s="62"/>
      <c r="E120" s="62"/>
      <c r="F120" s="62"/>
      <c r="G120" s="62"/>
      <c r="H120" s="62"/>
      <c r="I120" s="62"/>
      <c r="J120" s="62"/>
      <c r="K120" s="62"/>
      <c r="L120" s="46"/>
      <c r="M120" s="40"/>
      <c r="O120" s="40"/>
      <c r="P120" s="40"/>
      <c r="Q120" s="40"/>
      <c r="R120" s="40"/>
      <c r="S120" s="40"/>
      <c r="T120" s="40"/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</row>
  </sheetData>
  <sheetProtection sheet="1" autoFilter="0" formatColumns="0" formatRows="0" objects="1" scenarios="1" spinCount="100000" saltValue="0YTjQ5XdIF9L8sYyijBcw+9IFssr513ue5d2J4NCXwpTT6QdbJEaJq8XnhShkgpadSOgtZWROyPzjGBYzZxcFg==" hashValue="z6Tn8wgFj8A6NRImv+k7E5zvhq7AbPoqchIy7t2n+niWqj1Zl3Ygx6bp8DJMJgwfhOJanSUNAQ60AeEGOkEnqQ==" algorithmName="SHA-512" password="CC35"/>
  <autoFilter ref="C79:K119"/>
  <mergeCells count="9">
    <mergeCell ref="E7:H7"/>
    <mergeCell ref="E9:H9"/>
    <mergeCell ref="E18:H18"/>
    <mergeCell ref="E27:H27"/>
    <mergeCell ref="E48:H48"/>
    <mergeCell ref="E50:H50"/>
    <mergeCell ref="E70:H70"/>
    <mergeCell ref="E72:H72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667969" style="1" customWidth="1"/>
    <col min="3" max="3" width="25" style="1" customWidth="1"/>
    <col min="4" max="4" width="130.832" style="1" customWidth="1"/>
    <col min="5" max="5" width="13.33203" style="1" customWidth="1"/>
    <col min="6" max="6" width="20" style="1" customWidth="1"/>
    <col min="7" max="7" width="1.667969" style="1" customWidth="1"/>
    <col min="8" max="8" width="8.332031" style="1" customWidth="1"/>
  </cols>
  <sheetData>
    <row r="1" s="1" customFormat="1" ht="11.28" customHeight="1"/>
    <row r="2" s="1" customFormat="1" ht="36.96" customHeight="1"/>
    <row r="3" s="1" customFormat="1" ht="6.96" customHeight="1">
      <c r="B3" s="131"/>
      <c r="C3" s="132"/>
      <c r="D3" s="132"/>
      <c r="E3" s="132"/>
      <c r="F3" s="132"/>
      <c r="G3" s="132"/>
      <c r="H3" s="22"/>
    </row>
    <row r="4" s="1" customFormat="1" ht="24.96" customHeight="1">
      <c r="B4" s="22"/>
      <c r="C4" s="133" t="s">
        <v>641</v>
      </c>
      <c r="H4" s="22"/>
    </row>
    <row r="5" s="1" customFormat="1" ht="12" customHeight="1">
      <c r="B5" s="22"/>
      <c r="C5" s="279" t="s">
        <v>13</v>
      </c>
      <c r="D5" s="143" t="s">
        <v>14</v>
      </c>
      <c r="E5" s="1"/>
      <c r="F5" s="1"/>
      <c r="H5" s="22"/>
    </row>
    <row r="6" s="1" customFormat="1" ht="36.96" customHeight="1">
      <c r="B6" s="22"/>
      <c r="C6" s="280" t="s">
        <v>16</v>
      </c>
      <c r="D6" s="281" t="s">
        <v>17</v>
      </c>
      <c r="E6" s="1"/>
      <c r="F6" s="1"/>
      <c r="H6" s="22"/>
    </row>
    <row r="7" s="1" customFormat="1" ht="16.5" customHeight="1">
      <c r="B7" s="22"/>
      <c r="C7" s="135" t="s">
        <v>23</v>
      </c>
      <c r="D7" s="140" t="str">
        <f>'Rekapitulace stavby'!AN8</f>
        <v>25. 11. 2024</v>
      </c>
      <c r="H7" s="22"/>
    </row>
    <row r="8" s="2" customFormat="1" ht="10.8" customHeight="1">
      <c r="A8" s="40"/>
      <c r="B8" s="46"/>
      <c r="C8" s="40"/>
      <c r="D8" s="40"/>
      <c r="E8" s="40"/>
      <c r="F8" s="40"/>
      <c r="G8" s="40"/>
      <c r="H8" s="46"/>
    </row>
    <row r="9" s="10" customFormat="1" ht="29.28" customHeight="1">
      <c r="A9" s="174"/>
      <c r="B9" s="282"/>
      <c r="C9" s="283" t="s">
        <v>58</v>
      </c>
      <c r="D9" s="284" t="s">
        <v>59</v>
      </c>
      <c r="E9" s="284" t="s">
        <v>120</v>
      </c>
      <c r="F9" s="285" t="s">
        <v>642</v>
      </c>
      <c r="G9" s="174"/>
      <c r="H9" s="282"/>
    </row>
    <row r="10" s="2" customFormat="1" ht="26.4" customHeight="1">
      <c r="A10" s="40"/>
      <c r="B10" s="46"/>
      <c r="C10" s="286" t="s">
        <v>82</v>
      </c>
      <c r="D10" s="286" t="s">
        <v>83</v>
      </c>
      <c r="E10" s="40"/>
      <c r="F10" s="40"/>
      <c r="G10" s="40"/>
      <c r="H10" s="46"/>
    </row>
    <row r="11" s="2" customFormat="1" ht="16.8" customHeight="1">
      <c r="A11" s="40"/>
      <c r="B11" s="46"/>
      <c r="C11" s="287" t="s">
        <v>91</v>
      </c>
      <c r="D11" s="288" t="s">
        <v>19</v>
      </c>
      <c r="E11" s="289" t="s">
        <v>19</v>
      </c>
      <c r="F11" s="290">
        <v>116.66</v>
      </c>
      <c r="G11" s="40"/>
      <c r="H11" s="46"/>
    </row>
    <row r="12" s="2" customFormat="1" ht="16.8" customHeight="1">
      <c r="A12" s="40"/>
      <c r="B12" s="46"/>
      <c r="C12" s="291" t="s">
        <v>19</v>
      </c>
      <c r="D12" s="291" t="s">
        <v>146</v>
      </c>
      <c r="E12" s="19" t="s">
        <v>19</v>
      </c>
      <c r="F12" s="292">
        <v>0</v>
      </c>
      <c r="G12" s="40"/>
      <c r="H12" s="46"/>
    </row>
    <row r="13" s="2" customFormat="1" ht="16.8" customHeight="1">
      <c r="A13" s="40"/>
      <c r="B13" s="46"/>
      <c r="C13" s="291" t="s">
        <v>19</v>
      </c>
      <c r="D13" s="291" t="s">
        <v>176</v>
      </c>
      <c r="E13" s="19" t="s">
        <v>19</v>
      </c>
      <c r="F13" s="292">
        <v>62.399999999999999</v>
      </c>
      <c r="G13" s="40"/>
      <c r="H13" s="46"/>
    </row>
    <row r="14" s="2" customFormat="1" ht="16.8" customHeight="1">
      <c r="A14" s="40"/>
      <c r="B14" s="46"/>
      <c r="C14" s="291" t="s">
        <v>19</v>
      </c>
      <c r="D14" s="291" t="s">
        <v>19</v>
      </c>
      <c r="E14" s="19" t="s">
        <v>19</v>
      </c>
      <c r="F14" s="292">
        <v>0</v>
      </c>
      <c r="G14" s="40"/>
      <c r="H14" s="46"/>
    </row>
    <row r="15" s="2" customFormat="1" ht="16.8" customHeight="1">
      <c r="A15" s="40"/>
      <c r="B15" s="46"/>
      <c r="C15" s="291" t="s">
        <v>19</v>
      </c>
      <c r="D15" s="291" t="s">
        <v>149</v>
      </c>
      <c r="E15" s="19" t="s">
        <v>19</v>
      </c>
      <c r="F15" s="292">
        <v>0</v>
      </c>
      <c r="G15" s="40"/>
      <c r="H15" s="46"/>
    </row>
    <row r="16" s="2" customFormat="1" ht="16.8" customHeight="1">
      <c r="A16" s="40"/>
      <c r="B16" s="46"/>
      <c r="C16" s="291" t="s">
        <v>19</v>
      </c>
      <c r="D16" s="291" t="s">
        <v>177</v>
      </c>
      <c r="E16" s="19" t="s">
        <v>19</v>
      </c>
      <c r="F16" s="292">
        <v>54.259999999999998</v>
      </c>
      <c r="G16" s="40"/>
      <c r="H16" s="46"/>
    </row>
    <row r="17" s="2" customFormat="1" ht="16.8" customHeight="1">
      <c r="A17" s="40"/>
      <c r="B17" s="46"/>
      <c r="C17" s="291" t="s">
        <v>91</v>
      </c>
      <c r="D17" s="291" t="s">
        <v>152</v>
      </c>
      <c r="E17" s="19" t="s">
        <v>19</v>
      </c>
      <c r="F17" s="292">
        <v>116.66</v>
      </c>
      <c r="G17" s="40"/>
      <c r="H17" s="46"/>
    </row>
    <row r="18" s="2" customFormat="1" ht="16.8" customHeight="1">
      <c r="A18" s="40"/>
      <c r="B18" s="46"/>
      <c r="C18" s="293" t="s">
        <v>643</v>
      </c>
      <c r="D18" s="40"/>
      <c r="E18" s="40"/>
      <c r="F18" s="40"/>
      <c r="G18" s="40"/>
      <c r="H18" s="46"/>
    </row>
    <row r="19" s="2" customFormat="1" ht="16.8" customHeight="1">
      <c r="A19" s="40"/>
      <c r="B19" s="46"/>
      <c r="C19" s="291" t="s">
        <v>172</v>
      </c>
      <c r="D19" s="291" t="s">
        <v>644</v>
      </c>
      <c r="E19" s="19" t="s">
        <v>157</v>
      </c>
      <c r="F19" s="292">
        <v>116.66</v>
      </c>
      <c r="G19" s="40"/>
      <c r="H19" s="46"/>
    </row>
    <row r="20" s="2" customFormat="1" ht="16.8" customHeight="1">
      <c r="A20" s="40"/>
      <c r="B20" s="46"/>
      <c r="C20" s="291" t="s">
        <v>198</v>
      </c>
      <c r="D20" s="291" t="s">
        <v>645</v>
      </c>
      <c r="E20" s="19" t="s">
        <v>157</v>
      </c>
      <c r="F20" s="292">
        <v>323.44</v>
      </c>
      <c r="G20" s="40"/>
      <c r="H20" s="46"/>
    </row>
    <row r="21" s="2" customFormat="1" ht="16.8" customHeight="1">
      <c r="A21" s="40"/>
      <c r="B21" s="46"/>
      <c r="C21" s="287" t="s">
        <v>93</v>
      </c>
      <c r="D21" s="288" t="s">
        <v>19</v>
      </c>
      <c r="E21" s="289" t="s">
        <v>19</v>
      </c>
      <c r="F21" s="290">
        <v>32.119999999999997</v>
      </c>
      <c r="G21" s="40"/>
      <c r="H21" s="46"/>
    </row>
    <row r="22" s="2" customFormat="1" ht="16.8" customHeight="1">
      <c r="A22" s="40"/>
      <c r="B22" s="46"/>
      <c r="C22" s="291" t="s">
        <v>19</v>
      </c>
      <c r="D22" s="291" t="s">
        <v>143</v>
      </c>
      <c r="E22" s="19" t="s">
        <v>19</v>
      </c>
      <c r="F22" s="292">
        <v>0</v>
      </c>
      <c r="G22" s="40"/>
      <c r="H22" s="46"/>
    </row>
    <row r="23" s="2" customFormat="1" ht="16.8" customHeight="1">
      <c r="A23" s="40"/>
      <c r="B23" s="46"/>
      <c r="C23" s="291" t="s">
        <v>19</v>
      </c>
      <c r="D23" s="291" t="s">
        <v>211</v>
      </c>
      <c r="E23" s="19" t="s">
        <v>19</v>
      </c>
      <c r="F23" s="292">
        <v>0</v>
      </c>
      <c r="G23" s="40"/>
      <c r="H23" s="46"/>
    </row>
    <row r="24" s="2" customFormat="1" ht="16.8" customHeight="1">
      <c r="A24" s="40"/>
      <c r="B24" s="46"/>
      <c r="C24" s="291" t="s">
        <v>19</v>
      </c>
      <c r="D24" s="291" t="s">
        <v>212</v>
      </c>
      <c r="E24" s="19" t="s">
        <v>19</v>
      </c>
      <c r="F24" s="292">
        <v>32.119999999999997</v>
      </c>
      <c r="G24" s="40"/>
      <c r="H24" s="46"/>
    </row>
    <row r="25" s="2" customFormat="1" ht="16.8" customHeight="1">
      <c r="A25" s="40"/>
      <c r="B25" s="46"/>
      <c r="C25" s="291" t="s">
        <v>93</v>
      </c>
      <c r="D25" s="291" t="s">
        <v>152</v>
      </c>
      <c r="E25" s="19" t="s">
        <v>19</v>
      </c>
      <c r="F25" s="292">
        <v>32.119999999999997</v>
      </c>
      <c r="G25" s="40"/>
      <c r="H25" s="46"/>
    </row>
    <row r="26" s="2" customFormat="1" ht="16.8" customHeight="1">
      <c r="A26" s="40"/>
      <c r="B26" s="46"/>
      <c r="C26" s="293" t="s">
        <v>643</v>
      </c>
      <c r="D26" s="40"/>
      <c r="E26" s="40"/>
      <c r="F26" s="40"/>
      <c r="G26" s="40"/>
      <c r="H26" s="46"/>
    </row>
    <row r="27" s="2" customFormat="1" ht="16.8" customHeight="1">
      <c r="A27" s="40"/>
      <c r="B27" s="46"/>
      <c r="C27" s="291" t="s">
        <v>207</v>
      </c>
      <c r="D27" s="291" t="s">
        <v>646</v>
      </c>
      <c r="E27" s="19" t="s">
        <v>157</v>
      </c>
      <c r="F27" s="292">
        <v>32.119999999999997</v>
      </c>
      <c r="G27" s="40"/>
      <c r="H27" s="46"/>
    </row>
    <row r="28" s="2" customFormat="1" ht="16.8" customHeight="1">
      <c r="A28" s="40"/>
      <c r="B28" s="46"/>
      <c r="C28" s="291" t="s">
        <v>162</v>
      </c>
      <c r="D28" s="291" t="s">
        <v>647</v>
      </c>
      <c r="E28" s="19" t="s">
        <v>157</v>
      </c>
      <c r="F28" s="292">
        <v>206.78</v>
      </c>
      <c r="G28" s="40"/>
      <c r="H28" s="46"/>
    </row>
    <row r="29" s="2" customFormat="1" ht="16.8" customHeight="1">
      <c r="A29" s="40"/>
      <c r="B29" s="46"/>
      <c r="C29" s="291" t="s">
        <v>198</v>
      </c>
      <c r="D29" s="291" t="s">
        <v>645</v>
      </c>
      <c r="E29" s="19" t="s">
        <v>157</v>
      </c>
      <c r="F29" s="292">
        <v>323.44</v>
      </c>
      <c r="G29" s="40"/>
      <c r="H29" s="46"/>
    </row>
    <row r="30" s="2" customFormat="1" ht="16.8" customHeight="1">
      <c r="A30" s="40"/>
      <c r="B30" s="46"/>
      <c r="C30" s="287" t="s">
        <v>96</v>
      </c>
      <c r="D30" s="288" t="s">
        <v>19</v>
      </c>
      <c r="E30" s="289" t="s">
        <v>19</v>
      </c>
      <c r="F30" s="290">
        <v>77.320999999999998</v>
      </c>
      <c r="G30" s="40"/>
      <c r="H30" s="46"/>
    </row>
    <row r="31" s="2" customFormat="1" ht="16.8" customHeight="1">
      <c r="A31" s="40"/>
      <c r="B31" s="46"/>
      <c r="C31" s="291" t="s">
        <v>19</v>
      </c>
      <c r="D31" s="291" t="s">
        <v>146</v>
      </c>
      <c r="E31" s="19" t="s">
        <v>19</v>
      </c>
      <c r="F31" s="292">
        <v>0</v>
      </c>
      <c r="G31" s="40"/>
      <c r="H31" s="46"/>
    </row>
    <row r="32" s="2" customFormat="1" ht="16.8" customHeight="1">
      <c r="A32" s="40"/>
      <c r="B32" s="46"/>
      <c r="C32" s="291" t="s">
        <v>19</v>
      </c>
      <c r="D32" s="291" t="s">
        <v>147</v>
      </c>
      <c r="E32" s="19" t="s">
        <v>19</v>
      </c>
      <c r="F32" s="292">
        <v>0</v>
      </c>
      <c r="G32" s="40"/>
      <c r="H32" s="46"/>
    </row>
    <row r="33" s="2" customFormat="1" ht="16.8" customHeight="1">
      <c r="A33" s="40"/>
      <c r="B33" s="46"/>
      <c r="C33" s="291" t="s">
        <v>19</v>
      </c>
      <c r="D33" s="291" t="s">
        <v>160</v>
      </c>
      <c r="E33" s="19" t="s">
        <v>19</v>
      </c>
      <c r="F33" s="292">
        <v>31.199999999999999</v>
      </c>
      <c r="G33" s="40"/>
      <c r="H33" s="46"/>
    </row>
    <row r="34" s="2" customFormat="1" ht="16.8" customHeight="1">
      <c r="A34" s="40"/>
      <c r="B34" s="46"/>
      <c r="C34" s="291" t="s">
        <v>19</v>
      </c>
      <c r="D34" s="291" t="s">
        <v>19</v>
      </c>
      <c r="E34" s="19" t="s">
        <v>19</v>
      </c>
      <c r="F34" s="292">
        <v>0</v>
      </c>
      <c r="G34" s="40"/>
      <c r="H34" s="46"/>
    </row>
    <row r="35" s="2" customFormat="1" ht="16.8" customHeight="1">
      <c r="A35" s="40"/>
      <c r="B35" s="46"/>
      <c r="C35" s="291" t="s">
        <v>19</v>
      </c>
      <c r="D35" s="291" t="s">
        <v>149</v>
      </c>
      <c r="E35" s="19" t="s">
        <v>19</v>
      </c>
      <c r="F35" s="292">
        <v>0</v>
      </c>
      <c r="G35" s="40"/>
      <c r="H35" s="46"/>
    </row>
    <row r="36" s="2" customFormat="1" ht="16.8" customHeight="1">
      <c r="A36" s="40"/>
      <c r="B36" s="46"/>
      <c r="C36" s="291" t="s">
        <v>19</v>
      </c>
      <c r="D36" s="291" t="s">
        <v>150</v>
      </c>
      <c r="E36" s="19" t="s">
        <v>19</v>
      </c>
      <c r="F36" s="292">
        <v>0</v>
      </c>
      <c r="G36" s="40"/>
      <c r="H36" s="46"/>
    </row>
    <row r="37" s="2" customFormat="1" ht="16.8" customHeight="1">
      <c r="A37" s="40"/>
      <c r="B37" s="46"/>
      <c r="C37" s="291" t="s">
        <v>19</v>
      </c>
      <c r="D37" s="291" t="s">
        <v>161</v>
      </c>
      <c r="E37" s="19" t="s">
        <v>19</v>
      </c>
      <c r="F37" s="292">
        <v>46.121000000000002</v>
      </c>
      <c r="G37" s="40"/>
      <c r="H37" s="46"/>
    </row>
    <row r="38" s="2" customFormat="1" ht="16.8" customHeight="1">
      <c r="A38" s="40"/>
      <c r="B38" s="46"/>
      <c r="C38" s="291" t="s">
        <v>96</v>
      </c>
      <c r="D38" s="291" t="s">
        <v>152</v>
      </c>
      <c r="E38" s="19" t="s">
        <v>19</v>
      </c>
      <c r="F38" s="292">
        <v>77.320999999999998</v>
      </c>
      <c r="G38" s="40"/>
      <c r="H38" s="46"/>
    </row>
    <row r="39" s="2" customFormat="1" ht="16.8" customHeight="1">
      <c r="A39" s="40"/>
      <c r="B39" s="46"/>
      <c r="C39" s="293" t="s">
        <v>643</v>
      </c>
      <c r="D39" s="40"/>
      <c r="E39" s="40"/>
      <c r="F39" s="40"/>
      <c r="G39" s="40"/>
      <c r="H39" s="46"/>
    </row>
    <row r="40" s="2" customFormat="1" ht="16.8" customHeight="1">
      <c r="A40" s="40"/>
      <c r="B40" s="46"/>
      <c r="C40" s="291" t="s">
        <v>155</v>
      </c>
      <c r="D40" s="291" t="s">
        <v>648</v>
      </c>
      <c r="E40" s="19" t="s">
        <v>157</v>
      </c>
      <c r="F40" s="292">
        <v>77.320999999999998</v>
      </c>
      <c r="G40" s="40"/>
      <c r="H40" s="46"/>
    </row>
    <row r="41" s="2" customFormat="1" ht="16.8" customHeight="1">
      <c r="A41" s="40"/>
      <c r="B41" s="46"/>
      <c r="C41" s="291" t="s">
        <v>162</v>
      </c>
      <c r="D41" s="291" t="s">
        <v>647</v>
      </c>
      <c r="E41" s="19" t="s">
        <v>157</v>
      </c>
      <c r="F41" s="292">
        <v>178.02099999999999</v>
      </c>
      <c r="G41" s="40"/>
      <c r="H41" s="46"/>
    </row>
    <row r="42" s="2" customFormat="1" ht="16.8" customHeight="1">
      <c r="A42" s="40"/>
      <c r="B42" s="46"/>
      <c r="C42" s="287" t="s">
        <v>98</v>
      </c>
      <c r="D42" s="288" t="s">
        <v>19</v>
      </c>
      <c r="E42" s="289" t="s">
        <v>19</v>
      </c>
      <c r="F42" s="290">
        <v>504</v>
      </c>
      <c r="G42" s="40"/>
      <c r="H42" s="46"/>
    </row>
    <row r="43" s="2" customFormat="1" ht="16.8" customHeight="1">
      <c r="A43" s="40"/>
      <c r="B43" s="46"/>
      <c r="C43" s="291" t="s">
        <v>19</v>
      </c>
      <c r="D43" s="291" t="s">
        <v>143</v>
      </c>
      <c r="E43" s="19" t="s">
        <v>19</v>
      </c>
      <c r="F43" s="292">
        <v>0</v>
      </c>
      <c r="G43" s="40"/>
      <c r="H43" s="46"/>
    </row>
    <row r="44" s="2" customFormat="1" ht="16.8" customHeight="1">
      <c r="A44" s="40"/>
      <c r="B44" s="46"/>
      <c r="C44" s="291" t="s">
        <v>19</v>
      </c>
      <c r="D44" s="291" t="s">
        <v>211</v>
      </c>
      <c r="E44" s="19" t="s">
        <v>19</v>
      </c>
      <c r="F44" s="292">
        <v>0</v>
      </c>
      <c r="G44" s="40"/>
      <c r="H44" s="46"/>
    </row>
    <row r="45" s="2" customFormat="1" ht="16.8" customHeight="1">
      <c r="A45" s="40"/>
      <c r="B45" s="46"/>
      <c r="C45" s="291" t="s">
        <v>19</v>
      </c>
      <c r="D45" s="291" t="s">
        <v>217</v>
      </c>
      <c r="E45" s="19" t="s">
        <v>19</v>
      </c>
      <c r="F45" s="292">
        <v>80.299999999999997</v>
      </c>
      <c r="G45" s="40"/>
      <c r="H45" s="46"/>
    </row>
    <row r="46" s="2" customFormat="1" ht="16.8" customHeight="1">
      <c r="A46" s="40"/>
      <c r="B46" s="46"/>
      <c r="C46" s="291" t="s">
        <v>19</v>
      </c>
      <c r="D46" s="291" t="s">
        <v>144</v>
      </c>
      <c r="E46" s="19" t="s">
        <v>19</v>
      </c>
      <c r="F46" s="292">
        <v>0</v>
      </c>
      <c r="G46" s="40"/>
      <c r="H46" s="46"/>
    </row>
    <row r="47" s="2" customFormat="1" ht="16.8" customHeight="1">
      <c r="A47" s="40"/>
      <c r="B47" s="46"/>
      <c r="C47" s="291" t="s">
        <v>19</v>
      </c>
      <c r="D47" s="291" t="s">
        <v>145</v>
      </c>
      <c r="E47" s="19" t="s">
        <v>19</v>
      </c>
      <c r="F47" s="292">
        <v>423.69999999999999</v>
      </c>
      <c r="G47" s="40"/>
      <c r="H47" s="46"/>
    </row>
    <row r="48" s="2" customFormat="1" ht="16.8" customHeight="1">
      <c r="A48" s="40"/>
      <c r="B48" s="46"/>
      <c r="C48" s="291" t="s">
        <v>98</v>
      </c>
      <c r="D48" s="291" t="s">
        <v>152</v>
      </c>
      <c r="E48" s="19" t="s">
        <v>19</v>
      </c>
      <c r="F48" s="292">
        <v>504</v>
      </c>
      <c r="G48" s="40"/>
      <c r="H48" s="46"/>
    </row>
    <row r="49" s="2" customFormat="1" ht="16.8" customHeight="1">
      <c r="A49" s="40"/>
      <c r="B49" s="46"/>
      <c r="C49" s="293" t="s">
        <v>643</v>
      </c>
      <c r="D49" s="40"/>
      <c r="E49" s="40"/>
      <c r="F49" s="40"/>
      <c r="G49" s="40"/>
      <c r="H49" s="46"/>
    </row>
    <row r="50" s="2" customFormat="1" ht="16.8" customHeight="1">
      <c r="A50" s="40"/>
      <c r="B50" s="46"/>
      <c r="C50" s="291" t="s">
        <v>213</v>
      </c>
      <c r="D50" s="291" t="s">
        <v>649</v>
      </c>
      <c r="E50" s="19" t="s">
        <v>137</v>
      </c>
      <c r="F50" s="292">
        <v>1125.3</v>
      </c>
      <c r="G50" s="40"/>
      <c r="H50" s="46"/>
    </row>
    <row r="51" s="2" customFormat="1" ht="16.8" customHeight="1">
      <c r="A51" s="40"/>
      <c r="B51" s="46"/>
      <c r="C51" s="291" t="s">
        <v>162</v>
      </c>
      <c r="D51" s="291" t="s">
        <v>647</v>
      </c>
      <c r="E51" s="19" t="s">
        <v>157</v>
      </c>
      <c r="F51" s="292">
        <v>206.78</v>
      </c>
      <c r="G51" s="40"/>
      <c r="H51" s="46"/>
    </row>
    <row r="52" s="2" customFormat="1" ht="16.8" customHeight="1">
      <c r="A52" s="40"/>
      <c r="B52" s="46"/>
      <c r="C52" s="291" t="s">
        <v>198</v>
      </c>
      <c r="D52" s="291" t="s">
        <v>645</v>
      </c>
      <c r="E52" s="19" t="s">
        <v>157</v>
      </c>
      <c r="F52" s="292">
        <v>323.44</v>
      </c>
      <c r="G52" s="40"/>
      <c r="H52" s="46"/>
    </row>
    <row r="53" s="2" customFormat="1" ht="16.8" customHeight="1">
      <c r="A53" s="40"/>
      <c r="B53" s="46"/>
      <c r="C53" s="287" t="s">
        <v>100</v>
      </c>
      <c r="D53" s="288" t="s">
        <v>19</v>
      </c>
      <c r="E53" s="289" t="s">
        <v>19</v>
      </c>
      <c r="F53" s="290">
        <v>621.29999999999995</v>
      </c>
      <c r="G53" s="40"/>
      <c r="H53" s="46"/>
    </row>
    <row r="54" s="2" customFormat="1" ht="16.8" customHeight="1">
      <c r="A54" s="40"/>
      <c r="B54" s="46"/>
      <c r="C54" s="291" t="s">
        <v>19</v>
      </c>
      <c r="D54" s="291" t="s">
        <v>146</v>
      </c>
      <c r="E54" s="19" t="s">
        <v>19</v>
      </c>
      <c r="F54" s="292">
        <v>0</v>
      </c>
      <c r="G54" s="40"/>
      <c r="H54" s="46"/>
    </row>
    <row r="55" s="2" customFormat="1" ht="16.8" customHeight="1">
      <c r="A55" s="40"/>
      <c r="B55" s="46"/>
      <c r="C55" s="291" t="s">
        <v>19</v>
      </c>
      <c r="D55" s="291" t="s">
        <v>218</v>
      </c>
      <c r="E55" s="19" t="s">
        <v>19</v>
      </c>
      <c r="F55" s="292">
        <v>350</v>
      </c>
      <c r="G55" s="40"/>
      <c r="H55" s="46"/>
    </row>
    <row r="56" s="2" customFormat="1" ht="16.8" customHeight="1">
      <c r="A56" s="40"/>
      <c r="B56" s="46"/>
      <c r="C56" s="291" t="s">
        <v>19</v>
      </c>
      <c r="D56" s="291" t="s">
        <v>19</v>
      </c>
      <c r="E56" s="19" t="s">
        <v>19</v>
      </c>
      <c r="F56" s="292">
        <v>0</v>
      </c>
      <c r="G56" s="40"/>
      <c r="H56" s="46"/>
    </row>
    <row r="57" s="2" customFormat="1" ht="16.8" customHeight="1">
      <c r="A57" s="40"/>
      <c r="B57" s="46"/>
      <c r="C57" s="291" t="s">
        <v>19</v>
      </c>
      <c r="D57" s="291" t="s">
        <v>149</v>
      </c>
      <c r="E57" s="19" t="s">
        <v>19</v>
      </c>
      <c r="F57" s="292">
        <v>0</v>
      </c>
      <c r="G57" s="40"/>
      <c r="H57" s="46"/>
    </row>
    <row r="58" s="2" customFormat="1" ht="16.8" customHeight="1">
      <c r="A58" s="40"/>
      <c r="B58" s="46"/>
      <c r="C58" s="291" t="s">
        <v>19</v>
      </c>
      <c r="D58" s="291" t="s">
        <v>151</v>
      </c>
      <c r="E58" s="19" t="s">
        <v>19</v>
      </c>
      <c r="F58" s="292">
        <v>271.30000000000001</v>
      </c>
      <c r="G58" s="40"/>
      <c r="H58" s="46"/>
    </row>
    <row r="59" s="2" customFormat="1" ht="16.8" customHeight="1">
      <c r="A59" s="40"/>
      <c r="B59" s="46"/>
      <c r="C59" s="291" t="s">
        <v>100</v>
      </c>
      <c r="D59" s="291" t="s">
        <v>152</v>
      </c>
      <c r="E59" s="19" t="s">
        <v>19</v>
      </c>
      <c r="F59" s="292">
        <v>621.29999999999995</v>
      </c>
      <c r="G59" s="40"/>
      <c r="H59" s="46"/>
    </row>
    <row r="60" s="2" customFormat="1" ht="16.8" customHeight="1">
      <c r="A60" s="40"/>
      <c r="B60" s="46"/>
      <c r="C60" s="293" t="s">
        <v>643</v>
      </c>
      <c r="D60" s="40"/>
      <c r="E60" s="40"/>
      <c r="F60" s="40"/>
      <c r="G60" s="40"/>
      <c r="H60" s="46"/>
    </row>
    <row r="61" s="2" customFormat="1" ht="16.8" customHeight="1">
      <c r="A61" s="40"/>
      <c r="B61" s="46"/>
      <c r="C61" s="291" t="s">
        <v>213</v>
      </c>
      <c r="D61" s="291" t="s">
        <v>649</v>
      </c>
      <c r="E61" s="19" t="s">
        <v>137</v>
      </c>
      <c r="F61" s="292">
        <v>1125.3</v>
      </c>
      <c r="G61" s="40"/>
      <c r="H61" s="46"/>
    </row>
    <row r="62" s="2" customFormat="1" ht="16.8" customHeight="1">
      <c r="A62" s="40"/>
      <c r="B62" s="46"/>
      <c r="C62" s="291" t="s">
        <v>162</v>
      </c>
      <c r="D62" s="291" t="s">
        <v>647</v>
      </c>
      <c r="E62" s="19" t="s">
        <v>157</v>
      </c>
      <c r="F62" s="292">
        <v>206.78</v>
      </c>
      <c r="G62" s="40"/>
      <c r="H62" s="46"/>
    </row>
    <row r="63" s="2" customFormat="1" ht="16.8" customHeight="1">
      <c r="A63" s="40"/>
      <c r="B63" s="46"/>
      <c r="C63" s="291" t="s">
        <v>198</v>
      </c>
      <c r="D63" s="291" t="s">
        <v>645</v>
      </c>
      <c r="E63" s="19" t="s">
        <v>157</v>
      </c>
      <c r="F63" s="292">
        <v>323.44</v>
      </c>
      <c r="G63" s="40"/>
      <c r="H63" s="46"/>
    </row>
    <row r="64" s="2" customFormat="1" ht="16.8" customHeight="1">
      <c r="A64" s="40"/>
      <c r="B64" s="46"/>
      <c r="C64" s="287" t="s">
        <v>102</v>
      </c>
      <c r="D64" s="288" t="s">
        <v>19</v>
      </c>
      <c r="E64" s="289" t="s">
        <v>19</v>
      </c>
      <c r="F64" s="290">
        <v>1007</v>
      </c>
      <c r="G64" s="40"/>
      <c r="H64" s="46"/>
    </row>
    <row r="65" s="2" customFormat="1" ht="16.8" customHeight="1">
      <c r="A65" s="40"/>
      <c r="B65" s="46"/>
      <c r="C65" s="291" t="s">
        <v>19</v>
      </c>
      <c r="D65" s="291" t="s">
        <v>143</v>
      </c>
      <c r="E65" s="19" t="s">
        <v>19</v>
      </c>
      <c r="F65" s="292">
        <v>0</v>
      </c>
      <c r="G65" s="40"/>
      <c r="H65" s="46"/>
    </row>
    <row r="66" s="2" customFormat="1" ht="16.8" customHeight="1">
      <c r="A66" s="40"/>
      <c r="B66" s="46"/>
      <c r="C66" s="291" t="s">
        <v>19</v>
      </c>
      <c r="D66" s="291" t="s">
        <v>144</v>
      </c>
      <c r="E66" s="19" t="s">
        <v>19</v>
      </c>
      <c r="F66" s="292">
        <v>0</v>
      </c>
      <c r="G66" s="40"/>
      <c r="H66" s="46"/>
    </row>
    <row r="67" s="2" customFormat="1" ht="16.8" customHeight="1">
      <c r="A67" s="40"/>
      <c r="B67" s="46"/>
      <c r="C67" s="291" t="s">
        <v>19</v>
      </c>
      <c r="D67" s="291" t="s">
        <v>145</v>
      </c>
      <c r="E67" s="19" t="s">
        <v>19</v>
      </c>
      <c r="F67" s="292">
        <v>423.69999999999999</v>
      </c>
      <c r="G67" s="40"/>
      <c r="H67" s="46"/>
    </row>
    <row r="68" s="2" customFormat="1" ht="16.8" customHeight="1">
      <c r="A68" s="40"/>
      <c r="B68" s="46"/>
      <c r="C68" s="291" t="s">
        <v>19</v>
      </c>
      <c r="D68" s="291" t="s">
        <v>19</v>
      </c>
      <c r="E68" s="19" t="s">
        <v>19</v>
      </c>
      <c r="F68" s="292">
        <v>0</v>
      </c>
      <c r="G68" s="40"/>
      <c r="H68" s="46"/>
    </row>
    <row r="69" s="2" customFormat="1" ht="16.8" customHeight="1">
      <c r="A69" s="40"/>
      <c r="B69" s="46"/>
      <c r="C69" s="291" t="s">
        <v>19</v>
      </c>
      <c r="D69" s="291" t="s">
        <v>146</v>
      </c>
      <c r="E69" s="19" t="s">
        <v>19</v>
      </c>
      <c r="F69" s="292">
        <v>0</v>
      </c>
      <c r="G69" s="40"/>
      <c r="H69" s="46"/>
    </row>
    <row r="70" s="2" customFormat="1" ht="16.8" customHeight="1">
      <c r="A70" s="40"/>
      <c r="B70" s="46"/>
      <c r="C70" s="291" t="s">
        <v>19</v>
      </c>
      <c r="D70" s="291" t="s">
        <v>147</v>
      </c>
      <c r="E70" s="19" t="s">
        <v>19</v>
      </c>
      <c r="F70" s="292">
        <v>0</v>
      </c>
      <c r="G70" s="40"/>
      <c r="H70" s="46"/>
    </row>
    <row r="71" s="2" customFormat="1" ht="16.8" customHeight="1">
      <c r="A71" s="40"/>
      <c r="B71" s="46"/>
      <c r="C71" s="291" t="s">
        <v>19</v>
      </c>
      <c r="D71" s="291" t="s">
        <v>148</v>
      </c>
      <c r="E71" s="19" t="s">
        <v>19</v>
      </c>
      <c r="F71" s="292">
        <v>312</v>
      </c>
      <c r="G71" s="40"/>
      <c r="H71" s="46"/>
    </row>
    <row r="72" s="2" customFormat="1" ht="16.8" customHeight="1">
      <c r="A72" s="40"/>
      <c r="B72" s="46"/>
      <c r="C72" s="291" t="s">
        <v>19</v>
      </c>
      <c r="D72" s="291" t="s">
        <v>19</v>
      </c>
      <c r="E72" s="19" t="s">
        <v>19</v>
      </c>
      <c r="F72" s="292">
        <v>0</v>
      </c>
      <c r="G72" s="40"/>
      <c r="H72" s="46"/>
    </row>
    <row r="73" s="2" customFormat="1" ht="16.8" customHeight="1">
      <c r="A73" s="40"/>
      <c r="B73" s="46"/>
      <c r="C73" s="291" t="s">
        <v>19</v>
      </c>
      <c r="D73" s="291" t="s">
        <v>149</v>
      </c>
      <c r="E73" s="19" t="s">
        <v>19</v>
      </c>
      <c r="F73" s="292">
        <v>0</v>
      </c>
      <c r="G73" s="40"/>
      <c r="H73" s="46"/>
    </row>
    <row r="74" s="2" customFormat="1" ht="16.8" customHeight="1">
      <c r="A74" s="40"/>
      <c r="B74" s="46"/>
      <c r="C74" s="291" t="s">
        <v>19</v>
      </c>
      <c r="D74" s="291" t="s">
        <v>150</v>
      </c>
      <c r="E74" s="19" t="s">
        <v>19</v>
      </c>
      <c r="F74" s="292">
        <v>0</v>
      </c>
      <c r="G74" s="40"/>
      <c r="H74" s="46"/>
    </row>
    <row r="75" s="2" customFormat="1" ht="16.8" customHeight="1">
      <c r="A75" s="40"/>
      <c r="B75" s="46"/>
      <c r="C75" s="291" t="s">
        <v>19</v>
      </c>
      <c r="D75" s="291" t="s">
        <v>151</v>
      </c>
      <c r="E75" s="19" t="s">
        <v>19</v>
      </c>
      <c r="F75" s="292">
        <v>271.30000000000001</v>
      </c>
      <c r="G75" s="40"/>
      <c r="H75" s="46"/>
    </row>
    <row r="76" s="2" customFormat="1" ht="16.8" customHeight="1">
      <c r="A76" s="40"/>
      <c r="B76" s="46"/>
      <c r="C76" s="291" t="s">
        <v>102</v>
      </c>
      <c r="D76" s="291" t="s">
        <v>152</v>
      </c>
      <c r="E76" s="19" t="s">
        <v>19</v>
      </c>
      <c r="F76" s="292">
        <v>1007</v>
      </c>
      <c r="G76" s="40"/>
      <c r="H76" s="46"/>
    </row>
    <row r="77" s="2" customFormat="1" ht="16.8" customHeight="1">
      <c r="A77" s="40"/>
      <c r="B77" s="46"/>
      <c r="C77" s="293" t="s">
        <v>643</v>
      </c>
      <c r="D77" s="40"/>
      <c r="E77" s="40"/>
      <c r="F77" s="40"/>
      <c r="G77" s="40"/>
      <c r="H77" s="46"/>
    </row>
    <row r="78" s="2" customFormat="1" ht="16.8" customHeight="1">
      <c r="A78" s="40"/>
      <c r="B78" s="46"/>
      <c r="C78" s="291" t="s">
        <v>135</v>
      </c>
      <c r="D78" s="291" t="s">
        <v>650</v>
      </c>
      <c r="E78" s="19" t="s">
        <v>137</v>
      </c>
      <c r="F78" s="292">
        <v>1007</v>
      </c>
      <c r="G78" s="40"/>
      <c r="H78" s="46"/>
    </row>
    <row r="79" s="2" customFormat="1" ht="16.8" customHeight="1">
      <c r="A79" s="40"/>
      <c r="B79" s="46"/>
      <c r="C79" s="291" t="s">
        <v>162</v>
      </c>
      <c r="D79" s="291" t="s">
        <v>647</v>
      </c>
      <c r="E79" s="19" t="s">
        <v>157</v>
      </c>
      <c r="F79" s="292">
        <v>178.02099999999999</v>
      </c>
      <c r="G79" s="40"/>
      <c r="H79" s="46"/>
    </row>
    <row r="80" s="2" customFormat="1" ht="7.44" customHeight="1">
      <c r="A80" s="40"/>
      <c r="B80" s="159"/>
      <c r="C80" s="160"/>
      <c r="D80" s="160"/>
      <c r="E80" s="160"/>
      <c r="F80" s="160"/>
      <c r="G80" s="160"/>
      <c r="H80" s="46"/>
    </row>
    <row r="81" s="2" customFormat="1">
      <c r="A81" s="40"/>
      <c r="B81" s="40"/>
      <c r="C81" s="40"/>
      <c r="D81" s="40"/>
      <c r="E81" s="40"/>
      <c r="F81" s="40"/>
      <c r="G81" s="40"/>
      <c r="H81" s="40"/>
    </row>
  </sheetData>
  <sheetProtection sheet="1" formatColumns="0" formatRows="0" objects="1" scenarios="1" spinCount="100000" saltValue="nmde7OU7EIS7p+F21Vyg5wlPy0k/JW+la59qvnGHqUI2Vqy21KRvD/3OqBGZwXaXVSnIXiwaSEIiCpg5uNFt6A==" hashValue="um1o3ASjrGFta351Y+SZaAF2zzNlPP3lcj0e150dt8lRUfJ1/UNAJ4liYmjIkpbklzP5O6+Sj9CrUw7O8XeiQg==" algorithmName="SHA-512" password="CC35"/>
  <mergeCells count="2">
    <mergeCell ref="D5:F5"/>
    <mergeCell ref="D6:F6"/>
  </mergeCells>
  <pageSetup paperSize="9" orientation="landscape" blackAndWhite="1" fitToHeight="0"/>
  <headerFooter>
    <oddFooter>&amp;CStrana &amp;P z &amp;N</oddFooter>
  </headerFooter>
  <drawing r:id="rId1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 topLeftCell="A43"/>
  </sheetViews>
  <cols>
    <col min="1" max="1" width="8.332031" style="294" customWidth="1"/>
    <col min="2" max="2" width="1.667969" style="294" customWidth="1"/>
    <col min="3" max="4" width="5" style="294" customWidth="1"/>
    <col min="5" max="5" width="11.66016" style="294" customWidth="1"/>
    <col min="6" max="6" width="9.160156" style="294" customWidth="1"/>
    <col min="7" max="7" width="5" style="294" customWidth="1"/>
    <col min="8" max="8" width="77.83203" style="294" customWidth="1"/>
    <col min="9" max="10" width="20" style="294" customWidth="1"/>
    <col min="11" max="11" width="1.667969" style="294" customWidth="1"/>
  </cols>
  <sheetData>
    <row r="1" s="1" customFormat="1" ht="37.5" customHeight="1"/>
    <row r="2" s="1" customFormat="1" ht="7.5" customHeight="1">
      <c r="B2" s="295"/>
      <c r="C2" s="296"/>
      <c r="D2" s="296"/>
      <c r="E2" s="296"/>
      <c r="F2" s="296"/>
      <c r="G2" s="296"/>
      <c r="H2" s="296"/>
      <c r="I2" s="296"/>
      <c r="J2" s="296"/>
      <c r="K2" s="297"/>
    </row>
    <row r="3" s="16" customFormat="1" ht="45" customHeight="1">
      <c r="B3" s="298"/>
      <c r="C3" s="299" t="s">
        <v>651</v>
      </c>
      <c r="D3" s="299"/>
      <c r="E3" s="299"/>
      <c r="F3" s="299"/>
      <c r="G3" s="299"/>
      <c r="H3" s="299"/>
      <c r="I3" s="299"/>
      <c r="J3" s="299"/>
      <c r="K3" s="300"/>
    </row>
    <row r="4" s="1" customFormat="1" ht="25.5" customHeight="1">
      <c r="B4" s="301"/>
      <c r="C4" s="302" t="s">
        <v>652</v>
      </c>
      <c r="D4" s="302"/>
      <c r="E4" s="302"/>
      <c r="F4" s="302"/>
      <c r="G4" s="302"/>
      <c r="H4" s="302"/>
      <c r="I4" s="302"/>
      <c r="J4" s="302"/>
      <c r="K4" s="303"/>
    </row>
    <row r="5" s="1" customFormat="1" ht="5.25" customHeight="1">
      <c r="B5" s="301"/>
      <c r="C5" s="304"/>
      <c r="D5" s="304"/>
      <c r="E5" s="304"/>
      <c r="F5" s="304"/>
      <c r="G5" s="304"/>
      <c r="H5" s="304"/>
      <c r="I5" s="304"/>
      <c r="J5" s="304"/>
      <c r="K5" s="303"/>
    </row>
    <row r="6" s="1" customFormat="1" ht="15" customHeight="1">
      <c r="B6" s="301"/>
      <c r="C6" s="305" t="s">
        <v>653</v>
      </c>
      <c r="D6" s="305"/>
      <c r="E6" s="305"/>
      <c r="F6" s="305"/>
      <c r="G6" s="305"/>
      <c r="H6" s="305"/>
      <c r="I6" s="305"/>
      <c r="J6" s="305"/>
      <c r="K6" s="303"/>
    </row>
    <row r="7" s="1" customFormat="1" ht="15" customHeight="1">
      <c r="B7" s="306"/>
      <c r="C7" s="305" t="s">
        <v>654</v>
      </c>
      <c r="D7" s="305"/>
      <c r="E7" s="305"/>
      <c r="F7" s="305"/>
      <c r="G7" s="305"/>
      <c r="H7" s="305"/>
      <c r="I7" s="305"/>
      <c r="J7" s="305"/>
      <c r="K7" s="303"/>
    </row>
    <row r="8" s="1" customFormat="1" ht="12.75" customHeight="1">
      <c r="B8" s="306"/>
      <c r="C8" s="305"/>
      <c r="D8" s="305"/>
      <c r="E8" s="305"/>
      <c r="F8" s="305"/>
      <c r="G8" s="305"/>
      <c r="H8" s="305"/>
      <c r="I8" s="305"/>
      <c r="J8" s="305"/>
      <c r="K8" s="303"/>
    </row>
    <row r="9" s="1" customFormat="1" ht="15" customHeight="1">
      <c r="B9" s="306"/>
      <c r="C9" s="305" t="s">
        <v>655</v>
      </c>
      <c r="D9" s="305"/>
      <c r="E9" s="305"/>
      <c r="F9" s="305"/>
      <c r="G9" s="305"/>
      <c r="H9" s="305"/>
      <c r="I9" s="305"/>
      <c r="J9" s="305"/>
      <c r="K9" s="303"/>
    </row>
    <row r="10" s="1" customFormat="1" ht="15" customHeight="1">
      <c r="B10" s="306"/>
      <c r="C10" s="305"/>
      <c r="D10" s="305" t="s">
        <v>656</v>
      </c>
      <c r="E10" s="305"/>
      <c r="F10" s="305"/>
      <c r="G10" s="305"/>
      <c r="H10" s="305"/>
      <c r="I10" s="305"/>
      <c r="J10" s="305"/>
      <c r="K10" s="303"/>
    </row>
    <row r="11" s="1" customFormat="1" ht="15" customHeight="1">
      <c r="B11" s="306"/>
      <c r="C11" s="307"/>
      <c r="D11" s="305" t="s">
        <v>657</v>
      </c>
      <c r="E11" s="305"/>
      <c r="F11" s="305"/>
      <c r="G11" s="305"/>
      <c r="H11" s="305"/>
      <c r="I11" s="305"/>
      <c r="J11" s="305"/>
      <c r="K11" s="303"/>
    </row>
    <row r="12" s="1" customFormat="1" ht="15" customHeight="1">
      <c r="B12" s="306"/>
      <c r="C12" s="307"/>
      <c r="D12" s="305"/>
      <c r="E12" s="305"/>
      <c r="F12" s="305"/>
      <c r="G12" s="305"/>
      <c r="H12" s="305"/>
      <c r="I12" s="305"/>
      <c r="J12" s="305"/>
      <c r="K12" s="303"/>
    </row>
    <row r="13" s="1" customFormat="1" ht="15" customHeight="1">
      <c r="B13" s="306"/>
      <c r="C13" s="307"/>
      <c r="D13" s="308" t="s">
        <v>658</v>
      </c>
      <c r="E13" s="305"/>
      <c r="F13" s="305"/>
      <c r="G13" s="305"/>
      <c r="H13" s="305"/>
      <c r="I13" s="305"/>
      <c r="J13" s="305"/>
      <c r="K13" s="303"/>
    </row>
    <row r="14" s="1" customFormat="1" ht="12.75" customHeight="1">
      <c r="B14" s="306"/>
      <c r="C14" s="307"/>
      <c r="D14" s="307"/>
      <c r="E14" s="307"/>
      <c r="F14" s="307"/>
      <c r="G14" s="307"/>
      <c r="H14" s="307"/>
      <c r="I14" s="307"/>
      <c r="J14" s="307"/>
      <c r="K14" s="303"/>
    </row>
    <row r="15" s="1" customFormat="1" ht="15" customHeight="1">
      <c r="B15" s="306"/>
      <c r="C15" s="307"/>
      <c r="D15" s="305" t="s">
        <v>659</v>
      </c>
      <c r="E15" s="305"/>
      <c r="F15" s="305"/>
      <c r="G15" s="305"/>
      <c r="H15" s="305"/>
      <c r="I15" s="305"/>
      <c r="J15" s="305"/>
      <c r="K15" s="303"/>
    </row>
    <row r="16" s="1" customFormat="1" ht="15" customHeight="1">
      <c r="B16" s="306"/>
      <c r="C16" s="307"/>
      <c r="D16" s="305" t="s">
        <v>660</v>
      </c>
      <c r="E16" s="305"/>
      <c r="F16" s="305"/>
      <c r="G16" s="305"/>
      <c r="H16" s="305"/>
      <c r="I16" s="305"/>
      <c r="J16" s="305"/>
      <c r="K16" s="303"/>
    </row>
    <row r="17" s="1" customFormat="1" ht="15" customHeight="1">
      <c r="B17" s="306"/>
      <c r="C17" s="307"/>
      <c r="D17" s="305" t="s">
        <v>661</v>
      </c>
      <c r="E17" s="305"/>
      <c r="F17" s="305"/>
      <c r="G17" s="305"/>
      <c r="H17" s="305"/>
      <c r="I17" s="305"/>
      <c r="J17" s="305"/>
      <c r="K17" s="303"/>
    </row>
    <row r="18" s="1" customFormat="1" ht="15" customHeight="1">
      <c r="B18" s="306"/>
      <c r="C18" s="307"/>
      <c r="D18" s="307"/>
      <c r="E18" s="309" t="s">
        <v>84</v>
      </c>
      <c r="F18" s="305" t="s">
        <v>662</v>
      </c>
      <c r="G18" s="305"/>
      <c r="H18" s="305"/>
      <c r="I18" s="305"/>
      <c r="J18" s="305"/>
      <c r="K18" s="303"/>
    </row>
    <row r="19" s="1" customFormat="1" ht="15" customHeight="1">
      <c r="B19" s="306"/>
      <c r="C19" s="307"/>
      <c r="D19" s="307"/>
      <c r="E19" s="309" t="s">
        <v>663</v>
      </c>
      <c r="F19" s="305" t="s">
        <v>664</v>
      </c>
      <c r="G19" s="305"/>
      <c r="H19" s="305"/>
      <c r="I19" s="305"/>
      <c r="J19" s="305"/>
      <c r="K19" s="303"/>
    </row>
    <row r="20" s="1" customFormat="1" ht="15" customHeight="1">
      <c r="B20" s="306"/>
      <c r="C20" s="307"/>
      <c r="D20" s="307"/>
      <c r="E20" s="309" t="s">
        <v>665</v>
      </c>
      <c r="F20" s="305" t="s">
        <v>666</v>
      </c>
      <c r="G20" s="305"/>
      <c r="H20" s="305"/>
      <c r="I20" s="305"/>
      <c r="J20" s="305"/>
      <c r="K20" s="303"/>
    </row>
    <row r="21" s="1" customFormat="1" ht="15" customHeight="1">
      <c r="B21" s="306"/>
      <c r="C21" s="307"/>
      <c r="D21" s="307"/>
      <c r="E21" s="309" t="s">
        <v>667</v>
      </c>
      <c r="F21" s="305" t="s">
        <v>668</v>
      </c>
      <c r="G21" s="305"/>
      <c r="H21" s="305"/>
      <c r="I21" s="305"/>
      <c r="J21" s="305"/>
      <c r="K21" s="303"/>
    </row>
    <row r="22" s="1" customFormat="1" ht="15" customHeight="1">
      <c r="B22" s="306"/>
      <c r="C22" s="307"/>
      <c r="D22" s="307"/>
      <c r="E22" s="309" t="s">
        <v>669</v>
      </c>
      <c r="F22" s="305" t="s">
        <v>670</v>
      </c>
      <c r="G22" s="305"/>
      <c r="H22" s="305"/>
      <c r="I22" s="305"/>
      <c r="J22" s="305"/>
      <c r="K22" s="303"/>
    </row>
    <row r="23" s="1" customFormat="1" ht="15" customHeight="1">
      <c r="B23" s="306"/>
      <c r="C23" s="307"/>
      <c r="D23" s="307"/>
      <c r="E23" s="309" t="s">
        <v>671</v>
      </c>
      <c r="F23" s="305" t="s">
        <v>672</v>
      </c>
      <c r="G23" s="305"/>
      <c r="H23" s="305"/>
      <c r="I23" s="305"/>
      <c r="J23" s="305"/>
      <c r="K23" s="303"/>
    </row>
    <row r="24" s="1" customFormat="1" ht="12.75" customHeight="1">
      <c r="B24" s="306"/>
      <c r="C24" s="307"/>
      <c r="D24" s="307"/>
      <c r="E24" s="307"/>
      <c r="F24" s="307"/>
      <c r="G24" s="307"/>
      <c r="H24" s="307"/>
      <c r="I24" s="307"/>
      <c r="J24" s="307"/>
      <c r="K24" s="303"/>
    </row>
    <row r="25" s="1" customFormat="1" ht="15" customHeight="1">
      <c r="B25" s="306"/>
      <c r="C25" s="305" t="s">
        <v>673</v>
      </c>
      <c r="D25" s="305"/>
      <c r="E25" s="305"/>
      <c r="F25" s="305"/>
      <c r="G25" s="305"/>
      <c r="H25" s="305"/>
      <c r="I25" s="305"/>
      <c r="J25" s="305"/>
      <c r="K25" s="303"/>
    </row>
    <row r="26" s="1" customFormat="1" ht="15" customHeight="1">
      <c r="B26" s="306"/>
      <c r="C26" s="305" t="s">
        <v>674</v>
      </c>
      <c r="D26" s="305"/>
      <c r="E26" s="305"/>
      <c r="F26" s="305"/>
      <c r="G26" s="305"/>
      <c r="H26" s="305"/>
      <c r="I26" s="305"/>
      <c r="J26" s="305"/>
      <c r="K26" s="303"/>
    </row>
    <row r="27" s="1" customFormat="1" ht="15" customHeight="1">
      <c r="B27" s="306"/>
      <c r="C27" s="305"/>
      <c r="D27" s="305" t="s">
        <v>675</v>
      </c>
      <c r="E27" s="305"/>
      <c r="F27" s="305"/>
      <c r="G27" s="305"/>
      <c r="H27" s="305"/>
      <c r="I27" s="305"/>
      <c r="J27" s="305"/>
      <c r="K27" s="303"/>
    </row>
    <row r="28" s="1" customFormat="1" ht="15" customHeight="1">
      <c r="B28" s="306"/>
      <c r="C28" s="307"/>
      <c r="D28" s="305" t="s">
        <v>676</v>
      </c>
      <c r="E28" s="305"/>
      <c r="F28" s="305"/>
      <c r="G28" s="305"/>
      <c r="H28" s="305"/>
      <c r="I28" s="305"/>
      <c r="J28" s="305"/>
      <c r="K28" s="303"/>
    </row>
    <row r="29" s="1" customFormat="1" ht="12.75" customHeight="1">
      <c r="B29" s="306"/>
      <c r="C29" s="307"/>
      <c r="D29" s="307"/>
      <c r="E29" s="307"/>
      <c r="F29" s="307"/>
      <c r="G29" s="307"/>
      <c r="H29" s="307"/>
      <c r="I29" s="307"/>
      <c r="J29" s="307"/>
      <c r="K29" s="303"/>
    </row>
    <row r="30" s="1" customFormat="1" ht="15" customHeight="1">
      <c r="B30" s="306"/>
      <c r="C30" s="307"/>
      <c r="D30" s="305" t="s">
        <v>677</v>
      </c>
      <c r="E30" s="305"/>
      <c r="F30" s="305"/>
      <c r="G30" s="305"/>
      <c r="H30" s="305"/>
      <c r="I30" s="305"/>
      <c r="J30" s="305"/>
      <c r="K30" s="303"/>
    </row>
    <row r="31" s="1" customFormat="1" ht="15" customHeight="1">
      <c r="B31" s="306"/>
      <c r="C31" s="307"/>
      <c r="D31" s="305" t="s">
        <v>678</v>
      </c>
      <c r="E31" s="305"/>
      <c r="F31" s="305"/>
      <c r="G31" s="305"/>
      <c r="H31" s="305"/>
      <c r="I31" s="305"/>
      <c r="J31" s="305"/>
      <c r="K31" s="303"/>
    </row>
    <row r="32" s="1" customFormat="1" ht="12.75" customHeight="1">
      <c r="B32" s="306"/>
      <c r="C32" s="307"/>
      <c r="D32" s="307"/>
      <c r="E32" s="307"/>
      <c r="F32" s="307"/>
      <c r="G32" s="307"/>
      <c r="H32" s="307"/>
      <c r="I32" s="307"/>
      <c r="J32" s="307"/>
      <c r="K32" s="303"/>
    </row>
    <row r="33" s="1" customFormat="1" ht="15" customHeight="1">
      <c r="B33" s="306"/>
      <c r="C33" s="307"/>
      <c r="D33" s="305" t="s">
        <v>679</v>
      </c>
      <c r="E33" s="305"/>
      <c r="F33" s="305"/>
      <c r="G33" s="305"/>
      <c r="H33" s="305"/>
      <c r="I33" s="305"/>
      <c r="J33" s="305"/>
      <c r="K33" s="303"/>
    </row>
    <row r="34" s="1" customFormat="1" ht="15" customHeight="1">
      <c r="B34" s="306"/>
      <c r="C34" s="307"/>
      <c r="D34" s="305" t="s">
        <v>680</v>
      </c>
      <c r="E34" s="305"/>
      <c r="F34" s="305"/>
      <c r="G34" s="305"/>
      <c r="H34" s="305"/>
      <c r="I34" s="305"/>
      <c r="J34" s="305"/>
      <c r="K34" s="303"/>
    </row>
    <row r="35" s="1" customFormat="1" ht="15" customHeight="1">
      <c r="B35" s="306"/>
      <c r="C35" s="307"/>
      <c r="D35" s="305" t="s">
        <v>681</v>
      </c>
      <c r="E35" s="305"/>
      <c r="F35" s="305"/>
      <c r="G35" s="305"/>
      <c r="H35" s="305"/>
      <c r="I35" s="305"/>
      <c r="J35" s="305"/>
      <c r="K35" s="303"/>
    </row>
    <row r="36" s="1" customFormat="1" ht="15" customHeight="1">
      <c r="B36" s="306"/>
      <c r="C36" s="307"/>
      <c r="D36" s="305"/>
      <c r="E36" s="308" t="s">
        <v>119</v>
      </c>
      <c r="F36" s="305"/>
      <c r="G36" s="305" t="s">
        <v>682</v>
      </c>
      <c r="H36" s="305"/>
      <c r="I36" s="305"/>
      <c r="J36" s="305"/>
      <c r="K36" s="303"/>
    </row>
    <row r="37" s="1" customFormat="1" ht="30.75" customHeight="1">
      <c r="B37" s="306"/>
      <c r="C37" s="307"/>
      <c r="D37" s="305"/>
      <c r="E37" s="308" t="s">
        <v>683</v>
      </c>
      <c r="F37" s="305"/>
      <c r="G37" s="305" t="s">
        <v>684</v>
      </c>
      <c r="H37" s="305"/>
      <c r="I37" s="305"/>
      <c r="J37" s="305"/>
      <c r="K37" s="303"/>
    </row>
    <row r="38" s="1" customFormat="1" ht="15" customHeight="1">
      <c r="B38" s="306"/>
      <c r="C38" s="307"/>
      <c r="D38" s="305"/>
      <c r="E38" s="308" t="s">
        <v>58</v>
      </c>
      <c r="F38" s="305"/>
      <c r="G38" s="305" t="s">
        <v>685</v>
      </c>
      <c r="H38" s="305"/>
      <c r="I38" s="305"/>
      <c r="J38" s="305"/>
      <c r="K38" s="303"/>
    </row>
    <row r="39" s="1" customFormat="1" ht="15" customHeight="1">
      <c r="B39" s="306"/>
      <c r="C39" s="307"/>
      <c r="D39" s="305"/>
      <c r="E39" s="308" t="s">
        <v>59</v>
      </c>
      <c r="F39" s="305"/>
      <c r="G39" s="305" t="s">
        <v>686</v>
      </c>
      <c r="H39" s="305"/>
      <c r="I39" s="305"/>
      <c r="J39" s="305"/>
      <c r="K39" s="303"/>
    </row>
    <row r="40" s="1" customFormat="1" ht="15" customHeight="1">
      <c r="B40" s="306"/>
      <c r="C40" s="307"/>
      <c r="D40" s="305"/>
      <c r="E40" s="308" t="s">
        <v>120</v>
      </c>
      <c r="F40" s="305"/>
      <c r="G40" s="305" t="s">
        <v>687</v>
      </c>
      <c r="H40" s="305"/>
      <c r="I40" s="305"/>
      <c r="J40" s="305"/>
      <c r="K40" s="303"/>
    </row>
    <row r="41" s="1" customFormat="1" ht="15" customHeight="1">
      <c r="B41" s="306"/>
      <c r="C41" s="307"/>
      <c r="D41" s="305"/>
      <c r="E41" s="308" t="s">
        <v>121</v>
      </c>
      <c r="F41" s="305"/>
      <c r="G41" s="305" t="s">
        <v>688</v>
      </c>
      <c r="H41" s="305"/>
      <c r="I41" s="305"/>
      <c r="J41" s="305"/>
      <c r="K41" s="303"/>
    </row>
    <row r="42" s="1" customFormat="1" ht="15" customHeight="1">
      <c r="B42" s="306"/>
      <c r="C42" s="307"/>
      <c r="D42" s="305"/>
      <c r="E42" s="308" t="s">
        <v>689</v>
      </c>
      <c r="F42" s="305"/>
      <c r="G42" s="305" t="s">
        <v>690</v>
      </c>
      <c r="H42" s="305"/>
      <c r="I42" s="305"/>
      <c r="J42" s="305"/>
      <c r="K42" s="303"/>
    </row>
    <row r="43" s="1" customFormat="1" ht="15" customHeight="1">
      <c r="B43" s="306"/>
      <c r="C43" s="307"/>
      <c r="D43" s="305"/>
      <c r="E43" s="308"/>
      <c r="F43" s="305"/>
      <c r="G43" s="305" t="s">
        <v>691</v>
      </c>
      <c r="H43" s="305"/>
      <c r="I43" s="305"/>
      <c r="J43" s="305"/>
      <c r="K43" s="303"/>
    </row>
    <row r="44" s="1" customFormat="1" ht="15" customHeight="1">
      <c r="B44" s="306"/>
      <c r="C44" s="307"/>
      <c r="D44" s="305"/>
      <c r="E44" s="308" t="s">
        <v>692</v>
      </c>
      <c r="F44" s="305"/>
      <c r="G44" s="305" t="s">
        <v>693</v>
      </c>
      <c r="H44" s="305"/>
      <c r="I44" s="305"/>
      <c r="J44" s="305"/>
      <c r="K44" s="303"/>
    </row>
    <row r="45" s="1" customFormat="1" ht="15" customHeight="1">
      <c r="B45" s="306"/>
      <c r="C45" s="307"/>
      <c r="D45" s="305"/>
      <c r="E45" s="308" t="s">
        <v>123</v>
      </c>
      <c r="F45" s="305"/>
      <c r="G45" s="305" t="s">
        <v>694</v>
      </c>
      <c r="H45" s="305"/>
      <c r="I45" s="305"/>
      <c r="J45" s="305"/>
      <c r="K45" s="303"/>
    </row>
    <row r="46" s="1" customFormat="1" ht="12.75" customHeight="1">
      <c r="B46" s="306"/>
      <c r="C46" s="307"/>
      <c r="D46" s="305"/>
      <c r="E46" s="305"/>
      <c r="F46" s="305"/>
      <c r="G46" s="305"/>
      <c r="H46" s="305"/>
      <c r="I46" s="305"/>
      <c r="J46" s="305"/>
      <c r="K46" s="303"/>
    </row>
    <row r="47" s="1" customFormat="1" ht="15" customHeight="1">
      <c r="B47" s="306"/>
      <c r="C47" s="307"/>
      <c r="D47" s="305" t="s">
        <v>695</v>
      </c>
      <c r="E47" s="305"/>
      <c r="F47" s="305"/>
      <c r="G47" s="305"/>
      <c r="H47" s="305"/>
      <c r="I47" s="305"/>
      <c r="J47" s="305"/>
      <c r="K47" s="303"/>
    </row>
    <row r="48" s="1" customFormat="1" ht="15" customHeight="1">
      <c r="B48" s="306"/>
      <c r="C48" s="307"/>
      <c r="D48" s="307"/>
      <c r="E48" s="305" t="s">
        <v>696</v>
      </c>
      <c r="F48" s="305"/>
      <c r="G48" s="305"/>
      <c r="H48" s="305"/>
      <c r="I48" s="305"/>
      <c r="J48" s="305"/>
      <c r="K48" s="303"/>
    </row>
    <row r="49" s="1" customFormat="1" ht="15" customHeight="1">
      <c r="B49" s="306"/>
      <c r="C49" s="307"/>
      <c r="D49" s="307"/>
      <c r="E49" s="305" t="s">
        <v>697</v>
      </c>
      <c r="F49" s="305"/>
      <c r="G49" s="305"/>
      <c r="H49" s="305"/>
      <c r="I49" s="305"/>
      <c r="J49" s="305"/>
      <c r="K49" s="303"/>
    </row>
    <row r="50" s="1" customFormat="1" ht="15" customHeight="1">
      <c r="B50" s="306"/>
      <c r="C50" s="307"/>
      <c r="D50" s="307"/>
      <c r="E50" s="305" t="s">
        <v>698</v>
      </c>
      <c r="F50" s="305"/>
      <c r="G50" s="305"/>
      <c r="H50" s="305"/>
      <c r="I50" s="305"/>
      <c r="J50" s="305"/>
      <c r="K50" s="303"/>
    </row>
    <row r="51" s="1" customFormat="1" ht="15" customHeight="1">
      <c r="B51" s="306"/>
      <c r="C51" s="307"/>
      <c r="D51" s="305" t="s">
        <v>699</v>
      </c>
      <c r="E51" s="305"/>
      <c r="F51" s="305"/>
      <c r="G51" s="305"/>
      <c r="H51" s="305"/>
      <c r="I51" s="305"/>
      <c r="J51" s="305"/>
      <c r="K51" s="303"/>
    </row>
    <row r="52" s="1" customFormat="1" ht="25.5" customHeight="1">
      <c r="B52" s="301"/>
      <c r="C52" s="302" t="s">
        <v>700</v>
      </c>
      <c r="D52" s="302"/>
      <c r="E52" s="302"/>
      <c r="F52" s="302"/>
      <c r="G52" s="302"/>
      <c r="H52" s="302"/>
      <c r="I52" s="302"/>
      <c r="J52" s="302"/>
      <c r="K52" s="303"/>
    </row>
    <row r="53" s="1" customFormat="1" ht="5.25" customHeight="1">
      <c r="B53" s="301"/>
      <c r="C53" s="304"/>
      <c r="D53" s="304"/>
      <c r="E53" s="304"/>
      <c r="F53" s="304"/>
      <c r="G53" s="304"/>
      <c r="H53" s="304"/>
      <c r="I53" s="304"/>
      <c r="J53" s="304"/>
      <c r="K53" s="303"/>
    </row>
    <row r="54" s="1" customFormat="1" ht="15" customHeight="1">
      <c r="B54" s="301"/>
      <c r="C54" s="305" t="s">
        <v>701</v>
      </c>
      <c r="D54" s="305"/>
      <c r="E54" s="305"/>
      <c r="F54" s="305"/>
      <c r="G54" s="305"/>
      <c r="H54" s="305"/>
      <c r="I54" s="305"/>
      <c r="J54" s="305"/>
      <c r="K54" s="303"/>
    </row>
    <row r="55" s="1" customFormat="1" ht="15" customHeight="1">
      <c r="B55" s="301"/>
      <c r="C55" s="305" t="s">
        <v>702</v>
      </c>
      <c r="D55" s="305"/>
      <c r="E55" s="305"/>
      <c r="F55" s="305"/>
      <c r="G55" s="305"/>
      <c r="H55" s="305"/>
      <c r="I55" s="305"/>
      <c r="J55" s="305"/>
      <c r="K55" s="303"/>
    </row>
    <row r="56" s="1" customFormat="1" ht="12.75" customHeight="1">
      <c r="B56" s="301"/>
      <c r="C56" s="305"/>
      <c r="D56" s="305"/>
      <c r="E56" s="305"/>
      <c r="F56" s="305"/>
      <c r="G56" s="305"/>
      <c r="H56" s="305"/>
      <c r="I56" s="305"/>
      <c r="J56" s="305"/>
      <c r="K56" s="303"/>
    </row>
    <row r="57" s="1" customFormat="1" ht="15" customHeight="1">
      <c r="B57" s="301"/>
      <c r="C57" s="305" t="s">
        <v>703</v>
      </c>
      <c r="D57" s="305"/>
      <c r="E57" s="305"/>
      <c r="F57" s="305"/>
      <c r="G57" s="305"/>
      <c r="H57" s="305"/>
      <c r="I57" s="305"/>
      <c r="J57" s="305"/>
      <c r="K57" s="303"/>
    </row>
    <row r="58" s="1" customFormat="1" ht="15" customHeight="1">
      <c r="B58" s="301"/>
      <c r="C58" s="307"/>
      <c r="D58" s="305" t="s">
        <v>704</v>
      </c>
      <c r="E58" s="305"/>
      <c r="F58" s="305"/>
      <c r="G58" s="305"/>
      <c r="H58" s="305"/>
      <c r="I58" s="305"/>
      <c r="J58" s="305"/>
      <c r="K58" s="303"/>
    </row>
    <row r="59" s="1" customFormat="1" ht="15" customHeight="1">
      <c r="B59" s="301"/>
      <c r="C59" s="307"/>
      <c r="D59" s="305" t="s">
        <v>705</v>
      </c>
      <c r="E59" s="305"/>
      <c r="F59" s="305"/>
      <c r="G59" s="305"/>
      <c r="H59" s="305"/>
      <c r="I59" s="305"/>
      <c r="J59" s="305"/>
      <c r="K59" s="303"/>
    </row>
    <row r="60" s="1" customFormat="1" ht="15" customHeight="1">
      <c r="B60" s="301"/>
      <c r="C60" s="307"/>
      <c r="D60" s="305" t="s">
        <v>706</v>
      </c>
      <c r="E60" s="305"/>
      <c r="F60" s="305"/>
      <c r="G60" s="305"/>
      <c r="H60" s="305"/>
      <c r="I60" s="305"/>
      <c r="J60" s="305"/>
      <c r="K60" s="303"/>
    </row>
    <row r="61" s="1" customFormat="1" ht="15" customHeight="1">
      <c r="B61" s="301"/>
      <c r="C61" s="307"/>
      <c r="D61" s="305" t="s">
        <v>707</v>
      </c>
      <c r="E61" s="305"/>
      <c r="F61" s="305"/>
      <c r="G61" s="305"/>
      <c r="H61" s="305"/>
      <c r="I61" s="305"/>
      <c r="J61" s="305"/>
      <c r="K61" s="303"/>
    </row>
    <row r="62" s="1" customFormat="1" ht="15" customHeight="1">
      <c r="B62" s="301"/>
      <c r="C62" s="307"/>
      <c r="D62" s="310" t="s">
        <v>708</v>
      </c>
      <c r="E62" s="310"/>
      <c r="F62" s="310"/>
      <c r="G62" s="310"/>
      <c r="H62" s="310"/>
      <c r="I62" s="310"/>
      <c r="J62" s="310"/>
      <c r="K62" s="303"/>
    </row>
    <row r="63" s="1" customFormat="1" ht="15" customHeight="1">
      <c r="B63" s="301"/>
      <c r="C63" s="307"/>
      <c r="D63" s="305" t="s">
        <v>709</v>
      </c>
      <c r="E63" s="305"/>
      <c r="F63" s="305"/>
      <c r="G63" s="305"/>
      <c r="H63" s="305"/>
      <c r="I63" s="305"/>
      <c r="J63" s="305"/>
      <c r="K63" s="303"/>
    </row>
    <row r="64" s="1" customFormat="1" ht="12.75" customHeight="1">
      <c r="B64" s="301"/>
      <c r="C64" s="307"/>
      <c r="D64" s="307"/>
      <c r="E64" s="311"/>
      <c r="F64" s="307"/>
      <c r="G64" s="307"/>
      <c r="H64" s="307"/>
      <c r="I64" s="307"/>
      <c r="J64" s="307"/>
      <c r="K64" s="303"/>
    </row>
    <row r="65" s="1" customFormat="1" ht="15" customHeight="1">
      <c r="B65" s="301"/>
      <c r="C65" s="307"/>
      <c r="D65" s="305" t="s">
        <v>710</v>
      </c>
      <c r="E65" s="305"/>
      <c r="F65" s="305"/>
      <c r="G65" s="305"/>
      <c r="H65" s="305"/>
      <c r="I65" s="305"/>
      <c r="J65" s="305"/>
      <c r="K65" s="303"/>
    </row>
    <row r="66" s="1" customFormat="1" ht="15" customHeight="1">
      <c r="B66" s="301"/>
      <c r="C66" s="307"/>
      <c r="D66" s="310" t="s">
        <v>711</v>
      </c>
      <c r="E66" s="310"/>
      <c r="F66" s="310"/>
      <c r="G66" s="310"/>
      <c r="H66" s="310"/>
      <c r="I66" s="310"/>
      <c r="J66" s="310"/>
      <c r="K66" s="303"/>
    </row>
    <row r="67" s="1" customFormat="1" ht="15" customHeight="1">
      <c r="B67" s="301"/>
      <c r="C67" s="307"/>
      <c r="D67" s="305" t="s">
        <v>712</v>
      </c>
      <c r="E67" s="305"/>
      <c r="F67" s="305"/>
      <c r="G67" s="305"/>
      <c r="H67" s="305"/>
      <c r="I67" s="305"/>
      <c r="J67" s="305"/>
      <c r="K67" s="303"/>
    </row>
    <row r="68" s="1" customFormat="1" ht="15" customHeight="1">
      <c r="B68" s="301"/>
      <c r="C68" s="307"/>
      <c r="D68" s="305" t="s">
        <v>713</v>
      </c>
      <c r="E68" s="305"/>
      <c r="F68" s="305"/>
      <c r="G68" s="305"/>
      <c r="H68" s="305"/>
      <c r="I68" s="305"/>
      <c r="J68" s="305"/>
      <c r="K68" s="303"/>
    </row>
    <row r="69" s="1" customFormat="1" ht="15" customHeight="1">
      <c r="B69" s="301"/>
      <c r="C69" s="307"/>
      <c r="D69" s="305" t="s">
        <v>714</v>
      </c>
      <c r="E69" s="305"/>
      <c r="F69" s="305"/>
      <c r="G69" s="305"/>
      <c r="H69" s="305"/>
      <c r="I69" s="305"/>
      <c r="J69" s="305"/>
      <c r="K69" s="303"/>
    </row>
    <row r="70" s="1" customFormat="1" ht="15" customHeight="1">
      <c r="B70" s="301"/>
      <c r="C70" s="307"/>
      <c r="D70" s="305" t="s">
        <v>715</v>
      </c>
      <c r="E70" s="305"/>
      <c r="F70" s="305"/>
      <c r="G70" s="305"/>
      <c r="H70" s="305"/>
      <c r="I70" s="305"/>
      <c r="J70" s="305"/>
      <c r="K70" s="303"/>
    </row>
    <row r="71" s="1" customFormat="1" ht="12.75" customHeight="1">
      <c r="B71" s="312"/>
      <c r="C71" s="313"/>
      <c r="D71" s="313"/>
      <c r="E71" s="313"/>
      <c r="F71" s="313"/>
      <c r="G71" s="313"/>
      <c r="H71" s="313"/>
      <c r="I71" s="313"/>
      <c r="J71" s="313"/>
      <c r="K71" s="314"/>
    </row>
    <row r="72" s="1" customFormat="1" ht="18.75" customHeight="1">
      <c r="B72" s="315"/>
      <c r="C72" s="315"/>
      <c r="D72" s="315"/>
      <c r="E72" s="315"/>
      <c r="F72" s="315"/>
      <c r="G72" s="315"/>
      <c r="H72" s="315"/>
      <c r="I72" s="315"/>
      <c r="J72" s="315"/>
      <c r="K72" s="316"/>
    </row>
    <row r="73" s="1" customFormat="1" ht="18.75" customHeight="1">
      <c r="B73" s="316"/>
      <c r="C73" s="316"/>
      <c r="D73" s="316"/>
      <c r="E73" s="316"/>
      <c r="F73" s="316"/>
      <c r="G73" s="316"/>
      <c r="H73" s="316"/>
      <c r="I73" s="316"/>
      <c r="J73" s="316"/>
      <c r="K73" s="316"/>
    </row>
    <row r="74" s="1" customFormat="1" ht="7.5" customHeight="1">
      <c r="B74" s="317"/>
      <c r="C74" s="318"/>
      <c r="D74" s="318"/>
      <c r="E74" s="318"/>
      <c r="F74" s="318"/>
      <c r="G74" s="318"/>
      <c r="H74" s="318"/>
      <c r="I74" s="318"/>
      <c r="J74" s="318"/>
      <c r="K74" s="319"/>
    </row>
    <row r="75" s="1" customFormat="1" ht="45" customHeight="1">
      <c r="B75" s="320"/>
      <c r="C75" s="321" t="s">
        <v>716</v>
      </c>
      <c r="D75" s="321"/>
      <c r="E75" s="321"/>
      <c r="F75" s="321"/>
      <c r="G75" s="321"/>
      <c r="H75" s="321"/>
      <c r="I75" s="321"/>
      <c r="J75" s="321"/>
      <c r="K75" s="322"/>
    </row>
    <row r="76" s="1" customFormat="1" ht="17.25" customHeight="1">
      <c r="B76" s="320"/>
      <c r="C76" s="323" t="s">
        <v>717</v>
      </c>
      <c r="D76" s="323"/>
      <c r="E76" s="323"/>
      <c r="F76" s="323" t="s">
        <v>718</v>
      </c>
      <c r="G76" s="324"/>
      <c r="H76" s="323" t="s">
        <v>59</v>
      </c>
      <c r="I76" s="323" t="s">
        <v>62</v>
      </c>
      <c r="J76" s="323" t="s">
        <v>719</v>
      </c>
      <c r="K76" s="322"/>
    </row>
    <row r="77" s="1" customFormat="1" ht="17.25" customHeight="1">
      <c r="B77" s="320"/>
      <c r="C77" s="325" t="s">
        <v>720</v>
      </c>
      <c r="D77" s="325"/>
      <c r="E77" s="325"/>
      <c r="F77" s="326" t="s">
        <v>721</v>
      </c>
      <c r="G77" s="327"/>
      <c r="H77" s="325"/>
      <c r="I77" s="325"/>
      <c r="J77" s="325" t="s">
        <v>722</v>
      </c>
      <c r="K77" s="322"/>
    </row>
    <row r="78" s="1" customFormat="1" ht="5.25" customHeight="1">
      <c r="B78" s="320"/>
      <c r="C78" s="328"/>
      <c r="D78" s="328"/>
      <c r="E78" s="328"/>
      <c r="F78" s="328"/>
      <c r="G78" s="329"/>
      <c r="H78" s="328"/>
      <c r="I78" s="328"/>
      <c r="J78" s="328"/>
      <c r="K78" s="322"/>
    </row>
    <row r="79" s="1" customFormat="1" ht="15" customHeight="1">
      <c r="B79" s="320"/>
      <c r="C79" s="308" t="s">
        <v>58</v>
      </c>
      <c r="D79" s="330"/>
      <c r="E79" s="330"/>
      <c r="F79" s="331" t="s">
        <v>723</v>
      </c>
      <c r="G79" s="332"/>
      <c r="H79" s="308" t="s">
        <v>724</v>
      </c>
      <c r="I79" s="308" t="s">
        <v>725</v>
      </c>
      <c r="J79" s="308">
        <v>20</v>
      </c>
      <c r="K79" s="322"/>
    </row>
    <row r="80" s="1" customFormat="1" ht="15" customHeight="1">
      <c r="B80" s="320"/>
      <c r="C80" s="308" t="s">
        <v>726</v>
      </c>
      <c r="D80" s="308"/>
      <c r="E80" s="308"/>
      <c r="F80" s="331" t="s">
        <v>723</v>
      </c>
      <c r="G80" s="332"/>
      <c r="H80" s="308" t="s">
        <v>727</v>
      </c>
      <c r="I80" s="308" t="s">
        <v>725</v>
      </c>
      <c r="J80" s="308">
        <v>120</v>
      </c>
      <c r="K80" s="322"/>
    </row>
    <row r="81" s="1" customFormat="1" ht="15" customHeight="1">
      <c r="B81" s="333"/>
      <c r="C81" s="308" t="s">
        <v>728</v>
      </c>
      <c r="D81" s="308"/>
      <c r="E81" s="308"/>
      <c r="F81" s="331" t="s">
        <v>729</v>
      </c>
      <c r="G81" s="332"/>
      <c r="H81" s="308" t="s">
        <v>730</v>
      </c>
      <c r="I81" s="308" t="s">
        <v>725</v>
      </c>
      <c r="J81" s="308">
        <v>50</v>
      </c>
      <c r="K81" s="322"/>
    </row>
    <row r="82" s="1" customFormat="1" ht="15" customHeight="1">
      <c r="B82" s="333"/>
      <c r="C82" s="308" t="s">
        <v>731</v>
      </c>
      <c r="D82" s="308"/>
      <c r="E82" s="308"/>
      <c r="F82" s="331" t="s">
        <v>723</v>
      </c>
      <c r="G82" s="332"/>
      <c r="H82" s="308" t="s">
        <v>732</v>
      </c>
      <c r="I82" s="308" t="s">
        <v>733</v>
      </c>
      <c r="J82" s="308"/>
      <c r="K82" s="322"/>
    </row>
    <row r="83" s="1" customFormat="1" ht="15" customHeight="1">
      <c r="B83" s="333"/>
      <c r="C83" s="334" t="s">
        <v>734</v>
      </c>
      <c r="D83" s="334"/>
      <c r="E83" s="334"/>
      <c r="F83" s="335" t="s">
        <v>729</v>
      </c>
      <c r="G83" s="334"/>
      <c r="H83" s="334" t="s">
        <v>735</v>
      </c>
      <c r="I83" s="334" t="s">
        <v>725</v>
      </c>
      <c r="J83" s="334">
        <v>15</v>
      </c>
      <c r="K83" s="322"/>
    </row>
    <row r="84" s="1" customFormat="1" ht="15" customHeight="1">
      <c r="B84" s="333"/>
      <c r="C84" s="334" t="s">
        <v>736</v>
      </c>
      <c r="D84" s="334"/>
      <c r="E84" s="334"/>
      <c r="F84" s="335" t="s">
        <v>729</v>
      </c>
      <c r="G84" s="334"/>
      <c r="H84" s="334" t="s">
        <v>737</v>
      </c>
      <c r="I84" s="334" t="s">
        <v>725</v>
      </c>
      <c r="J84" s="334">
        <v>15</v>
      </c>
      <c r="K84" s="322"/>
    </row>
    <row r="85" s="1" customFormat="1" ht="15" customHeight="1">
      <c r="B85" s="333"/>
      <c r="C85" s="334" t="s">
        <v>738</v>
      </c>
      <c r="D85" s="334"/>
      <c r="E85" s="334"/>
      <c r="F85" s="335" t="s">
        <v>729</v>
      </c>
      <c r="G85" s="334"/>
      <c r="H85" s="334" t="s">
        <v>739</v>
      </c>
      <c r="I85" s="334" t="s">
        <v>725</v>
      </c>
      <c r="J85" s="334">
        <v>20</v>
      </c>
      <c r="K85" s="322"/>
    </row>
    <row r="86" s="1" customFormat="1" ht="15" customHeight="1">
      <c r="B86" s="333"/>
      <c r="C86" s="334" t="s">
        <v>740</v>
      </c>
      <c r="D86" s="334"/>
      <c r="E86" s="334"/>
      <c r="F86" s="335" t="s">
        <v>729</v>
      </c>
      <c r="G86" s="334"/>
      <c r="H86" s="334" t="s">
        <v>741</v>
      </c>
      <c r="I86" s="334" t="s">
        <v>725</v>
      </c>
      <c r="J86" s="334">
        <v>20</v>
      </c>
      <c r="K86" s="322"/>
    </row>
    <row r="87" s="1" customFormat="1" ht="15" customHeight="1">
      <c r="B87" s="333"/>
      <c r="C87" s="308" t="s">
        <v>742</v>
      </c>
      <c r="D87" s="308"/>
      <c r="E87" s="308"/>
      <c r="F87" s="331" t="s">
        <v>729</v>
      </c>
      <c r="G87" s="332"/>
      <c r="H87" s="308" t="s">
        <v>743</v>
      </c>
      <c r="I87" s="308" t="s">
        <v>725</v>
      </c>
      <c r="J87" s="308">
        <v>50</v>
      </c>
      <c r="K87" s="322"/>
    </row>
    <row r="88" s="1" customFormat="1" ht="15" customHeight="1">
      <c r="B88" s="333"/>
      <c r="C88" s="308" t="s">
        <v>744</v>
      </c>
      <c r="D88" s="308"/>
      <c r="E88" s="308"/>
      <c r="F88" s="331" t="s">
        <v>729</v>
      </c>
      <c r="G88" s="332"/>
      <c r="H88" s="308" t="s">
        <v>745</v>
      </c>
      <c r="I88" s="308" t="s">
        <v>725</v>
      </c>
      <c r="J88" s="308">
        <v>20</v>
      </c>
      <c r="K88" s="322"/>
    </row>
    <row r="89" s="1" customFormat="1" ht="15" customHeight="1">
      <c r="B89" s="333"/>
      <c r="C89" s="308" t="s">
        <v>746</v>
      </c>
      <c r="D89" s="308"/>
      <c r="E89" s="308"/>
      <c r="F89" s="331" t="s">
        <v>729</v>
      </c>
      <c r="G89" s="332"/>
      <c r="H89" s="308" t="s">
        <v>747</v>
      </c>
      <c r="I89" s="308" t="s">
        <v>725</v>
      </c>
      <c r="J89" s="308">
        <v>20</v>
      </c>
      <c r="K89" s="322"/>
    </row>
    <row r="90" s="1" customFormat="1" ht="15" customHeight="1">
      <c r="B90" s="333"/>
      <c r="C90" s="308" t="s">
        <v>748</v>
      </c>
      <c r="D90" s="308"/>
      <c r="E90" s="308"/>
      <c r="F90" s="331" t="s">
        <v>729</v>
      </c>
      <c r="G90" s="332"/>
      <c r="H90" s="308" t="s">
        <v>749</v>
      </c>
      <c r="I90" s="308" t="s">
        <v>725</v>
      </c>
      <c r="J90" s="308">
        <v>50</v>
      </c>
      <c r="K90" s="322"/>
    </row>
    <row r="91" s="1" customFormat="1" ht="15" customHeight="1">
      <c r="B91" s="333"/>
      <c r="C91" s="308" t="s">
        <v>750</v>
      </c>
      <c r="D91" s="308"/>
      <c r="E91" s="308"/>
      <c r="F91" s="331" t="s">
        <v>729</v>
      </c>
      <c r="G91" s="332"/>
      <c r="H91" s="308" t="s">
        <v>750</v>
      </c>
      <c r="I91" s="308" t="s">
        <v>725</v>
      </c>
      <c r="J91" s="308">
        <v>50</v>
      </c>
      <c r="K91" s="322"/>
    </row>
    <row r="92" s="1" customFormat="1" ht="15" customHeight="1">
      <c r="B92" s="333"/>
      <c r="C92" s="308" t="s">
        <v>751</v>
      </c>
      <c r="D92" s="308"/>
      <c r="E92" s="308"/>
      <c r="F92" s="331" t="s">
        <v>729</v>
      </c>
      <c r="G92" s="332"/>
      <c r="H92" s="308" t="s">
        <v>752</v>
      </c>
      <c r="I92" s="308" t="s">
        <v>725</v>
      </c>
      <c r="J92" s="308">
        <v>255</v>
      </c>
      <c r="K92" s="322"/>
    </row>
    <row r="93" s="1" customFormat="1" ht="15" customHeight="1">
      <c r="B93" s="333"/>
      <c r="C93" s="308" t="s">
        <v>753</v>
      </c>
      <c r="D93" s="308"/>
      <c r="E93" s="308"/>
      <c r="F93" s="331" t="s">
        <v>723</v>
      </c>
      <c r="G93" s="332"/>
      <c r="H93" s="308" t="s">
        <v>754</v>
      </c>
      <c r="I93" s="308" t="s">
        <v>755</v>
      </c>
      <c r="J93" s="308"/>
      <c r="K93" s="322"/>
    </row>
    <row r="94" s="1" customFormat="1" ht="15" customHeight="1">
      <c r="B94" s="333"/>
      <c r="C94" s="308" t="s">
        <v>756</v>
      </c>
      <c r="D94" s="308"/>
      <c r="E94" s="308"/>
      <c r="F94" s="331" t="s">
        <v>723</v>
      </c>
      <c r="G94" s="332"/>
      <c r="H94" s="308" t="s">
        <v>757</v>
      </c>
      <c r="I94" s="308" t="s">
        <v>758</v>
      </c>
      <c r="J94" s="308"/>
      <c r="K94" s="322"/>
    </row>
    <row r="95" s="1" customFormat="1" ht="15" customHeight="1">
      <c r="B95" s="333"/>
      <c r="C95" s="308" t="s">
        <v>759</v>
      </c>
      <c r="D95" s="308"/>
      <c r="E95" s="308"/>
      <c r="F95" s="331" t="s">
        <v>723</v>
      </c>
      <c r="G95" s="332"/>
      <c r="H95" s="308" t="s">
        <v>759</v>
      </c>
      <c r="I95" s="308" t="s">
        <v>758</v>
      </c>
      <c r="J95" s="308"/>
      <c r="K95" s="322"/>
    </row>
    <row r="96" s="1" customFormat="1" ht="15" customHeight="1">
      <c r="B96" s="333"/>
      <c r="C96" s="308" t="s">
        <v>43</v>
      </c>
      <c r="D96" s="308"/>
      <c r="E96" s="308"/>
      <c r="F96" s="331" t="s">
        <v>723</v>
      </c>
      <c r="G96" s="332"/>
      <c r="H96" s="308" t="s">
        <v>760</v>
      </c>
      <c r="I96" s="308" t="s">
        <v>758</v>
      </c>
      <c r="J96" s="308"/>
      <c r="K96" s="322"/>
    </row>
    <row r="97" s="1" customFormat="1" ht="15" customHeight="1">
      <c r="B97" s="333"/>
      <c r="C97" s="308" t="s">
        <v>53</v>
      </c>
      <c r="D97" s="308"/>
      <c r="E97" s="308"/>
      <c r="F97" s="331" t="s">
        <v>723</v>
      </c>
      <c r="G97" s="332"/>
      <c r="H97" s="308" t="s">
        <v>761</v>
      </c>
      <c r="I97" s="308" t="s">
        <v>758</v>
      </c>
      <c r="J97" s="308"/>
      <c r="K97" s="322"/>
    </row>
    <row r="98" s="1" customFormat="1" ht="15" customHeight="1">
      <c r="B98" s="336"/>
      <c r="C98" s="337"/>
      <c r="D98" s="337"/>
      <c r="E98" s="337"/>
      <c r="F98" s="337"/>
      <c r="G98" s="337"/>
      <c r="H98" s="337"/>
      <c r="I98" s="337"/>
      <c r="J98" s="337"/>
      <c r="K98" s="338"/>
    </row>
    <row r="99" s="1" customFormat="1" ht="18.75" customHeight="1">
      <c r="B99" s="339"/>
      <c r="C99" s="340"/>
      <c r="D99" s="340"/>
      <c r="E99" s="340"/>
      <c r="F99" s="340"/>
      <c r="G99" s="340"/>
      <c r="H99" s="340"/>
      <c r="I99" s="340"/>
      <c r="J99" s="340"/>
      <c r="K99" s="339"/>
    </row>
    <row r="100" s="1" customFormat="1" ht="18.75" customHeight="1">
      <c r="B100" s="316"/>
      <c r="C100" s="316"/>
      <c r="D100" s="316"/>
      <c r="E100" s="316"/>
      <c r="F100" s="316"/>
      <c r="G100" s="316"/>
      <c r="H100" s="316"/>
      <c r="I100" s="316"/>
      <c r="J100" s="316"/>
      <c r="K100" s="316"/>
    </row>
    <row r="101" s="1" customFormat="1" ht="7.5" customHeight="1">
      <c r="B101" s="317"/>
      <c r="C101" s="318"/>
      <c r="D101" s="318"/>
      <c r="E101" s="318"/>
      <c r="F101" s="318"/>
      <c r="G101" s="318"/>
      <c r="H101" s="318"/>
      <c r="I101" s="318"/>
      <c r="J101" s="318"/>
      <c r="K101" s="319"/>
    </row>
    <row r="102" s="1" customFormat="1" ht="45" customHeight="1">
      <c r="B102" s="320"/>
      <c r="C102" s="321" t="s">
        <v>762</v>
      </c>
      <c r="D102" s="321"/>
      <c r="E102" s="321"/>
      <c r="F102" s="321"/>
      <c r="G102" s="321"/>
      <c r="H102" s="321"/>
      <c r="I102" s="321"/>
      <c r="J102" s="321"/>
      <c r="K102" s="322"/>
    </row>
    <row r="103" s="1" customFormat="1" ht="17.25" customHeight="1">
      <c r="B103" s="320"/>
      <c r="C103" s="323" t="s">
        <v>717</v>
      </c>
      <c r="D103" s="323"/>
      <c r="E103" s="323"/>
      <c r="F103" s="323" t="s">
        <v>718</v>
      </c>
      <c r="G103" s="324"/>
      <c r="H103" s="323" t="s">
        <v>59</v>
      </c>
      <c r="I103" s="323" t="s">
        <v>62</v>
      </c>
      <c r="J103" s="323" t="s">
        <v>719</v>
      </c>
      <c r="K103" s="322"/>
    </row>
    <row r="104" s="1" customFormat="1" ht="17.25" customHeight="1">
      <c r="B104" s="320"/>
      <c r="C104" s="325" t="s">
        <v>720</v>
      </c>
      <c r="D104" s="325"/>
      <c r="E104" s="325"/>
      <c r="F104" s="326" t="s">
        <v>721</v>
      </c>
      <c r="G104" s="327"/>
      <c r="H104" s="325"/>
      <c r="I104" s="325"/>
      <c r="J104" s="325" t="s">
        <v>722</v>
      </c>
      <c r="K104" s="322"/>
    </row>
    <row r="105" s="1" customFormat="1" ht="5.25" customHeight="1">
      <c r="B105" s="320"/>
      <c r="C105" s="323"/>
      <c r="D105" s="323"/>
      <c r="E105" s="323"/>
      <c r="F105" s="323"/>
      <c r="G105" s="341"/>
      <c r="H105" s="323"/>
      <c r="I105" s="323"/>
      <c r="J105" s="323"/>
      <c r="K105" s="322"/>
    </row>
    <row r="106" s="1" customFormat="1" ht="15" customHeight="1">
      <c r="B106" s="320"/>
      <c r="C106" s="308" t="s">
        <v>58</v>
      </c>
      <c r="D106" s="330"/>
      <c r="E106" s="330"/>
      <c r="F106" s="331" t="s">
        <v>723</v>
      </c>
      <c r="G106" s="308"/>
      <c r="H106" s="308" t="s">
        <v>763</v>
      </c>
      <c r="I106" s="308" t="s">
        <v>725</v>
      </c>
      <c r="J106" s="308">
        <v>20</v>
      </c>
      <c r="K106" s="322"/>
    </row>
    <row r="107" s="1" customFormat="1" ht="15" customHeight="1">
      <c r="B107" s="320"/>
      <c r="C107" s="308" t="s">
        <v>726</v>
      </c>
      <c r="D107" s="308"/>
      <c r="E107" s="308"/>
      <c r="F107" s="331" t="s">
        <v>723</v>
      </c>
      <c r="G107" s="308"/>
      <c r="H107" s="308" t="s">
        <v>763</v>
      </c>
      <c r="I107" s="308" t="s">
        <v>725</v>
      </c>
      <c r="J107" s="308">
        <v>120</v>
      </c>
      <c r="K107" s="322"/>
    </row>
    <row r="108" s="1" customFormat="1" ht="15" customHeight="1">
      <c r="B108" s="333"/>
      <c r="C108" s="308" t="s">
        <v>728</v>
      </c>
      <c r="D108" s="308"/>
      <c r="E108" s="308"/>
      <c r="F108" s="331" t="s">
        <v>729</v>
      </c>
      <c r="G108" s="308"/>
      <c r="H108" s="308" t="s">
        <v>763</v>
      </c>
      <c r="I108" s="308" t="s">
        <v>725</v>
      </c>
      <c r="J108" s="308">
        <v>50</v>
      </c>
      <c r="K108" s="322"/>
    </row>
    <row r="109" s="1" customFormat="1" ht="15" customHeight="1">
      <c r="B109" s="333"/>
      <c r="C109" s="308" t="s">
        <v>731</v>
      </c>
      <c r="D109" s="308"/>
      <c r="E109" s="308"/>
      <c r="F109" s="331" t="s">
        <v>723</v>
      </c>
      <c r="G109" s="308"/>
      <c r="H109" s="308" t="s">
        <v>763</v>
      </c>
      <c r="I109" s="308" t="s">
        <v>733</v>
      </c>
      <c r="J109" s="308"/>
      <c r="K109" s="322"/>
    </row>
    <row r="110" s="1" customFormat="1" ht="15" customHeight="1">
      <c r="B110" s="333"/>
      <c r="C110" s="308" t="s">
        <v>742</v>
      </c>
      <c r="D110" s="308"/>
      <c r="E110" s="308"/>
      <c r="F110" s="331" t="s">
        <v>729</v>
      </c>
      <c r="G110" s="308"/>
      <c r="H110" s="308" t="s">
        <v>763</v>
      </c>
      <c r="I110" s="308" t="s">
        <v>725</v>
      </c>
      <c r="J110" s="308">
        <v>50</v>
      </c>
      <c r="K110" s="322"/>
    </row>
    <row r="111" s="1" customFormat="1" ht="15" customHeight="1">
      <c r="B111" s="333"/>
      <c r="C111" s="308" t="s">
        <v>750</v>
      </c>
      <c r="D111" s="308"/>
      <c r="E111" s="308"/>
      <c r="F111" s="331" t="s">
        <v>729</v>
      </c>
      <c r="G111" s="308"/>
      <c r="H111" s="308" t="s">
        <v>763</v>
      </c>
      <c r="I111" s="308" t="s">
        <v>725</v>
      </c>
      <c r="J111" s="308">
        <v>50</v>
      </c>
      <c r="K111" s="322"/>
    </row>
    <row r="112" s="1" customFormat="1" ht="15" customHeight="1">
      <c r="B112" s="333"/>
      <c r="C112" s="308" t="s">
        <v>748</v>
      </c>
      <c r="D112" s="308"/>
      <c r="E112" s="308"/>
      <c r="F112" s="331" t="s">
        <v>729</v>
      </c>
      <c r="G112" s="308"/>
      <c r="H112" s="308" t="s">
        <v>763</v>
      </c>
      <c r="I112" s="308" t="s">
        <v>725</v>
      </c>
      <c r="J112" s="308">
        <v>50</v>
      </c>
      <c r="K112" s="322"/>
    </row>
    <row r="113" s="1" customFormat="1" ht="15" customHeight="1">
      <c r="B113" s="333"/>
      <c r="C113" s="308" t="s">
        <v>58</v>
      </c>
      <c r="D113" s="308"/>
      <c r="E113" s="308"/>
      <c r="F113" s="331" t="s">
        <v>723</v>
      </c>
      <c r="G113" s="308"/>
      <c r="H113" s="308" t="s">
        <v>764</v>
      </c>
      <c r="I113" s="308" t="s">
        <v>725</v>
      </c>
      <c r="J113" s="308">
        <v>20</v>
      </c>
      <c r="K113" s="322"/>
    </row>
    <row r="114" s="1" customFormat="1" ht="15" customHeight="1">
      <c r="B114" s="333"/>
      <c r="C114" s="308" t="s">
        <v>765</v>
      </c>
      <c r="D114" s="308"/>
      <c r="E114" s="308"/>
      <c r="F114" s="331" t="s">
        <v>723</v>
      </c>
      <c r="G114" s="308"/>
      <c r="H114" s="308" t="s">
        <v>766</v>
      </c>
      <c r="I114" s="308" t="s">
        <v>725</v>
      </c>
      <c r="J114" s="308">
        <v>120</v>
      </c>
      <c r="K114" s="322"/>
    </row>
    <row r="115" s="1" customFormat="1" ht="15" customHeight="1">
      <c r="B115" s="333"/>
      <c r="C115" s="308" t="s">
        <v>43</v>
      </c>
      <c r="D115" s="308"/>
      <c r="E115" s="308"/>
      <c r="F115" s="331" t="s">
        <v>723</v>
      </c>
      <c r="G115" s="308"/>
      <c r="H115" s="308" t="s">
        <v>767</v>
      </c>
      <c r="I115" s="308" t="s">
        <v>758</v>
      </c>
      <c r="J115" s="308"/>
      <c r="K115" s="322"/>
    </row>
    <row r="116" s="1" customFormat="1" ht="15" customHeight="1">
      <c r="B116" s="333"/>
      <c r="C116" s="308" t="s">
        <v>53</v>
      </c>
      <c r="D116" s="308"/>
      <c r="E116" s="308"/>
      <c r="F116" s="331" t="s">
        <v>723</v>
      </c>
      <c r="G116" s="308"/>
      <c r="H116" s="308" t="s">
        <v>768</v>
      </c>
      <c r="I116" s="308" t="s">
        <v>758</v>
      </c>
      <c r="J116" s="308"/>
      <c r="K116" s="322"/>
    </row>
    <row r="117" s="1" customFormat="1" ht="15" customHeight="1">
      <c r="B117" s="333"/>
      <c r="C117" s="308" t="s">
        <v>62</v>
      </c>
      <c r="D117" s="308"/>
      <c r="E117" s="308"/>
      <c r="F117" s="331" t="s">
        <v>723</v>
      </c>
      <c r="G117" s="308"/>
      <c r="H117" s="308" t="s">
        <v>769</v>
      </c>
      <c r="I117" s="308" t="s">
        <v>770</v>
      </c>
      <c r="J117" s="308"/>
      <c r="K117" s="322"/>
    </row>
    <row r="118" s="1" customFormat="1" ht="15" customHeight="1">
      <c r="B118" s="336"/>
      <c r="C118" s="342"/>
      <c r="D118" s="342"/>
      <c r="E118" s="342"/>
      <c r="F118" s="342"/>
      <c r="G118" s="342"/>
      <c r="H118" s="342"/>
      <c r="I118" s="342"/>
      <c r="J118" s="342"/>
      <c r="K118" s="338"/>
    </row>
    <row r="119" s="1" customFormat="1" ht="18.75" customHeight="1">
      <c r="B119" s="343"/>
      <c r="C119" s="344"/>
      <c r="D119" s="344"/>
      <c r="E119" s="344"/>
      <c r="F119" s="345"/>
      <c r="G119" s="344"/>
      <c r="H119" s="344"/>
      <c r="I119" s="344"/>
      <c r="J119" s="344"/>
      <c r="K119" s="343"/>
    </row>
    <row r="120" s="1" customFormat="1" ht="18.75" customHeight="1">
      <c r="B120" s="316"/>
      <c r="C120" s="316"/>
      <c r="D120" s="316"/>
      <c r="E120" s="316"/>
      <c r="F120" s="316"/>
      <c r="G120" s="316"/>
      <c r="H120" s="316"/>
      <c r="I120" s="316"/>
      <c r="J120" s="316"/>
      <c r="K120" s="316"/>
    </row>
    <row r="121" s="1" customFormat="1" ht="7.5" customHeight="1">
      <c r="B121" s="346"/>
      <c r="C121" s="347"/>
      <c r="D121" s="347"/>
      <c r="E121" s="347"/>
      <c r="F121" s="347"/>
      <c r="G121" s="347"/>
      <c r="H121" s="347"/>
      <c r="I121" s="347"/>
      <c r="J121" s="347"/>
      <c r="K121" s="348"/>
    </row>
    <row r="122" s="1" customFormat="1" ht="45" customHeight="1">
      <c r="B122" s="349"/>
      <c r="C122" s="299" t="s">
        <v>771</v>
      </c>
      <c r="D122" s="299"/>
      <c r="E122" s="299"/>
      <c r="F122" s="299"/>
      <c r="G122" s="299"/>
      <c r="H122" s="299"/>
      <c r="I122" s="299"/>
      <c r="J122" s="299"/>
      <c r="K122" s="350"/>
    </row>
    <row r="123" s="1" customFormat="1" ht="17.25" customHeight="1">
      <c r="B123" s="351"/>
      <c r="C123" s="323" t="s">
        <v>717</v>
      </c>
      <c r="D123" s="323"/>
      <c r="E123" s="323"/>
      <c r="F123" s="323" t="s">
        <v>718</v>
      </c>
      <c r="G123" s="324"/>
      <c r="H123" s="323" t="s">
        <v>59</v>
      </c>
      <c r="I123" s="323" t="s">
        <v>62</v>
      </c>
      <c r="J123" s="323" t="s">
        <v>719</v>
      </c>
      <c r="K123" s="352"/>
    </row>
    <row r="124" s="1" customFormat="1" ht="17.25" customHeight="1">
      <c r="B124" s="351"/>
      <c r="C124" s="325" t="s">
        <v>720</v>
      </c>
      <c r="D124" s="325"/>
      <c r="E124" s="325"/>
      <c r="F124" s="326" t="s">
        <v>721</v>
      </c>
      <c r="G124" s="327"/>
      <c r="H124" s="325"/>
      <c r="I124" s="325"/>
      <c r="J124" s="325" t="s">
        <v>722</v>
      </c>
      <c r="K124" s="352"/>
    </row>
    <row r="125" s="1" customFormat="1" ht="5.25" customHeight="1">
      <c r="B125" s="353"/>
      <c r="C125" s="328"/>
      <c r="D125" s="328"/>
      <c r="E125" s="328"/>
      <c r="F125" s="328"/>
      <c r="G125" s="354"/>
      <c r="H125" s="328"/>
      <c r="I125" s="328"/>
      <c r="J125" s="328"/>
      <c r="K125" s="355"/>
    </row>
    <row r="126" s="1" customFormat="1" ht="15" customHeight="1">
      <c r="B126" s="353"/>
      <c r="C126" s="308" t="s">
        <v>726</v>
      </c>
      <c r="D126" s="330"/>
      <c r="E126" s="330"/>
      <c r="F126" s="331" t="s">
        <v>723</v>
      </c>
      <c r="G126" s="308"/>
      <c r="H126" s="308" t="s">
        <v>763</v>
      </c>
      <c r="I126" s="308" t="s">
        <v>725</v>
      </c>
      <c r="J126" s="308">
        <v>120</v>
      </c>
      <c r="K126" s="356"/>
    </row>
    <row r="127" s="1" customFormat="1" ht="15" customHeight="1">
      <c r="B127" s="353"/>
      <c r="C127" s="308" t="s">
        <v>772</v>
      </c>
      <c r="D127" s="308"/>
      <c r="E127" s="308"/>
      <c r="F127" s="331" t="s">
        <v>723</v>
      </c>
      <c r="G127" s="308"/>
      <c r="H127" s="308" t="s">
        <v>773</v>
      </c>
      <c r="I127" s="308" t="s">
        <v>725</v>
      </c>
      <c r="J127" s="308" t="s">
        <v>774</v>
      </c>
      <c r="K127" s="356"/>
    </row>
    <row r="128" s="1" customFormat="1" ht="15" customHeight="1">
      <c r="B128" s="353"/>
      <c r="C128" s="308" t="s">
        <v>671</v>
      </c>
      <c r="D128" s="308"/>
      <c r="E128" s="308"/>
      <c r="F128" s="331" t="s">
        <v>723</v>
      </c>
      <c r="G128" s="308"/>
      <c r="H128" s="308" t="s">
        <v>775</v>
      </c>
      <c r="I128" s="308" t="s">
        <v>725</v>
      </c>
      <c r="J128" s="308" t="s">
        <v>774</v>
      </c>
      <c r="K128" s="356"/>
    </row>
    <row r="129" s="1" customFormat="1" ht="15" customHeight="1">
      <c r="B129" s="353"/>
      <c r="C129" s="308" t="s">
        <v>734</v>
      </c>
      <c r="D129" s="308"/>
      <c r="E129" s="308"/>
      <c r="F129" s="331" t="s">
        <v>729</v>
      </c>
      <c r="G129" s="308"/>
      <c r="H129" s="308" t="s">
        <v>735</v>
      </c>
      <c r="I129" s="308" t="s">
        <v>725</v>
      </c>
      <c r="J129" s="308">
        <v>15</v>
      </c>
      <c r="K129" s="356"/>
    </row>
    <row r="130" s="1" customFormat="1" ht="15" customHeight="1">
      <c r="B130" s="353"/>
      <c r="C130" s="334" t="s">
        <v>736</v>
      </c>
      <c r="D130" s="334"/>
      <c r="E130" s="334"/>
      <c r="F130" s="335" t="s">
        <v>729</v>
      </c>
      <c r="G130" s="334"/>
      <c r="H130" s="334" t="s">
        <v>737</v>
      </c>
      <c r="I130" s="334" t="s">
        <v>725</v>
      </c>
      <c r="J130" s="334">
        <v>15</v>
      </c>
      <c r="K130" s="356"/>
    </row>
    <row r="131" s="1" customFormat="1" ht="15" customHeight="1">
      <c r="B131" s="353"/>
      <c r="C131" s="334" t="s">
        <v>738</v>
      </c>
      <c r="D131" s="334"/>
      <c r="E131" s="334"/>
      <c r="F131" s="335" t="s">
        <v>729</v>
      </c>
      <c r="G131" s="334"/>
      <c r="H131" s="334" t="s">
        <v>739</v>
      </c>
      <c r="I131" s="334" t="s">
        <v>725</v>
      </c>
      <c r="J131" s="334">
        <v>20</v>
      </c>
      <c r="K131" s="356"/>
    </row>
    <row r="132" s="1" customFormat="1" ht="15" customHeight="1">
      <c r="B132" s="353"/>
      <c r="C132" s="334" t="s">
        <v>740</v>
      </c>
      <c r="D132" s="334"/>
      <c r="E132" s="334"/>
      <c r="F132" s="335" t="s">
        <v>729</v>
      </c>
      <c r="G132" s="334"/>
      <c r="H132" s="334" t="s">
        <v>741</v>
      </c>
      <c r="I132" s="334" t="s">
        <v>725</v>
      </c>
      <c r="J132" s="334">
        <v>20</v>
      </c>
      <c r="K132" s="356"/>
    </row>
    <row r="133" s="1" customFormat="1" ht="15" customHeight="1">
      <c r="B133" s="353"/>
      <c r="C133" s="308" t="s">
        <v>728</v>
      </c>
      <c r="D133" s="308"/>
      <c r="E133" s="308"/>
      <c r="F133" s="331" t="s">
        <v>729</v>
      </c>
      <c r="G133" s="308"/>
      <c r="H133" s="308" t="s">
        <v>763</v>
      </c>
      <c r="I133" s="308" t="s">
        <v>725</v>
      </c>
      <c r="J133" s="308">
        <v>50</v>
      </c>
      <c r="K133" s="356"/>
    </row>
    <row r="134" s="1" customFormat="1" ht="15" customHeight="1">
      <c r="B134" s="353"/>
      <c r="C134" s="308" t="s">
        <v>742</v>
      </c>
      <c r="D134" s="308"/>
      <c r="E134" s="308"/>
      <c r="F134" s="331" t="s">
        <v>729</v>
      </c>
      <c r="G134" s="308"/>
      <c r="H134" s="308" t="s">
        <v>763</v>
      </c>
      <c r="I134" s="308" t="s">
        <v>725</v>
      </c>
      <c r="J134" s="308">
        <v>50</v>
      </c>
      <c r="K134" s="356"/>
    </row>
    <row r="135" s="1" customFormat="1" ht="15" customHeight="1">
      <c r="B135" s="353"/>
      <c r="C135" s="308" t="s">
        <v>748</v>
      </c>
      <c r="D135" s="308"/>
      <c r="E135" s="308"/>
      <c r="F135" s="331" t="s">
        <v>729</v>
      </c>
      <c r="G135" s="308"/>
      <c r="H135" s="308" t="s">
        <v>763</v>
      </c>
      <c r="I135" s="308" t="s">
        <v>725</v>
      </c>
      <c r="J135" s="308">
        <v>50</v>
      </c>
      <c r="K135" s="356"/>
    </row>
    <row r="136" s="1" customFormat="1" ht="15" customHeight="1">
      <c r="B136" s="353"/>
      <c r="C136" s="308" t="s">
        <v>750</v>
      </c>
      <c r="D136" s="308"/>
      <c r="E136" s="308"/>
      <c r="F136" s="331" t="s">
        <v>729</v>
      </c>
      <c r="G136" s="308"/>
      <c r="H136" s="308" t="s">
        <v>763</v>
      </c>
      <c r="I136" s="308" t="s">
        <v>725</v>
      </c>
      <c r="J136" s="308">
        <v>50</v>
      </c>
      <c r="K136" s="356"/>
    </row>
    <row r="137" s="1" customFormat="1" ht="15" customHeight="1">
      <c r="B137" s="353"/>
      <c r="C137" s="308" t="s">
        <v>751</v>
      </c>
      <c r="D137" s="308"/>
      <c r="E137" s="308"/>
      <c r="F137" s="331" t="s">
        <v>729</v>
      </c>
      <c r="G137" s="308"/>
      <c r="H137" s="308" t="s">
        <v>776</v>
      </c>
      <c r="I137" s="308" t="s">
        <v>725</v>
      </c>
      <c r="J137" s="308">
        <v>255</v>
      </c>
      <c r="K137" s="356"/>
    </row>
    <row r="138" s="1" customFormat="1" ht="15" customHeight="1">
      <c r="B138" s="353"/>
      <c r="C138" s="308" t="s">
        <v>753</v>
      </c>
      <c r="D138" s="308"/>
      <c r="E138" s="308"/>
      <c r="F138" s="331" t="s">
        <v>723</v>
      </c>
      <c r="G138" s="308"/>
      <c r="H138" s="308" t="s">
        <v>777</v>
      </c>
      <c r="I138" s="308" t="s">
        <v>755</v>
      </c>
      <c r="J138" s="308"/>
      <c r="K138" s="356"/>
    </row>
    <row r="139" s="1" customFormat="1" ht="15" customHeight="1">
      <c r="B139" s="353"/>
      <c r="C139" s="308" t="s">
        <v>756</v>
      </c>
      <c r="D139" s="308"/>
      <c r="E139" s="308"/>
      <c r="F139" s="331" t="s">
        <v>723</v>
      </c>
      <c r="G139" s="308"/>
      <c r="H139" s="308" t="s">
        <v>778</v>
      </c>
      <c r="I139" s="308" t="s">
        <v>758</v>
      </c>
      <c r="J139" s="308"/>
      <c r="K139" s="356"/>
    </row>
    <row r="140" s="1" customFormat="1" ht="15" customHeight="1">
      <c r="B140" s="353"/>
      <c r="C140" s="308" t="s">
        <v>759</v>
      </c>
      <c r="D140" s="308"/>
      <c r="E140" s="308"/>
      <c r="F140" s="331" t="s">
        <v>723</v>
      </c>
      <c r="G140" s="308"/>
      <c r="H140" s="308" t="s">
        <v>759</v>
      </c>
      <c r="I140" s="308" t="s">
        <v>758</v>
      </c>
      <c r="J140" s="308"/>
      <c r="K140" s="356"/>
    </row>
    <row r="141" s="1" customFormat="1" ht="15" customHeight="1">
      <c r="B141" s="353"/>
      <c r="C141" s="308" t="s">
        <v>43</v>
      </c>
      <c r="D141" s="308"/>
      <c r="E141" s="308"/>
      <c r="F141" s="331" t="s">
        <v>723</v>
      </c>
      <c r="G141" s="308"/>
      <c r="H141" s="308" t="s">
        <v>779</v>
      </c>
      <c r="I141" s="308" t="s">
        <v>758</v>
      </c>
      <c r="J141" s="308"/>
      <c r="K141" s="356"/>
    </row>
    <row r="142" s="1" customFormat="1" ht="15" customHeight="1">
      <c r="B142" s="353"/>
      <c r="C142" s="308" t="s">
        <v>780</v>
      </c>
      <c r="D142" s="308"/>
      <c r="E142" s="308"/>
      <c r="F142" s="331" t="s">
        <v>723</v>
      </c>
      <c r="G142" s="308"/>
      <c r="H142" s="308" t="s">
        <v>781</v>
      </c>
      <c r="I142" s="308" t="s">
        <v>758</v>
      </c>
      <c r="J142" s="308"/>
      <c r="K142" s="356"/>
    </row>
    <row r="143" s="1" customFormat="1" ht="15" customHeight="1">
      <c r="B143" s="357"/>
      <c r="C143" s="358"/>
      <c r="D143" s="358"/>
      <c r="E143" s="358"/>
      <c r="F143" s="358"/>
      <c r="G143" s="358"/>
      <c r="H143" s="358"/>
      <c r="I143" s="358"/>
      <c r="J143" s="358"/>
      <c r="K143" s="359"/>
    </row>
    <row r="144" s="1" customFormat="1" ht="18.75" customHeight="1">
      <c r="B144" s="344"/>
      <c r="C144" s="344"/>
      <c r="D144" s="344"/>
      <c r="E144" s="344"/>
      <c r="F144" s="345"/>
      <c r="G144" s="344"/>
      <c r="H144" s="344"/>
      <c r="I144" s="344"/>
      <c r="J144" s="344"/>
      <c r="K144" s="344"/>
    </row>
    <row r="145" s="1" customFormat="1" ht="18.75" customHeight="1">
      <c r="B145" s="316"/>
      <c r="C145" s="316"/>
      <c r="D145" s="316"/>
      <c r="E145" s="316"/>
      <c r="F145" s="316"/>
      <c r="G145" s="316"/>
      <c r="H145" s="316"/>
      <c r="I145" s="316"/>
      <c r="J145" s="316"/>
      <c r="K145" s="316"/>
    </row>
    <row r="146" s="1" customFormat="1" ht="7.5" customHeight="1">
      <c r="B146" s="317"/>
      <c r="C146" s="318"/>
      <c r="D146" s="318"/>
      <c r="E146" s="318"/>
      <c r="F146" s="318"/>
      <c r="G146" s="318"/>
      <c r="H146" s="318"/>
      <c r="I146" s="318"/>
      <c r="J146" s="318"/>
      <c r="K146" s="319"/>
    </row>
    <row r="147" s="1" customFormat="1" ht="45" customHeight="1">
      <c r="B147" s="320"/>
      <c r="C147" s="321" t="s">
        <v>782</v>
      </c>
      <c r="D147" s="321"/>
      <c r="E147" s="321"/>
      <c r="F147" s="321"/>
      <c r="G147" s="321"/>
      <c r="H147" s="321"/>
      <c r="I147" s="321"/>
      <c r="J147" s="321"/>
      <c r="K147" s="322"/>
    </row>
    <row r="148" s="1" customFormat="1" ht="17.25" customHeight="1">
      <c r="B148" s="320"/>
      <c r="C148" s="323" t="s">
        <v>717</v>
      </c>
      <c r="D148" s="323"/>
      <c r="E148" s="323"/>
      <c r="F148" s="323" t="s">
        <v>718</v>
      </c>
      <c r="G148" s="324"/>
      <c r="H148" s="323" t="s">
        <v>59</v>
      </c>
      <c r="I148" s="323" t="s">
        <v>62</v>
      </c>
      <c r="J148" s="323" t="s">
        <v>719</v>
      </c>
      <c r="K148" s="322"/>
    </row>
    <row r="149" s="1" customFormat="1" ht="17.25" customHeight="1">
      <c r="B149" s="320"/>
      <c r="C149" s="325" t="s">
        <v>720</v>
      </c>
      <c r="D149" s="325"/>
      <c r="E149" s="325"/>
      <c r="F149" s="326" t="s">
        <v>721</v>
      </c>
      <c r="G149" s="327"/>
      <c r="H149" s="325"/>
      <c r="I149" s="325"/>
      <c r="J149" s="325" t="s">
        <v>722</v>
      </c>
      <c r="K149" s="322"/>
    </row>
    <row r="150" s="1" customFormat="1" ht="5.25" customHeight="1">
      <c r="B150" s="333"/>
      <c r="C150" s="328"/>
      <c r="D150" s="328"/>
      <c r="E150" s="328"/>
      <c r="F150" s="328"/>
      <c r="G150" s="329"/>
      <c r="H150" s="328"/>
      <c r="I150" s="328"/>
      <c r="J150" s="328"/>
      <c r="K150" s="356"/>
    </row>
    <row r="151" s="1" customFormat="1" ht="15" customHeight="1">
      <c r="B151" s="333"/>
      <c r="C151" s="360" t="s">
        <v>726</v>
      </c>
      <c r="D151" s="308"/>
      <c r="E151" s="308"/>
      <c r="F151" s="361" t="s">
        <v>723</v>
      </c>
      <c r="G151" s="308"/>
      <c r="H151" s="360" t="s">
        <v>763</v>
      </c>
      <c r="I151" s="360" t="s">
        <v>725</v>
      </c>
      <c r="J151" s="360">
        <v>120</v>
      </c>
      <c r="K151" s="356"/>
    </row>
    <row r="152" s="1" customFormat="1" ht="15" customHeight="1">
      <c r="B152" s="333"/>
      <c r="C152" s="360" t="s">
        <v>772</v>
      </c>
      <c r="D152" s="308"/>
      <c r="E152" s="308"/>
      <c r="F152" s="361" t="s">
        <v>723</v>
      </c>
      <c r="G152" s="308"/>
      <c r="H152" s="360" t="s">
        <v>783</v>
      </c>
      <c r="I152" s="360" t="s">
        <v>725</v>
      </c>
      <c r="J152" s="360" t="s">
        <v>774</v>
      </c>
      <c r="K152" s="356"/>
    </row>
    <row r="153" s="1" customFormat="1" ht="15" customHeight="1">
      <c r="B153" s="333"/>
      <c r="C153" s="360" t="s">
        <v>671</v>
      </c>
      <c r="D153" s="308"/>
      <c r="E153" s="308"/>
      <c r="F153" s="361" t="s">
        <v>723</v>
      </c>
      <c r="G153" s="308"/>
      <c r="H153" s="360" t="s">
        <v>784</v>
      </c>
      <c r="I153" s="360" t="s">
        <v>725</v>
      </c>
      <c r="J153" s="360" t="s">
        <v>774</v>
      </c>
      <c r="K153" s="356"/>
    </row>
    <row r="154" s="1" customFormat="1" ht="15" customHeight="1">
      <c r="B154" s="333"/>
      <c r="C154" s="360" t="s">
        <v>728</v>
      </c>
      <c r="D154" s="308"/>
      <c r="E154" s="308"/>
      <c r="F154" s="361" t="s">
        <v>729</v>
      </c>
      <c r="G154" s="308"/>
      <c r="H154" s="360" t="s">
        <v>763</v>
      </c>
      <c r="I154" s="360" t="s">
        <v>725</v>
      </c>
      <c r="J154" s="360">
        <v>50</v>
      </c>
      <c r="K154" s="356"/>
    </row>
    <row r="155" s="1" customFormat="1" ht="15" customHeight="1">
      <c r="B155" s="333"/>
      <c r="C155" s="360" t="s">
        <v>731</v>
      </c>
      <c r="D155" s="308"/>
      <c r="E155" s="308"/>
      <c r="F155" s="361" t="s">
        <v>723</v>
      </c>
      <c r="G155" s="308"/>
      <c r="H155" s="360" t="s">
        <v>763</v>
      </c>
      <c r="I155" s="360" t="s">
        <v>733</v>
      </c>
      <c r="J155" s="360"/>
      <c r="K155" s="356"/>
    </row>
    <row r="156" s="1" customFormat="1" ht="15" customHeight="1">
      <c r="B156" s="333"/>
      <c r="C156" s="360" t="s">
        <v>742</v>
      </c>
      <c r="D156" s="308"/>
      <c r="E156" s="308"/>
      <c r="F156" s="361" t="s">
        <v>729</v>
      </c>
      <c r="G156" s="308"/>
      <c r="H156" s="360" t="s">
        <v>763</v>
      </c>
      <c r="I156" s="360" t="s">
        <v>725</v>
      </c>
      <c r="J156" s="360">
        <v>50</v>
      </c>
      <c r="K156" s="356"/>
    </row>
    <row r="157" s="1" customFormat="1" ht="15" customHeight="1">
      <c r="B157" s="333"/>
      <c r="C157" s="360" t="s">
        <v>750</v>
      </c>
      <c r="D157" s="308"/>
      <c r="E157" s="308"/>
      <c r="F157" s="361" t="s">
        <v>729</v>
      </c>
      <c r="G157" s="308"/>
      <c r="H157" s="360" t="s">
        <v>763</v>
      </c>
      <c r="I157" s="360" t="s">
        <v>725</v>
      </c>
      <c r="J157" s="360">
        <v>50</v>
      </c>
      <c r="K157" s="356"/>
    </row>
    <row r="158" s="1" customFormat="1" ht="15" customHeight="1">
      <c r="B158" s="333"/>
      <c r="C158" s="360" t="s">
        <v>748</v>
      </c>
      <c r="D158" s="308"/>
      <c r="E158" s="308"/>
      <c r="F158" s="361" t="s">
        <v>729</v>
      </c>
      <c r="G158" s="308"/>
      <c r="H158" s="360" t="s">
        <v>763</v>
      </c>
      <c r="I158" s="360" t="s">
        <v>725</v>
      </c>
      <c r="J158" s="360">
        <v>50</v>
      </c>
      <c r="K158" s="356"/>
    </row>
    <row r="159" s="1" customFormat="1" ht="15" customHeight="1">
      <c r="B159" s="333"/>
      <c r="C159" s="360" t="s">
        <v>108</v>
      </c>
      <c r="D159" s="308"/>
      <c r="E159" s="308"/>
      <c r="F159" s="361" t="s">
        <v>723</v>
      </c>
      <c r="G159" s="308"/>
      <c r="H159" s="360" t="s">
        <v>785</v>
      </c>
      <c r="I159" s="360" t="s">
        <v>725</v>
      </c>
      <c r="J159" s="360" t="s">
        <v>786</v>
      </c>
      <c r="K159" s="356"/>
    </row>
    <row r="160" s="1" customFormat="1" ht="15" customHeight="1">
      <c r="B160" s="333"/>
      <c r="C160" s="360" t="s">
        <v>787</v>
      </c>
      <c r="D160" s="308"/>
      <c r="E160" s="308"/>
      <c r="F160" s="361" t="s">
        <v>723</v>
      </c>
      <c r="G160" s="308"/>
      <c r="H160" s="360" t="s">
        <v>788</v>
      </c>
      <c r="I160" s="360" t="s">
        <v>758</v>
      </c>
      <c r="J160" s="360"/>
      <c r="K160" s="356"/>
    </row>
    <row r="161" s="1" customFormat="1" ht="15" customHeight="1">
      <c r="B161" s="362"/>
      <c r="C161" s="342"/>
      <c r="D161" s="342"/>
      <c r="E161" s="342"/>
      <c r="F161" s="342"/>
      <c r="G161" s="342"/>
      <c r="H161" s="342"/>
      <c r="I161" s="342"/>
      <c r="J161" s="342"/>
      <c r="K161" s="363"/>
    </row>
    <row r="162" s="1" customFormat="1" ht="18.75" customHeight="1">
      <c r="B162" s="344"/>
      <c r="C162" s="354"/>
      <c r="D162" s="354"/>
      <c r="E162" s="354"/>
      <c r="F162" s="364"/>
      <c r="G162" s="354"/>
      <c r="H162" s="354"/>
      <c r="I162" s="354"/>
      <c r="J162" s="354"/>
      <c r="K162" s="344"/>
    </row>
    <row r="163" s="1" customFormat="1" ht="18.75" customHeight="1">
      <c r="B163" s="316"/>
      <c r="C163" s="316"/>
      <c r="D163" s="316"/>
      <c r="E163" s="316"/>
      <c r="F163" s="316"/>
      <c r="G163" s="316"/>
      <c r="H163" s="316"/>
      <c r="I163" s="316"/>
      <c r="J163" s="316"/>
      <c r="K163" s="316"/>
    </row>
    <row r="164" s="1" customFormat="1" ht="7.5" customHeight="1">
      <c r="B164" s="295"/>
      <c r="C164" s="296"/>
      <c r="D164" s="296"/>
      <c r="E164" s="296"/>
      <c r="F164" s="296"/>
      <c r="G164" s="296"/>
      <c r="H164" s="296"/>
      <c r="I164" s="296"/>
      <c r="J164" s="296"/>
      <c r="K164" s="297"/>
    </row>
    <row r="165" s="1" customFormat="1" ht="45" customHeight="1">
      <c r="B165" s="298"/>
      <c r="C165" s="299" t="s">
        <v>789</v>
      </c>
      <c r="D165" s="299"/>
      <c r="E165" s="299"/>
      <c r="F165" s="299"/>
      <c r="G165" s="299"/>
      <c r="H165" s="299"/>
      <c r="I165" s="299"/>
      <c r="J165" s="299"/>
      <c r="K165" s="300"/>
    </row>
    <row r="166" s="1" customFormat="1" ht="17.25" customHeight="1">
      <c r="B166" s="298"/>
      <c r="C166" s="323" t="s">
        <v>717</v>
      </c>
      <c r="D166" s="323"/>
      <c r="E166" s="323"/>
      <c r="F166" s="323" t="s">
        <v>718</v>
      </c>
      <c r="G166" s="365"/>
      <c r="H166" s="366" t="s">
        <v>59</v>
      </c>
      <c r="I166" s="366" t="s">
        <v>62</v>
      </c>
      <c r="J166" s="323" t="s">
        <v>719</v>
      </c>
      <c r="K166" s="300"/>
    </row>
    <row r="167" s="1" customFormat="1" ht="17.25" customHeight="1">
      <c r="B167" s="301"/>
      <c r="C167" s="325" t="s">
        <v>720</v>
      </c>
      <c r="D167" s="325"/>
      <c r="E167" s="325"/>
      <c r="F167" s="326" t="s">
        <v>721</v>
      </c>
      <c r="G167" s="367"/>
      <c r="H167" s="368"/>
      <c r="I167" s="368"/>
      <c r="J167" s="325" t="s">
        <v>722</v>
      </c>
      <c r="K167" s="303"/>
    </row>
    <row r="168" s="1" customFormat="1" ht="5.25" customHeight="1">
      <c r="B168" s="333"/>
      <c r="C168" s="328"/>
      <c r="D168" s="328"/>
      <c r="E168" s="328"/>
      <c r="F168" s="328"/>
      <c r="G168" s="329"/>
      <c r="H168" s="328"/>
      <c r="I168" s="328"/>
      <c r="J168" s="328"/>
      <c r="K168" s="356"/>
    </row>
    <row r="169" s="1" customFormat="1" ht="15" customHeight="1">
      <c r="B169" s="333"/>
      <c r="C169" s="308" t="s">
        <v>726</v>
      </c>
      <c r="D169" s="308"/>
      <c r="E169" s="308"/>
      <c r="F169" s="331" t="s">
        <v>723</v>
      </c>
      <c r="G169" s="308"/>
      <c r="H169" s="308" t="s">
        <v>763</v>
      </c>
      <c r="I169" s="308" t="s">
        <v>725</v>
      </c>
      <c r="J169" s="308">
        <v>120</v>
      </c>
      <c r="K169" s="356"/>
    </row>
    <row r="170" s="1" customFormat="1" ht="15" customHeight="1">
      <c r="B170" s="333"/>
      <c r="C170" s="308" t="s">
        <v>772</v>
      </c>
      <c r="D170" s="308"/>
      <c r="E170" s="308"/>
      <c r="F170" s="331" t="s">
        <v>723</v>
      </c>
      <c r="G170" s="308"/>
      <c r="H170" s="308" t="s">
        <v>773</v>
      </c>
      <c r="I170" s="308" t="s">
        <v>725</v>
      </c>
      <c r="J170" s="308" t="s">
        <v>774</v>
      </c>
      <c r="K170" s="356"/>
    </row>
    <row r="171" s="1" customFormat="1" ht="15" customHeight="1">
      <c r="B171" s="333"/>
      <c r="C171" s="308" t="s">
        <v>671</v>
      </c>
      <c r="D171" s="308"/>
      <c r="E171" s="308"/>
      <c r="F171" s="331" t="s">
        <v>723</v>
      </c>
      <c r="G171" s="308"/>
      <c r="H171" s="308" t="s">
        <v>790</v>
      </c>
      <c r="I171" s="308" t="s">
        <v>725</v>
      </c>
      <c r="J171" s="308" t="s">
        <v>774</v>
      </c>
      <c r="K171" s="356"/>
    </row>
    <row r="172" s="1" customFormat="1" ht="15" customHeight="1">
      <c r="B172" s="333"/>
      <c r="C172" s="308" t="s">
        <v>728</v>
      </c>
      <c r="D172" s="308"/>
      <c r="E172" s="308"/>
      <c r="F172" s="331" t="s">
        <v>729</v>
      </c>
      <c r="G172" s="308"/>
      <c r="H172" s="308" t="s">
        <v>790</v>
      </c>
      <c r="I172" s="308" t="s">
        <v>725</v>
      </c>
      <c r="J172" s="308">
        <v>50</v>
      </c>
      <c r="K172" s="356"/>
    </row>
    <row r="173" s="1" customFormat="1" ht="15" customHeight="1">
      <c r="B173" s="333"/>
      <c r="C173" s="308" t="s">
        <v>731</v>
      </c>
      <c r="D173" s="308"/>
      <c r="E173" s="308"/>
      <c r="F173" s="331" t="s">
        <v>723</v>
      </c>
      <c r="G173" s="308"/>
      <c r="H173" s="308" t="s">
        <v>790</v>
      </c>
      <c r="I173" s="308" t="s">
        <v>733</v>
      </c>
      <c r="J173" s="308"/>
      <c r="K173" s="356"/>
    </row>
    <row r="174" s="1" customFormat="1" ht="15" customHeight="1">
      <c r="B174" s="333"/>
      <c r="C174" s="308" t="s">
        <v>742</v>
      </c>
      <c r="D174" s="308"/>
      <c r="E174" s="308"/>
      <c r="F174" s="331" t="s">
        <v>729</v>
      </c>
      <c r="G174" s="308"/>
      <c r="H174" s="308" t="s">
        <v>790</v>
      </c>
      <c r="I174" s="308" t="s">
        <v>725</v>
      </c>
      <c r="J174" s="308">
        <v>50</v>
      </c>
      <c r="K174" s="356"/>
    </row>
    <row r="175" s="1" customFormat="1" ht="15" customHeight="1">
      <c r="B175" s="333"/>
      <c r="C175" s="308" t="s">
        <v>750</v>
      </c>
      <c r="D175" s="308"/>
      <c r="E175" s="308"/>
      <c r="F175" s="331" t="s">
        <v>729</v>
      </c>
      <c r="G175" s="308"/>
      <c r="H175" s="308" t="s">
        <v>790</v>
      </c>
      <c r="I175" s="308" t="s">
        <v>725</v>
      </c>
      <c r="J175" s="308">
        <v>50</v>
      </c>
      <c r="K175" s="356"/>
    </row>
    <row r="176" s="1" customFormat="1" ht="15" customHeight="1">
      <c r="B176" s="333"/>
      <c r="C176" s="308" t="s">
        <v>748</v>
      </c>
      <c r="D176" s="308"/>
      <c r="E176" s="308"/>
      <c r="F176" s="331" t="s">
        <v>729</v>
      </c>
      <c r="G176" s="308"/>
      <c r="H176" s="308" t="s">
        <v>790</v>
      </c>
      <c r="I176" s="308" t="s">
        <v>725</v>
      </c>
      <c r="J176" s="308">
        <v>50</v>
      </c>
      <c r="K176" s="356"/>
    </row>
    <row r="177" s="1" customFormat="1" ht="15" customHeight="1">
      <c r="B177" s="333"/>
      <c r="C177" s="308" t="s">
        <v>119</v>
      </c>
      <c r="D177" s="308"/>
      <c r="E177" s="308"/>
      <c r="F177" s="331" t="s">
        <v>723</v>
      </c>
      <c r="G177" s="308"/>
      <c r="H177" s="308" t="s">
        <v>791</v>
      </c>
      <c r="I177" s="308" t="s">
        <v>792</v>
      </c>
      <c r="J177" s="308"/>
      <c r="K177" s="356"/>
    </row>
    <row r="178" s="1" customFormat="1" ht="15" customHeight="1">
      <c r="B178" s="333"/>
      <c r="C178" s="308" t="s">
        <v>62</v>
      </c>
      <c r="D178" s="308"/>
      <c r="E178" s="308"/>
      <c r="F178" s="331" t="s">
        <v>723</v>
      </c>
      <c r="G178" s="308"/>
      <c r="H178" s="308" t="s">
        <v>793</v>
      </c>
      <c r="I178" s="308" t="s">
        <v>794</v>
      </c>
      <c r="J178" s="308">
        <v>1</v>
      </c>
      <c r="K178" s="356"/>
    </row>
    <row r="179" s="1" customFormat="1" ht="15" customHeight="1">
      <c r="B179" s="333"/>
      <c r="C179" s="308" t="s">
        <v>58</v>
      </c>
      <c r="D179" s="308"/>
      <c r="E179" s="308"/>
      <c r="F179" s="331" t="s">
        <v>723</v>
      </c>
      <c r="G179" s="308"/>
      <c r="H179" s="308" t="s">
        <v>795</v>
      </c>
      <c r="I179" s="308" t="s">
        <v>725</v>
      </c>
      <c r="J179" s="308">
        <v>20</v>
      </c>
      <c r="K179" s="356"/>
    </row>
    <row r="180" s="1" customFormat="1" ht="15" customHeight="1">
      <c r="B180" s="333"/>
      <c r="C180" s="308" t="s">
        <v>59</v>
      </c>
      <c r="D180" s="308"/>
      <c r="E180" s="308"/>
      <c r="F180" s="331" t="s">
        <v>723</v>
      </c>
      <c r="G180" s="308"/>
      <c r="H180" s="308" t="s">
        <v>796</v>
      </c>
      <c r="I180" s="308" t="s">
        <v>725</v>
      </c>
      <c r="J180" s="308">
        <v>255</v>
      </c>
      <c r="K180" s="356"/>
    </row>
    <row r="181" s="1" customFormat="1" ht="15" customHeight="1">
      <c r="B181" s="333"/>
      <c r="C181" s="308" t="s">
        <v>120</v>
      </c>
      <c r="D181" s="308"/>
      <c r="E181" s="308"/>
      <c r="F181" s="331" t="s">
        <v>723</v>
      </c>
      <c r="G181" s="308"/>
      <c r="H181" s="308" t="s">
        <v>687</v>
      </c>
      <c r="I181" s="308" t="s">
        <v>725</v>
      </c>
      <c r="J181" s="308">
        <v>10</v>
      </c>
      <c r="K181" s="356"/>
    </row>
    <row r="182" s="1" customFormat="1" ht="15" customHeight="1">
      <c r="B182" s="333"/>
      <c r="C182" s="308" t="s">
        <v>121</v>
      </c>
      <c r="D182" s="308"/>
      <c r="E182" s="308"/>
      <c r="F182" s="331" t="s">
        <v>723</v>
      </c>
      <c r="G182" s="308"/>
      <c r="H182" s="308" t="s">
        <v>797</v>
      </c>
      <c r="I182" s="308" t="s">
        <v>758</v>
      </c>
      <c r="J182" s="308"/>
      <c r="K182" s="356"/>
    </row>
    <row r="183" s="1" customFormat="1" ht="15" customHeight="1">
      <c r="B183" s="333"/>
      <c r="C183" s="308" t="s">
        <v>798</v>
      </c>
      <c r="D183" s="308"/>
      <c r="E183" s="308"/>
      <c r="F183" s="331" t="s">
        <v>723</v>
      </c>
      <c r="G183" s="308"/>
      <c r="H183" s="308" t="s">
        <v>799</v>
      </c>
      <c r="I183" s="308" t="s">
        <v>758</v>
      </c>
      <c r="J183" s="308"/>
      <c r="K183" s="356"/>
    </row>
    <row r="184" s="1" customFormat="1" ht="15" customHeight="1">
      <c r="B184" s="333"/>
      <c r="C184" s="308" t="s">
        <v>787</v>
      </c>
      <c r="D184" s="308"/>
      <c r="E184" s="308"/>
      <c r="F184" s="331" t="s">
        <v>723</v>
      </c>
      <c r="G184" s="308"/>
      <c r="H184" s="308" t="s">
        <v>800</v>
      </c>
      <c r="I184" s="308" t="s">
        <v>758</v>
      </c>
      <c r="J184" s="308"/>
      <c r="K184" s="356"/>
    </row>
    <row r="185" s="1" customFormat="1" ht="15" customHeight="1">
      <c r="B185" s="333"/>
      <c r="C185" s="308" t="s">
        <v>123</v>
      </c>
      <c r="D185" s="308"/>
      <c r="E185" s="308"/>
      <c r="F185" s="331" t="s">
        <v>729</v>
      </c>
      <c r="G185" s="308"/>
      <c r="H185" s="308" t="s">
        <v>801</v>
      </c>
      <c r="I185" s="308" t="s">
        <v>725</v>
      </c>
      <c r="J185" s="308">
        <v>50</v>
      </c>
      <c r="K185" s="356"/>
    </row>
    <row r="186" s="1" customFormat="1" ht="15" customHeight="1">
      <c r="B186" s="333"/>
      <c r="C186" s="308" t="s">
        <v>802</v>
      </c>
      <c r="D186" s="308"/>
      <c r="E186" s="308"/>
      <c r="F186" s="331" t="s">
        <v>729</v>
      </c>
      <c r="G186" s="308"/>
      <c r="H186" s="308" t="s">
        <v>803</v>
      </c>
      <c r="I186" s="308" t="s">
        <v>804</v>
      </c>
      <c r="J186" s="308"/>
      <c r="K186" s="356"/>
    </row>
    <row r="187" s="1" customFormat="1" ht="15" customHeight="1">
      <c r="B187" s="333"/>
      <c r="C187" s="308" t="s">
        <v>805</v>
      </c>
      <c r="D187" s="308"/>
      <c r="E187" s="308"/>
      <c r="F187" s="331" t="s">
        <v>729</v>
      </c>
      <c r="G187" s="308"/>
      <c r="H187" s="308" t="s">
        <v>806</v>
      </c>
      <c r="I187" s="308" t="s">
        <v>804</v>
      </c>
      <c r="J187" s="308"/>
      <c r="K187" s="356"/>
    </row>
    <row r="188" s="1" customFormat="1" ht="15" customHeight="1">
      <c r="B188" s="333"/>
      <c r="C188" s="308" t="s">
        <v>807</v>
      </c>
      <c r="D188" s="308"/>
      <c r="E188" s="308"/>
      <c r="F188" s="331" t="s">
        <v>729</v>
      </c>
      <c r="G188" s="308"/>
      <c r="H188" s="308" t="s">
        <v>808</v>
      </c>
      <c r="I188" s="308" t="s">
        <v>804</v>
      </c>
      <c r="J188" s="308"/>
      <c r="K188" s="356"/>
    </row>
    <row r="189" s="1" customFormat="1" ht="15" customHeight="1">
      <c r="B189" s="333"/>
      <c r="C189" s="369" t="s">
        <v>809</v>
      </c>
      <c r="D189" s="308"/>
      <c r="E189" s="308"/>
      <c r="F189" s="331" t="s">
        <v>729</v>
      </c>
      <c r="G189" s="308"/>
      <c r="H189" s="308" t="s">
        <v>810</v>
      </c>
      <c r="I189" s="308" t="s">
        <v>811</v>
      </c>
      <c r="J189" s="370" t="s">
        <v>812</v>
      </c>
      <c r="K189" s="356"/>
    </row>
    <row r="190" s="17" customFormat="1" ht="15" customHeight="1">
      <c r="B190" s="371"/>
      <c r="C190" s="372" t="s">
        <v>813</v>
      </c>
      <c r="D190" s="373"/>
      <c r="E190" s="373"/>
      <c r="F190" s="374" t="s">
        <v>729</v>
      </c>
      <c r="G190" s="373"/>
      <c r="H190" s="373" t="s">
        <v>814</v>
      </c>
      <c r="I190" s="373" t="s">
        <v>811</v>
      </c>
      <c r="J190" s="375" t="s">
        <v>812</v>
      </c>
      <c r="K190" s="376"/>
    </row>
    <row r="191" s="1" customFormat="1" ht="15" customHeight="1">
      <c r="B191" s="333"/>
      <c r="C191" s="369" t="s">
        <v>47</v>
      </c>
      <c r="D191" s="308"/>
      <c r="E191" s="308"/>
      <c r="F191" s="331" t="s">
        <v>723</v>
      </c>
      <c r="G191" s="308"/>
      <c r="H191" s="305" t="s">
        <v>815</v>
      </c>
      <c r="I191" s="308" t="s">
        <v>816</v>
      </c>
      <c r="J191" s="308"/>
      <c r="K191" s="356"/>
    </row>
    <row r="192" s="1" customFormat="1" ht="15" customHeight="1">
      <c r="B192" s="333"/>
      <c r="C192" s="369" t="s">
        <v>817</v>
      </c>
      <c r="D192" s="308"/>
      <c r="E192" s="308"/>
      <c r="F192" s="331" t="s">
        <v>723</v>
      </c>
      <c r="G192" s="308"/>
      <c r="H192" s="308" t="s">
        <v>818</v>
      </c>
      <c r="I192" s="308" t="s">
        <v>758</v>
      </c>
      <c r="J192" s="308"/>
      <c r="K192" s="356"/>
    </row>
    <row r="193" s="1" customFormat="1" ht="15" customHeight="1">
      <c r="B193" s="333"/>
      <c r="C193" s="369" t="s">
        <v>819</v>
      </c>
      <c r="D193" s="308"/>
      <c r="E193" s="308"/>
      <c r="F193" s="331" t="s">
        <v>723</v>
      </c>
      <c r="G193" s="308"/>
      <c r="H193" s="308" t="s">
        <v>820</v>
      </c>
      <c r="I193" s="308" t="s">
        <v>758</v>
      </c>
      <c r="J193" s="308"/>
      <c r="K193" s="356"/>
    </row>
    <row r="194" s="1" customFormat="1" ht="15" customHeight="1">
      <c r="B194" s="333"/>
      <c r="C194" s="369" t="s">
        <v>821</v>
      </c>
      <c r="D194" s="308"/>
      <c r="E194" s="308"/>
      <c r="F194" s="331" t="s">
        <v>729</v>
      </c>
      <c r="G194" s="308"/>
      <c r="H194" s="308" t="s">
        <v>822</v>
      </c>
      <c r="I194" s="308" t="s">
        <v>758</v>
      </c>
      <c r="J194" s="308"/>
      <c r="K194" s="356"/>
    </row>
    <row r="195" s="1" customFormat="1" ht="15" customHeight="1">
      <c r="B195" s="362"/>
      <c r="C195" s="377"/>
      <c r="D195" s="342"/>
      <c r="E195" s="342"/>
      <c r="F195" s="342"/>
      <c r="G195" s="342"/>
      <c r="H195" s="342"/>
      <c r="I195" s="342"/>
      <c r="J195" s="342"/>
      <c r="K195" s="363"/>
    </row>
    <row r="196" s="1" customFormat="1" ht="18.75" customHeight="1">
      <c r="B196" s="344"/>
      <c r="C196" s="354"/>
      <c r="D196" s="354"/>
      <c r="E196" s="354"/>
      <c r="F196" s="364"/>
      <c r="G196" s="354"/>
      <c r="H196" s="354"/>
      <c r="I196" s="354"/>
      <c r="J196" s="354"/>
      <c r="K196" s="344"/>
    </row>
    <row r="197" s="1" customFormat="1" ht="18.75" customHeight="1">
      <c r="B197" s="344"/>
      <c r="C197" s="354"/>
      <c r="D197" s="354"/>
      <c r="E197" s="354"/>
      <c r="F197" s="364"/>
      <c r="G197" s="354"/>
      <c r="H197" s="354"/>
      <c r="I197" s="354"/>
      <c r="J197" s="354"/>
      <c r="K197" s="344"/>
    </row>
    <row r="198" s="1" customFormat="1" ht="18.75" customHeight="1">
      <c r="B198" s="316"/>
      <c r="C198" s="316"/>
      <c r="D198" s="316"/>
      <c r="E198" s="316"/>
      <c r="F198" s="316"/>
      <c r="G198" s="316"/>
      <c r="H198" s="316"/>
      <c r="I198" s="316"/>
      <c r="J198" s="316"/>
      <c r="K198" s="316"/>
    </row>
    <row r="199" s="1" customFormat="1" ht="13.5">
      <c r="B199" s="295"/>
      <c r="C199" s="296"/>
      <c r="D199" s="296"/>
      <c r="E199" s="296"/>
      <c r="F199" s="296"/>
      <c r="G199" s="296"/>
      <c r="H199" s="296"/>
      <c r="I199" s="296"/>
      <c r="J199" s="296"/>
      <c r="K199" s="297"/>
    </row>
    <row r="200" s="1" customFormat="1" ht="21">
      <c r="B200" s="298"/>
      <c r="C200" s="299" t="s">
        <v>823</v>
      </c>
      <c r="D200" s="299"/>
      <c r="E200" s="299"/>
      <c r="F200" s="299"/>
      <c r="G200" s="299"/>
      <c r="H200" s="299"/>
      <c r="I200" s="299"/>
      <c r="J200" s="299"/>
      <c r="K200" s="300"/>
    </row>
    <row r="201" s="1" customFormat="1" ht="25.5" customHeight="1">
      <c r="B201" s="298"/>
      <c r="C201" s="378" t="s">
        <v>824</v>
      </c>
      <c r="D201" s="378"/>
      <c r="E201" s="378"/>
      <c r="F201" s="378" t="s">
        <v>825</v>
      </c>
      <c r="G201" s="379"/>
      <c r="H201" s="378" t="s">
        <v>826</v>
      </c>
      <c r="I201" s="378"/>
      <c r="J201" s="378"/>
      <c r="K201" s="300"/>
    </row>
    <row r="202" s="1" customFormat="1" ht="5.25" customHeight="1">
      <c r="B202" s="333"/>
      <c r="C202" s="328"/>
      <c r="D202" s="328"/>
      <c r="E202" s="328"/>
      <c r="F202" s="328"/>
      <c r="G202" s="354"/>
      <c r="H202" s="328"/>
      <c r="I202" s="328"/>
      <c r="J202" s="328"/>
      <c r="K202" s="356"/>
    </row>
    <row r="203" s="1" customFormat="1" ht="15" customHeight="1">
      <c r="B203" s="333"/>
      <c r="C203" s="308" t="s">
        <v>816</v>
      </c>
      <c r="D203" s="308"/>
      <c r="E203" s="308"/>
      <c r="F203" s="331" t="s">
        <v>48</v>
      </c>
      <c r="G203" s="308"/>
      <c r="H203" s="308" t="s">
        <v>827</v>
      </c>
      <c r="I203" s="308"/>
      <c r="J203" s="308"/>
      <c r="K203" s="356"/>
    </row>
    <row r="204" s="1" customFormat="1" ht="15" customHeight="1">
      <c r="B204" s="333"/>
      <c r="C204" s="308"/>
      <c r="D204" s="308"/>
      <c r="E204" s="308"/>
      <c r="F204" s="331" t="s">
        <v>49</v>
      </c>
      <c r="G204" s="308"/>
      <c r="H204" s="308" t="s">
        <v>828</v>
      </c>
      <c r="I204" s="308"/>
      <c r="J204" s="308"/>
      <c r="K204" s="356"/>
    </row>
    <row r="205" s="1" customFormat="1" ht="15" customHeight="1">
      <c r="B205" s="333"/>
      <c r="C205" s="308"/>
      <c r="D205" s="308"/>
      <c r="E205" s="308"/>
      <c r="F205" s="331" t="s">
        <v>52</v>
      </c>
      <c r="G205" s="308"/>
      <c r="H205" s="308" t="s">
        <v>829</v>
      </c>
      <c r="I205" s="308"/>
      <c r="J205" s="308"/>
      <c r="K205" s="356"/>
    </row>
    <row r="206" s="1" customFormat="1" ht="15" customHeight="1">
      <c r="B206" s="333"/>
      <c r="C206" s="308"/>
      <c r="D206" s="308"/>
      <c r="E206" s="308"/>
      <c r="F206" s="331" t="s">
        <v>50</v>
      </c>
      <c r="G206" s="308"/>
      <c r="H206" s="308" t="s">
        <v>830</v>
      </c>
      <c r="I206" s="308"/>
      <c r="J206" s="308"/>
      <c r="K206" s="356"/>
    </row>
    <row r="207" s="1" customFormat="1" ht="15" customHeight="1">
      <c r="B207" s="333"/>
      <c r="C207" s="308"/>
      <c r="D207" s="308"/>
      <c r="E207" s="308"/>
      <c r="F207" s="331" t="s">
        <v>51</v>
      </c>
      <c r="G207" s="308"/>
      <c r="H207" s="308" t="s">
        <v>831</v>
      </c>
      <c r="I207" s="308"/>
      <c r="J207" s="308"/>
      <c r="K207" s="356"/>
    </row>
    <row r="208" s="1" customFormat="1" ht="15" customHeight="1">
      <c r="B208" s="333"/>
      <c r="C208" s="308"/>
      <c r="D208" s="308"/>
      <c r="E208" s="308"/>
      <c r="F208" s="331"/>
      <c r="G208" s="308"/>
      <c r="H208" s="308"/>
      <c r="I208" s="308"/>
      <c r="J208" s="308"/>
      <c r="K208" s="356"/>
    </row>
    <row r="209" s="1" customFormat="1" ht="15" customHeight="1">
      <c r="B209" s="333"/>
      <c r="C209" s="308" t="s">
        <v>770</v>
      </c>
      <c r="D209" s="308"/>
      <c r="E209" s="308"/>
      <c r="F209" s="331" t="s">
        <v>84</v>
      </c>
      <c r="G209" s="308"/>
      <c r="H209" s="308" t="s">
        <v>832</v>
      </c>
      <c r="I209" s="308"/>
      <c r="J209" s="308"/>
      <c r="K209" s="356"/>
    </row>
    <row r="210" s="1" customFormat="1" ht="15" customHeight="1">
      <c r="B210" s="333"/>
      <c r="C210" s="308"/>
      <c r="D210" s="308"/>
      <c r="E210" s="308"/>
      <c r="F210" s="331" t="s">
        <v>665</v>
      </c>
      <c r="G210" s="308"/>
      <c r="H210" s="308" t="s">
        <v>666</v>
      </c>
      <c r="I210" s="308"/>
      <c r="J210" s="308"/>
      <c r="K210" s="356"/>
    </row>
    <row r="211" s="1" customFormat="1" ht="15" customHeight="1">
      <c r="B211" s="333"/>
      <c r="C211" s="308"/>
      <c r="D211" s="308"/>
      <c r="E211" s="308"/>
      <c r="F211" s="331" t="s">
        <v>663</v>
      </c>
      <c r="G211" s="308"/>
      <c r="H211" s="308" t="s">
        <v>833</v>
      </c>
      <c r="I211" s="308"/>
      <c r="J211" s="308"/>
      <c r="K211" s="356"/>
    </row>
    <row r="212" s="1" customFormat="1" ht="15" customHeight="1">
      <c r="B212" s="380"/>
      <c r="C212" s="308"/>
      <c r="D212" s="308"/>
      <c r="E212" s="308"/>
      <c r="F212" s="331" t="s">
        <v>667</v>
      </c>
      <c r="G212" s="369"/>
      <c r="H212" s="360" t="s">
        <v>668</v>
      </c>
      <c r="I212" s="360"/>
      <c r="J212" s="360"/>
      <c r="K212" s="381"/>
    </row>
    <row r="213" s="1" customFormat="1" ht="15" customHeight="1">
      <c r="B213" s="380"/>
      <c r="C213" s="308"/>
      <c r="D213" s="308"/>
      <c r="E213" s="308"/>
      <c r="F213" s="331" t="s">
        <v>669</v>
      </c>
      <c r="G213" s="369"/>
      <c r="H213" s="360" t="s">
        <v>834</v>
      </c>
      <c r="I213" s="360"/>
      <c r="J213" s="360"/>
      <c r="K213" s="381"/>
    </row>
    <row r="214" s="1" customFormat="1" ht="15" customHeight="1">
      <c r="B214" s="380"/>
      <c r="C214" s="308"/>
      <c r="D214" s="308"/>
      <c r="E214" s="308"/>
      <c r="F214" s="331"/>
      <c r="G214" s="369"/>
      <c r="H214" s="360"/>
      <c r="I214" s="360"/>
      <c r="J214" s="360"/>
      <c r="K214" s="381"/>
    </row>
    <row r="215" s="1" customFormat="1" ht="15" customHeight="1">
      <c r="B215" s="380"/>
      <c r="C215" s="308" t="s">
        <v>794</v>
      </c>
      <c r="D215" s="308"/>
      <c r="E215" s="308"/>
      <c r="F215" s="331">
        <v>1</v>
      </c>
      <c r="G215" s="369"/>
      <c r="H215" s="360" t="s">
        <v>835</v>
      </c>
      <c r="I215" s="360"/>
      <c r="J215" s="360"/>
      <c r="K215" s="381"/>
    </row>
    <row r="216" s="1" customFormat="1" ht="15" customHeight="1">
      <c r="B216" s="380"/>
      <c r="C216" s="308"/>
      <c r="D216" s="308"/>
      <c r="E216" s="308"/>
      <c r="F216" s="331">
        <v>2</v>
      </c>
      <c r="G216" s="369"/>
      <c r="H216" s="360" t="s">
        <v>836</v>
      </c>
      <c r="I216" s="360"/>
      <c r="J216" s="360"/>
      <c r="K216" s="381"/>
    </row>
    <row r="217" s="1" customFormat="1" ht="15" customHeight="1">
      <c r="B217" s="380"/>
      <c r="C217" s="308"/>
      <c r="D217" s="308"/>
      <c r="E217" s="308"/>
      <c r="F217" s="331">
        <v>3</v>
      </c>
      <c r="G217" s="369"/>
      <c r="H217" s="360" t="s">
        <v>837</v>
      </c>
      <c r="I217" s="360"/>
      <c r="J217" s="360"/>
      <c r="K217" s="381"/>
    </row>
    <row r="218" s="1" customFormat="1" ht="15" customHeight="1">
      <c r="B218" s="380"/>
      <c r="C218" s="308"/>
      <c r="D218" s="308"/>
      <c r="E218" s="308"/>
      <c r="F218" s="331">
        <v>4</v>
      </c>
      <c r="G218" s="369"/>
      <c r="H218" s="360" t="s">
        <v>838</v>
      </c>
      <c r="I218" s="360"/>
      <c r="J218" s="360"/>
      <c r="K218" s="381"/>
    </row>
    <row r="219" s="1" customFormat="1" ht="12.75" customHeight="1">
      <c r="B219" s="382"/>
      <c r="C219" s="383"/>
      <c r="D219" s="383"/>
      <c r="E219" s="383"/>
      <c r="F219" s="383"/>
      <c r="G219" s="383"/>
      <c r="H219" s="383"/>
      <c r="I219" s="383"/>
      <c r="J219" s="383"/>
      <c r="K219" s="384"/>
    </row>
  </sheetData>
  <sheetProtection autoFilter="0" deleteColumns="0" deleteRows="0" formatCells="0" formatColumns="0" formatRows="0" insertColumns="0" insertHyperlinks="0" insertRows="0" pivotTables="0" sort="0"/>
  <mergeCells count="77"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D47:J47"/>
    <mergeCell ref="E48:J48"/>
    <mergeCell ref="E49:J49"/>
    <mergeCell ref="E50:J50"/>
    <mergeCell ref="D51:J51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102:J102"/>
    <mergeCell ref="C122:J122"/>
    <mergeCell ref="C147:J147"/>
    <mergeCell ref="C165:J165"/>
    <mergeCell ref="C200:J200"/>
    <mergeCell ref="H201:J201"/>
    <mergeCell ref="H203:J203"/>
    <mergeCell ref="H204:J204"/>
    <mergeCell ref="H205:J205"/>
    <mergeCell ref="H206:J206"/>
    <mergeCell ref="H207:J207"/>
    <mergeCell ref="H209:J209"/>
    <mergeCell ref="H211:J211"/>
    <mergeCell ref="H215:J215"/>
    <mergeCell ref="H217:J217"/>
    <mergeCell ref="H218:J218"/>
    <mergeCell ref="H216:J216"/>
    <mergeCell ref="H213:J213"/>
    <mergeCell ref="H212:J212"/>
    <mergeCell ref="H210:J210"/>
  </mergeCells>
  <pageMargins left="0.5902778" right="0.5902778" top="0.5902778" bottom="0.5902778" header="0" footer="0"/>
  <pageSetup r:id="rId1" paperSize="9" orientation="portrait" scale="77" fitToHeight="0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Vojtěch Biolek</dc:creator>
  <cp:lastModifiedBy>Vojtěch Biolek</cp:lastModifiedBy>
  <dcterms:created xsi:type="dcterms:W3CDTF">2025-12-08T18:48:04Z</dcterms:created>
  <dcterms:modified xsi:type="dcterms:W3CDTF">2025-12-08T18:48:06Z</dcterms:modified>
</cp:coreProperties>
</file>