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zatkova\Desktop\Práce\VZ Skatepark BpH\01 ZD vc. priloh\"/>
    </mc:Choice>
  </mc:AlternateContent>
  <xr:revisionPtr revIDLastSave="0" documentId="8_{E75CDAB6-70BE-4A39-8814-6F68D79B93A9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Rekapitulace stavby" sheetId="1" r:id="rId1"/>
    <sheet name="01 - Výkopy, základy" sheetId="2" r:id="rId2"/>
    <sheet name="0201 - Překážka 1 - Flat ..." sheetId="3" r:id="rId3"/>
    <sheet name="0202 - Překážka 2 - Rohov..." sheetId="4" r:id="rId4"/>
    <sheet name="0203 - Překážka 3 - Rozje..." sheetId="5" r:id="rId5"/>
    <sheet name="0204 - Překážka 4 - Mini ..." sheetId="6" r:id="rId6"/>
    <sheet name="0205 - Překážka 5 - Šikmý..." sheetId="7" r:id="rId7"/>
    <sheet name="0206 - Překážka 6 - Rovný..." sheetId="8" r:id="rId8"/>
    <sheet name="0207 - Překážka 7 - Manua..." sheetId="9" r:id="rId9"/>
    <sheet name="0208 - Překážka 8 - Lomen..." sheetId="10" r:id="rId10"/>
    <sheet name="0209 - Překážka 9 - Lomen..." sheetId="11" r:id="rId11"/>
    <sheet name="0210 - Překážka 10 - Scho..." sheetId="12" r:id="rId12"/>
    <sheet name="0211 - Překážka 11 - Poje..." sheetId="13" r:id="rId13"/>
    <sheet name="0212 - Překážka 12 - Rozj..." sheetId="14" r:id="rId14"/>
    <sheet name="0213 - Překážka 13 - Rozj..." sheetId="15" r:id="rId15"/>
    <sheet name="03 - Betonové podlahy ska..." sheetId="16" r:id="rId16"/>
    <sheet name="04 - Pojezdová plocha, vs..." sheetId="17" r:id="rId17"/>
    <sheet name="05 - Přeložka vnitřního v..." sheetId="18" r:id="rId18"/>
    <sheet name="06 - Ostatní náklady" sheetId="19" r:id="rId19"/>
    <sheet name="Pokyny pro vyplnění" sheetId="20" r:id="rId20"/>
  </sheets>
  <definedNames>
    <definedName name="_xlnm._FilterDatabase" localSheetId="1" hidden="1">'01 - Výkopy, základy'!$C$82:$K$193</definedName>
    <definedName name="_xlnm._FilterDatabase" localSheetId="2" hidden="1">'0201 - Překážka 1 - Flat ...'!$C$91:$K$169</definedName>
    <definedName name="_xlnm._FilterDatabase" localSheetId="3" hidden="1">'0202 - Překážka 2 - Rohov...'!$C$90:$K$255</definedName>
    <definedName name="_xlnm._FilterDatabase" localSheetId="4" hidden="1">'0203 - Překážka 3 - Rozje...'!$C$91:$K$310</definedName>
    <definedName name="_xlnm._FilterDatabase" localSheetId="5" hidden="1">'0204 - Překážka 4 - Mini ...'!$C$93:$K$332</definedName>
    <definedName name="_xlnm._FilterDatabase" localSheetId="6" hidden="1">'0205 - Překážka 5 - Šikmý...'!$C$93:$K$280</definedName>
    <definedName name="_xlnm._FilterDatabase" localSheetId="7" hidden="1">'0206 - Překážka 6 - Rovný...'!$C$91:$K$182</definedName>
    <definedName name="_xlnm._FilterDatabase" localSheetId="8" hidden="1">'0207 - Překážka 7 - Manua...'!$C$95:$K$349</definedName>
    <definedName name="_xlnm._FilterDatabase" localSheetId="9" hidden="1">'0208 - Překážka 8 - Lomen...'!$C$94:$K$439</definedName>
    <definedName name="_xlnm._FilterDatabase" localSheetId="10" hidden="1">'0209 - Překážka 9 - Lomen...'!$C$91:$K$195</definedName>
    <definedName name="_xlnm._FilterDatabase" localSheetId="11" hidden="1">'0210 - Překážka 10 - Scho...'!$C$91:$K$268</definedName>
    <definedName name="_xlnm._FilterDatabase" localSheetId="12" hidden="1">'0211 - Překážka 11 - Poje...'!$C$93:$K$280</definedName>
    <definedName name="_xlnm._FilterDatabase" localSheetId="13" hidden="1">'0212 - Překážka 12 - Rozj...'!$C$94:$K$292</definedName>
    <definedName name="_xlnm._FilterDatabase" localSheetId="14" hidden="1">'0213 - Překážka 13 - Rozj...'!$C$93:$K$305</definedName>
    <definedName name="_xlnm._FilterDatabase" localSheetId="15" hidden="1">'03 - Betonové podlahy ska...'!$C$84:$K$233</definedName>
    <definedName name="_xlnm._FilterDatabase" localSheetId="16" hidden="1">'04 - Pojezdová plocha, vs...'!$C$89:$K$357</definedName>
    <definedName name="_xlnm._FilterDatabase" localSheetId="17" hidden="1">'05 - Přeložka vnitřního v...'!$C$86:$K$291</definedName>
    <definedName name="_xlnm._FilterDatabase" localSheetId="18" hidden="1">'06 - Ostatní náklady'!$C$79:$K$89</definedName>
    <definedName name="_xlnm.Print_Titles" localSheetId="1">'01 - Výkopy, základy'!$82:$82</definedName>
    <definedName name="_xlnm.Print_Titles" localSheetId="2">'0201 - Překážka 1 - Flat ...'!$91:$91</definedName>
    <definedName name="_xlnm.Print_Titles" localSheetId="3">'0202 - Překážka 2 - Rohov...'!$90:$90</definedName>
    <definedName name="_xlnm.Print_Titles" localSheetId="4">'0203 - Překážka 3 - Rozje...'!$91:$91</definedName>
    <definedName name="_xlnm.Print_Titles" localSheetId="5">'0204 - Překážka 4 - Mini ...'!$93:$93</definedName>
    <definedName name="_xlnm.Print_Titles" localSheetId="6">'0205 - Překážka 5 - Šikmý...'!$93:$93</definedName>
    <definedName name="_xlnm.Print_Titles" localSheetId="7">'0206 - Překážka 6 - Rovný...'!$91:$91</definedName>
    <definedName name="_xlnm.Print_Titles" localSheetId="8">'0207 - Překážka 7 - Manua...'!$95:$95</definedName>
    <definedName name="_xlnm.Print_Titles" localSheetId="9">'0208 - Překážka 8 - Lomen...'!$94:$94</definedName>
    <definedName name="_xlnm.Print_Titles" localSheetId="10">'0209 - Překážka 9 - Lomen...'!$91:$91</definedName>
    <definedName name="_xlnm.Print_Titles" localSheetId="11">'0210 - Překážka 10 - Scho...'!$91:$91</definedName>
    <definedName name="_xlnm.Print_Titles" localSheetId="12">'0211 - Překážka 11 - Poje...'!$93:$93</definedName>
    <definedName name="_xlnm.Print_Titles" localSheetId="13">'0212 - Překážka 12 - Rozj...'!$94:$94</definedName>
    <definedName name="_xlnm.Print_Titles" localSheetId="14">'0213 - Překážka 13 - Rozj...'!$93:$93</definedName>
    <definedName name="_xlnm.Print_Titles" localSheetId="15">'03 - Betonové podlahy ska...'!$84:$84</definedName>
    <definedName name="_xlnm.Print_Titles" localSheetId="16">'04 - Pojezdová plocha, vs...'!$89:$89</definedName>
    <definedName name="_xlnm.Print_Titles" localSheetId="17">'05 - Přeložka vnitřního v...'!$86:$86</definedName>
    <definedName name="_xlnm.Print_Titles" localSheetId="18">'06 - Ostatní náklady'!$79:$79</definedName>
    <definedName name="_xlnm.Print_Titles" localSheetId="0">'Rekapitulace stavby'!$52:$52</definedName>
    <definedName name="_xlnm.Print_Area" localSheetId="1">'01 - Výkopy, základy'!$C$4:$J$39,'01 - Výkopy, základy'!$C$45:$J$64,'01 - Výkopy, základy'!$C$70:$K$193</definedName>
    <definedName name="_xlnm.Print_Area" localSheetId="2">'0201 - Překážka 1 - Flat ...'!$C$4:$J$41,'0201 - Překážka 1 - Flat ...'!$C$47:$J$71,'0201 - Překážka 1 - Flat ...'!$C$77:$K$169</definedName>
    <definedName name="_xlnm.Print_Area" localSheetId="3">'0202 - Překážka 2 - Rohov...'!$C$4:$J$41,'0202 - Překážka 2 - Rohov...'!$C$47:$J$70,'0202 - Překážka 2 - Rohov...'!$C$76:$K$255</definedName>
    <definedName name="_xlnm.Print_Area" localSheetId="4">'0203 - Překážka 3 - Rozje...'!$C$4:$J$41,'0203 - Překážka 3 - Rozje...'!$C$47:$J$71,'0203 - Překážka 3 - Rozje...'!$C$77:$K$310</definedName>
    <definedName name="_xlnm.Print_Area" localSheetId="5">'0204 - Překážka 4 - Mini ...'!$C$4:$J$41,'0204 - Překážka 4 - Mini ...'!$C$47:$J$73,'0204 - Překážka 4 - Mini ...'!$C$79:$K$332</definedName>
    <definedName name="_xlnm.Print_Area" localSheetId="6">'0205 - Překážka 5 - Šikmý...'!$C$4:$J$41,'0205 - Překážka 5 - Šikmý...'!$C$47:$J$73,'0205 - Překážka 5 - Šikmý...'!$C$79:$K$280</definedName>
    <definedName name="_xlnm.Print_Area" localSheetId="7">'0206 - Překážka 6 - Rovný...'!$C$4:$J$41,'0206 - Překážka 6 - Rovný...'!$C$47:$J$71,'0206 - Překážka 6 - Rovný...'!$C$77:$K$182</definedName>
    <definedName name="_xlnm.Print_Area" localSheetId="8">'0207 - Překážka 7 - Manua...'!$C$4:$J$41,'0207 - Překážka 7 - Manua...'!$C$47:$J$75,'0207 - Překážka 7 - Manua...'!$C$81:$K$349</definedName>
    <definedName name="_xlnm.Print_Area" localSheetId="9">'0208 - Překážka 8 - Lomen...'!$C$4:$J$41,'0208 - Překážka 8 - Lomen...'!$C$47:$J$74,'0208 - Překážka 8 - Lomen...'!$C$80:$K$439</definedName>
    <definedName name="_xlnm.Print_Area" localSheetId="10">'0209 - Překážka 9 - Lomen...'!$C$4:$J$41,'0209 - Překážka 9 - Lomen...'!$C$47:$J$71,'0209 - Překážka 9 - Lomen...'!$C$77:$K$195</definedName>
    <definedName name="_xlnm.Print_Area" localSheetId="11">'0210 - Překážka 10 - Scho...'!$C$4:$J$41,'0210 - Překážka 10 - Scho...'!$C$47:$J$71,'0210 - Překážka 10 - Scho...'!$C$77:$K$268</definedName>
    <definedName name="_xlnm.Print_Area" localSheetId="12">'0211 - Překážka 11 - Poje...'!$C$4:$J$41,'0211 - Překážka 11 - Poje...'!$C$47:$J$73,'0211 - Překážka 11 - Poje...'!$C$79:$K$280</definedName>
    <definedName name="_xlnm.Print_Area" localSheetId="13">'0212 - Překážka 12 - Rozj...'!$C$4:$J$41,'0212 - Překážka 12 - Rozj...'!$C$47:$J$74,'0212 - Překážka 12 - Rozj...'!$C$80:$K$292</definedName>
    <definedName name="_xlnm.Print_Area" localSheetId="14">'0213 - Překážka 13 - Rozj...'!$C$4:$J$41,'0213 - Překážka 13 - Rozj...'!$C$47:$J$73,'0213 - Překážka 13 - Rozj...'!$C$79:$K$305</definedName>
    <definedName name="_xlnm.Print_Area" localSheetId="15">'03 - Betonové podlahy ska...'!$C$4:$J$39,'03 - Betonové podlahy ska...'!$C$45:$J$66,'03 - Betonové podlahy ska...'!$C$72:$K$233</definedName>
    <definedName name="_xlnm.Print_Area" localSheetId="16">'04 - Pojezdová plocha, vs...'!$C$4:$J$39,'04 - Pojezdová plocha, vs...'!$C$45:$J$71,'04 - Pojezdová plocha, vs...'!$C$77:$K$357</definedName>
    <definedName name="_xlnm.Print_Area" localSheetId="17">'05 - Přeložka vnitřního v...'!$C$4:$J$39,'05 - Přeložka vnitřního v...'!$C$45:$J$68,'05 - Přeložka vnitřního v...'!$C$74:$K$291</definedName>
    <definedName name="_xlnm.Print_Area" localSheetId="18">'06 - Ostatní náklady'!$C$4:$J$39,'06 - Ostatní náklady'!$C$45:$J$61,'06 - Ostatní náklady'!$C$67:$K$89</definedName>
    <definedName name="_xlnm.Print_Area" localSheetId="1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9" l="1"/>
  <c r="J36" i="19"/>
  <c r="AY73" i="1" s="1"/>
  <c r="J35" i="19"/>
  <c r="AX73" i="1"/>
  <c r="BI87" i="19"/>
  <c r="BH87" i="19"/>
  <c r="BG87" i="19"/>
  <c r="BF87" i="19"/>
  <c r="T87" i="19"/>
  <c r="R87" i="19"/>
  <c r="P87" i="19"/>
  <c r="BI84" i="19"/>
  <c r="BH84" i="19"/>
  <c r="BG84" i="19"/>
  <c r="BF84" i="19"/>
  <c r="T84" i="19"/>
  <c r="R84" i="19"/>
  <c r="P84" i="19"/>
  <c r="BI83" i="19"/>
  <c r="BH83" i="19"/>
  <c r="BG83" i="19"/>
  <c r="BF83" i="19"/>
  <c r="T83" i="19"/>
  <c r="R83" i="19"/>
  <c r="P83" i="19"/>
  <c r="BI82" i="19"/>
  <c r="F37" i="19" s="1"/>
  <c r="BH82" i="19"/>
  <c r="F36" i="19" s="1"/>
  <c r="BG82" i="19"/>
  <c r="F35" i="19" s="1"/>
  <c r="BF82" i="19"/>
  <c r="F34" i="19" s="1"/>
  <c r="T82" i="19"/>
  <c r="R82" i="19"/>
  <c r="P82" i="19"/>
  <c r="J76" i="19"/>
  <c r="F76" i="19"/>
  <c r="F74" i="19"/>
  <c r="E72" i="19"/>
  <c r="J54" i="19"/>
  <c r="F54" i="19"/>
  <c r="F52" i="19"/>
  <c r="E50" i="19"/>
  <c r="J24" i="19"/>
  <c r="E24" i="19"/>
  <c r="J77" i="19"/>
  <c r="J23" i="19"/>
  <c r="J18" i="19"/>
  <c r="E18" i="19"/>
  <c r="F77" i="19"/>
  <c r="J17" i="19"/>
  <c r="J12" i="19"/>
  <c r="J74" i="19"/>
  <c r="E7" i="19"/>
  <c r="E70" i="19"/>
  <c r="J37" i="18"/>
  <c r="J36" i="18"/>
  <c r="AY72" i="1"/>
  <c r="J35" i="18"/>
  <c r="AX72" i="1"/>
  <c r="BI291" i="18"/>
  <c r="BH291" i="18"/>
  <c r="BG291" i="18"/>
  <c r="BF291" i="18"/>
  <c r="T291" i="18"/>
  <c r="T290" i="18"/>
  <c r="R291" i="18"/>
  <c r="R290" i="18" s="1"/>
  <c r="P291" i="18"/>
  <c r="P290" i="18"/>
  <c r="BI288" i="18"/>
  <c r="BH288" i="18"/>
  <c r="BG288" i="18"/>
  <c r="BF288" i="18"/>
  <c r="T288" i="18"/>
  <c r="R288" i="18"/>
  <c r="P288" i="18"/>
  <c r="BI282" i="18"/>
  <c r="BH282" i="18"/>
  <c r="BG282" i="18"/>
  <c r="BF282" i="18"/>
  <c r="T282" i="18"/>
  <c r="R282" i="18"/>
  <c r="P282" i="18"/>
  <c r="BI276" i="18"/>
  <c r="BH276" i="18"/>
  <c r="BG276" i="18"/>
  <c r="BF276" i="18"/>
  <c r="T276" i="18"/>
  <c r="R276" i="18"/>
  <c r="P276" i="18"/>
  <c r="BI272" i="18"/>
  <c r="BH272" i="18"/>
  <c r="BG272" i="18"/>
  <c r="BF272" i="18"/>
  <c r="T272" i="18"/>
  <c r="R272" i="18"/>
  <c r="P272" i="18"/>
  <c r="BI268" i="18"/>
  <c r="BH268" i="18"/>
  <c r="BG268" i="18"/>
  <c r="BF268" i="18"/>
  <c r="T268" i="18"/>
  <c r="R268" i="18"/>
  <c r="P268" i="18"/>
  <c r="BI262" i="18"/>
  <c r="BH262" i="18"/>
  <c r="BG262" i="18"/>
  <c r="BF262" i="18"/>
  <c r="T262" i="18"/>
  <c r="R262" i="18"/>
  <c r="P262" i="18"/>
  <c r="BI256" i="18"/>
  <c r="BH256" i="18"/>
  <c r="BG256" i="18"/>
  <c r="BF256" i="18"/>
  <c r="T256" i="18"/>
  <c r="R256" i="18"/>
  <c r="P256" i="18"/>
  <c r="BI248" i="18"/>
  <c r="BH248" i="18"/>
  <c r="BG248" i="18"/>
  <c r="BF248" i="18"/>
  <c r="T248" i="18"/>
  <c r="R248" i="18"/>
  <c r="P248" i="18"/>
  <c r="BI242" i="18"/>
  <c r="BH242" i="18"/>
  <c r="BG242" i="18"/>
  <c r="BF242" i="18"/>
  <c r="T242" i="18"/>
  <c r="R242" i="18"/>
  <c r="P242" i="18"/>
  <c r="BI233" i="18"/>
  <c r="BH233" i="18"/>
  <c r="BG233" i="18"/>
  <c r="BF233" i="18"/>
  <c r="T233" i="18"/>
  <c r="R233" i="18"/>
  <c r="P233" i="18"/>
  <c r="BI229" i="18"/>
  <c r="BH229" i="18"/>
  <c r="BG229" i="18"/>
  <c r="BF229" i="18"/>
  <c r="T229" i="18"/>
  <c r="R229" i="18"/>
  <c r="P229" i="18"/>
  <c r="BI221" i="18"/>
  <c r="BH221" i="18"/>
  <c r="BG221" i="18"/>
  <c r="BF221" i="18"/>
  <c r="T221" i="18"/>
  <c r="R221" i="18"/>
  <c r="P221" i="18"/>
  <c r="BI215" i="18"/>
  <c r="BH215" i="18"/>
  <c r="BG215" i="18"/>
  <c r="BF215" i="18"/>
  <c r="T215" i="18"/>
  <c r="R215" i="18"/>
  <c r="P215" i="18"/>
  <c r="BI208" i="18"/>
  <c r="BH208" i="18"/>
  <c r="BG208" i="18"/>
  <c r="BF208" i="18"/>
  <c r="T208" i="18"/>
  <c r="R208" i="18"/>
  <c r="P208" i="18"/>
  <c r="BI202" i="18"/>
  <c r="BH202" i="18"/>
  <c r="BG202" i="18"/>
  <c r="BF202" i="18"/>
  <c r="T202" i="18"/>
  <c r="R202" i="18"/>
  <c r="P202" i="18"/>
  <c r="BI196" i="18"/>
  <c r="BH196" i="18"/>
  <c r="BG196" i="18"/>
  <c r="BF196" i="18"/>
  <c r="T196" i="18"/>
  <c r="R196" i="18"/>
  <c r="P196" i="18"/>
  <c r="BI190" i="18"/>
  <c r="BH190" i="18"/>
  <c r="BG190" i="18"/>
  <c r="BF190" i="18"/>
  <c r="T190" i="18"/>
  <c r="R190" i="18"/>
  <c r="P190" i="18"/>
  <c r="BI185" i="18"/>
  <c r="BH185" i="18"/>
  <c r="BG185" i="18"/>
  <c r="BF185" i="18"/>
  <c r="T185" i="18"/>
  <c r="R185" i="18"/>
  <c r="P185" i="18"/>
  <c r="BI179" i="18"/>
  <c r="BH179" i="18"/>
  <c r="BG179" i="18"/>
  <c r="BF179" i="18"/>
  <c r="T179" i="18"/>
  <c r="R179" i="18"/>
  <c r="P179" i="18"/>
  <c r="BI175" i="18"/>
  <c r="BH175" i="18"/>
  <c r="BG175" i="18"/>
  <c r="BF175" i="18"/>
  <c r="T175" i="18"/>
  <c r="R175" i="18"/>
  <c r="P175" i="18"/>
  <c r="BI169" i="18"/>
  <c r="BH169" i="18"/>
  <c r="BG169" i="18"/>
  <c r="BF169" i="18"/>
  <c r="T169" i="18"/>
  <c r="R169" i="18"/>
  <c r="P169" i="18"/>
  <c r="BI162" i="18"/>
  <c r="BH162" i="18"/>
  <c r="BG162" i="18"/>
  <c r="BF162" i="18"/>
  <c r="T162" i="18"/>
  <c r="R162" i="18"/>
  <c r="P162" i="18"/>
  <c r="BI155" i="18"/>
  <c r="BH155" i="18"/>
  <c r="BG155" i="18"/>
  <c r="BF155" i="18"/>
  <c r="T155" i="18"/>
  <c r="R155" i="18"/>
  <c r="P155" i="18"/>
  <c r="BI148" i="18"/>
  <c r="BH148" i="18"/>
  <c r="BG148" i="18"/>
  <c r="BF148" i="18"/>
  <c r="T148" i="18"/>
  <c r="R148" i="18"/>
  <c r="P148" i="18"/>
  <c r="BI145" i="18"/>
  <c r="BH145" i="18"/>
  <c r="BG145" i="18"/>
  <c r="BF145" i="18"/>
  <c r="T145" i="18"/>
  <c r="R145" i="18"/>
  <c r="P145" i="18"/>
  <c r="BI142" i="18"/>
  <c r="BH142" i="18"/>
  <c r="BG142" i="18"/>
  <c r="BF142" i="18"/>
  <c r="T142" i="18"/>
  <c r="R142" i="18"/>
  <c r="P142" i="18"/>
  <c r="BI138" i="18"/>
  <c r="BH138" i="18"/>
  <c r="BG138" i="18"/>
  <c r="BF138" i="18"/>
  <c r="T138" i="18"/>
  <c r="R138" i="18"/>
  <c r="P138" i="18"/>
  <c r="BI134" i="18"/>
  <c r="BH134" i="18"/>
  <c r="BG134" i="18"/>
  <c r="BF134" i="18"/>
  <c r="T134" i="18"/>
  <c r="R134" i="18"/>
  <c r="P134" i="18"/>
  <c r="BI127" i="18"/>
  <c r="BH127" i="18"/>
  <c r="BG127" i="18"/>
  <c r="BF127" i="18"/>
  <c r="T127" i="18"/>
  <c r="R127" i="18"/>
  <c r="P127" i="18"/>
  <c r="BI122" i="18"/>
  <c r="BH122" i="18"/>
  <c r="BG122" i="18"/>
  <c r="BF122" i="18"/>
  <c r="T122" i="18"/>
  <c r="R122" i="18"/>
  <c r="P122" i="18"/>
  <c r="BI117" i="18"/>
  <c r="BH117" i="18"/>
  <c r="BG117" i="18"/>
  <c r="BF117" i="18"/>
  <c r="T117" i="18"/>
  <c r="R117" i="18"/>
  <c r="P117" i="18"/>
  <c r="BI112" i="18"/>
  <c r="BH112" i="18"/>
  <c r="BG112" i="18"/>
  <c r="BF112" i="18"/>
  <c r="T112" i="18"/>
  <c r="R112" i="18"/>
  <c r="P112" i="18"/>
  <c r="BI107" i="18"/>
  <c r="BH107" i="18"/>
  <c r="BG107" i="18"/>
  <c r="BF107" i="18"/>
  <c r="T107" i="18"/>
  <c r="R107" i="18"/>
  <c r="P107" i="18"/>
  <c r="BI100" i="18"/>
  <c r="BH100" i="18"/>
  <c r="BG100" i="18"/>
  <c r="BF100" i="18"/>
  <c r="T100" i="18"/>
  <c r="R100" i="18"/>
  <c r="P100" i="18"/>
  <c r="BI95" i="18"/>
  <c r="BH95" i="18"/>
  <c r="BG95" i="18"/>
  <c r="BF95" i="18"/>
  <c r="T95" i="18"/>
  <c r="T89" i="18" s="1"/>
  <c r="T88" i="18" s="1"/>
  <c r="R95" i="18"/>
  <c r="P95" i="18"/>
  <c r="P89" i="18" s="1"/>
  <c r="P88" i="18" s="1"/>
  <c r="BI90" i="18"/>
  <c r="BH90" i="18"/>
  <c r="BG90" i="18"/>
  <c r="BF90" i="18"/>
  <c r="T90" i="18"/>
  <c r="R90" i="18"/>
  <c r="R89" i="18" s="1"/>
  <c r="R88" i="18" s="1"/>
  <c r="P90" i="18"/>
  <c r="J83" i="18"/>
  <c r="F83" i="18"/>
  <c r="F81" i="18"/>
  <c r="E79" i="18"/>
  <c r="J54" i="18"/>
  <c r="F54" i="18"/>
  <c r="F52" i="18"/>
  <c r="E50" i="18"/>
  <c r="J24" i="18"/>
  <c r="E24" i="18"/>
  <c r="J84" i="18" s="1"/>
  <c r="J23" i="18"/>
  <c r="J18" i="18"/>
  <c r="E18" i="18"/>
  <c r="F55" i="18"/>
  <c r="J17" i="18"/>
  <c r="J12" i="18"/>
  <c r="J52" i="18"/>
  <c r="E7" i="18"/>
  <c r="E48" i="18"/>
  <c r="J37" i="17"/>
  <c r="J36" i="17"/>
  <c r="AY71" i="1"/>
  <c r="J35" i="17"/>
  <c r="AX71" i="1" s="1"/>
  <c r="BI357" i="17"/>
  <c r="BH357" i="17"/>
  <c r="BG357" i="17"/>
  <c r="BF357" i="17"/>
  <c r="T357" i="17"/>
  <c r="T356" i="17"/>
  <c r="R357" i="17"/>
  <c r="R356" i="17"/>
  <c r="P357" i="17"/>
  <c r="P356" i="17"/>
  <c r="BI347" i="17"/>
  <c r="BH347" i="17"/>
  <c r="BG347" i="17"/>
  <c r="BF347" i="17"/>
  <c r="T347" i="17"/>
  <c r="R347" i="17"/>
  <c r="P347" i="17"/>
  <c r="BI338" i="17"/>
  <c r="BH338" i="17"/>
  <c r="BG338" i="17"/>
  <c r="BF338" i="17"/>
  <c r="T338" i="17"/>
  <c r="R338" i="17"/>
  <c r="P338" i="17"/>
  <c r="BI329" i="17"/>
  <c r="BH329" i="17"/>
  <c r="BG329" i="17"/>
  <c r="BF329" i="17"/>
  <c r="T329" i="17"/>
  <c r="R329" i="17"/>
  <c r="P329" i="17"/>
  <c r="BI326" i="17"/>
  <c r="BH326" i="17"/>
  <c r="BG326" i="17"/>
  <c r="BF326" i="17"/>
  <c r="T326" i="17"/>
  <c r="R326" i="17"/>
  <c r="P326" i="17"/>
  <c r="BI321" i="17"/>
  <c r="BH321" i="17"/>
  <c r="BG321" i="17"/>
  <c r="BF321" i="17"/>
  <c r="T321" i="17"/>
  <c r="R321" i="17"/>
  <c r="P321" i="17"/>
  <c r="BI316" i="17"/>
  <c r="BH316" i="17"/>
  <c r="BG316" i="17"/>
  <c r="BF316" i="17"/>
  <c r="T316" i="17"/>
  <c r="R316" i="17"/>
  <c r="P316" i="17"/>
  <c r="BI308" i="17"/>
  <c r="BH308" i="17"/>
  <c r="BG308" i="17"/>
  <c r="BF308" i="17"/>
  <c r="T308" i="17"/>
  <c r="R308" i="17"/>
  <c r="P308" i="17"/>
  <c r="BI305" i="17"/>
  <c r="BH305" i="17"/>
  <c r="BG305" i="17"/>
  <c r="BF305" i="17"/>
  <c r="T305" i="17"/>
  <c r="R305" i="17"/>
  <c r="P305" i="17"/>
  <c r="BI301" i="17"/>
  <c r="BH301" i="17"/>
  <c r="BG301" i="17"/>
  <c r="BF301" i="17"/>
  <c r="T301" i="17"/>
  <c r="R301" i="17"/>
  <c r="P301" i="17"/>
  <c r="BI297" i="17"/>
  <c r="BH297" i="17"/>
  <c r="BG297" i="17"/>
  <c r="BF297" i="17"/>
  <c r="T297" i="17"/>
  <c r="R297" i="17"/>
  <c r="P297" i="17"/>
  <c r="BI293" i="17"/>
  <c r="BH293" i="17"/>
  <c r="BG293" i="17"/>
  <c r="BF293" i="17"/>
  <c r="T293" i="17"/>
  <c r="R293" i="17"/>
  <c r="P293" i="17"/>
  <c r="BI288" i="17"/>
  <c r="BH288" i="17"/>
  <c r="BG288" i="17"/>
  <c r="BF288" i="17"/>
  <c r="T288" i="17"/>
  <c r="R288" i="17"/>
  <c r="P288" i="17"/>
  <c r="BI283" i="17"/>
  <c r="BH283" i="17"/>
  <c r="BG283" i="17"/>
  <c r="BF283" i="17"/>
  <c r="T283" i="17"/>
  <c r="R283" i="17"/>
  <c r="P283" i="17"/>
  <c r="BI279" i="17"/>
  <c r="BH279" i="17"/>
  <c r="BG279" i="17"/>
  <c r="BF279" i="17"/>
  <c r="T279" i="17"/>
  <c r="T278" i="17"/>
  <c r="R279" i="17"/>
  <c r="R278" i="17"/>
  <c r="P279" i="17"/>
  <c r="P278" i="17" s="1"/>
  <c r="BI273" i="17"/>
  <c r="BH273" i="17"/>
  <c r="BG273" i="17"/>
  <c r="BF273" i="17"/>
  <c r="T273" i="17"/>
  <c r="R273" i="17"/>
  <c r="P273" i="17"/>
  <c r="BI267" i="17"/>
  <c r="BH267" i="17"/>
  <c r="BG267" i="17"/>
  <c r="BF267" i="17"/>
  <c r="T267" i="17"/>
  <c r="R267" i="17"/>
  <c r="P267" i="17"/>
  <c r="BI262" i="17"/>
  <c r="BH262" i="17"/>
  <c r="BG262" i="17"/>
  <c r="BF262" i="17"/>
  <c r="T262" i="17"/>
  <c r="R262" i="17"/>
  <c r="P262" i="17"/>
  <c r="BI256" i="17"/>
  <c r="BH256" i="17"/>
  <c r="BG256" i="17"/>
  <c r="BF256" i="17"/>
  <c r="T256" i="17"/>
  <c r="R256" i="17"/>
  <c r="P256" i="17"/>
  <c r="BI250" i="17"/>
  <c r="BH250" i="17"/>
  <c r="BG250" i="17"/>
  <c r="BF250" i="17"/>
  <c r="T250" i="17"/>
  <c r="R250" i="17"/>
  <c r="P250" i="17"/>
  <c r="BI244" i="17"/>
  <c r="BH244" i="17"/>
  <c r="BG244" i="17"/>
  <c r="BF244" i="17"/>
  <c r="T244" i="17"/>
  <c r="R244" i="17"/>
  <c r="P244" i="17"/>
  <c r="BI237" i="17"/>
  <c r="BH237" i="17"/>
  <c r="BG237" i="17"/>
  <c r="BF237" i="17"/>
  <c r="T237" i="17"/>
  <c r="R237" i="17"/>
  <c r="P237" i="17"/>
  <c r="BI231" i="17"/>
  <c r="BH231" i="17"/>
  <c r="BG231" i="17"/>
  <c r="BF231" i="17"/>
  <c r="T231" i="17"/>
  <c r="R231" i="17"/>
  <c r="P231" i="17"/>
  <c r="BI224" i="17"/>
  <c r="BH224" i="17"/>
  <c r="BG224" i="17"/>
  <c r="BF224" i="17"/>
  <c r="T224" i="17"/>
  <c r="R224" i="17"/>
  <c r="P224" i="17"/>
  <c r="BI217" i="17"/>
  <c r="BH217" i="17"/>
  <c r="BG217" i="17"/>
  <c r="BF217" i="17"/>
  <c r="T217" i="17"/>
  <c r="R217" i="17"/>
  <c r="P217" i="17"/>
  <c r="BI210" i="17"/>
  <c r="BH210" i="17"/>
  <c r="BG210" i="17"/>
  <c r="BF210" i="17"/>
  <c r="T210" i="17"/>
  <c r="R210" i="17"/>
  <c r="P210" i="17"/>
  <c r="BI204" i="17"/>
  <c r="BH204" i="17"/>
  <c r="BG204" i="17"/>
  <c r="BF204" i="17"/>
  <c r="T204" i="17"/>
  <c r="R204" i="17"/>
  <c r="P204" i="17"/>
  <c r="BI198" i="17"/>
  <c r="BH198" i="17"/>
  <c r="BG198" i="17"/>
  <c r="BF198" i="17"/>
  <c r="T198" i="17"/>
  <c r="R198" i="17"/>
  <c r="P198" i="17"/>
  <c r="BI191" i="17"/>
  <c r="BH191" i="17"/>
  <c r="BG191" i="17"/>
  <c r="BF191" i="17"/>
  <c r="T191" i="17"/>
  <c r="R191" i="17"/>
  <c r="P191" i="17"/>
  <c r="BI184" i="17"/>
  <c r="BH184" i="17"/>
  <c r="BG184" i="17"/>
  <c r="BF184" i="17"/>
  <c r="T184" i="17"/>
  <c r="R184" i="17"/>
  <c r="P184" i="17"/>
  <c r="BI177" i="17"/>
  <c r="BH177" i="17"/>
  <c r="BG177" i="17"/>
  <c r="BF177" i="17"/>
  <c r="T177" i="17"/>
  <c r="R177" i="17"/>
  <c r="P177" i="17"/>
  <c r="BI169" i="17"/>
  <c r="BH169" i="17"/>
  <c r="BG169" i="17"/>
  <c r="BF169" i="17"/>
  <c r="T169" i="17"/>
  <c r="R169" i="17"/>
  <c r="P169" i="17"/>
  <c r="BI162" i="17"/>
  <c r="BH162" i="17"/>
  <c r="BG162" i="17"/>
  <c r="BF162" i="17"/>
  <c r="T162" i="17"/>
  <c r="R162" i="17"/>
  <c r="P162" i="17"/>
  <c r="BI156" i="17"/>
  <c r="BH156" i="17"/>
  <c r="BG156" i="17"/>
  <c r="BF156" i="17"/>
  <c r="T156" i="17"/>
  <c r="R156" i="17"/>
  <c r="P156" i="17"/>
  <c r="BI150" i="17"/>
  <c r="BH150" i="17"/>
  <c r="BG150" i="17"/>
  <c r="BF150" i="17"/>
  <c r="T150" i="17"/>
  <c r="R150" i="17"/>
  <c r="P150" i="17"/>
  <c r="BI143" i="17"/>
  <c r="BH143" i="17"/>
  <c r="BG143" i="17"/>
  <c r="BF143" i="17"/>
  <c r="T143" i="17"/>
  <c r="R143" i="17"/>
  <c r="P143" i="17"/>
  <c r="BI136" i="17"/>
  <c r="BH136" i="17"/>
  <c r="BG136" i="17"/>
  <c r="BF136" i="17"/>
  <c r="T136" i="17"/>
  <c r="R136" i="17"/>
  <c r="P136" i="17"/>
  <c r="BI129" i="17"/>
  <c r="BH129" i="17"/>
  <c r="BG129" i="17"/>
  <c r="BF129" i="17"/>
  <c r="T129" i="17"/>
  <c r="R129" i="17"/>
  <c r="P129" i="17"/>
  <c r="BI118" i="17"/>
  <c r="BH118" i="17"/>
  <c r="BG118" i="17"/>
  <c r="BF118" i="17"/>
  <c r="T118" i="17"/>
  <c r="R118" i="17"/>
  <c r="P118" i="17"/>
  <c r="BI112" i="17"/>
  <c r="BH112" i="17"/>
  <c r="BG112" i="17"/>
  <c r="BF112" i="17"/>
  <c r="T112" i="17"/>
  <c r="R112" i="17"/>
  <c r="P112" i="17"/>
  <c r="BI105" i="17"/>
  <c r="BH105" i="17"/>
  <c r="BG105" i="17"/>
  <c r="BF105" i="17"/>
  <c r="T105" i="17"/>
  <c r="R105" i="17"/>
  <c r="P105" i="17"/>
  <c r="BI99" i="17"/>
  <c r="BH99" i="17"/>
  <c r="BG99" i="17"/>
  <c r="BF99" i="17"/>
  <c r="T99" i="17"/>
  <c r="R99" i="17"/>
  <c r="P99" i="17"/>
  <c r="BI93" i="17"/>
  <c r="BH93" i="17"/>
  <c r="BG93" i="17"/>
  <c r="BF93" i="17"/>
  <c r="T93" i="17"/>
  <c r="R93" i="17"/>
  <c r="P93" i="17"/>
  <c r="J86" i="17"/>
  <c r="F86" i="17"/>
  <c r="F84" i="17"/>
  <c r="E82" i="17"/>
  <c r="J54" i="17"/>
  <c r="F54" i="17"/>
  <c r="F52" i="17"/>
  <c r="E50" i="17"/>
  <c r="J24" i="17"/>
  <c r="E24" i="17"/>
  <c r="J87" i="17"/>
  <c r="J23" i="17"/>
  <c r="J18" i="17"/>
  <c r="E18" i="17"/>
  <c r="F55" i="17" s="1"/>
  <c r="J17" i="17"/>
  <c r="J12" i="17"/>
  <c r="J52" i="17"/>
  <c r="E7" i="17"/>
  <c r="E48" i="17"/>
  <c r="J37" i="16"/>
  <c r="J36" i="16"/>
  <c r="AY70" i="1"/>
  <c r="J35" i="16"/>
  <c r="AX70" i="1"/>
  <c r="BI233" i="16"/>
  <c r="BH233" i="16"/>
  <c r="BG233" i="16"/>
  <c r="BF233" i="16"/>
  <c r="T233" i="16"/>
  <c r="T232" i="16" s="1"/>
  <c r="R233" i="16"/>
  <c r="R232" i="16" s="1"/>
  <c r="P233" i="16"/>
  <c r="P232" i="16"/>
  <c r="BI230" i="16"/>
  <c r="BH230" i="16"/>
  <c r="BG230" i="16"/>
  <c r="BF230" i="16"/>
  <c r="T230" i="16"/>
  <c r="T229" i="16"/>
  <c r="R230" i="16"/>
  <c r="R229" i="16"/>
  <c r="P230" i="16"/>
  <c r="P229" i="16"/>
  <c r="BI218" i="16"/>
  <c r="BH218" i="16"/>
  <c r="BG218" i="16"/>
  <c r="BF218" i="16"/>
  <c r="T218" i="16"/>
  <c r="R218" i="16"/>
  <c r="P218" i="16"/>
  <c r="BI207" i="16"/>
  <c r="BH207" i="16"/>
  <c r="BG207" i="16"/>
  <c r="BF207" i="16"/>
  <c r="T207" i="16"/>
  <c r="T206" i="16" s="1"/>
  <c r="R207" i="16"/>
  <c r="R206" i="16" s="1"/>
  <c r="P207" i="16"/>
  <c r="P206" i="16" s="1"/>
  <c r="BI201" i="16"/>
  <c r="BH201" i="16"/>
  <c r="BG201" i="16"/>
  <c r="BF201" i="16"/>
  <c r="T201" i="16"/>
  <c r="R201" i="16"/>
  <c r="P201" i="16"/>
  <c r="BI194" i="16"/>
  <c r="BH194" i="16"/>
  <c r="BG194" i="16"/>
  <c r="BF194" i="16"/>
  <c r="T194" i="16"/>
  <c r="R194" i="16"/>
  <c r="P194" i="16"/>
  <c r="BI183" i="16"/>
  <c r="BH183" i="16"/>
  <c r="BG183" i="16"/>
  <c r="BF183" i="16"/>
  <c r="T183" i="16"/>
  <c r="R183" i="16"/>
  <c r="P183" i="16"/>
  <c r="BI172" i="16"/>
  <c r="BH172" i="16"/>
  <c r="BG172" i="16"/>
  <c r="BF172" i="16"/>
  <c r="T172" i="16"/>
  <c r="R172" i="16"/>
  <c r="P172" i="16"/>
  <c r="BI161" i="16"/>
  <c r="BH161" i="16"/>
  <c r="BG161" i="16"/>
  <c r="BF161" i="16"/>
  <c r="T161" i="16"/>
  <c r="R161" i="16"/>
  <c r="P161" i="16"/>
  <c r="BI155" i="16"/>
  <c r="BH155" i="16"/>
  <c r="BG155" i="16"/>
  <c r="BF155" i="16"/>
  <c r="T155" i="16"/>
  <c r="R155" i="16"/>
  <c r="P155" i="16"/>
  <c r="BI144" i="16"/>
  <c r="BH144" i="16"/>
  <c r="BG144" i="16"/>
  <c r="BF144" i="16"/>
  <c r="T144" i="16"/>
  <c r="R144" i="16"/>
  <c r="P144" i="16"/>
  <c r="BI133" i="16"/>
  <c r="BH133" i="16"/>
  <c r="BG133" i="16"/>
  <c r="BF133" i="16"/>
  <c r="T133" i="16"/>
  <c r="R133" i="16"/>
  <c r="P133" i="16"/>
  <c r="BI122" i="16"/>
  <c r="BH122" i="16"/>
  <c r="BG122" i="16"/>
  <c r="BF122" i="16"/>
  <c r="T122" i="16"/>
  <c r="R122" i="16"/>
  <c r="P122" i="16"/>
  <c r="BI110" i="16"/>
  <c r="BH110" i="16"/>
  <c r="BG110" i="16"/>
  <c r="BF110" i="16"/>
  <c r="T110" i="16"/>
  <c r="R110" i="16"/>
  <c r="P110" i="16"/>
  <c r="BI99" i="16"/>
  <c r="BH99" i="16"/>
  <c r="BG99" i="16"/>
  <c r="BF99" i="16"/>
  <c r="T99" i="16"/>
  <c r="R99" i="16"/>
  <c r="P99" i="16"/>
  <c r="BI88" i="16"/>
  <c r="BH88" i="16"/>
  <c r="BG88" i="16"/>
  <c r="BF88" i="16"/>
  <c r="T88" i="16"/>
  <c r="R88" i="16"/>
  <c r="P88" i="16"/>
  <c r="J81" i="16"/>
  <c r="F81" i="16"/>
  <c r="F79" i="16"/>
  <c r="E77" i="16"/>
  <c r="J54" i="16"/>
  <c r="F54" i="16"/>
  <c r="F52" i="16"/>
  <c r="E50" i="16"/>
  <c r="J24" i="16"/>
  <c r="E24" i="16"/>
  <c r="J82" i="16"/>
  <c r="J23" i="16"/>
  <c r="J18" i="16"/>
  <c r="E18" i="16"/>
  <c r="F55" i="16" s="1"/>
  <c r="J17" i="16"/>
  <c r="J12" i="16"/>
  <c r="J52" i="16"/>
  <c r="E7" i="16"/>
  <c r="E75" i="16"/>
  <c r="J39" i="15"/>
  <c r="J38" i="15"/>
  <c r="AY69" i="1"/>
  <c r="J37" i="15"/>
  <c r="AX69" i="1"/>
  <c r="BI305" i="15"/>
  <c r="BH305" i="15"/>
  <c r="BG305" i="15"/>
  <c r="BF305" i="15"/>
  <c r="T305" i="15"/>
  <c r="T304" i="15" s="1"/>
  <c r="R305" i="15"/>
  <c r="R304" i="15"/>
  <c r="P305" i="15"/>
  <c r="P304" i="15"/>
  <c r="BI297" i="15"/>
  <c r="BH297" i="15"/>
  <c r="BG297" i="15"/>
  <c r="BF297" i="15"/>
  <c r="T297" i="15"/>
  <c r="R297" i="15"/>
  <c r="P297" i="15"/>
  <c r="BI290" i="15"/>
  <c r="BH290" i="15"/>
  <c r="BG290" i="15"/>
  <c r="BF290" i="15"/>
  <c r="T290" i="15"/>
  <c r="R290" i="15"/>
  <c r="P290" i="15"/>
  <c r="BI283" i="15"/>
  <c r="BH283" i="15"/>
  <c r="BG283" i="15"/>
  <c r="BF283" i="15"/>
  <c r="T283" i="15"/>
  <c r="R283" i="15"/>
  <c r="P283" i="15"/>
  <c r="BI280" i="15"/>
  <c r="BH280" i="15"/>
  <c r="BG280" i="15"/>
  <c r="BF280" i="15"/>
  <c r="T280" i="15"/>
  <c r="R280" i="15"/>
  <c r="P280" i="15"/>
  <c r="BI274" i="15"/>
  <c r="BH274" i="15"/>
  <c r="BG274" i="15"/>
  <c r="BF274" i="15"/>
  <c r="T274" i="15"/>
  <c r="R274" i="15"/>
  <c r="P274" i="15"/>
  <c r="BI268" i="15"/>
  <c r="BH268" i="15"/>
  <c r="BG268" i="15"/>
  <c r="BF268" i="15"/>
  <c r="T268" i="15"/>
  <c r="R268" i="15"/>
  <c r="P268" i="15"/>
  <c r="BI259" i="15"/>
  <c r="BH259" i="15"/>
  <c r="BG259" i="15"/>
  <c r="BF259" i="15"/>
  <c r="T259" i="15"/>
  <c r="R259" i="15"/>
  <c r="P259" i="15"/>
  <c r="BI255" i="15"/>
  <c r="BH255" i="15"/>
  <c r="BG255" i="15"/>
  <c r="BF255" i="15"/>
  <c r="T255" i="15"/>
  <c r="T254" i="15" s="1"/>
  <c r="R255" i="15"/>
  <c r="R254" i="15"/>
  <c r="P255" i="15"/>
  <c r="P254" i="15" s="1"/>
  <c r="BI241" i="15"/>
  <c r="BH241" i="15"/>
  <c r="BG241" i="15"/>
  <c r="BF241" i="15"/>
  <c r="T241" i="15"/>
  <c r="T227" i="15"/>
  <c r="R241" i="15"/>
  <c r="R227" i="15"/>
  <c r="P241" i="15"/>
  <c r="P227" i="15"/>
  <c r="BI228" i="15"/>
  <c r="BH228" i="15"/>
  <c r="BG228" i="15"/>
  <c r="BF228" i="15"/>
  <c r="T228" i="15"/>
  <c r="R228" i="15"/>
  <c r="P228" i="15"/>
  <c r="BI214" i="15"/>
  <c r="BH214" i="15"/>
  <c r="BG214" i="15"/>
  <c r="BF214" i="15"/>
  <c r="T214" i="15"/>
  <c r="R214" i="15"/>
  <c r="P214" i="15"/>
  <c r="BI201" i="15"/>
  <c r="BH201" i="15"/>
  <c r="BG201" i="15"/>
  <c r="BF201" i="15"/>
  <c r="T201" i="15"/>
  <c r="R201" i="15"/>
  <c r="P201" i="15"/>
  <c r="BI194" i="15"/>
  <c r="BH194" i="15"/>
  <c r="BG194" i="15"/>
  <c r="BF194" i="15"/>
  <c r="T194" i="15"/>
  <c r="R194" i="15"/>
  <c r="P194" i="15"/>
  <c r="BI187" i="15"/>
  <c r="BH187" i="15"/>
  <c r="BG187" i="15"/>
  <c r="BF187" i="15"/>
  <c r="T187" i="15"/>
  <c r="R187" i="15"/>
  <c r="P187" i="15"/>
  <c r="BI176" i="15"/>
  <c r="BH176" i="15"/>
  <c r="BG176" i="15"/>
  <c r="BF176" i="15"/>
  <c r="T176" i="15"/>
  <c r="R176" i="15"/>
  <c r="P176" i="15"/>
  <c r="BI163" i="15"/>
  <c r="BH163" i="15"/>
  <c r="BG163" i="15"/>
  <c r="BF163" i="15"/>
  <c r="T163" i="15"/>
  <c r="R163" i="15"/>
  <c r="P163" i="15"/>
  <c r="BI150" i="15"/>
  <c r="BH150" i="15"/>
  <c r="BG150" i="15"/>
  <c r="BF150" i="15"/>
  <c r="T150" i="15"/>
  <c r="R150" i="15"/>
  <c r="P150" i="15"/>
  <c r="BI137" i="15"/>
  <c r="BH137" i="15"/>
  <c r="BG137" i="15"/>
  <c r="BF137" i="15"/>
  <c r="T137" i="15"/>
  <c r="R137" i="15"/>
  <c r="P137" i="15"/>
  <c r="BI123" i="15"/>
  <c r="BH123" i="15"/>
  <c r="BG123" i="15"/>
  <c r="BF123" i="15"/>
  <c r="T123" i="15"/>
  <c r="R123" i="15"/>
  <c r="P123" i="15"/>
  <c r="BI110" i="15"/>
  <c r="BH110" i="15"/>
  <c r="BG110" i="15"/>
  <c r="BF110" i="15"/>
  <c r="T110" i="15"/>
  <c r="R110" i="15"/>
  <c r="P110" i="15"/>
  <c r="BI97" i="15"/>
  <c r="BH97" i="15"/>
  <c r="BG97" i="15"/>
  <c r="BF97" i="15"/>
  <c r="T97" i="15"/>
  <c r="R97" i="15"/>
  <c r="P97" i="15"/>
  <c r="J90" i="15"/>
  <c r="F90" i="15"/>
  <c r="F88" i="15"/>
  <c r="E86" i="15"/>
  <c r="J58" i="15"/>
  <c r="F58" i="15"/>
  <c r="F56" i="15"/>
  <c r="E54" i="15"/>
  <c r="J26" i="15"/>
  <c r="E26" i="15"/>
  <c r="J59" i="15"/>
  <c r="J25" i="15"/>
  <c r="J20" i="15"/>
  <c r="E20" i="15"/>
  <c r="F91" i="15" s="1"/>
  <c r="J19" i="15"/>
  <c r="J14" i="15"/>
  <c r="J88" i="15" s="1"/>
  <c r="E7" i="15"/>
  <c r="E50" i="15"/>
  <c r="J39" i="14"/>
  <c r="J38" i="14"/>
  <c r="AY68" i="1"/>
  <c r="J37" i="14"/>
  <c r="AX68" i="1"/>
  <c r="BI292" i="14"/>
  <c r="BH292" i="14"/>
  <c r="BG292" i="14"/>
  <c r="BF292" i="14"/>
  <c r="T292" i="14"/>
  <c r="T291" i="14" s="1"/>
  <c r="R292" i="14"/>
  <c r="R291" i="14" s="1"/>
  <c r="P292" i="14"/>
  <c r="P291" i="14" s="1"/>
  <c r="BI284" i="14"/>
  <c r="BH284" i="14"/>
  <c r="BG284" i="14"/>
  <c r="BF284" i="14"/>
  <c r="T284" i="14"/>
  <c r="R284" i="14"/>
  <c r="P284" i="14"/>
  <c r="BI277" i="14"/>
  <c r="BH277" i="14"/>
  <c r="BG277" i="14"/>
  <c r="BF277" i="14"/>
  <c r="T277" i="14"/>
  <c r="R277" i="14"/>
  <c r="P277" i="14"/>
  <c r="BI270" i="14"/>
  <c r="BH270" i="14"/>
  <c r="BG270" i="14"/>
  <c r="BF270" i="14"/>
  <c r="T270" i="14"/>
  <c r="R270" i="14"/>
  <c r="P270" i="14"/>
  <c r="BI267" i="14"/>
  <c r="BH267" i="14"/>
  <c r="BG267" i="14"/>
  <c r="BF267" i="14"/>
  <c r="T267" i="14"/>
  <c r="R267" i="14"/>
  <c r="P267" i="14"/>
  <c r="BI261" i="14"/>
  <c r="BH261" i="14"/>
  <c r="BG261" i="14"/>
  <c r="BF261" i="14"/>
  <c r="T261" i="14"/>
  <c r="R261" i="14"/>
  <c r="P261" i="14"/>
  <c r="BI255" i="14"/>
  <c r="BH255" i="14"/>
  <c r="BG255" i="14"/>
  <c r="BF255" i="14"/>
  <c r="T255" i="14"/>
  <c r="R255" i="14"/>
  <c r="P255" i="14"/>
  <c r="BI246" i="14"/>
  <c r="BH246" i="14"/>
  <c r="BG246" i="14"/>
  <c r="BF246" i="14"/>
  <c r="T246" i="14"/>
  <c r="R246" i="14"/>
  <c r="P246" i="14"/>
  <c r="BI242" i="14"/>
  <c r="BH242" i="14"/>
  <c r="BG242" i="14"/>
  <c r="BF242" i="14"/>
  <c r="T242" i="14"/>
  <c r="T241" i="14"/>
  <c r="R242" i="14"/>
  <c r="R241" i="14"/>
  <c r="P242" i="14"/>
  <c r="P241" i="14" s="1"/>
  <c r="BI234" i="14"/>
  <c r="BH234" i="14"/>
  <c r="BG234" i="14"/>
  <c r="BF234" i="14"/>
  <c r="T234" i="14"/>
  <c r="R234" i="14"/>
  <c r="P234" i="14"/>
  <c r="BI227" i="14"/>
  <c r="BH227" i="14"/>
  <c r="BG227" i="14"/>
  <c r="BF227" i="14"/>
  <c r="T227" i="14"/>
  <c r="T226" i="14" s="1"/>
  <c r="R227" i="14"/>
  <c r="R226" i="14" s="1"/>
  <c r="P227" i="14"/>
  <c r="P226" i="14" s="1"/>
  <c r="BI219" i="14"/>
  <c r="BH219" i="14"/>
  <c r="BG219" i="14"/>
  <c r="BF219" i="14"/>
  <c r="T219" i="14"/>
  <c r="R219" i="14"/>
  <c r="P219" i="14"/>
  <c r="BI210" i="14"/>
  <c r="BH210" i="14"/>
  <c r="BG210" i="14"/>
  <c r="BF210" i="14"/>
  <c r="T210" i="14"/>
  <c r="R210" i="14"/>
  <c r="P210" i="14"/>
  <c r="BI201" i="14"/>
  <c r="BH201" i="14"/>
  <c r="BG201" i="14"/>
  <c r="BF201" i="14"/>
  <c r="T201" i="14"/>
  <c r="R201" i="14"/>
  <c r="P201" i="14"/>
  <c r="BI195" i="14"/>
  <c r="BH195" i="14"/>
  <c r="BG195" i="14"/>
  <c r="BF195" i="14"/>
  <c r="T195" i="14"/>
  <c r="R195" i="14"/>
  <c r="P195" i="14"/>
  <c r="BI189" i="14"/>
  <c r="BH189" i="14"/>
  <c r="BG189" i="14"/>
  <c r="BF189" i="14"/>
  <c r="T189" i="14"/>
  <c r="R189" i="14"/>
  <c r="P189" i="14"/>
  <c r="BI180" i="14"/>
  <c r="BH180" i="14"/>
  <c r="BG180" i="14"/>
  <c r="BF180" i="14"/>
  <c r="T180" i="14"/>
  <c r="R180" i="14"/>
  <c r="P180" i="14"/>
  <c r="BI171" i="14"/>
  <c r="BH171" i="14"/>
  <c r="BG171" i="14"/>
  <c r="BF171" i="14"/>
  <c r="T171" i="14"/>
  <c r="R171" i="14"/>
  <c r="P171" i="14"/>
  <c r="BI162" i="14"/>
  <c r="BH162" i="14"/>
  <c r="BG162" i="14"/>
  <c r="BF162" i="14"/>
  <c r="T162" i="14"/>
  <c r="R162" i="14"/>
  <c r="P162" i="14"/>
  <c r="BI154" i="14"/>
  <c r="BH154" i="14"/>
  <c r="BG154" i="14"/>
  <c r="BF154" i="14"/>
  <c r="T154" i="14"/>
  <c r="R154" i="14"/>
  <c r="P154" i="14"/>
  <c r="BI147" i="14"/>
  <c r="BH147" i="14"/>
  <c r="BG147" i="14"/>
  <c r="BF147" i="14"/>
  <c r="T147" i="14"/>
  <c r="R147" i="14"/>
  <c r="P147" i="14"/>
  <c r="BI140" i="14"/>
  <c r="BH140" i="14"/>
  <c r="BG140" i="14"/>
  <c r="BF140" i="14"/>
  <c r="T140" i="14"/>
  <c r="R140" i="14"/>
  <c r="P140" i="14"/>
  <c r="BI133" i="14"/>
  <c r="BH133" i="14"/>
  <c r="BG133" i="14"/>
  <c r="BF133" i="14"/>
  <c r="T133" i="14"/>
  <c r="R133" i="14"/>
  <c r="P133" i="14"/>
  <c r="BI126" i="14"/>
  <c r="BH126" i="14"/>
  <c r="BG126" i="14"/>
  <c r="BF126" i="14"/>
  <c r="T126" i="14"/>
  <c r="R126" i="14"/>
  <c r="P126" i="14"/>
  <c r="BI116" i="14"/>
  <c r="BH116" i="14"/>
  <c r="BG116" i="14"/>
  <c r="BF116" i="14"/>
  <c r="T116" i="14"/>
  <c r="R116" i="14"/>
  <c r="P116" i="14"/>
  <c r="BI107" i="14"/>
  <c r="BH107" i="14"/>
  <c r="BG107" i="14"/>
  <c r="BF107" i="14"/>
  <c r="T107" i="14"/>
  <c r="R107" i="14"/>
  <c r="P107" i="14"/>
  <c r="BI98" i="14"/>
  <c r="BH98" i="14"/>
  <c r="BG98" i="14"/>
  <c r="BF98" i="14"/>
  <c r="T98" i="14"/>
  <c r="R98" i="14"/>
  <c r="P98" i="14"/>
  <c r="J91" i="14"/>
  <c r="F91" i="14"/>
  <c r="F89" i="14"/>
  <c r="E87" i="14"/>
  <c r="J58" i="14"/>
  <c r="F58" i="14"/>
  <c r="F56" i="14"/>
  <c r="E54" i="14"/>
  <c r="J26" i="14"/>
  <c r="E26" i="14"/>
  <c r="J59" i="14"/>
  <c r="J25" i="14"/>
  <c r="J20" i="14"/>
  <c r="E20" i="14"/>
  <c r="F92" i="14" s="1"/>
  <c r="J19" i="14"/>
  <c r="J14" i="14"/>
  <c r="J89" i="14" s="1"/>
  <c r="E7" i="14"/>
  <c r="E83" i="14" s="1"/>
  <c r="J39" i="13"/>
  <c r="J38" i="13"/>
  <c r="AY67" i="1"/>
  <c r="J37" i="13"/>
  <c r="AX67" i="1"/>
  <c r="BI280" i="13"/>
  <c r="BH280" i="13"/>
  <c r="BG280" i="13"/>
  <c r="BF280" i="13"/>
  <c r="T280" i="13"/>
  <c r="T279" i="13" s="1"/>
  <c r="R280" i="13"/>
  <c r="R279" i="13"/>
  <c r="P280" i="13"/>
  <c r="P279" i="13" s="1"/>
  <c r="BI272" i="13"/>
  <c r="BH272" i="13"/>
  <c r="BG272" i="13"/>
  <c r="BF272" i="13"/>
  <c r="T272" i="13"/>
  <c r="R272" i="13"/>
  <c r="P272" i="13"/>
  <c r="BI265" i="13"/>
  <c r="BH265" i="13"/>
  <c r="BG265" i="13"/>
  <c r="BF265" i="13"/>
  <c r="T265" i="13"/>
  <c r="R265" i="13"/>
  <c r="P265" i="13"/>
  <c r="BI258" i="13"/>
  <c r="BH258" i="13"/>
  <c r="BG258" i="13"/>
  <c r="BF258" i="13"/>
  <c r="T258" i="13"/>
  <c r="R258" i="13"/>
  <c r="P258" i="13"/>
  <c r="BI255" i="13"/>
  <c r="BH255" i="13"/>
  <c r="BG255" i="13"/>
  <c r="BF255" i="13"/>
  <c r="T255" i="13"/>
  <c r="R255" i="13"/>
  <c r="P255" i="13"/>
  <c r="BI249" i="13"/>
  <c r="BH249" i="13"/>
  <c r="BG249" i="13"/>
  <c r="BF249" i="13"/>
  <c r="T249" i="13"/>
  <c r="R249" i="13"/>
  <c r="P249" i="13"/>
  <c r="BI243" i="13"/>
  <c r="BH243" i="13"/>
  <c r="BG243" i="13"/>
  <c r="BF243" i="13"/>
  <c r="T243" i="13"/>
  <c r="R243" i="13"/>
  <c r="P243" i="13"/>
  <c r="BI234" i="13"/>
  <c r="BH234" i="13"/>
  <c r="BG234" i="13"/>
  <c r="BF234" i="13"/>
  <c r="T234" i="13"/>
  <c r="R234" i="13"/>
  <c r="P234" i="13"/>
  <c r="BI230" i="13"/>
  <c r="BH230" i="13"/>
  <c r="BG230" i="13"/>
  <c r="BF230" i="13"/>
  <c r="T230" i="13"/>
  <c r="T229" i="13"/>
  <c r="R230" i="13"/>
  <c r="R229" i="13"/>
  <c r="P230" i="13"/>
  <c r="P229" i="13"/>
  <c r="BI218" i="13"/>
  <c r="BH218" i="13"/>
  <c r="BG218" i="13"/>
  <c r="BF218" i="13"/>
  <c r="T218" i="13"/>
  <c r="R218" i="13"/>
  <c r="P218" i="13"/>
  <c r="BI207" i="13"/>
  <c r="BH207" i="13"/>
  <c r="BG207" i="13"/>
  <c r="BF207" i="13"/>
  <c r="T207" i="13"/>
  <c r="T206" i="13" s="1"/>
  <c r="R207" i="13"/>
  <c r="R206" i="13" s="1"/>
  <c r="P207" i="13"/>
  <c r="P206" i="13" s="1"/>
  <c r="BI195" i="13"/>
  <c r="BH195" i="13"/>
  <c r="BG195" i="13"/>
  <c r="BF195" i="13"/>
  <c r="T195" i="13"/>
  <c r="R195" i="13"/>
  <c r="P195" i="13"/>
  <c r="BI184" i="13"/>
  <c r="BH184" i="13"/>
  <c r="BG184" i="13"/>
  <c r="BF184" i="13"/>
  <c r="T184" i="13"/>
  <c r="R184" i="13"/>
  <c r="P184" i="13"/>
  <c r="BI174" i="13"/>
  <c r="BH174" i="13"/>
  <c r="BG174" i="13"/>
  <c r="BF174" i="13"/>
  <c r="T174" i="13"/>
  <c r="R174" i="13"/>
  <c r="P174" i="13"/>
  <c r="BI164" i="13"/>
  <c r="BH164" i="13"/>
  <c r="BG164" i="13"/>
  <c r="BF164" i="13"/>
  <c r="T164" i="13"/>
  <c r="R164" i="13"/>
  <c r="P164" i="13"/>
  <c r="BI153" i="13"/>
  <c r="BH153" i="13"/>
  <c r="BG153" i="13"/>
  <c r="BF153" i="13"/>
  <c r="T153" i="13"/>
  <c r="R153" i="13"/>
  <c r="P153" i="13"/>
  <c r="BI142" i="13"/>
  <c r="BH142" i="13"/>
  <c r="BG142" i="13"/>
  <c r="BF142" i="13"/>
  <c r="T142" i="13"/>
  <c r="R142" i="13"/>
  <c r="P142" i="13"/>
  <c r="BI131" i="13"/>
  <c r="BH131" i="13"/>
  <c r="BG131" i="13"/>
  <c r="BF131" i="13"/>
  <c r="T131" i="13"/>
  <c r="R131" i="13"/>
  <c r="P131" i="13"/>
  <c r="BI119" i="13"/>
  <c r="BH119" i="13"/>
  <c r="BG119" i="13"/>
  <c r="BF119" i="13"/>
  <c r="T119" i="13"/>
  <c r="R119" i="13"/>
  <c r="P119" i="13"/>
  <c r="BI108" i="13"/>
  <c r="BH108" i="13"/>
  <c r="BG108" i="13"/>
  <c r="BF108" i="13"/>
  <c r="T108" i="13"/>
  <c r="R108" i="13"/>
  <c r="P108" i="13"/>
  <c r="BI97" i="13"/>
  <c r="BH97" i="13"/>
  <c r="BG97" i="13"/>
  <c r="BF97" i="13"/>
  <c r="T97" i="13"/>
  <c r="R97" i="13"/>
  <c r="P97" i="13"/>
  <c r="J90" i="13"/>
  <c r="F90" i="13"/>
  <c r="F88" i="13"/>
  <c r="E86" i="13"/>
  <c r="J58" i="13"/>
  <c r="F58" i="13"/>
  <c r="F56" i="13"/>
  <c r="E54" i="13"/>
  <c r="J26" i="13"/>
  <c r="E26" i="13"/>
  <c r="J91" i="13" s="1"/>
  <c r="J25" i="13"/>
  <c r="J20" i="13"/>
  <c r="E20" i="13"/>
  <c r="F59" i="13" s="1"/>
  <c r="J19" i="13"/>
  <c r="J14" i="13"/>
  <c r="J88" i="13"/>
  <c r="E7" i="13"/>
  <c r="E82" i="13"/>
  <c r="J39" i="12"/>
  <c r="J38" i="12"/>
  <c r="AY66" i="1"/>
  <c r="J37" i="12"/>
  <c r="AX66" i="1"/>
  <c r="BI268" i="12"/>
  <c r="BH268" i="12"/>
  <c r="BG268" i="12"/>
  <c r="BF268" i="12"/>
  <c r="T268" i="12"/>
  <c r="T267" i="12" s="1"/>
  <c r="R268" i="12"/>
  <c r="R267" i="12"/>
  <c r="P268" i="12"/>
  <c r="P267" i="12"/>
  <c r="BI265" i="12"/>
  <c r="BH265" i="12"/>
  <c r="BG265" i="12"/>
  <c r="BF265" i="12"/>
  <c r="T265" i="12"/>
  <c r="T264" i="12"/>
  <c r="R265" i="12"/>
  <c r="R264" i="12"/>
  <c r="P265" i="12"/>
  <c r="P264" i="12" s="1"/>
  <c r="BI253" i="12"/>
  <c r="BH253" i="12"/>
  <c r="BG253" i="12"/>
  <c r="BF253" i="12"/>
  <c r="T253" i="12"/>
  <c r="R253" i="12"/>
  <c r="R241" i="12"/>
  <c r="P253" i="12"/>
  <c r="P241" i="12"/>
  <c r="BI242" i="12"/>
  <c r="BH242" i="12"/>
  <c r="BG242" i="12"/>
  <c r="BF242" i="12"/>
  <c r="T242" i="12"/>
  <c r="T241" i="12" s="1"/>
  <c r="R242" i="12"/>
  <c r="P242" i="12"/>
  <c r="BI230" i="12"/>
  <c r="BH230" i="12"/>
  <c r="BG230" i="12"/>
  <c r="BF230" i="12"/>
  <c r="T230" i="12"/>
  <c r="R230" i="12"/>
  <c r="P230" i="12"/>
  <c r="BI219" i="12"/>
  <c r="BH219" i="12"/>
  <c r="BG219" i="12"/>
  <c r="BF219" i="12"/>
  <c r="T219" i="12"/>
  <c r="R219" i="12"/>
  <c r="P219" i="12"/>
  <c r="BI208" i="12"/>
  <c r="BH208" i="12"/>
  <c r="BG208" i="12"/>
  <c r="BF208" i="12"/>
  <c r="T208" i="12"/>
  <c r="R208" i="12"/>
  <c r="P208" i="12"/>
  <c r="BI202" i="12"/>
  <c r="BH202" i="12"/>
  <c r="BG202" i="12"/>
  <c r="BF202" i="12"/>
  <c r="T202" i="12"/>
  <c r="R202" i="12"/>
  <c r="P202" i="12"/>
  <c r="BI196" i="12"/>
  <c r="BH196" i="12"/>
  <c r="BG196" i="12"/>
  <c r="BF196" i="12"/>
  <c r="T196" i="12"/>
  <c r="R196" i="12"/>
  <c r="P196" i="12"/>
  <c r="BI187" i="12"/>
  <c r="BH187" i="12"/>
  <c r="BG187" i="12"/>
  <c r="BF187" i="12"/>
  <c r="T187" i="12"/>
  <c r="R187" i="12"/>
  <c r="P187" i="12"/>
  <c r="BI176" i="12"/>
  <c r="BH176" i="12"/>
  <c r="BG176" i="12"/>
  <c r="BF176" i="12"/>
  <c r="T176" i="12"/>
  <c r="R176" i="12"/>
  <c r="P176" i="12"/>
  <c r="BI165" i="12"/>
  <c r="BH165" i="12"/>
  <c r="BG165" i="12"/>
  <c r="BF165" i="12"/>
  <c r="T165" i="12"/>
  <c r="R165" i="12"/>
  <c r="P165" i="12"/>
  <c r="BI154" i="12"/>
  <c r="BH154" i="12"/>
  <c r="BG154" i="12"/>
  <c r="BF154" i="12"/>
  <c r="T154" i="12"/>
  <c r="R154" i="12"/>
  <c r="P154" i="12"/>
  <c r="BI145" i="12"/>
  <c r="BH145" i="12"/>
  <c r="BG145" i="12"/>
  <c r="BF145" i="12"/>
  <c r="T145" i="12"/>
  <c r="R145" i="12"/>
  <c r="P145" i="12"/>
  <c r="BI137" i="12"/>
  <c r="BH137" i="12"/>
  <c r="BG137" i="12"/>
  <c r="BF137" i="12"/>
  <c r="T137" i="12"/>
  <c r="R137" i="12"/>
  <c r="P137" i="12"/>
  <c r="BI129" i="12"/>
  <c r="BH129" i="12"/>
  <c r="BG129" i="12"/>
  <c r="BF129" i="12"/>
  <c r="T129" i="12"/>
  <c r="R129" i="12"/>
  <c r="P129" i="12"/>
  <c r="BI117" i="12"/>
  <c r="BH117" i="12"/>
  <c r="BG117" i="12"/>
  <c r="BF117" i="12"/>
  <c r="T117" i="12"/>
  <c r="R117" i="12"/>
  <c r="P117" i="12"/>
  <c r="BI106" i="12"/>
  <c r="BH106" i="12"/>
  <c r="BG106" i="12"/>
  <c r="BF106" i="12"/>
  <c r="T106" i="12"/>
  <c r="R106" i="12"/>
  <c r="P106" i="12"/>
  <c r="BI95" i="12"/>
  <c r="BH95" i="12"/>
  <c r="BG95" i="12"/>
  <c r="BF95" i="12"/>
  <c r="T95" i="12"/>
  <c r="R95" i="12"/>
  <c r="P95" i="12"/>
  <c r="J88" i="12"/>
  <c r="F88" i="12"/>
  <c r="F86" i="12"/>
  <c r="E84" i="12"/>
  <c r="J58" i="12"/>
  <c r="F58" i="12"/>
  <c r="F56" i="12"/>
  <c r="E54" i="12"/>
  <c r="J26" i="12"/>
  <c r="E26" i="12"/>
  <c r="J59" i="12"/>
  <c r="J25" i="12"/>
  <c r="J20" i="12"/>
  <c r="E20" i="12"/>
  <c r="F89" i="12"/>
  <c r="J19" i="12"/>
  <c r="J14" i="12"/>
  <c r="J56" i="12"/>
  <c r="E7" i="12"/>
  <c r="E50" i="12"/>
  <c r="J39" i="11"/>
  <c r="J38" i="11"/>
  <c r="AY65" i="1" s="1"/>
  <c r="J37" i="11"/>
  <c r="AX65" i="1"/>
  <c r="BI195" i="11"/>
  <c r="BH195" i="11"/>
  <c r="BG195" i="11"/>
  <c r="BF195" i="11"/>
  <c r="T195" i="11"/>
  <c r="T194" i="11"/>
  <c r="R195" i="11"/>
  <c r="R194" i="11"/>
  <c r="P195" i="11"/>
  <c r="P194" i="11" s="1"/>
  <c r="BI187" i="11"/>
  <c r="BH187" i="11"/>
  <c r="BG187" i="11"/>
  <c r="BF187" i="11"/>
  <c r="T187" i="11"/>
  <c r="R187" i="11"/>
  <c r="P187" i="11"/>
  <c r="BI180" i="11"/>
  <c r="BH180" i="11"/>
  <c r="BG180" i="11"/>
  <c r="BF180" i="11"/>
  <c r="T180" i="11"/>
  <c r="R180" i="11"/>
  <c r="P180" i="11"/>
  <c r="BI173" i="11"/>
  <c r="BH173" i="11"/>
  <c r="BG173" i="11"/>
  <c r="BF173" i="11"/>
  <c r="T173" i="11"/>
  <c r="R173" i="11"/>
  <c r="P173" i="11"/>
  <c r="BI170" i="11"/>
  <c r="BH170" i="11"/>
  <c r="BG170" i="11"/>
  <c r="BF170" i="11"/>
  <c r="T170" i="11"/>
  <c r="R170" i="11"/>
  <c r="P170" i="11"/>
  <c r="BI164" i="11"/>
  <c r="BH164" i="11"/>
  <c r="BG164" i="11"/>
  <c r="BF164" i="11"/>
  <c r="T164" i="11"/>
  <c r="R164" i="11"/>
  <c r="P164" i="11"/>
  <c r="BI158" i="11"/>
  <c r="BH158" i="11"/>
  <c r="BG158" i="11"/>
  <c r="BF158" i="11"/>
  <c r="T158" i="11"/>
  <c r="R158" i="11"/>
  <c r="P158" i="11"/>
  <c r="BI149" i="11"/>
  <c r="BH149" i="11"/>
  <c r="BG149" i="11"/>
  <c r="BF149" i="11"/>
  <c r="T149" i="11"/>
  <c r="R149" i="11"/>
  <c r="P149" i="11"/>
  <c r="BI145" i="11"/>
  <c r="BH145" i="11"/>
  <c r="BG145" i="11"/>
  <c r="BF145" i="11"/>
  <c r="T145" i="11"/>
  <c r="T144" i="11"/>
  <c r="R145" i="11"/>
  <c r="R144" i="11"/>
  <c r="P145" i="11"/>
  <c r="P144" i="11"/>
  <c r="BI131" i="11"/>
  <c r="BH131" i="11"/>
  <c r="BG131" i="11"/>
  <c r="BF131" i="11"/>
  <c r="T131" i="11"/>
  <c r="R131" i="11"/>
  <c r="P131" i="11"/>
  <c r="BI119" i="11"/>
  <c r="BH119" i="11"/>
  <c r="BG119" i="11"/>
  <c r="BF119" i="11"/>
  <c r="T119" i="11"/>
  <c r="R119" i="11"/>
  <c r="P119" i="11"/>
  <c r="BI107" i="11"/>
  <c r="BH107" i="11"/>
  <c r="BG107" i="11"/>
  <c r="BF107" i="11"/>
  <c r="T107" i="11"/>
  <c r="R107" i="11"/>
  <c r="P107" i="11"/>
  <c r="BI95" i="11"/>
  <c r="BH95" i="11"/>
  <c r="BG95" i="11"/>
  <c r="BF95" i="11"/>
  <c r="T95" i="11"/>
  <c r="R95" i="11"/>
  <c r="P95" i="11"/>
  <c r="J88" i="11"/>
  <c r="F88" i="11"/>
  <c r="F86" i="11"/>
  <c r="E84" i="11"/>
  <c r="J58" i="11"/>
  <c r="F58" i="11"/>
  <c r="F56" i="11"/>
  <c r="E54" i="11"/>
  <c r="J26" i="11"/>
  <c r="E26" i="11"/>
  <c r="J89" i="11"/>
  <c r="J25" i="11"/>
  <c r="J20" i="11"/>
  <c r="E20" i="11"/>
  <c r="F89" i="11"/>
  <c r="J19" i="11"/>
  <c r="J14" i="11"/>
  <c r="J86" i="11"/>
  <c r="E7" i="11"/>
  <c r="E80" i="11"/>
  <c r="J39" i="10"/>
  <c r="J38" i="10"/>
  <c r="AY64" i="1"/>
  <c r="J37" i="10"/>
  <c r="AX64" i="1" s="1"/>
  <c r="BI439" i="10"/>
  <c r="BH439" i="10"/>
  <c r="BG439" i="10"/>
  <c r="BF439" i="10"/>
  <c r="T439" i="10"/>
  <c r="T438" i="10"/>
  <c r="R439" i="10"/>
  <c r="R438" i="10"/>
  <c r="P439" i="10"/>
  <c r="P438" i="10"/>
  <c r="BI431" i="10"/>
  <c r="BH431" i="10"/>
  <c r="BG431" i="10"/>
  <c r="BF431" i="10"/>
  <c r="T431" i="10"/>
  <c r="R431" i="10"/>
  <c r="P431" i="10"/>
  <c r="BI424" i="10"/>
  <c r="BH424" i="10"/>
  <c r="BG424" i="10"/>
  <c r="BF424" i="10"/>
  <c r="T424" i="10"/>
  <c r="R424" i="10"/>
  <c r="P424" i="10"/>
  <c r="BI417" i="10"/>
  <c r="BH417" i="10"/>
  <c r="BG417" i="10"/>
  <c r="BF417" i="10"/>
  <c r="T417" i="10"/>
  <c r="R417" i="10"/>
  <c r="P417" i="10"/>
  <c r="BI414" i="10"/>
  <c r="BH414" i="10"/>
  <c r="BG414" i="10"/>
  <c r="BF414" i="10"/>
  <c r="T414" i="10"/>
  <c r="R414" i="10"/>
  <c r="P414" i="10"/>
  <c r="BI408" i="10"/>
  <c r="BH408" i="10"/>
  <c r="BG408" i="10"/>
  <c r="BF408" i="10"/>
  <c r="T408" i="10"/>
  <c r="R408" i="10"/>
  <c r="P408" i="10"/>
  <c r="BI402" i="10"/>
  <c r="BH402" i="10"/>
  <c r="BG402" i="10"/>
  <c r="BF402" i="10"/>
  <c r="T402" i="10"/>
  <c r="R402" i="10"/>
  <c r="P402" i="10"/>
  <c r="BI393" i="10"/>
  <c r="BH393" i="10"/>
  <c r="BG393" i="10"/>
  <c r="BF393" i="10"/>
  <c r="T393" i="10"/>
  <c r="R393" i="10"/>
  <c r="P393" i="10"/>
  <c r="BI389" i="10"/>
  <c r="BH389" i="10"/>
  <c r="BG389" i="10"/>
  <c r="BF389" i="10"/>
  <c r="T389" i="10"/>
  <c r="T388" i="10" s="1"/>
  <c r="R389" i="10"/>
  <c r="R388" i="10" s="1"/>
  <c r="P389" i="10"/>
  <c r="P388" i="10" s="1"/>
  <c r="BI373" i="10"/>
  <c r="BH373" i="10"/>
  <c r="BG373" i="10"/>
  <c r="BF373" i="10"/>
  <c r="T373" i="10"/>
  <c r="R373" i="10"/>
  <c r="P373" i="10"/>
  <c r="BI358" i="10"/>
  <c r="BH358" i="10"/>
  <c r="BG358" i="10"/>
  <c r="BF358" i="10"/>
  <c r="T358" i="10"/>
  <c r="R358" i="10"/>
  <c r="P358" i="10"/>
  <c r="BI351" i="10"/>
  <c r="BH351" i="10"/>
  <c r="BG351" i="10"/>
  <c r="BF351" i="10"/>
  <c r="T351" i="10"/>
  <c r="R351" i="10"/>
  <c r="P351" i="10"/>
  <c r="BI344" i="10"/>
  <c r="BH344" i="10"/>
  <c r="BG344" i="10"/>
  <c r="BF344" i="10"/>
  <c r="T344" i="10"/>
  <c r="R344" i="10"/>
  <c r="P344" i="10"/>
  <c r="BI335" i="10"/>
  <c r="BH335" i="10"/>
  <c r="BG335" i="10"/>
  <c r="BF335" i="10"/>
  <c r="T335" i="10"/>
  <c r="R335" i="10"/>
  <c r="P335" i="10"/>
  <c r="BI320" i="10"/>
  <c r="BH320" i="10"/>
  <c r="BG320" i="10"/>
  <c r="BF320" i="10"/>
  <c r="T320" i="10"/>
  <c r="R320" i="10"/>
  <c r="P320" i="10"/>
  <c r="BI305" i="10"/>
  <c r="BH305" i="10"/>
  <c r="BG305" i="10"/>
  <c r="BF305" i="10"/>
  <c r="T305" i="10"/>
  <c r="R305" i="10"/>
  <c r="P305" i="10"/>
  <c r="BI290" i="10"/>
  <c r="BH290" i="10"/>
  <c r="BG290" i="10"/>
  <c r="BF290" i="10"/>
  <c r="T290" i="10"/>
  <c r="R290" i="10"/>
  <c r="P290" i="10"/>
  <c r="BI282" i="10"/>
  <c r="BH282" i="10"/>
  <c r="BG282" i="10"/>
  <c r="BF282" i="10"/>
  <c r="T282" i="10"/>
  <c r="R282" i="10"/>
  <c r="P282" i="10"/>
  <c r="BI271" i="10"/>
  <c r="BH271" i="10"/>
  <c r="BG271" i="10"/>
  <c r="BF271" i="10"/>
  <c r="T271" i="10"/>
  <c r="R271" i="10"/>
  <c r="P271" i="10"/>
  <c r="BI260" i="10"/>
  <c r="BH260" i="10"/>
  <c r="BG260" i="10"/>
  <c r="BF260" i="10"/>
  <c r="T260" i="10"/>
  <c r="R260" i="10"/>
  <c r="P260" i="10"/>
  <c r="BI245" i="10"/>
  <c r="BH245" i="10"/>
  <c r="BG245" i="10"/>
  <c r="BF245" i="10"/>
  <c r="T245" i="10"/>
  <c r="R245" i="10"/>
  <c r="P245" i="10"/>
  <c r="BI230" i="10"/>
  <c r="BH230" i="10"/>
  <c r="BG230" i="10"/>
  <c r="BF230" i="10"/>
  <c r="T230" i="10"/>
  <c r="R230" i="10"/>
  <c r="P230" i="10"/>
  <c r="BI215" i="10"/>
  <c r="BH215" i="10"/>
  <c r="BG215" i="10"/>
  <c r="BF215" i="10"/>
  <c r="T215" i="10"/>
  <c r="R215" i="10"/>
  <c r="P215" i="10"/>
  <c r="BI204" i="10"/>
  <c r="BH204" i="10"/>
  <c r="BG204" i="10"/>
  <c r="BF204" i="10"/>
  <c r="T204" i="10"/>
  <c r="R204" i="10"/>
  <c r="P204" i="10"/>
  <c r="BI196" i="10"/>
  <c r="BH196" i="10"/>
  <c r="BG196" i="10"/>
  <c r="BF196" i="10"/>
  <c r="T196" i="10"/>
  <c r="R196" i="10"/>
  <c r="P196" i="10"/>
  <c r="BI183" i="10"/>
  <c r="BH183" i="10"/>
  <c r="BG183" i="10"/>
  <c r="BF183" i="10"/>
  <c r="T183" i="10"/>
  <c r="R183" i="10"/>
  <c r="P183" i="10"/>
  <c r="BI170" i="10"/>
  <c r="BH170" i="10"/>
  <c r="BG170" i="10"/>
  <c r="BF170" i="10"/>
  <c r="T170" i="10"/>
  <c r="R170" i="10"/>
  <c r="P170" i="10"/>
  <c r="BI157" i="10"/>
  <c r="BH157" i="10"/>
  <c r="BG157" i="10"/>
  <c r="BF157" i="10"/>
  <c r="T157" i="10"/>
  <c r="R157" i="10"/>
  <c r="P157" i="10"/>
  <c r="BI144" i="10"/>
  <c r="BH144" i="10"/>
  <c r="BG144" i="10"/>
  <c r="BF144" i="10"/>
  <c r="T144" i="10"/>
  <c r="R144" i="10"/>
  <c r="P144" i="10"/>
  <c r="BI128" i="10"/>
  <c r="BH128" i="10"/>
  <c r="BG128" i="10"/>
  <c r="BF128" i="10"/>
  <c r="T128" i="10"/>
  <c r="R128" i="10"/>
  <c r="P128" i="10"/>
  <c r="BI113" i="10"/>
  <c r="BH113" i="10"/>
  <c r="BG113" i="10"/>
  <c r="BF113" i="10"/>
  <c r="T113" i="10"/>
  <c r="R113" i="10"/>
  <c r="P113" i="10"/>
  <c r="BI98" i="10"/>
  <c r="BH98" i="10"/>
  <c r="BG98" i="10"/>
  <c r="BF98" i="10"/>
  <c r="T98" i="10"/>
  <c r="R98" i="10"/>
  <c r="P98" i="10"/>
  <c r="J91" i="10"/>
  <c r="F91" i="10"/>
  <c r="F89" i="10"/>
  <c r="E87" i="10"/>
  <c r="J58" i="10"/>
  <c r="F58" i="10"/>
  <c r="F56" i="10"/>
  <c r="E54" i="10"/>
  <c r="J26" i="10"/>
  <c r="E26" i="10"/>
  <c r="J59" i="10" s="1"/>
  <c r="J25" i="10"/>
  <c r="J20" i="10"/>
  <c r="E20" i="10"/>
  <c r="F59" i="10" s="1"/>
  <c r="J19" i="10"/>
  <c r="J14" i="10"/>
  <c r="J56" i="10"/>
  <c r="E7" i="10"/>
  <c r="E50" i="10"/>
  <c r="J39" i="9"/>
  <c r="J38" i="9"/>
  <c r="AY63" i="1"/>
  <c r="J37" i="9"/>
  <c r="AX63" i="1"/>
  <c r="BI349" i="9"/>
  <c r="BH349" i="9"/>
  <c r="BG349" i="9"/>
  <c r="BF349" i="9"/>
  <c r="T349" i="9"/>
  <c r="T348" i="9" s="1"/>
  <c r="R349" i="9"/>
  <c r="R348" i="9"/>
  <c r="P349" i="9"/>
  <c r="P348" i="9"/>
  <c r="BI341" i="9"/>
  <c r="BH341" i="9"/>
  <c r="BG341" i="9"/>
  <c r="BF341" i="9"/>
  <c r="T341" i="9"/>
  <c r="R341" i="9"/>
  <c r="P341" i="9"/>
  <c r="BI334" i="9"/>
  <c r="BH334" i="9"/>
  <c r="BG334" i="9"/>
  <c r="BF334" i="9"/>
  <c r="T334" i="9"/>
  <c r="R334" i="9"/>
  <c r="P334" i="9"/>
  <c r="BI327" i="9"/>
  <c r="BH327" i="9"/>
  <c r="BG327" i="9"/>
  <c r="BF327" i="9"/>
  <c r="T327" i="9"/>
  <c r="R327" i="9"/>
  <c r="P327" i="9"/>
  <c r="BI324" i="9"/>
  <c r="BH324" i="9"/>
  <c r="BG324" i="9"/>
  <c r="BF324" i="9"/>
  <c r="T324" i="9"/>
  <c r="R324" i="9"/>
  <c r="P324" i="9"/>
  <c r="BI318" i="9"/>
  <c r="BH318" i="9"/>
  <c r="BG318" i="9"/>
  <c r="BF318" i="9"/>
  <c r="T318" i="9"/>
  <c r="R318" i="9"/>
  <c r="P318" i="9"/>
  <c r="BI312" i="9"/>
  <c r="BH312" i="9"/>
  <c r="BG312" i="9"/>
  <c r="BF312" i="9"/>
  <c r="T312" i="9"/>
  <c r="R312" i="9"/>
  <c r="P312" i="9"/>
  <c r="BI303" i="9"/>
  <c r="BH303" i="9"/>
  <c r="BG303" i="9"/>
  <c r="BF303" i="9"/>
  <c r="T303" i="9"/>
  <c r="R303" i="9"/>
  <c r="P303" i="9"/>
  <c r="BI299" i="9"/>
  <c r="BH299" i="9"/>
  <c r="BG299" i="9"/>
  <c r="BF299" i="9"/>
  <c r="T299" i="9"/>
  <c r="T298" i="9" s="1"/>
  <c r="R299" i="9"/>
  <c r="R298" i="9"/>
  <c r="P299" i="9"/>
  <c r="P298" i="9" s="1"/>
  <c r="BI291" i="9"/>
  <c r="BH291" i="9"/>
  <c r="BG291" i="9"/>
  <c r="BF291" i="9"/>
  <c r="T291" i="9"/>
  <c r="T283" i="9"/>
  <c r="R291" i="9"/>
  <c r="R283" i="9"/>
  <c r="P291" i="9"/>
  <c r="P283" i="9"/>
  <c r="BI284" i="9"/>
  <c r="BH284" i="9"/>
  <c r="BG284" i="9"/>
  <c r="BF284" i="9"/>
  <c r="T284" i="9"/>
  <c r="R284" i="9"/>
  <c r="P284" i="9"/>
  <c r="BI276" i="9"/>
  <c r="BH276" i="9"/>
  <c r="BG276" i="9"/>
  <c r="BF276" i="9"/>
  <c r="T276" i="9"/>
  <c r="R276" i="9"/>
  <c r="P276" i="9"/>
  <c r="BI269" i="9"/>
  <c r="BH269" i="9"/>
  <c r="BG269" i="9"/>
  <c r="BF269" i="9"/>
  <c r="T269" i="9"/>
  <c r="R269" i="9"/>
  <c r="P269" i="9"/>
  <c r="BI262" i="9"/>
  <c r="BH262" i="9"/>
  <c r="BG262" i="9"/>
  <c r="BF262" i="9"/>
  <c r="T262" i="9"/>
  <c r="R262" i="9"/>
  <c r="P262" i="9"/>
  <c r="BI256" i="9"/>
  <c r="BH256" i="9"/>
  <c r="BG256" i="9"/>
  <c r="BF256" i="9"/>
  <c r="T256" i="9"/>
  <c r="R256" i="9"/>
  <c r="P256" i="9"/>
  <c r="BI250" i="9"/>
  <c r="BH250" i="9"/>
  <c r="BG250" i="9"/>
  <c r="BF250" i="9"/>
  <c r="T250" i="9"/>
  <c r="R250" i="9"/>
  <c r="P250" i="9"/>
  <c r="BI243" i="9"/>
  <c r="BH243" i="9"/>
  <c r="BG243" i="9"/>
  <c r="BF243" i="9"/>
  <c r="T243" i="9"/>
  <c r="R243" i="9"/>
  <c r="P243" i="9"/>
  <c r="BI236" i="9"/>
  <c r="BH236" i="9"/>
  <c r="BG236" i="9"/>
  <c r="BF236" i="9"/>
  <c r="T236" i="9"/>
  <c r="R236" i="9"/>
  <c r="P236" i="9"/>
  <c r="BI229" i="9"/>
  <c r="BH229" i="9"/>
  <c r="BG229" i="9"/>
  <c r="BF229" i="9"/>
  <c r="T229" i="9"/>
  <c r="R229" i="9"/>
  <c r="P229" i="9"/>
  <c r="BI221" i="9"/>
  <c r="BH221" i="9"/>
  <c r="BG221" i="9"/>
  <c r="BF221" i="9"/>
  <c r="T221" i="9"/>
  <c r="R221" i="9"/>
  <c r="P221" i="9"/>
  <c r="BI213" i="9"/>
  <c r="BH213" i="9"/>
  <c r="BG213" i="9"/>
  <c r="BF213" i="9"/>
  <c r="T213" i="9"/>
  <c r="R213" i="9"/>
  <c r="P213" i="9"/>
  <c r="BI205" i="9"/>
  <c r="BH205" i="9"/>
  <c r="BG205" i="9"/>
  <c r="BF205" i="9"/>
  <c r="T205" i="9"/>
  <c r="R205" i="9"/>
  <c r="P205" i="9"/>
  <c r="BI196" i="9"/>
  <c r="BH196" i="9"/>
  <c r="BG196" i="9"/>
  <c r="BF196" i="9"/>
  <c r="T196" i="9"/>
  <c r="R196" i="9"/>
  <c r="P196" i="9"/>
  <c r="BI187" i="9"/>
  <c r="BH187" i="9"/>
  <c r="BG187" i="9"/>
  <c r="BF187" i="9"/>
  <c r="T187" i="9"/>
  <c r="R187" i="9"/>
  <c r="P187" i="9"/>
  <c r="BI178" i="9"/>
  <c r="BH178" i="9"/>
  <c r="BG178" i="9"/>
  <c r="BF178" i="9"/>
  <c r="T178" i="9"/>
  <c r="R178" i="9"/>
  <c r="P178" i="9"/>
  <c r="BI171" i="9"/>
  <c r="BH171" i="9"/>
  <c r="BG171" i="9"/>
  <c r="BF171" i="9"/>
  <c r="T171" i="9"/>
  <c r="R171" i="9"/>
  <c r="P171" i="9"/>
  <c r="BI163" i="9"/>
  <c r="BH163" i="9"/>
  <c r="BG163" i="9"/>
  <c r="BF163" i="9"/>
  <c r="T163" i="9"/>
  <c r="R163" i="9"/>
  <c r="P163" i="9"/>
  <c r="BI154" i="9"/>
  <c r="BH154" i="9"/>
  <c r="BG154" i="9"/>
  <c r="BF154" i="9"/>
  <c r="T154" i="9"/>
  <c r="R154" i="9"/>
  <c r="P154" i="9"/>
  <c r="BI145" i="9"/>
  <c r="BH145" i="9"/>
  <c r="BG145" i="9"/>
  <c r="BF145" i="9"/>
  <c r="T145" i="9"/>
  <c r="R145" i="9"/>
  <c r="P145" i="9"/>
  <c r="BI136" i="9"/>
  <c r="BH136" i="9"/>
  <c r="BG136" i="9"/>
  <c r="BF136" i="9"/>
  <c r="T136" i="9"/>
  <c r="R136" i="9"/>
  <c r="P136" i="9"/>
  <c r="BI127" i="9"/>
  <c r="BH127" i="9"/>
  <c r="BG127" i="9"/>
  <c r="BF127" i="9"/>
  <c r="T127" i="9"/>
  <c r="R127" i="9"/>
  <c r="P127" i="9"/>
  <c r="BI117" i="9"/>
  <c r="BH117" i="9"/>
  <c r="BG117" i="9"/>
  <c r="BF117" i="9"/>
  <c r="T117" i="9"/>
  <c r="R117" i="9"/>
  <c r="P117" i="9"/>
  <c r="BI108" i="9"/>
  <c r="BH108" i="9"/>
  <c r="BG108" i="9"/>
  <c r="BF108" i="9"/>
  <c r="T108" i="9"/>
  <c r="R108" i="9"/>
  <c r="P108" i="9"/>
  <c r="BI99" i="9"/>
  <c r="BH99" i="9"/>
  <c r="BG99" i="9"/>
  <c r="BF99" i="9"/>
  <c r="T99" i="9"/>
  <c r="R99" i="9"/>
  <c r="P99" i="9"/>
  <c r="J92" i="9"/>
  <c r="F92" i="9"/>
  <c r="F90" i="9"/>
  <c r="E88" i="9"/>
  <c r="J58" i="9"/>
  <c r="F58" i="9"/>
  <c r="F56" i="9"/>
  <c r="E54" i="9"/>
  <c r="J26" i="9"/>
  <c r="E26" i="9"/>
  <c r="J59" i="9" s="1"/>
  <c r="J25" i="9"/>
  <c r="J20" i="9"/>
  <c r="E20" i="9"/>
  <c r="F59" i="9" s="1"/>
  <c r="J19" i="9"/>
  <c r="J14" i="9"/>
  <c r="J90" i="9"/>
  <c r="E7" i="9"/>
  <c r="E50" i="9"/>
  <c r="J39" i="8"/>
  <c r="J38" i="8"/>
  <c r="AY62" i="1"/>
  <c r="J37" i="8"/>
  <c r="AX62" i="1"/>
  <c r="BI182" i="8"/>
  <c r="BH182" i="8"/>
  <c r="BG182" i="8"/>
  <c r="BF182" i="8"/>
  <c r="T182" i="8"/>
  <c r="T181" i="8" s="1"/>
  <c r="R182" i="8"/>
  <c r="R181" i="8"/>
  <c r="P182" i="8"/>
  <c r="P181" i="8"/>
  <c r="BI173" i="8"/>
  <c r="BH173" i="8"/>
  <c r="BG173" i="8"/>
  <c r="BF173" i="8"/>
  <c r="T173" i="8"/>
  <c r="R173" i="8"/>
  <c r="P173" i="8"/>
  <c r="BI165" i="8"/>
  <c r="BH165" i="8"/>
  <c r="BG165" i="8"/>
  <c r="BF165" i="8"/>
  <c r="T165" i="8"/>
  <c r="R165" i="8"/>
  <c r="P165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49" i="8"/>
  <c r="BH149" i="8"/>
  <c r="BG149" i="8"/>
  <c r="BF149" i="8"/>
  <c r="T149" i="8"/>
  <c r="R149" i="8"/>
  <c r="P149" i="8"/>
  <c r="BI144" i="8"/>
  <c r="BH144" i="8"/>
  <c r="BG144" i="8"/>
  <c r="BF144" i="8"/>
  <c r="T144" i="8"/>
  <c r="R144" i="8"/>
  <c r="P144" i="8"/>
  <c r="BI139" i="8"/>
  <c r="BH139" i="8"/>
  <c r="BG139" i="8"/>
  <c r="BF139" i="8"/>
  <c r="T139" i="8"/>
  <c r="R139" i="8"/>
  <c r="P139" i="8"/>
  <c r="BI129" i="8"/>
  <c r="BH129" i="8"/>
  <c r="BG129" i="8"/>
  <c r="BF129" i="8"/>
  <c r="T129" i="8"/>
  <c r="R129" i="8"/>
  <c r="P129" i="8"/>
  <c r="BI125" i="8"/>
  <c r="BH125" i="8"/>
  <c r="BG125" i="8"/>
  <c r="BF125" i="8"/>
  <c r="T125" i="8"/>
  <c r="T124" i="8"/>
  <c r="R125" i="8"/>
  <c r="R124" i="8"/>
  <c r="P125" i="8"/>
  <c r="P124" i="8"/>
  <c r="BI116" i="8"/>
  <c r="BH116" i="8"/>
  <c r="BG116" i="8"/>
  <c r="BF116" i="8"/>
  <c r="T116" i="8"/>
  <c r="R116" i="8"/>
  <c r="P116" i="8"/>
  <c r="BI109" i="8"/>
  <c r="BH109" i="8"/>
  <c r="BG109" i="8"/>
  <c r="BF109" i="8"/>
  <c r="T109" i="8"/>
  <c r="R109" i="8"/>
  <c r="P109" i="8"/>
  <c r="BI102" i="8"/>
  <c r="BH102" i="8"/>
  <c r="BG102" i="8"/>
  <c r="BF102" i="8"/>
  <c r="T102" i="8"/>
  <c r="R102" i="8"/>
  <c r="P102" i="8"/>
  <c r="BI95" i="8"/>
  <c r="BH95" i="8"/>
  <c r="BG95" i="8"/>
  <c r="BF95" i="8"/>
  <c r="T95" i="8"/>
  <c r="R95" i="8"/>
  <c r="P95" i="8"/>
  <c r="J88" i="8"/>
  <c r="F88" i="8"/>
  <c r="F86" i="8"/>
  <c r="E84" i="8"/>
  <c r="J58" i="8"/>
  <c r="F58" i="8"/>
  <c r="F56" i="8"/>
  <c r="E54" i="8"/>
  <c r="J26" i="8"/>
  <c r="E26" i="8"/>
  <c r="J89" i="8"/>
  <c r="J25" i="8"/>
  <c r="J20" i="8"/>
  <c r="E20" i="8"/>
  <c r="F89" i="8"/>
  <c r="J19" i="8"/>
  <c r="J14" i="8"/>
  <c r="J86" i="8"/>
  <c r="E7" i="8"/>
  <c r="E50" i="8"/>
  <c r="J39" i="7"/>
  <c r="J38" i="7"/>
  <c r="AY61" i="1"/>
  <c r="J37" i="7"/>
  <c r="AX61" i="1" s="1"/>
  <c r="BI280" i="7"/>
  <c r="BH280" i="7"/>
  <c r="BG280" i="7"/>
  <c r="BF280" i="7"/>
  <c r="T280" i="7"/>
  <c r="T279" i="7" s="1"/>
  <c r="R280" i="7"/>
  <c r="R279" i="7"/>
  <c r="P280" i="7"/>
  <c r="P279" i="7"/>
  <c r="BI273" i="7"/>
  <c r="BH273" i="7"/>
  <c r="BG273" i="7"/>
  <c r="BF273" i="7"/>
  <c r="T273" i="7"/>
  <c r="R273" i="7"/>
  <c r="P273" i="7"/>
  <c r="BI267" i="7"/>
  <c r="BH267" i="7"/>
  <c r="BG267" i="7"/>
  <c r="BF267" i="7"/>
  <c r="T267" i="7"/>
  <c r="R267" i="7"/>
  <c r="P267" i="7"/>
  <c r="BI261" i="7"/>
  <c r="BH261" i="7"/>
  <c r="BG261" i="7"/>
  <c r="BF261" i="7"/>
  <c r="T261" i="7"/>
  <c r="R261" i="7"/>
  <c r="P261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8" i="7"/>
  <c r="BH248" i="7"/>
  <c r="BG248" i="7"/>
  <c r="BF248" i="7"/>
  <c r="T248" i="7"/>
  <c r="R248" i="7"/>
  <c r="P248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T235" i="7" s="1"/>
  <c r="R236" i="7"/>
  <c r="R235" i="7" s="1"/>
  <c r="P236" i="7"/>
  <c r="P235" i="7" s="1"/>
  <c r="BI226" i="7"/>
  <c r="BH226" i="7"/>
  <c r="BG226" i="7"/>
  <c r="BF226" i="7"/>
  <c r="T226" i="7"/>
  <c r="R226" i="7"/>
  <c r="P226" i="7"/>
  <c r="BI217" i="7"/>
  <c r="BH217" i="7"/>
  <c r="BG217" i="7"/>
  <c r="BF217" i="7"/>
  <c r="T217" i="7"/>
  <c r="R217" i="7"/>
  <c r="P217" i="7"/>
  <c r="BI207" i="7"/>
  <c r="BH207" i="7"/>
  <c r="BG207" i="7"/>
  <c r="BF207" i="7"/>
  <c r="T207" i="7"/>
  <c r="R207" i="7"/>
  <c r="P207" i="7"/>
  <c r="BI198" i="7"/>
  <c r="BH198" i="7"/>
  <c r="BG198" i="7"/>
  <c r="BF198" i="7"/>
  <c r="T198" i="7"/>
  <c r="R198" i="7"/>
  <c r="P198" i="7"/>
  <c r="BI189" i="7"/>
  <c r="BH189" i="7"/>
  <c r="BG189" i="7"/>
  <c r="BF189" i="7"/>
  <c r="T189" i="7"/>
  <c r="R189" i="7"/>
  <c r="P189" i="7"/>
  <c r="BI183" i="7"/>
  <c r="BH183" i="7"/>
  <c r="BG183" i="7"/>
  <c r="BF183" i="7"/>
  <c r="T183" i="7"/>
  <c r="R183" i="7"/>
  <c r="P183" i="7"/>
  <c r="BI177" i="7"/>
  <c r="BH177" i="7"/>
  <c r="BG177" i="7"/>
  <c r="BF177" i="7"/>
  <c r="T177" i="7"/>
  <c r="R177" i="7"/>
  <c r="P177" i="7"/>
  <c r="BI168" i="7"/>
  <c r="BH168" i="7"/>
  <c r="BG168" i="7"/>
  <c r="BF168" i="7"/>
  <c r="T168" i="7"/>
  <c r="R168" i="7"/>
  <c r="P168" i="7"/>
  <c r="BI159" i="7"/>
  <c r="BH159" i="7"/>
  <c r="BG159" i="7"/>
  <c r="BF159" i="7"/>
  <c r="T159" i="7"/>
  <c r="R159" i="7"/>
  <c r="P159" i="7"/>
  <c r="BI150" i="7"/>
  <c r="BH150" i="7"/>
  <c r="BG150" i="7"/>
  <c r="BF150" i="7"/>
  <c r="T150" i="7"/>
  <c r="R150" i="7"/>
  <c r="P150" i="7"/>
  <c r="BI142" i="7"/>
  <c r="BH142" i="7"/>
  <c r="BG142" i="7"/>
  <c r="BF142" i="7"/>
  <c r="T142" i="7"/>
  <c r="R142" i="7"/>
  <c r="P142" i="7"/>
  <c r="BI136" i="7"/>
  <c r="BH136" i="7"/>
  <c r="BG136" i="7"/>
  <c r="BF136" i="7"/>
  <c r="T136" i="7"/>
  <c r="R136" i="7"/>
  <c r="P136" i="7"/>
  <c r="BI130" i="7"/>
  <c r="BH130" i="7"/>
  <c r="BG130" i="7"/>
  <c r="BF130" i="7"/>
  <c r="T130" i="7"/>
  <c r="R130" i="7"/>
  <c r="P130" i="7"/>
  <c r="BI124" i="7"/>
  <c r="BH124" i="7"/>
  <c r="BG124" i="7"/>
  <c r="BF124" i="7"/>
  <c r="T124" i="7"/>
  <c r="R124" i="7"/>
  <c r="P124" i="7"/>
  <c r="BI115" i="7"/>
  <c r="BH115" i="7"/>
  <c r="BG115" i="7"/>
  <c r="BF115" i="7"/>
  <c r="T115" i="7"/>
  <c r="R115" i="7"/>
  <c r="P115" i="7"/>
  <c r="BI106" i="7"/>
  <c r="BH106" i="7"/>
  <c r="BG106" i="7"/>
  <c r="BF106" i="7"/>
  <c r="T106" i="7"/>
  <c r="R106" i="7"/>
  <c r="P106" i="7"/>
  <c r="BI97" i="7"/>
  <c r="BH97" i="7"/>
  <c r="BG97" i="7"/>
  <c r="BF97" i="7"/>
  <c r="T97" i="7"/>
  <c r="R97" i="7"/>
  <c r="P97" i="7"/>
  <c r="J90" i="7"/>
  <c r="F90" i="7"/>
  <c r="F88" i="7"/>
  <c r="E86" i="7"/>
  <c r="J58" i="7"/>
  <c r="F58" i="7"/>
  <c r="F56" i="7"/>
  <c r="E54" i="7"/>
  <c r="J26" i="7"/>
  <c r="E26" i="7"/>
  <c r="J59" i="7"/>
  <c r="J25" i="7"/>
  <c r="J20" i="7"/>
  <c r="E20" i="7"/>
  <c r="F59" i="7"/>
  <c r="J19" i="7"/>
  <c r="J14" i="7"/>
  <c r="J56" i="7"/>
  <c r="E7" i="7"/>
  <c r="E50" i="7" s="1"/>
  <c r="J39" i="6"/>
  <c r="J38" i="6"/>
  <c r="AY60" i="1" s="1"/>
  <c r="J37" i="6"/>
  <c r="AX60" i="1" s="1"/>
  <c r="BI332" i="6"/>
  <c r="BH332" i="6"/>
  <c r="BG332" i="6"/>
  <c r="BF332" i="6"/>
  <c r="T332" i="6"/>
  <c r="T331" i="6"/>
  <c r="R332" i="6"/>
  <c r="R331" i="6"/>
  <c r="P332" i="6"/>
  <c r="P331" i="6"/>
  <c r="BI323" i="6"/>
  <c r="BH323" i="6"/>
  <c r="BG323" i="6"/>
  <c r="BF323" i="6"/>
  <c r="T323" i="6"/>
  <c r="R323" i="6"/>
  <c r="P323" i="6"/>
  <c r="BI315" i="6"/>
  <c r="BH315" i="6"/>
  <c r="BG315" i="6"/>
  <c r="BF315" i="6"/>
  <c r="T315" i="6"/>
  <c r="R315" i="6"/>
  <c r="P315" i="6"/>
  <c r="BI307" i="6"/>
  <c r="BH307" i="6"/>
  <c r="BG307" i="6"/>
  <c r="BF307" i="6"/>
  <c r="T307" i="6"/>
  <c r="R307" i="6"/>
  <c r="P307" i="6"/>
  <c r="BI304" i="6"/>
  <c r="BH304" i="6"/>
  <c r="BG304" i="6"/>
  <c r="BF304" i="6"/>
  <c r="T304" i="6"/>
  <c r="R304" i="6"/>
  <c r="P304" i="6"/>
  <c r="BI298" i="6"/>
  <c r="BH298" i="6"/>
  <c r="BG298" i="6"/>
  <c r="BF298" i="6"/>
  <c r="T298" i="6"/>
  <c r="R298" i="6"/>
  <c r="P298" i="6"/>
  <c r="BI293" i="6"/>
  <c r="BH293" i="6"/>
  <c r="BG293" i="6"/>
  <c r="BF293" i="6"/>
  <c r="T293" i="6"/>
  <c r="R293" i="6"/>
  <c r="P293" i="6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T279" i="6" s="1"/>
  <c r="R280" i="6"/>
  <c r="R279" i="6"/>
  <c r="P280" i="6"/>
  <c r="P279" i="6"/>
  <c r="BI264" i="6"/>
  <c r="BH264" i="6"/>
  <c r="BG264" i="6"/>
  <c r="BF264" i="6"/>
  <c r="T264" i="6"/>
  <c r="R264" i="6"/>
  <c r="P264" i="6"/>
  <c r="BI249" i="6"/>
  <c r="BH249" i="6"/>
  <c r="BG249" i="6"/>
  <c r="BF249" i="6"/>
  <c r="T249" i="6"/>
  <c r="R249" i="6"/>
  <c r="P249" i="6"/>
  <c r="BI233" i="6"/>
  <c r="BH233" i="6"/>
  <c r="BG233" i="6"/>
  <c r="BF233" i="6"/>
  <c r="T233" i="6"/>
  <c r="R233" i="6"/>
  <c r="P233" i="6"/>
  <c r="BI218" i="6"/>
  <c r="BH218" i="6"/>
  <c r="BG218" i="6"/>
  <c r="BF218" i="6"/>
  <c r="T218" i="6"/>
  <c r="R218" i="6"/>
  <c r="P218" i="6"/>
  <c r="BI211" i="6"/>
  <c r="BH211" i="6"/>
  <c r="BG211" i="6"/>
  <c r="BF211" i="6"/>
  <c r="T211" i="6"/>
  <c r="R211" i="6"/>
  <c r="P211" i="6"/>
  <c r="BI204" i="6"/>
  <c r="BH204" i="6"/>
  <c r="BG204" i="6"/>
  <c r="BF204" i="6"/>
  <c r="T204" i="6"/>
  <c r="R204" i="6"/>
  <c r="P204" i="6"/>
  <c r="BI189" i="6"/>
  <c r="BH189" i="6"/>
  <c r="BG189" i="6"/>
  <c r="BF189" i="6"/>
  <c r="T189" i="6"/>
  <c r="R189" i="6"/>
  <c r="P189" i="6"/>
  <c r="BI174" i="6"/>
  <c r="BH174" i="6"/>
  <c r="BG174" i="6"/>
  <c r="BF174" i="6"/>
  <c r="T174" i="6"/>
  <c r="R174" i="6"/>
  <c r="P174" i="6"/>
  <c r="BI159" i="6"/>
  <c r="BH159" i="6"/>
  <c r="BG159" i="6"/>
  <c r="BF159" i="6"/>
  <c r="T159" i="6"/>
  <c r="R159" i="6"/>
  <c r="P159" i="6"/>
  <c r="BI144" i="6"/>
  <c r="BH144" i="6"/>
  <c r="BG144" i="6"/>
  <c r="BF144" i="6"/>
  <c r="T144" i="6"/>
  <c r="R144" i="6"/>
  <c r="P144" i="6"/>
  <c r="BI127" i="6"/>
  <c r="BH127" i="6"/>
  <c r="BG127" i="6"/>
  <c r="BF127" i="6"/>
  <c r="T127" i="6"/>
  <c r="R127" i="6"/>
  <c r="P127" i="6"/>
  <c r="BI112" i="6"/>
  <c r="BH112" i="6"/>
  <c r="BG112" i="6"/>
  <c r="BF112" i="6"/>
  <c r="T112" i="6"/>
  <c r="R112" i="6"/>
  <c r="P112" i="6"/>
  <c r="BI97" i="6"/>
  <c r="BH97" i="6"/>
  <c r="BG97" i="6"/>
  <c r="BF97" i="6"/>
  <c r="T97" i="6"/>
  <c r="R97" i="6"/>
  <c r="P97" i="6"/>
  <c r="J90" i="6"/>
  <c r="F90" i="6"/>
  <c r="F88" i="6"/>
  <c r="E86" i="6"/>
  <c r="J58" i="6"/>
  <c r="F58" i="6"/>
  <c r="F56" i="6"/>
  <c r="E54" i="6"/>
  <c r="J26" i="6"/>
  <c r="E26" i="6"/>
  <c r="J59" i="6" s="1"/>
  <c r="J25" i="6"/>
  <c r="J20" i="6"/>
  <c r="E20" i="6"/>
  <c r="F91" i="6" s="1"/>
  <c r="J19" i="6"/>
  <c r="J14" i="6"/>
  <c r="J56" i="6"/>
  <c r="E7" i="6"/>
  <c r="E82" i="6"/>
  <c r="J39" i="5"/>
  <c r="J38" i="5"/>
  <c r="AY59" i="1"/>
  <c r="J37" i="5"/>
  <c r="AX59" i="1"/>
  <c r="BI310" i="5"/>
  <c r="BH310" i="5"/>
  <c r="BG310" i="5"/>
  <c r="BF310" i="5"/>
  <c r="T310" i="5"/>
  <c r="T309" i="5" s="1"/>
  <c r="R310" i="5"/>
  <c r="R309" i="5" s="1"/>
  <c r="P310" i="5"/>
  <c r="P309" i="5"/>
  <c r="BI307" i="5"/>
  <c r="BH307" i="5"/>
  <c r="BG307" i="5"/>
  <c r="BF307" i="5"/>
  <c r="T307" i="5"/>
  <c r="T306" i="5"/>
  <c r="R307" i="5"/>
  <c r="R306" i="5" s="1"/>
  <c r="P307" i="5"/>
  <c r="P306" i="5"/>
  <c r="BI291" i="5"/>
  <c r="BH291" i="5"/>
  <c r="BG291" i="5"/>
  <c r="BF291" i="5"/>
  <c r="T291" i="5"/>
  <c r="R291" i="5"/>
  <c r="P291" i="5"/>
  <c r="P275" i="5"/>
  <c r="BI276" i="5"/>
  <c r="BH276" i="5"/>
  <c r="BG276" i="5"/>
  <c r="BF276" i="5"/>
  <c r="T276" i="5"/>
  <c r="T275" i="5" s="1"/>
  <c r="R276" i="5"/>
  <c r="R275" i="5" s="1"/>
  <c r="P276" i="5"/>
  <c r="BI260" i="5"/>
  <c r="BH260" i="5"/>
  <c r="BG260" i="5"/>
  <c r="BF260" i="5"/>
  <c r="T260" i="5"/>
  <c r="R260" i="5"/>
  <c r="P260" i="5"/>
  <c r="BI245" i="5"/>
  <c r="BH245" i="5"/>
  <c r="BG245" i="5"/>
  <c r="BF245" i="5"/>
  <c r="T245" i="5"/>
  <c r="R245" i="5"/>
  <c r="P245" i="5"/>
  <c r="BI239" i="5"/>
  <c r="BH239" i="5"/>
  <c r="BG239" i="5"/>
  <c r="BF239" i="5"/>
  <c r="T239" i="5"/>
  <c r="R239" i="5"/>
  <c r="P239" i="5"/>
  <c r="BI233" i="5"/>
  <c r="BH233" i="5"/>
  <c r="BG233" i="5"/>
  <c r="BF233" i="5"/>
  <c r="T233" i="5"/>
  <c r="R233" i="5"/>
  <c r="P233" i="5"/>
  <c r="BI218" i="5"/>
  <c r="BH218" i="5"/>
  <c r="BG218" i="5"/>
  <c r="BF218" i="5"/>
  <c r="T218" i="5"/>
  <c r="R218" i="5"/>
  <c r="P218" i="5"/>
  <c r="BI203" i="5"/>
  <c r="BH203" i="5"/>
  <c r="BG203" i="5"/>
  <c r="BF203" i="5"/>
  <c r="T203" i="5"/>
  <c r="R203" i="5"/>
  <c r="P203" i="5"/>
  <c r="BI188" i="5"/>
  <c r="BH188" i="5"/>
  <c r="BG188" i="5"/>
  <c r="BF188" i="5"/>
  <c r="T188" i="5"/>
  <c r="R188" i="5"/>
  <c r="P188" i="5"/>
  <c r="BI173" i="5"/>
  <c r="BH173" i="5"/>
  <c r="BG173" i="5"/>
  <c r="BF173" i="5"/>
  <c r="T173" i="5"/>
  <c r="R173" i="5"/>
  <c r="P173" i="5"/>
  <c r="BI167" i="5"/>
  <c r="BH167" i="5"/>
  <c r="BG167" i="5"/>
  <c r="BF167" i="5"/>
  <c r="T167" i="5"/>
  <c r="R167" i="5"/>
  <c r="P167" i="5"/>
  <c r="BI161" i="5"/>
  <c r="BH161" i="5"/>
  <c r="BG161" i="5"/>
  <c r="BF161" i="5"/>
  <c r="T161" i="5"/>
  <c r="R161" i="5"/>
  <c r="P161" i="5"/>
  <c r="BI154" i="5"/>
  <c r="BH154" i="5"/>
  <c r="BG154" i="5"/>
  <c r="BF154" i="5"/>
  <c r="T154" i="5"/>
  <c r="R154" i="5"/>
  <c r="P154" i="5"/>
  <c r="BI147" i="5"/>
  <c r="BH147" i="5"/>
  <c r="BG147" i="5"/>
  <c r="BF147" i="5"/>
  <c r="T147" i="5"/>
  <c r="R147" i="5"/>
  <c r="P147" i="5"/>
  <c r="BI141" i="5"/>
  <c r="BH141" i="5"/>
  <c r="BG141" i="5"/>
  <c r="BF141" i="5"/>
  <c r="T141" i="5"/>
  <c r="R141" i="5"/>
  <c r="P141" i="5"/>
  <c r="BI125" i="5"/>
  <c r="BH125" i="5"/>
  <c r="BG125" i="5"/>
  <c r="BF125" i="5"/>
  <c r="T125" i="5"/>
  <c r="R125" i="5"/>
  <c r="P125" i="5"/>
  <c r="BI110" i="5"/>
  <c r="BH110" i="5"/>
  <c r="BG110" i="5"/>
  <c r="BF110" i="5"/>
  <c r="T110" i="5"/>
  <c r="R110" i="5"/>
  <c r="P110" i="5"/>
  <c r="BI95" i="5"/>
  <c r="BH95" i="5"/>
  <c r="BG95" i="5"/>
  <c r="BF95" i="5"/>
  <c r="T95" i="5"/>
  <c r="R95" i="5"/>
  <c r="P95" i="5"/>
  <c r="J88" i="5"/>
  <c r="F88" i="5"/>
  <c r="F86" i="5"/>
  <c r="E84" i="5"/>
  <c r="J58" i="5"/>
  <c r="F58" i="5"/>
  <c r="F56" i="5"/>
  <c r="E54" i="5"/>
  <c r="J26" i="5"/>
  <c r="E26" i="5"/>
  <c r="J59" i="5"/>
  <c r="J25" i="5"/>
  <c r="J20" i="5"/>
  <c r="E20" i="5"/>
  <c r="F89" i="5"/>
  <c r="J19" i="5"/>
  <c r="J14" i="5"/>
  <c r="J86" i="5" s="1"/>
  <c r="E7" i="5"/>
  <c r="E50" i="5"/>
  <c r="J39" i="4"/>
  <c r="J38" i="4"/>
  <c r="AY58" i="1"/>
  <c r="J37" i="4"/>
  <c r="AX58" i="1"/>
  <c r="BI255" i="4"/>
  <c r="BH255" i="4"/>
  <c r="BG255" i="4"/>
  <c r="BF255" i="4"/>
  <c r="T255" i="4"/>
  <c r="T254" i="4"/>
  <c r="R255" i="4"/>
  <c r="R254" i="4" s="1"/>
  <c r="P255" i="4"/>
  <c r="P254" i="4" s="1"/>
  <c r="BI252" i="4"/>
  <c r="BH252" i="4"/>
  <c r="BG252" i="4"/>
  <c r="BF252" i="4"/>
  <c r="T252" i="4"/>
  <c r="T251" i="4"/>
  <c r="R252" i="4"/>
  <c r="R251" i="4"/>
  <c r="P252" i="4"/>
  <c r="P251" i="4" s="1"/>
  <c r="BI238" i="4"/>
  <c r="BH238" i="4"/>
  <c r="BG238" i="4"/>
  <c r="BF238" i="4"/>
  <c r="T238" i="4"/>
  <c r="R238" i="4"/>
  <c r="P238" i="4"/>
  <c r="BI225" i="4"/>
  <c r="BH225" i="4"/>
  <c r="BG225" i="4"/>
  <c r="BF225" i="4"/>
  <c r="T225" i="4"/>
  <c r="R225" i="4"/>
  <c r="P225" i="4"/>
  <c r="BI211" i="4"/>
  <c r="BH211" i="4"/>
  <c r="BG211" i="4"/>
  <c r="BF211" i="4"/>
  <c r="T211" i="4"/>
  <c r="R211" i="4"/>
  <c r="P211" i="4"/>
  <c r="BI198" i="4"/>
  <c r="BH198" i="4"/>
  <c r="BG198" i="4"/>
  <c r="BF198" i="4"/>
  <c r="T198" i="4"/>
  <c r="R198" i="4"/>
  <c r="P198" i="4"/>
  <c r="BI192" i="4"/>
  <c r="BH192" i="4"/>
  <c r="BG192" i="4"/>
  <c r="BF192" i="4"/>
  <c r="T192" i="4"/>
  <c r="R192" i="4"/>
  <c r="P192" i="4"/>
  <c r="BI186" i="4"/>
  <c r="BH186" i="4"/>
  <c r="BG186" i="4"/>
  <c r="BF186" i="4"/>
  <c r="T186" i="4"/>
  <c r="R186" i="4"/>
  <c r="P186" i="4"/>
  <c r="BI173" i="4"/>
  <c r="BH173" i="4"/>
  <c r="BG173" i="4"/>
  <c r="BF173" i="4"/>
  <c r="T173" i="4"/>
  <c r="R173" i="4"/>
  <c r="P173" i="4"/>
  <c r="BI160" i="4"/>
  <c r="BH160" i="4"/>
  <c r="BG160" i="4"/>
  <c r="BF160" i="4"/>
  <c r="T160" i="4"/>
  <c r="R160" i="4"/>
  <c r="P160" i="4"/>
  <c r="BI147" i="4"/>
  <c r="BH147" i="4"/>
  <c r="BG147" i="4"/>
  <c r="BF147" i="4"/>
  <c r="T147" i="4"/>
  <c r="R147" i="4"/>
  <c r="P147" i="4"/>
  <c r="BI134" i="4"/>
  <c r="BH134" i="4"/>
  <c r="BG134" i="4"/>
  <c r="BF134" i="4"/>
  <c r="T134" i="4"/>
  <c r="R134" i="4"/>
  <c r="P134" i="4"/>
  <c r="BI120" i="4"/>
  <c r="BH120" i="4"/>
  <c r="BG120" i="4"/>
  <c r="BF120" i="4"/>
  <c r="T120" i="4"/>
  <c r="R120" i="4"/>
  <c r="P120" i="4"/>
  <c r="BI107" i="4"/>
  <c r="BH107" i="4"/>
  <c r="BG107" i="4"/>
  <c r="BF107" i="4"/>
  <c r="T107" i="4"/>
  <c r="R107" i="4"/>
  <c r="P107" i="4"/>
  <c r="BI94" i="4"/>
  <c r="BH94" i="4"/>
  <c r="BG94" i="4"/>
  <c r="BF94" i="4"/>
  <c r="T94" i="4"/>
  <c r="R94" i="4"/>
  <c r="P94" i="4"/>
  <c r="J87" i="4"/>
  <c r="F87" i="4"/>
  <c r="F85" i="4"/>
  <c r="E83" i="4"/>
  <c r="J58" i="4"/>
  <c r="F58" i="4"/>
  <c r="F56" i="4"/>
  <c r="E54" i="4"/>
  <c r="J26" i="4"/>
  <c r="E26" i="4"/>
  <c r="J59" i="4" s="1"/>
  <c r="J25" i="4"/>
  <c r="J20" i="4"/>
  <c r="E20" i="4"/>
  <c r="F88" i="4"/>
  <c r="J19" i="4"/>
  <c r="J14" i="4"/>
  <c r="J85" i="4"/>
  <c r="E7" i="4"/>
  <c r="E50" i="4"/>
  <c r="R149" i="3"/>
  <c r="J39" i="3"/>
  <c r="J38" i="3"/>
  <c r="AY57" i="1" s="1"/>
  <c r="J37" i="3"/>
  <c r="AX57" i="1" s="1"/>
  <c r="BI169" i="3"/>
  <c r="BH169" i="3"/>
  <c r="BG169" i="3"/>
  <c r="BF169" i="3"/>
  <c r="T169" i="3"/>
  <c r="T168" i="3"/>
  <c r="R169" i="3"/>
  <c r="R168" i="3"/>
  <c r="P169" i="3"/>
  <c r="P168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37" i="3"/>
  <c r="BH137" i="3"/>
  <c r="BG137" i="3"/>
  <c r="BF137" i="3"/>
  <c r="T137" i="3"/>
  <c r="R137" i="3"/>
  <c r="P137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T124" i="3" s="1"/>
  <c r="R125" i="3"/>
  <c r="R124" i="3"/>
  <c r="P125" i="3"/>
  <c r="P124" i="3"/>
  <c r="BI116" i="3"/>
  <c r="BH116" i="3"/>
  <c r="BG116" i="3"/>
  <c r="BF116" i="3"/>
  <c r="T116" i="3"/>
  <c r="R116" i="3"/>
  <c r="P116" i="3"/>
  <c r="BI109" i="3"/>
  <c r="BH109" i="3"/>
  <c r="BG109" i="3"/>
  <c r="BF109" i="3"/>
  <c r="T109" i="3"/>
  <c r="R109" i="3"/>
  <c r="P109" i="3"/>
  <c r="BI102" i="3"/>
  <c r="BH102" i="3"/>
  <c r="BG102" i="3"/>
  <c r="BF102" i="3"/>
  <c r="T102" i="3"/>
  <c r="R102" i="3"/>
  <c r="P102" i="3"/>
  <c r="BI95" i="3"/>
  <c r="BH95" i="3"/>
  <c r="BG95" i="3"/>
  <c r="BF95" i="3"/>
  <c r="T95" i="3"/>
  <c r="R95" i="3"/>
  <c r="P95" i="3"/>
  <c r="J88" i="3"/>
  <c r="F88" i="3"/>
  <c r="F86" i="3"/>
  <c r="E84" i="3"/>
  <c r="J58" i="3"/>
  <c r="F58" i="3"/>
  <c r="F56" i="3"/>
  <c r="E54" i="3"/>
  <c r="J26" i="3"/>
  <c r="E26" i="3"/>
  <c r="J89" i="3"/>
  <c r="J25" i="3"/>
  <c r="J20" i="3"/>
  <c r="E20" i="3"/>
  <c r="F59" i="3" s="1"/>
  <c r="J19" i="3"/>
  <c r="J14" i="3"/>
  <c r="J86" i="3"/>
  <c r="E7" i="3"/>
  <c r="E80" i="3"/>
  <c r="J37" i="2"/>
  <c r="J36" i="2"/>
  <c r="AY55" i="1"/>
  <c r="J35" i="2"/>
  <c r="AX55" i="1"/>
  <c r="BI193" i="2"/>
  <c r="BH193" i="2"/>
  <c r="BG193" i="2"/>
  <c r="BF193" i="2"/>
  <c r="T193" i="2"/>
  <c r="T192" i="2" s="1"/>
  <c r="R193" i="2"/>
  <c r="R192" i="2"/>
  <c r="P193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3" i="2"/>
  <c r="BH123" i="2"/>
  <c r="BG123" i="2"/>
  <c r="BF123" i="2"/>
  <c r="T123" i="2"/>
  <c r="R123" i="2"/>
  <c r="P123" i="2"/>
  <c r="BI111" i="2"/>
  <c r="BH111" i="2"/>
  <c r="BG111" i="2"/>
  <c r="BF111" i="2"/>
  <c r="T111" i="2"/>
  <c r="R111" i="2"/>
  <c r="P111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J79" i="2"/>
  <c r="F79" i="2"/>
  <c r="F77" i="2"/>
  <c r="E75" i="2"/>
  <c r="J54" i="2"/>
  <c r="F54" i="2"/>
  <c r="F52" i="2"/>
  <c r="E50" i="2"/>
  <c r="J24" i="2"/>
  <c r="E24" i="2"/>
  <c r="J55" i="2"/>
  <c r="J23" i="2"/>
  <c r="J18" i="2"/>
  <c r="E18" i="2"/>
  <c r="F80" i="2" s="1"/>
  <c r="J17" i="2"/>
  <c r="J12" i="2"/>
  <c r="J77" i="2"/>
  <c r="E7" i="2"/>
  <c r="E73" i="2"/>
  <c r="L50" i="1"/>
  <c r="AM50" i="1"/>
  <c r="AM49" i="1"/>
  <c r="L49" i="1"/>
  <c r="AM47" i="1"/>
  <c r="L47" i="1"/>
  <c r="L45" i="1"/>
  <c r="L44" i="1"/>
  <c r="J210" i="14"/>
  <c r="BK144" i="6"/>
  <c r="BK357" i="17"/>
  <c r="BK230" i="10"/>
  <c r="BK279" i="17"/>
  <c r="BK149" i="11"/>
  <c r="J116" i="8"/>
  <c r="BK120" i="4"/>
  <c r="BK258" i="13"/>
  <c r="J195" i="11"/>
  <c r="J167" i="5"/>
  <c r="J218" i="13"/>
  <c r="J260" i="5"/>
  <c r="BK218" i="13"/>
  <c r="BK271" i="10"/>
  <c r="BK99" i="9"/>
  <c r="J261" i="7"/>
  <c r="BK107" i="4"/>
  <c r="J127" i="18"/>
  <c r="BK267" i="17"/>
  <c r="BK178" i="9"/>
  <c r="BK192" i="4"/>
  <c r="J308" i="17"/>
  <c r="BK144" i="16"/>
  <c r="BK153" i="13"/>
  <c r="BK196" i="9"/>
  <c r="J159" i="7"/>
  <c r="J160" i="4"/>
  <c r="J156" i="17"/>
  <c r="BK255" i="14"/>
  <c r="BK137" i="12"/>
  <c r="J269" i="9"/>
  <c r="J208" i="18"/>
  <c r="J194" i="16"/>
  <c r="BK164" i="13"/>
  <c r="BK338" i="17"/>
  <c r="J194" i="15"/>
  <c r="J260" i="10"/>
  <c r="BK249" i="6"/>
  <c r="BK138" i="18"/>
  <c r="J129" i="17"/>
  <c r="BK187" i="9"/>
  <c r="BK189" i="6"/>
  <c r="BK225" i="4"/>
  <c r="BK147" i="3"/>
  <c r="BK126" i="14"/>
  <c r="BK417" i="10"/>
  <c r="J276" i="9"/>
  <c r="BK196" i="18"/>
  <c r="BK207" i="16"/>
  <c r="J165" i="12"/>
  <c r="J176" i="15"/>
  <c r="J98" i="10"/>
  <c r="BK182" i="8"/>
  <c r="J115" i="7"/>
  <c r="J159" i="6"/>
  <c r="BK202" i="18"/>
  <c r="BK241" i="15"/>
  <c r="J173" i="11"/>
  <c r="J127" i="6"/>
  <c r="J250" i="17"/>
  <c r="BK265" i="13"/>
  <c r="BK112" i="6"/>
  <c r="J176" i="2"/>
  <c r="J155" i="16"/>
  <c r="J246" i="14"/>
  <c r="BK267" i="7"/>
  <c r="J186" i="4"/>
  <c r="J106" i="2"/>
  <c r="J184" i="17"/>
  <c r="BK157" i="10"/>
  <c r="J137" i="3"/>
  <c r="J218" i="16"/>
  <c r="J145" i="12"/>
  <c r="J250" i="9"/>
  <c r="BK102" i="8"/>
  <c r="BK276" i="5"/>
  <c r="J248" i="18"/>
  <c r="BK187" i="15"/>
  <c r="BK142" i="13"/>
  <c r="J326" i="17"/>
  <c r="J292" i="14"/>
  <c r="J128" i="10"/>
  <c r="J136" i="7"/>
  <c r="J173" i="4"/>
  <c r="J256" i="17"/>
  <c r="J242" i="14"/>
  <c r="J245" i="10"/>
  <c r="J226" i="7"/>
  <c r="BK154" i="5"/>
  <c r="BK169" i="3"/>
  <c r="J95" i="3"/>
  <c r="J170" i="11"/>
  <c r="BK196" i="10"/>
  <c r="J299" i="9"/>
  <c r="J138" i="18"/>
  <c r="BK99" i="17"/>
  <c r="J107" i="14"/>
  <c r="J207" i="16"/>
  <c r="J171" i="9"/>
  <c r="J153" i="2"/>
  <c r="BK175" i="18"/>
  <c r="J219" i="12"/>
  <c r="BK221" i="9"/>
  <c r="BK136" i="7"/>
  <c r="BK233" i="18"/>
  <c r="BK198" i="17"/>
  <c r="BK137" i="15"/>
  <c r="BK229" i="18"/>
  <c r="BK110" i="15"/>
  <c r="BK230" i="12"/>
  <c r="J196" i="9"/>
  <c r="J332" i="6"/>
  <c r="BK133" i="2"/>
  <c r="J201" i="16"/>
  <c r="BK176" i="15"/>
  <c r="J280" i="15"/>
  <c r="BK334" i="9"/>
  <c r="J233" i="6"/>
  <c r="BK188" i="5"/>
  <c r="J140" i="14"/>
  <c r="J417" i="10"/>
  <c r="J144" i="10"/>
  <c r="J163" i="9"/>
  <c r="J173" i="8"/>
  <c r="J258" i="7"/>
  <c r="J112" i="6"/>
  <c r="J156" i="3"/>
  <c r="BK83" i="19"/>
  <c r="BK347" i="17"/>
  <c r="J201" i="15"/>
  <c r="J119" i="11"/>
  <c r="BK310" i="5"/>
  <c r="J187" i="2"/>
  <c r="BK237" i="17"/>
  <c r="J161" i="16"/>
  <c r="BK201" i="15"/>
  <c r="J133" i="14"/>
  <c r="BK408" i="10"/>
  <c r="BK213" i="9"/>
  <c r="BK236" i="7"/>
  <c r="J298" i="6"/>
  <c r="BK173" i="5"/>
  <c r="J211" i="4"/>
  <c r="J357" i="17"/>
  <c r="J143" i="17"/>
  <c r="J154" i="14"/>
  <c r="BK170" i="11"/>
  <c r="BK389" i="10"/>
  <c r="J84" i="19"/>
  <c r="J231" i="17"/>
  <c r="BK201" i="16"/>
  <c r="BK98" i="14"/>
  <c r="BK145" i="12"/>
  <c r="J112" i="18"/>
  <c r="J210" i="17"/>
  <c r="BK261" i="14"/>
  <c r="J217" i="7"/>
  <c r="J141" i="5"/>
  <c r="BK177" i="17"/>
  <c r="BK133" i="14"/>
  <c r="BK125" i="8"/>
  <c r="BK147" i="5"/>
  <c r="BK150" i="3"/>
  <c r="J101" i="2"/>
  <c r="J439" i="10"/>
  <c r="BK282" i="10"/>
  <c r="J303" i="9"/>
  <c r="J276" i="18"/>
  <c r="BK183" i="7"/>
  <c r="J233" i="18"/>
  <c r="BK162" i="18"/>
  <c r="J274" i="15"/>
  <c r="J184" i="13"/>
  <c r="BK180" i="11"/>
  <c r="BK253" i="7"/>
  <c r="J90" i="18"/>
  <c r="BK280" i="13"/>
  <c r="J170" i="10"/>
  <c r="BK193" i="2"/>
  <c r="J229" i="18"/>
  <c r="J191" i="17"/>
  <c r="J131" i="13"/>
  <c r="J95" i="18"/>
  <c r="BK119" i="13"/>
  <c r="J129" i="8"/>
  <c r="J211" i="6"/>
  <c r="BK123" i="2"/>
  <c r="BK292" i="14"/>
  <c r="BK265" i="12"/>
  <c r="J154" i="12"/>
  <c r="J93" i="17"/>
  <c r="J349" i="9"/>
  <c r="BK323" i="6"/>
  <c r="J189" i="2"/>
  <c r="J230" i="12"/>
  <c r="BK373" i="10"/>
  <c r="BK205" i="9"/>
  <c r="BK117" i="9"/>
  <c r="BK298" i="6"/>
  <c r="BK142" i="3"/>
  <c r="J134" i="18"/>
  <c r="BK256" i="17"/>
  <c r="J277" i="14"/>
  <c r="J125" i="8"/>
  <c r="J134" i="4"/>
  <c r="BK82" i="19"/>
  <c r="BK133" i="16"/>
  <c r="J180" i="11"/>
  <c r="BK149" i="8"/>
  <c r="BK291" i="5"/>
  <c r="BK272" i="18"/>
  <c r="J198" i="17"/>
  <c r="BK97" i="15"/>
  <c r="BK424" i="10"/>
  <c r="J267" i="17"/>
  <c r="J122" i="16"/>
  <c r="BK196" i="12"/>
  <c r="J113" i="10"/>
  <c r="BK171" i="9"/>
  <c r="J106" i="7"/>
  <c r="BK284" i="6"/>
  <c r="J125" i="3"/>
  <c r="BK134" i="18"/>
  <c r="BK244" i="17"/>
  <c r="BK259" i="15"/>
  <c r="J234" i="13"/>
  <c r="BK145" i="9"/>
  <c r="J102" i="8"/>
  <c r="BK97" i="6"/>
  <c r="J239" i="5"/>
  <c r="BK141" i="5"/>
  <c r="J198" i="4"/>
  <c r="J107" i="4"/>
  <c r="BK116" i="3"/>
  <c r="BK106" i="2"/>
  <c r="BK201" i="14"/>
  <c r="BK95" i="11"/>
  <c r="J373" i="10"/>
  <c r="BK98" i="10"/>
  <c r="J327" i="9"/>
  <c r="J157" i="8"/>
  <c r="BK242" i="18"/>
  <c r="J175" i="18"/>
  <c r="J301" i="17"/>
  <c r="J233" i="16"/>
  <c r="BK234" i="13"/>
  <c r="J402" i="10"/>
  <c r="J262" i="17"/>
  <c r="BK218" i="16"/>
  <c r="J129" i="12"/>
  <c r="BK144" i="10"/>
  <c r="J97" i="6"/>
  <c r="J195" i="14"/>
  <c r="J341" i="9"/>
  <c r="J276" i="5"/>
  <c r="J162" i="14"/>
  <c r="BK94" i="4"/>
  <c r="BK172" i="16"/>
  <c r="BK127" i="18"/>
  <c r="BK242" i="12"/>
  <c r="J264" i="6"/>
  <c r="J321" i="17"/>
  <c r="J280" i="13"/>
  <c r="J305" i="10"/>
  <c r="BK239" i="5"/>
  <c r="J270" i="14"/>
  <c r="J182" i="8"/>
  <c r="J307" i="5"/>
  <c r="BK87" i="19"/>
  <c r="J187" i="15"/>
  <c r="BK262" i="9"/>
  <c r="J144" i="8"/>
  <c r="J150" i="7"/>
  <c r="J147" i="5"/>
  <c r="J123" i="2"/>
  <c r="J150" i="17"/>
  <c r="J116" i="14"/>
  <c r="BK195" i="11"/>
  <c r="J424" i="10"/>
  <c r="BK276" i="18"/>
  <c r="J142" i="18"/>
  <c r="BK230" i="16"/>
  <c r="BK291" i="9"/>
  <c r="BK115" i="7"/>
  <c r="J218" i="5"/>
  <c r="BK129" i="3"/>
  <c r="BK90" i="18"/>
  <c r="BK297" i="15"/>
  <c r="BK210" i="14"/>
  <c r="BK176" i="12"/>
  <c r="BK108" i="9"/>
  <c r="BK150" i="7"/>
  <c r="BK280" i="6"/>
  <c r="J233" i="5"/>
  <c r="BK252" i="4"/>
  <c r="BK186" i="4"/>
  <c r="J109" i="3"/>
  <c r="J96" i="2"/>
  <c r="J208" i="12"/>
  <c r="BK431" i="10"/>
  <c r="J204" i="10"/>
  <c r="J318" i="9"/>
  <c r="J205" i="9"/>
  <c r="J262" i="18"/>
  <c r="BK100" i="18"/>
  <c r="BK129" i="17"/>
  <c r="BK183" i="16"/>
  <c r="BK187" i="12"/>
  <c r="BK288" i="17"/>
  <c r="BK143" i="17"/>
  <c r="BK305" i="10"/>
  <c r="BK236" i="9"/>
  <c r="BK173" i="8"/>
  <c r="J256" i="18"/>
  <c r="J126" i="14"/>
  <c r="BK324" i="9"/>
  <c r="J221" i="18"/>
  <c r="J153" i="13"/>
  <c r="BK167" i="5"/>
  <c r="J338" i="17"/>
  <c r="BK282" i="18"/>
  <c r="BK195" i="14"/>
  <c r="BK358" i="10"/>
  <c r="BK124" i="7"/>
  <c r="BK136" i="17"/>
  <c r="BK227" i="14"/>
  <c r="J158" i="11"/>
  <c r="BK134" i="4"/>
  <c r="J171" i="2"/>
  <c r="J162" i="17"/>
  <c r="BK305" i="15"/>
  <c r="J267" i="14"/>
  <c r="J414" i="10"/>
  <c r="BK127" i="9"/>
  <c r="BK116" i="8"/>
  <c r="BK177" i="7"/>
  <c r="J110" i="5"/>
  <c r="J164" i="2"/>
  <c r="BK122" i="18"/>
  <c r="BK169" i="17"/>
  <c r="J174" i="13"/>
  <c r="J280" i="7"/>
  <c r="BK188" i="2"/>
  <c r="J279" i="17"/>
  <c r="J88" i="16"/>
  <c r="J106" i="12"/>
  <c r="J221" i="9"/>
  <c r="BK129" i="8"/>
  <c r="BK245" i="5"/>
  <c r="J120" i="4"/>
  <c r="BK326" i="17"/>
  <c r="BK162" i="14"/>
  <c r="J242" i="12"/>
  <c r="BK158" i="11"/>
  <c r="BK284" i="9"/>
  <c r="J178" i="9"/>
  <c r="BK150" i="17"/>
  <c r="J219" i="14"/>
  <c r="BK95" i="12"/>
  <c r="J268" i="15"/>
  <c r="BK106" i="12"/>
  <c r="J236" i="7"/>
  <c r="J144" i="6"/>
  <c r="J283" i="17"/>
  <c r="BK184" i="13"/>
  <c r="J109" i="8"/>
  <c r="J188" i="5"/>
  <c r="BK162" i="3"/>
  <c r="BK158" i="2"/>
  <c r="J108" i="9"/>
  <c r="BK208" i="18"/>
  <c r="J217" i="17"/>
  <c r="J297" i="15"/>
  <c r="J95" i="12"/>
  <c r="J136" i="17"/>
  <c r="J157" i="10"/>
  <c r="BK240" i="7"/>
  <c r="BK264" i="6"/>
  <c r="J272" i="18"/>
  <c r="J273" i="17"/>
  <c r="BK189" i="14"/>
  <c r="J117" i="12"/>
  <c r="J304" i="6"/>
  <c r="J282" i="18"/>
  <c r="J228" i="15"/>
  <c r="J258" i="13"/>
  <c r="BK119" i="11"/>
  <c r="BK226" i="7"/>
  <c r="J288" i="18"/>
  <c r="J190" i="18"/>
  <c r="BK162" i="17"/>
  <c r="BK122" i="16"/>
  <c r="J183" i="10"/>
  <c r="BK145" i="18"/>
  <c r="J316" i="17"/>
  <c r="BK255" i="13"/>
  <c r="J164" i="11"/>
  <c r="BK204" i="10"/>
  <c r="J207" i="7"/>
  <c r="BK109" i="3"/>
  <c r="BK153" i="2"/>
  <c r="BK214" i="15"/>
  <c r="J249" i="13"/>
  <c r="J187" i="12"/>
  <c r="BK312" i="9"/>
  <c r="BK233" i="6"/>
  <c r="BK110" i="5"/>
  <c r="J195" i="13"/>
  <c r="BK211" i="4"/>
  <c r="J201" i="14"/>
  <c r="J282" i="10"/>
  <c r="J187" i="9"/>
  <c r="J273" i="7"/>
  <c r="J203" i="5"/>
  <c r="BK91" i="2"/>
  <c r="BK140" i="14"/>
  <c r="J271" i="10"/>
  <c r="J315" i="6"/>
  <c r="J252" i="4"/>
  <c r="J91" i="2"/>
  <c r="BK234" i="14"/>
  <c r="BK173" i="11"/>
  <c r="J243" i="9"/>
  <c r="BK250" i="17"/>
  <c r="J112" i="17"/>
  <c r="BK180" i="14"/>
  <c r="J145" i="11"/>
  <c r="BK217" i="17"/>
  <c r="BK267" i="14"/>
  <c r="J154" i="9"/>
  <c r="BK137" i="3"/>
  <c r="BK202" i="12"/>
  <c r="BK142" i="7"/>
  <c r="BK238" i="4"/>
  <c r="BK95" i="3"/>
  <c r="BK207" i="13"/>
  <c r="J344" i="10"/>
  <c r="J324" i="9"/>
  <c r="BK221" i="18"/>
  <c r="BK116" i="14"/>
  <c r="J149" i="11"/>
  <c r="J99" i="9"/>
  <c r="J204" i="6"/>
  <c r="J179" i="18"/>
  <c r="J99" i="16"/>
  <c r="J164" i="13"/>
  <c r="BK187" i="11"/>
  <c r="J177" i="7"/>
  <c r="BK179" i="18"/>
  <c r="BK131" i="13"/>
  <c r="BK207" i="7"/>
  <c r="J215" i="18"/>
  <c r="BK156" i="17"/>
  <c r="BK291" i="18"/>
  <c r="BK171" i="14"/>
  <c r="BK260" i="10"/>
  <c r="BK315" i="6"/>
  <c r="BK139" i="2"/>
  <c r="J293" i="17"/>
  <c r="BK268" i="12"/>
  <c r="J168" i="7"/>
  <c r="J255" i="4"/>
  <c r="BK123" i="15"/>
  <c r="J290" i="10"/>
  <c r="J189" i="6"/>
  <c r="BK277" i="14"/>
  <c r="J131" i="11"/>
  <c r="BK215" i="10"/>
  <c r="J127" i="9"/>
  <c r="BK280" i="7"/>
  <c r="BK168" i="7"/>
  <c r="J181" i="2"/>
  <c r="J107" i="18"/>
  <c r="BK284" i="14"/>
  <c r="J280" i="6"/>
  <c r="BK164" i="2"/>
  <c r="BK112" i="17"/>
  <c r="BK194" i="15"/>
  <c r="BK393" i="10"/>
  <c r="J229" i="9"/>
  <c r="J253" i="7"/>
  <c r="BK260" i="5"/>
  <c r="J347" i="17"/>
  <c r="J110" i="16"/>
  <c r="BK219" i="12"/>
  <c r="J431" i="10"/>
  <c r="BK288" i="18"/>
  <c r="BK112" i="18"/>
  <c r="BK110" i="16"/>
  <c r="BK131" i="11"/>
  <c r="J237" i="17"/>
  <c r="BK243" i="9"/>
  <c r="BK95" i="5"/>
  <c r="BK99" i="16"/>
  <c r="J240" i="7"/>
  <c r="BK161" i="5"/>
  <c r="J133" i="2"/>
  <c r="J351" i="10"/>
  <c r="J117" i="9"/>
  <c r="J162" i="18"/>
  <c r="BK147" i="14"/>
  <c r="BK224" i="17"/>
  <c r="BK299" i="9"/>
  <c r="J188" i="2"/>
  <c r="BK316" i="17"/>
  <c r="J142" i="13"/>
  <c r="BK256" i="9"/>
  <c r="BK293" i="17"/>
  <c r="J145" i="9"/>
  <c r="J202" i="18"/>
  <c r="J255" i="14"/>
  <c r="BK274" i="15"/>
  <c r="J265" i="12"/>
  <c r="BK170" i="10"/>
  <c r="BK176" i="2"/>
  <c r="J183" i="16"/>
  <c r="J255" i="13"/>
  <c r="BK349" i="9"/>
  <c r="J97" i="7"/>
  <c r="BK173" i="4"/>
  <c r="J261" i="14"/>
  <c r="BK159" i="6"/>
  <c r="J284" i="14"/>
  <c r="BK414" i="10"/>
  <c r="J230" i="10"/>
  <c r="J165" i="8"/>
  <c r="BK127" i="6"/>
  <c r="BK96" i="2"/>
  <c r="BK321" i="17"/>
  <c r="J265" i="13"/>
  <c r="BK218" i="6"/>
  <c r="BK107" i="18"/>
  <c r="BK129" i="12"/>
  <c r="BK165" i="8"/>
  <c r="J323" i="6"/>
  <c r="J125" i="5"/>
  <c r="J305" i="15"/>
  <c r="J268" i="12"/>
  <c r="J393" i="10"/>
  <c r="J169" i="18"/>
  <c r="J118" i="17"/>
  <c r="BK249" i="13"/>
  <c r="J244" i="17"/>
  <c r="J150" i="15"/>
  <c r="BK318" i="9"/>
  <c r="BK304" i="6"/>
  <c r="J173" i="5"/>
  <c r="J147" i="4"/>
  <c r="J102" i="3"/>
  <c r="J241" i="15"/>
  <c r="J320" i="10"/>
  <c r="J82" i="19"/>
  <c r="BK95" i="18"/>
  <c r="BK150" i="15"/>
  <c r="J34" i="19"/>
  <c r="BK154" i="9"/>
  <c r="J149" i="8"/>
  <c r="BK233" i="5"/>
  <c r="J137" i="15"/>
  <c r="J334" i="9"/>
  <c r="BK204" i="17"/>
  <c r="BK189" i="2"/>
  <c r="J144" i="16"/>
  <c r="J122" i="18"/>
  <c r="BK198" i="4"/>
  <c r="J95" i="11"/>
  <c r="J245" i="5"/>
  <c r="J97" i="13"/>
  <c r="BK344" i="10"/>
  <c r="BK109" i="8"/>
  <c r="J95" i="5"/>
  <c r="J86" i="2"/>
  <c r="BK329" i="17"/>
  <c r="BK155" i="16"/>
  <c r="J213" i="9"/>
  <c r="J193" i="2"/>
  <c r="BK301" i="17"/>
  <c r="BK163" i="15"/>
  <c r="J358" i="10"/>
  <c r="J139" i="8"/>
  <c r="J225" i="4"/>
  <c r="J329" i="17"/>
  <c r="J99" i="17"/>
  <c r="J98" i="14"/>
  <c r="BK164" i="11"/>
  <c r="BK250" i="9"/>
  <c r="J307" i="6"/>
  <c r="J117" i="18"/>
  <c r="J147" i="14"/>
  <c r="J236" i="9"/>
  <c r="BK341" i="9"/>
  <c r="BK84" i="19"/>
  <c r="BK184" i="17"/>
  <c r="BK308" i="17"/>
  <c r="J108" i="13"/>
  <c r="BK136" i="9"/>
  <c r="J116" i="3"/>
  <c r="J172" i="16"/>
  <c r="J207" i="13"/>
  <c r="J291" i="9"/>
  <c r="J293" i="6"/>
  <c r="J155" i="18"/>
  <c r="BK108" i="13"/>
  <c r="BK203" i="5"/>
  <c r="BK283" i="17"/>
  <c r="J97" i="15"/>
  <c r="BK169" i="18"/>
  <c r="BK228" i="15"/>
  <c r="BK327" i="9"/>
  <c r="J283" i="15"/>
  <c r="BK107" i="11"/>
  <c r="BK276" i="9"/>
  <c r="J130" i="7"/>
  <c r="BK102" i="3"/>
  <c r="BK117" i="18"/>
  <c r="J272" i="13"/>
  <c r="BK159" i="7"/>
  <c r="J142" i="3"/>
  <c r="AS56" i="1"/>
  <c r="BK211" i="6"/>
  <c r="BK111" i="2"/>
  <c r="J204" i="17"/>
  <c r="BK283" i="15"/>
  <c r="J243" i="13"/>
  <c r="J408" i="10"/>
  <c r="BK229" i="9"/>
  <c r="J145" i="18"/>
  <c r="BK233" i="16"/>
  <c r="BK97" i="13"/>
  <c r="BK262" i="17"/>
  <c r="J147" i="3"/>
  <c r="J214" i="15"/>
  <c r="BK144" i="8"/>
  <c r="BK307" i="5"/>
  <c r="BK125" i="3"/>
  <c r="BK145" i="11"/>
  <c r="J312" i="9"/>
  <c r="J124" i="7"/>
  <c r="BK190" i="18"/>
  <c r="BK268" i="15"/>
  <c r="J137" i="12"/>
  <c r="BK95" i="8"/>
  <c r="J291" i="18"/>
  <c r="J133" i="16"/>
  <c r="BK148" i="18"/>
  <c r="BK246" i="14"/>
  <c r="J215" i="10"/>
  <c r="BK160" i="4"/>
  <c r="J111" i="2"/>
  <c r="BK253" i="12"/>
  <c r="BK198" i="7"/>
  <c r="J162" i="3"/>
  <c r="BK156" i="3"/>
  <c r="BK187" i="2"/>
  <c r="J87" i="19"/>
  <c r="BK297" i="17"/>
  <c r="J224" i="17"/>
  <c r="J169" i="17"/>
  <c r="BK118" i="17"/>
  <c r="BK88" i="16"/>
  <c r="BK290" i="15"/>
  <c r="J180" i="14"/>
  <c r="J176" i="12"/>
  <c r="BK335" i="10"/>
  <c r="J256" i="9"/>
  <c r="BK273" i="7"/>
  <c r="J174" i="6"/>
  <c r="J169" i="3"/>
  <c r="J110" i="15"/>
  <c r="BK107" i="14"/>
  <c r="J107" i="11"/>
  <c r="J389" i="10"/>
  <c r="J335" i="10"/>
  <c r="BK268" i="18"/>
  <c r="J255" i="15"/>
  <c r="BK174" i="13"/>
  <c r="BK204" i="6"/>
  <c r="BK248" i="18"/>
  <c r="BK93" i="17"/>
  <c r="BK320" i="10"/>
  <c r="BK270" i="14"/>
  <c r="BK183" i="10"/>
  <c r="BK181" i="2"/>
  <c r="J94" i="4"/>
  <c r="BK154" i="14"/>
  <c r="BK130" i="7"/>
  <c r="J129" i="3"/>
  <c r="BK195" i="13"/>
  <c r="BK245" i="10"/>
  <c r="BK139" i="8"/>
  <c r="J183" i="7"/>
  <c r="BK255" i="4"/>
  <c r="J100" i="18"/>
  <c r="J105" i="17"/>
  <c r="BK242" i="14"/>
  <c r="J95" i="8"/>
  <c r="J161" i="5"/>
  <c r="BK171" i="2"/>
  <c r="BK305" i="17"/>
  <c r="BK105" i="17"/>
  <c r="J234" i="14"/>
  <c r="J196" i="10"/>
  <c r="BK293" i="6"/>
  <c r="J238" i="4"/>
  <c r="BK86" i="2"/>
  <c r="J171" i="14"/>
  <c r="J253" i="12"/>
  <c r="BK402" i="10"/>
  <c r="BK307" i="6"/>
  <c r="BK191" i="17"/>
  <c r="BK154" i="12"/>
  <c r="J291" i="5"/>
  <c r="J192" i="4"/>
  <c r="J139" i="2"/>
  <c r="BK113" i="10"/>
  <c r="J154" i="8"/>
  <c r="J290" i="15"/>
  <c r="BK230" i="13"/>
  <c r="BK261" i="7"/>
  <c r="BK258" i="7"/>
  <c r="J248" i="7"/>
  <c r="BK217" i="7"/>
  <c r="J198" i="7"/>
  <c r="J189" i="7"/>
  <c r="J142" i="7"/>
  <c r="BK97" i="7"/>
  <c r="J249" i="6"/>
  <c r="J218" i="6"/>
  <c r="J154" i="5"/>
  <c r="BK215" i="18"/>
  <c r="J185" i="18"/>
  <c r="BK155" i="18"/>
  <c r="BK280" i="15"/>
  <c r="J230" i="13"/>
  <c r="J202" i="12"/>
  <c r="BK128" i="10"/>
  <c r="J284" i="9"/>
  <c r="BK189" i="7"/>
  <c r="BK256" i="18"/>
  <c r="BK273" i="17"/>
  <c r="BK243" i="13"/>
  <c r="J262" i="9"/>
  <c r="J310" i="5"/>
  <c r="J268" i="18"/>
  <c r="J196" i="18"/>
  <c r="BK194" i="16"/>
  <c r="J189" i="14"/>
  <c r="J242" i="18"/>
  <c r="BK142" i="18"/>
  <c r="J305" i="17"/>
  <c r="BK272" i="13"/>
  <c r="BK351" i="10"/>
  <c r="BK154" i="8"/>
  <c r="BK174" i="6"/>
  <c r="J158" i="2"/>
  <c r="BK101" i="2"/>
  <c r="J123" i="15"/>
  <c r="J119" i="13"/>
  <c r="BK165" i="12"/>
  <c r="J136" i="9"/>
  <c r="BK106" i="7"/>
  <c r="BK125" i="5"/>
  <c r="BK208" i="12"/>
  <c r="BK332" i="6"/>
  <c r="J227" i="14"/>
  <c r="BK439" i="10"/>
  <c r="BK303" i="9"/>
  <c r="J267" i="7"/>
  <c r="BK147" i="4"/>
  <c r="J83" i="19"/>
  <c r="J177" i="17"/>
  <c r="BK219" i="14"/>
  <c r="BK218" i="5"/>
  <c r="J297" i="17"/>
  <c r="BK255" i="15"/>
  <c r="BK117" i="12"/>
  <c r="BK163" i="9"/>
  <c r="J148" i="18"/>
  <c r="J259" i="15"/>
  <c r="J187" i="11"/>
  <c r="J288" i="17"/>
  <c r="J163" i="15"/>
  <c r="BK290" i="10"/>
  <c r="BK248" i="7"/>
  <c r="J150" i="3"/>
  <c r="BK210" i="17"/>
  <c r="J196" i="12"/>
  <c r="J284" i="6"/>
  <c r="BK185" i="18"/>
  <c r="J230" i="16"/>
  <c r="BK231" i="17"/>
  <c r="BK269" i="9"/>
  <c r="BK157" i="8"/>
  <c r="BK262" i="18"/>
  <c r="BK161" i="16"/>
  <c r="P201" i="18" l="1"/>
  <c r="R178" i="18"/>
  <c r="P81" i="19"/>
  <c r="P80" i="19"/>
  <c r="AU73" i="1"/>
  <c r="R81" i="19"/>
  <c r="R80" i="19" s="1"/>
  <c r="T81" i="19"/>
  <c r="T80" i="19" s="1"/>
  <c r="T143" i="6"/>
  <c r="R216" i="7"/>
  <c r="P260" i="7"/>
  <c r="T128" i="8"/>
  <c r="BK126" i="9"/>
  <c r="J126" i="9" s="1"/>
  <c r="J66" i="9" s="1"/>
  <c r="BK289" i="10"/>
  <c r="J289" i="10" s="1"/>
  <c r="J68" i="10" s="1"/>
  <c r="R172" i="11"/>
  <c r="R128" i="12"/>
  <c r="P257" i="13"/>
  <c r="R125" i="14"/>
  <c r="T269" i="14"/>
  <c r="T244" i="14" s="1"/>
  <c r="P258" i="15"/>
  <c r="P216" i="17"/>
  <c r="BK282" i="17"/>
  <c r="R307" i="17"/>
  <c r="R281" i="17" s="1"/>
  <c r="P85" i="2"/>
  <c r="P84" i="2"/>
  <c r="BK149" i="3"/>
  <c r="J149" i="3" s="1"/>
  <c r="J69" i="3" s="1"/>
  <c r="R133" i="4"/>
  <c r="R94" i="5"/>
  <c r="R140" i="5"/>
  <c r="BK96" i="6"/>
  <c r="T248" i="6"/>
  <c r="R283" i="6"/>
  <c r="T149" i="7"/>
  <c r="T95" i="7" s="1"/>
  <c r="BK239" i="7"/>
  <c r="J239" i="7"/>
  <c r="J70" i="7"/>
  <c r="P156" i="8"/>
  <c r="T170" i="9"/>
  <c r="R289" i="10"/>
  <c r="T148" i="11"/>
  <c r="T153" i="12"/>
  <c r="T96" i="13"/>
  <c r="T245" i="14"/>
  <c r="BK96" i="15"/>
  <c r="J96" i="15"/>
  <c r="J65" i="15"/>
  <c r="T258" i="15"/>
  <c r="T121" i="16"/>
  <c r="P243" i="17"/>
  <c r="P203" i="10"/>
  <c r="BK148" i="11"/>
  <c r="BK130" i="13"/>
  <c r="J130" i="13" s="1"/>
  <c r="J66" i="13" s="1"/>
  <c r="R233" i="13"/>
  <c r="P161" i="14"/>
  <c r="T96" i="15"/>
  <c r="P282" i="15"/>
  <c r="T87" i="16"/>
  <c r="T86" i="16" s="1"/>
  <c r="T85" i="16" s="1"/>
  <c r="R216" i="17"/>
  <c r="T307" i="17"/>
  <c r="BK106" i="18"/>
  <c r="BK105" i="18" s="1"/>
  <c r="J105" i="18" s="1"/>
  <c r="J62" i="18" s="1"/>
  <c r="R201" i="18"/>
  <c r="R177" i="18" s="1"/>
  <c r="BK216" i="7"/>
  <c r="J216" i="7" s="1"/>
  <c r="J67" i="7" s="1"/>
  <c r="P128" i="8"/>
  <c r="P127" i="8" s="1"/>
  <c r="BK98" i="9"/>
  <c r="J98" i="9" s="1"/>
  <c r="J65" i="9" s="1"/>
  <c r="P98" i="9"/>
  <c r="BK228" i="9"/>
  <c r="J228" i="9"/>
  <c r="J68" i="9" s="1"/>
  <c r="R302" i="9"/>
  <c r="P289" i="10"/>
  <c r="T416" i="10"/>
  <c r="P153" i="12"/>
  <c r="BK96" i="13"/>
  <c r="J96" i="13" s="1"/>
  <c r="J65" i="13" s="1"/>
  <c r="P245" i="14"/>
  <c r="BK85" i="2"/>
  <c r="BK84" i="2"/>
  <c r="J84" i="2" s="1"/>
  <c r="J60" i="2" s="1"/>
  <c r="R186" i="2"/>
  <c r="R94" i="3"/>
  <c r="R93" i="3"/>
  <c r="T149" i="3"/>
  <c r="R93" i="4"/>
  <c r="BK224" i="4"/>
  <c r="J224" i="4"/>
  <c r="J67" i="4" s="1"/>
  <c r="P172" i="5"/>
  <c r="P248" i="6"/>
  <c r="R149" i="7"/>
  <c r="T239" i="7"/>
  <c r="R94" i="8"/>
  <c r="R93" i="8"/>
  <c r="R156" i="8"/>
  <c r="T126" i="9"/>
  <c r="BK302" i="9"/>
  <c r="BK203" i="10"/>
  <c r="J203" i="10"/>
  <c r="J67" i="10" s="1"/>
  <c r="P416" i="10"/>
  <c r="T94" i="12"/>
  <c r="T130" i="13"/>
  <c r="T233" i="13"/>
  <c r="P97" i="14"/>
  <c r="R245" i="14"/>
  <c r="T136" i="15"/>
  <c r="P176" i="17"/>
  <c r="R328" i="17"/>
  <c r="R85" i="2"/>
  <c r="R84" i="2" s="1"/>
  <c r="R83" i="2" s="1"/>
  <c r="P128" i="3"/>
  <c r="T224" i="4"/>
  <c r="P94" i="5"/>
  <c r="P140" i="5"/>
  <c r="R248" i="6"/>
  <c r="P306" i="6"/>
  <c r="P282" i="6" s="1"/>
  <c r="R239" i="7"/>
  <c r="R128" i="8"/>
  <c r="R127" i="8"/>
  <c r="P170" i="9"/>
  <c r="P302" i="9"/>
  <c r="T97" i="10"/>
  <c r="T392" i="10"/>
  <c r="T391" i="10"/>
  <c r="BK172" i="11"/>
  <c r="J172" i="11"/>
  <c r="J69" i="11"/>
  <c r="T125" i="14"/>
  <c r="R269" i="14"/>
  <c r="P136" i="15"/>
  <c r="P95" i="15" s="1"/>
  <c r="BK258" i="15"/>
  <c r="J258" i="15"/>
  <c r="J70" i="15"/>
  <c r="R87" i="16"/>
  <c r="BK178" i="18"/>
  <c r="P143" i="10"/>
  <c r="BK416" i="10"/>
  <c r="J416" i="10" s="1"/>
  <c r="J72" i="10" s="1"/>
  <c r="BK94" i="12"/>
  <c r="J94" i="12" s="1"/>
  <c r="J65" i="12" s="1"/>
  <c r="T128" i="12"/>
  <c r="BK257" i="13"/>
  <c r="J257" i="13"/>
  <c r="J71" i="13" s="1"/>
  <c r="T161" i="14"/>
  <c r="P269" i="14"/>
  <c r="R282" i="15"/>
  <c r="R92" i="17"/>
  <c r="T243" i="17"/>
  <c r="P307" i="17"/>
  <c r="P281" i="17" s="1"/>
  <c r="P106" i="18"/>
  <c r="P105" i="18" s="1"/>
  <c r="T201" i="18"/>
  <c r="BK170" i="9"/>
  <c r="J170" i="9" s="1"/>
  <c r="J67" i="9" s="1"/>
  <c r="R326" i="9"/>
  <c r="P97" i="10"/>
  <c r="P96" i="10"/>
  <c r="R392" i="10"/>
  <c r="R148" i="11"/>
  <c r="R147" i="11"/>
  <c r="P128" i="12"/>
  <c r="T257" i="13"/>
  <c r="BK97" i="14"/>
  <c r="J97" i="14" s="1"/>
  <c r="J65" i="14" s="1"/>
  <c r="BK245" i="14"/>
  <c r="J245" i="14" s="1"/>
  <c r="J71" i="14" s="1"/>
  <c r="P96" i="15"/>
  <c r="R136" i="15"/>
  <c r="T282" i="15"/>
  <c r="BE293" i="17"/>
  <c r="T133" i="4"/>
  <c r="T172" i="5"/>
  <c r="R143" i="6"/>
  <c r="BK283" i="6"/>
  <c r="J283" i="6" s="1"/>
  <c r="J70" i="6" s="1"/>
  <c r="BK96" i="7"/>
  <c r="P216" i="7"/>
  <c r="T260" i="7"/>
  <c r="P94" i="8"/>
  <c r="P93" i="8"/>
  <c r="T156" i="8"/>
  <c r="R126" i="9"/>
  <c r="BK97" i="10"/>
  <c r="R94" i="12"/>
  <c r="P130" i="13"/>
  <c r="BK161" i="14"/>
  <c r="J161" i="14"/>
  <c r="J67" i="14" s="1"/>
  <c r="BK136" i="15"/>
  <c r="J136" i="15" s="1"/>
  <c r="J66" i="15" s="1"/>
  <c r="BK282" i="15"/>
  <c r="J282" i="15" s="1"/>
  <c r="J71" i="15" s="1"/>
  <c r="P87" i="16"/>
  <c r="T92" i="17"/>
  <c r="R243" i="17"/>
  <c r="P328" i="17"/>
  <c r="T106" i="18"/>
  <c r="T105" i="18" s="1"/>
  <c r="T85" i="2"/>
  <c r="T84" i="2"/>
  <c r="T128" i="3"/>
  <c r="T127" i="3" s="1"/>
  <c r="BK93" i="4"/>
  <c r="J93" i="4" s="1"/>
  <c r="J65" i="4" s="1"/>
  <c r="T94" i="5"/>
  <c r="T96" i="6"/>
  <c r="T95" i="6"/>
  <c r="P283" i="6"/>
  <c r="P149" i="7"/>
  <c r="R228" i="9"/>
  <c r="T289" i="10"/>
  <c r="P94" i="11"/>
  <c r="P93" i="11" s="1"/>
  <c r="T97" i="14"/>
  <c r="T96" i="14"/>
  <c r="T95" i="14" s="1"/>
  <c r="BK269" i="14"/>
  <c r="J269" i="14" s="1"/>
  <c r="J72" i="14" s="1"/>
  <c r="R121" i="16"/>
  <c r="BK176" i="17"/>
  <c r="J176" i="17"/>
  <c r="J62" i="17" s="1"/>
  <c r="P282" i="17"/>
  <c r="BK201" i="18"/>
  <c r="J201" i="18"/>
  <c r="J66" i="18" s="1"/>
  <c r="P186" i="2"/>
  <c r="P94" i="3"/>
  <c r="P93" i="3"/>
  <c r="P93" i="4"/>
  <c r="P224" i="4"/>
  <c r="BK172" i="5"/>
  <c r="J172" i="5" s="1"/>
  <c r="J67" i="5" s="1"/>
  <c r="BK248" i="6"/>
  <c r="J248" i="6"/>
  <c r="J67" i="6" s="1"/>
  <c r="T283" i="6"/>
  <c r="P96" i="7"/>
  <c r="P95" i="7"/>
  <c r="T216" i="7"/>
  <c r="R260" i="7"/>
  <c r="T94" i="8"/>
  <c r="T93" i="8"/>
  <c r="BK156" i="8"/>
  <c r="J156" i="8" s="1"/>
  <c r="J69" i="8" s="1"/>
  <c r="R98" i="9"/>
  <c r="P228" i="9"/>
  <c r="P326" i="9"/>
  <c r="T203" i="10"/>
  <c r="P392" i="10"/>
  <c r="P391" i="10" s="1"/>
  <c r="T94" i="11"/>
  <c r="T93" i="11"/>
  <c r="BK153" i="12"/>
  <c r="J153" i="12"/>
  <c r="J67" i="12" s="1"/>
  <c r="BK233" i="13"/>
  <c r="J233" i="13"/>
  <c r="J70" i="13"/>
  <c r="T186" i="2"/>
  <c r="T94" i="3"/>
  <c r="T93" i="3" s="1"/>
  <c r="T92" i="3" s="1"/>
  <c r="P133" i="4"/>
  <c r="BK140" i="5"/>
  <c r="J140" i="5"/>
  <c r="J66" i="5" s="1"/>
  <c r="P143" i="6"/>
  <c r="T96" i="7"/>
  <c r="BK128" i="8"/>
  <c r="J128" i="8" s="1"/>
  <c r="J68" i="8" s="1"/>
  <c r="R170" i="9"/>
  <c r="BK326" i="9"/>
  <c r="J326" i="9" s="1"/>
  <c r="J73" i="9" s="1"/>
  <c r="R97" i="10"/>
  <c r="BK392" i="10"/>
  <c r="J392" i="10" s="1"/>
  <c r="J71" i="10" s="1"/>
  <c r="P94" i="12"/>
  <c r="P93" i="12" s="1"/>
  <c r="P92" i="12" s="1"/>
  <c r="AU66" i="1" s="1"/>
  <c r="R257" i="13"/>
  <c r="BK121" i="16"/>
  <c r="J121" i="16" s="1"/>
  <c r="J62" i="16" s="1"/>
  <c r="R176" i="17"/>
  <c r="T282" i="17"/>
  <c r="BK94" i="3"/>
  <c r="P149" i="3"/>
  <c r="BK133" i="4"/>
  <c r="J133" i="4" s="1"/>
  <c r="J66" i="4" s="1"/>
  <c r="P96" i="6"/>
  <c r="P95" i="6"/>
  <c r="P94" i="6" s="1"/>
  <c r="AU60" i="1" s="1"/>
  <c r="T306" i="6"/>
  <c r="BK149" i="7"/>
  <c r="J149" i="7"/>
  <c r="J66" i="7" s="1"/>
  <c r="BK260" i="7"/>
  <c r="J260" i="7"/>
  <c r="J71" i="7"/>
  <c r="T98" i="9"/>
  <c r="R203" i="10"/>
  <c r="BK94" i="11"/>
  <c r="T172" i="11"/>
  <c r="R153" i="12"/>
  <c r="R130" i="13"/>
  <c r="P233" i="13"/>
  <c r="P232" i="13" s="1"/>
  <c r="P94" i="13" s="1"/>
  <c r="AU67" i="1" s="1"/>
  <c r="BK125" i="14"/>
  <c r="J125" i="14" s="1"/>
  <c r="J66" i="14" s="1"/>
  <c r="R258" i="15"/>
  <c r="R257" i="15" s="1"/>
  <c r="P121" i="16"/>
  <c r="P92" i="17"/>
  <c r="P91" i="17"/>
  <c r="BK243" i="17"/>
  <c r="J243" i="17" s="1"/>
  <c r="J64" i="17" s="1"/>
  <c r="BK307" i="17"/>
  <c r="J307" i="17"/>
  <c r="J68" i="17" s="1"/>
  <c r="BK186" i="2"/>
  <c r="J186" i="2" s="1"/>
  <c r="J62" i="2" s="1"/>
  <c r="BK128" i="3"/>
  <c r="J128" i="3" s="1"/>
  <c r="J68" i="3" s="1"/>
  <c r="R224" i="4"/>
  <c r="BK94" i="5"/>
  <c r="T140" i="5"/>
  <c r="BK143" i="6"/>
  <c r="J143" i="6" s="1"/>
  <c r="J66" i="6" s="1"/>
  <c r="R306" i="6"/>
  <c r="P239" i="7"/>
  <c r="P238" i="7"/>
  <c r="BK94" i="8"/>
  <c r="J94" i="8"/>
  <c r="J65" i="8" s="1"/>
  <c r="T228" i="9"/>
  <c r="T326" i="9"/>
  <c r="BK143" i="10"/>
  <c r="J143" i="10" s="1"/>
  <c r="J66" i="10" s="1"/>
  <c r="P172" i="11"/>
  <c r="R96" i="13"/>
  <c r="R95" i="13"/>
  <c r="P125" i="14"/>
  <c r="R96" i="15"/>
  <c r="R95" i="15" s="1"/>
  <c r="T176" i="17"/>
  <c r="R282" i="17"/>
  <c r="T178" i="18"/>
  <c r="T177" i="18"/>
  <c r="BK81" i="19"/>
  <c r="BK80" i="19" s="1"/>
  <c r="J80" i="19" s="1"/>
  <c r="J59" i="19" s="1"/>
  <c r="R143" i="10"/>
  <c r="R416" i="10"/>
  <c r="R94" i="11"/>
  <c r="R93" i="11" s="1"/>
  <c r="R92" i="11" s="1"/>
  <c r="R97" i="14"/>
  <c r="BK291" i="14"/>
  <c r="J291" i="14"/>
  <c r="J73" i="14" s="1"/>
  <c r="BK87" i="16"/>
  <c r="J87" i="16" s="1"/>
  <c r="J61" i="16" s="1"/>
  <c r="BK92" i="17"/>
  <c r="J92" i="17" s="1"/>
  <c r="J61" i="17" s="1"/>
  <c r="T216" i="17"/>
  <c r="T328" i="17"/>
  <c r="R106" i="18"/>
  <c r="R105" i="18"/>
  <c r="R128" i="3"/>
  <c r="R127" i="3" s="1"/>
  <c r="T93" i="4"/>
  <c r="T92" i="4"/>
  <c r="T91" i="4" s="1"/>
  <c r="R172" i="5"/>
  <c r="R96" i="6"/>
  <c r="R95" i="6"/>
  <c r="BK306" i="6"/>
  <c r="J306" i="6" s="1"/>
  <c r="J71" i="6" s="1"/>
  <c r="R96" i="7"/>
  <c r="R95" i="7"/>
  <c r="P126" i="9"/>
  <c r="T302" i="9"/>
  <c r="T301" i="9" s="1"/>
  <c r="T143" i="10"/>
  <c r="P148" i="11"/>
  <c r="P147" i="11"/>
  <c r="BK128" i="12"/>
  <c r="J128" i="12" s="1"/>
  <c r="J66" i="12" s="1"/>
  <c r="P96" i="13"/>
  <c r="P95" i="13"/>
  <c r="R161" i="14"/>
  <c r="BK216" i="17"/>
  <c r="J216" i="17"/>
  <c r="J63" i="17" s="1"/>
  <c r="BK328" i="17"/>
  <c r="J328" i="17" s="1"/>
  <c r="J69" i="17" s="1"/>
  <c r="P178" i="18"/>
  <c r="P177" i="18"/>
  <c r="E50" i="6"/>
  <c r="BE249" i="6"/>
  <c r="BE284" i="6"/>
  <c r="BE307" i="6"/>
  <c r="BE315" i="6"/>
  <c r="BE332" i="6"/>
  <c r="BE226" i="7"/>
  <c r="F59" i="8"/>
  <c r="BE149" i="8"/>
  <c r="BE117" i="9"/>
  <c r="BE276" i="9"/>
  <c r="BE299" i="9"/>
  <c r="BE312" i="9"/>
  <c r="BE393" i="10"/>
  <c r="BE431" i="10"/>
  <c r="F59" i="12"/>
  <c r="BE145" i="12"/>
  <c r="BK264" i="12"/>
  <c r="J264" i="12"/>
  <c r="J69" i="12" s="1"/>
  <c r="BE153" i="13"/>
  <c r="BK206" i="13"/>
  <c r="J206" i="13" s="1"/>
  <c r="J67" i="13" s="1"/>
  <c r="J92" i="14"/>
  <c r="BE133" i="14"/>
  <c r="BE140" i="14"/>
  <c r="BE242" i="14"/>
  <c r="BK226" i="14"/>
  <c r="J226" i="14" s="1"/>
  <c r="J68" i="14" s="1"/>
  <c r="J56" i="15"/>
  <c r="F59" i="15"/>
  <c r="J91" i="15"/>
  <c r="BE201" i="15"/>
  <c r="BK304" i="15"/>
  <c r="J304" i="15"/>
  <c r="J72" i="15"/>
  <c r="F82" i="16"/>
  <c r="BE110" i="16"/>
  <c r="BK206" i="16"/>
  <c r="J206" i="16"/>
  <c r="J63" i="16" s="1"/>
  <c r="J55" i="17"/>
  <c r="BE279" i="17"/>
  <c r="BE142" i="18"/>
  <c r="BE229" i="18"/>
  <c r="BE248" i="18"/>
  <c r="BE276" i="18"/>
  <c r="F55" i="2"/>
  <c r="BE86" i="2"/>
  <c r="BE158" i="2"/>
  <c r="BE189" i="2"/>
  <c r="BE193" i="2"/>
  <c r="BK192" i="2"/>
  <c r="J192" i="2" s="1"/>
  <c r="J63" i="2" s="1"/>
  <c r="F89" i="3"/>
  <c r="BE129" i="3"/>
  <c r="BE137" i="3"/>
  <c r="J88" i="4"/>
  <c r="BE107" i="4"/>
  <c r="BE186" i="4"/>
  <c r="BE159" i="6"/>
  <c r="BE174" i="6"/>
  <c r="BE233" i="6"/>
  <c r="BK331" i="6"/>
  <c r="J331" i="6" s="1"/>
  <c r="J72" i="6" s="1"/>
  <c r="J88" i="7"/>
  <c r="BE130" i="7"/>
  <c r="BE177" i="7"/>
  <c r="BE207" i="7"/>
  <c r="BE154" i="8"/>
  <c r="BK124" i="8"/>
  <c r="J124" i="8"/>
  <c r="J66" i="8" s="1"/>
  <c r="J56" i="9"/>
  <c r="E84" i="9"/>
  <c r="BE145" i="9"/>
  <c r="BE163" i="9"/>
  <c r="BE187" i="9"/>
  <c r="BE229" i="9"/>
  <c r="BK298" i="9"/>
  <c r="J298" i="9"/>
  <c r="J70" i="9"/>
  <c r="E83" i="10"/>
  <c r="BE183" i="10"/>
  <c r="BE164" i="11"/>
  <c r="BE195" i="11"/>
  <c r="BE176" i="12"/>
  <c r="J56" i="13"/>
  <c r="BE201" i="14"/>
  <c r="BE280" i="15"/>
  <c r="BE290" i="15"/>
  <c r="J79" i="16"/>
  <c r="BE122" i="16"/>
  <c r="BE230" i="16"/>
  <c r="BK232" i="16"/>
  <c r="J232" i="16" s="1"/>
  <c r="J65" i="16" s="1"/>
  <c r="BE93" i="17"/>
  <c r="BE156" i="17"/>
  <c r="BE217" i="17"/>
  <c r="BE237" i="17"/>
  <c r="BA73" i="1"/>
  <c r="BE424" i="10"/>
  <c r="E50" i="11"/>
  <c r="E80" i="12"/>
  <c r="BE106" i="12"/>
  <c r="E50" i="13"/>
  <c r="BE243" i="13"/>
  <c r="BK279" i="13"/>
  <c r="J279" i="13" s="1"/>
  <c r="J72" i="13" s="1"/>
  <c r="E50" i="14"/>
  <c r="E82" i="15"/>
  <c r="BE274" i="15"/>
  <c r="BE88" i="16"/>
  <c r="BE201" i="16"/>
  <c r="BE218" i="16"/>
  <c r="F87" i="17"/>
  <c r="BE191" i="17"/>
  <c r="BE198" i="17"/>
  <c r="BE321" i="17"/>
  <c r="BE122" i="18"/>
  <c r="BE179" i="18"/>
  <c r="BE202" i="18"/>
  <c r="BE256" i="18"/>
  <c r="BE84" i="19"/>
  <c r="BE87" i="19"/>
  <c r="BK181" i="8"/>
  <c r="J181" i="8"/>
  <c r="J70" i="8"/>
  <c r="F93" i="9"/>
  <c r="BE178" i="9"/>
  <c r="BE291" i="9"/>
  <c r="BE324" i="9"/>
  <c r="BE327" i="9"/>
  <c r="J89" i="10"/>
  <c r="BE335" i="10"/>
  <c r="BE358" i="10"/>
  <c r="BE402" i="10"/>
  <c r="BE187" i="12"/>
  <c r="BE131" i="13"/>
  <c r="BE249" i="13"/>
  <c r="BE258" i="13"/>
  <c r="BE272" i="13"/>
  <c r="BE219" i="14"/>
  <c r="BE111" i="2"/>
  <c r="J56" i="3"/>
  <c r="J59" i="3"/>
  <c r="BE109" i="3"/>
  <c r="BE156" i="3"/>
  <c r="BE162" i="3"/>
  <c r="BK124" i="3"/>
  <c r="J124" i="3" s="1"/>
  <c r="J66" i="3" s="1"/>
  <c r="J56" i="4"/>
  <c r="BE134" i="4"/>
  <c r="BE160" i="4"/>
  <c r="BE252" i="4"/>
  <c r="J56" i="5"/>
  <c r="E80" i="5"/>
  <c r="J89" i="5"/>
  <c r="BE276" i="5"/>
  <c r="BE291" i="5"/>
  <c r="BE144" i="6"/>
  <c r="BE264" i="6"/>
  <c r="BK279" i="6"/>
  <c r="J279" i="6" s="1"/>
  <c r="J68" i="6" s="1"/>
  <c r="F91" i="7"/>
  <c r="BE159" i="7"/>
  <c r="BE198" i="7"/>
  <c r="BE248" i="7"/>
  <c r="BE258" i="7"/>
  <c r="BK279" i="7"/>
  <c r="J279" i="7"/>
  <c r="J72" i="7" s="1"/>
  <c r="J59" i="8"/>
  <c r="BE127" i="9"/>
  <c r="F92" i="10"/>
  <c r="BE271" i="10"/>
  <c r="J56" i="11"/>
  <c r="BE107" i="11"/>
  <c r="BE187" i="11"/>
  <c r="J86" i="12"/>
  <c r="BE95" i="12"/>
  <c r="J59" i="13"/>
  <c r="F91" i="13"/>
  <c r="BE207" i="13"/>
  <c r="BE230" i="13"/>
  <c r="BE241" i="15"/>
  <c r="BE268" i="15"/>
  <c r="BE283" i="15"/>
  <c r="BE183" i="16"/>
  <c r="E80" i="17"/>
  <c r="BE99" i="17"/>
  <c r="J55" i="18"/>
  <c r="BE145" i="18"/>
  <c r="BE148" i="18"/>
  <c r="BD73" i="1"/>
  <c r="E48" i="2"/>
  <c r="J52" i="2"/>
  <c r="J80" i="2"/>
  <c r="BE181" i="2"/>
  <c r="E50" i="3"/>
  <c r="BE95" i="3"/>
  <c r="E79" i="4"/>
  <c r="F59" i="5"/>
  <c r="BE239" i="5"/>
  <c r="J91" i="6"/>
  <c r="BE280" i="6"/>
  <c r="BE304" i="6"/>
  <c r="J91" i="7"/>
  <c r="BE150" i="7"/>
  <c r="BE240" i="7"/>
  <c r="E80" i="8"/>
  <c r="BE95" i="8"/>
  <c r="BE99" i="9"/>
  <c r="BE136" i="9"/>
  <c r="BE334" i="9"/>
  <c r="BK348" i="9"/>
  <c r="J348" i="9"/>
  <c r="J74" i="9" s="1"/>
  <c r="J92" i="10"/>
  <c r="BE144" i="10"/>
  <c r="J59" i="11"/>
  <c r="BE119" i="11"/>
  <c r="BE137" i="12"/>
  <c r="BE202" i="12"/>
  <c r="BE242" i="12"/>
  <c r="BE164" i="13"/>
  <c r="J56" i="14"/>
  <c r="BE98" i="14"/>
  <c r="BE227" i="14"/>
  <c r="BE284" i="14"/>
  <c r="BE297" i="15"/>
  <c r="BE305" i="15"/>
  <c r="BE112" i="17"/>
  <c r="BE143" i="17"/>
  <c r="BE169" i="17"/>
  <c r="BE184" i="17"/>
  <c r="BE250" i="17"/>
  <c r="BE297" i="17"/>
  <c r="BE301" i="17"/>
  <c r="BE316" i="17"/>
  <c r="BE347" i="17"/>
  <c r="BE351" i="10"/>
  <c r="BE158" i="11"/>
  <c r="BE180" i="11"/>
  <c r="BK194" i="11"/>
  <c r="J194" i="11" s="1"/>
  <c r="J70" i="11" s="1"/>
  <c r="BE208" i="12"/>
  <c r="BE108" i="13"/>
  <c r="F59" i="14"/>
  <c r="BE195" i="14"/>
  <c r="BE210" i="14"/>
  <c r="BE163" i="15"/>
  <c r="BE176" i="15"/>
  <c r="BE255" i="15"/>
  <c r="BE207" i="16"/>
  <c r="BE233" i="16"/>
  <c r="J84" i="17"/>
  <c r="BE129" i="17"/>
  <c r="BE256" i="17"/>
  <c r="BE90" i="18"/>
  <c r="BE233" i="18"/>
  <c r="BK89" i="18"/>
  <c r="J89" i="18"/>
  <c r="J61" i="18"/>
  <c r="BK290" i="18"/>
  <c r="J290" i="18"/>
  <c r="J67" i="18" s="1"/>
  <c r="BB73" i="1"/>
  <c r="BE213" i="9"/>
  <c r="BE290" i="10"/>
  <c r="BE439" i="10"/>
  <c r="BE129" i="12"/>
  <c r="BE268" i="12"/>
  <c r="BE174" i="13"/>
  <c r="BE147" i="14"/>
  <c r="BE187" i="15"/>
  <c r="BE228" i="15"/>
  <c r="BK254" i="15"/>
  <c r="J254" i="15"/>
  <c r="J68" i="15"/>
  <c r="BE155" i="16"/>
  <c r="BE105" i="17"/>
  <c r="BE118" i="17"/>
  <c r="BE162" i="17"/>
  <c r="BE210" i="17"/>
  <c r="BE283" i="17"/>
  <c r="BE101" i="2"/>
  <c r="BE171" i="2"/>
  <c r="F59" i="4"/>
  <c r="BE94" i="4"/>
  <c r="BE147" i="4"/>
  <c r="BE192" i="4"/>
  <c r="BE225" i="4"/>
  <c r="BE238" i="4"/>
  <c r="BE233" i="5"/>
  <c r="BE127" i="6"/>
  <c r="BE218" i="6"/>
  <c r="BE168" i="7"/>
  <c r="J56" i="8"/>
  <c r="BE109" i="8"/>
  <c r="BE116" i="8"/>
  <c r="BE125" i="8"/>
  <c r="BE171" i="9"/>
  <c r="BE245" i="10"/>
  <c r="BK388" i="10"/>
  <c r="J388" i="10" s="1"/>
  <c r="J69" i="10" s="1"/>
  <c r="BE170" i="11"/>
  <c r="J89" i="12"/>
  <c r="BE97" i="13"/>
  <c r="BE234" i="13"/>
  <c r="BE180" i="14"/>
  <c r="BE110" i="15"/>
  <c r="BE123" i="15"/>
  <c r="BK227" i="15"/>
  <c r="J227" i="15"/>
  <c r="J67" i="15"/>
  <c r="E48" i="16"/>
  <c r="J55" i="16"/>
  <c r="BE133" i="16"/>
  <c r="BE267" i="17"/>
  <c r="E77" i="18"/>
  <c r="BE95" i="18"/>
  <c r="E48" i="19"/>
  <c r="J52" i="19"/>
  <c r="F55" i="19"/>
  <c r="J55" i="19"/>
  <c r="BE82" i="19"/>
  <c r="AW73" i="1"/>
  <c r="BC73" i="1"/>
  <c r="BE133" i="2"/>
  <c r="BE187" i="2"/>
  <c r="BE211" i="4"/>
  <c r="BE188" i="5"/>
  <c r="BE260" i="5"/>
  <c r="BE112" i="6"/>
  <c r="BE183" i="7"/>
  <c r="BE217" i="7"/>
  <c r="BE267" i="7"/>
  <c r="BE139" i="8"/>
  <c r="BE154" i="9"/>
  <c r="BE196" i="9"/>
  <c r="BE98" i="10"/>
  <c r="BE204" i="10"/>
  <c r="BE215" i="10"/>
  <c r="BE154" i="12"/>
  <c r="BE255" i="13"/>
  <c r="BE292" i="14"/>
  <c r="BE97" i="15"/>
  <c r="BE214" i="15"/>
  <c r="BE194" i="16"/>
  <c r="BE224" i="17"/>
  <c r="BE273" i="17"/>
  <c r="BE338" i="17"/>
  <c r="BE357" i="17"/>
  <c r="J81" i="18"/>
  <c r="BE112" i="18"/>
  <c r="BE155" i="18"/>
  <c r="BE169" i="18"/>
  <c r="BE83" i="19"/>
  <c r="BE125" i="3"/>
  <c r="BE173" i="4"/>
  <c r="BE255" i="4"/>
  <c r="BE125" i="5"/>
  <c r="BE141" i="5"/>
  <c r="BE161" i="5"/>
  <c r="BE245" i="5"/>
  <c r="BK306" i="5"/>
  <c r="J306" i="5"/>
  <c r="J69" i="5" s="1"/>
  <c r="J88" i="6"/>
  <c r="BE211" i="6"/>
  <c r="BE293" i="6"/>
  <c r="BE97" i="7"/>
  <c r="BE106" i="7"/>
  <c r="BE115" i="7"/>
  <c r="BE142" i="7"/>
  <c r="BE236" i="7"/>
  <c r="BE261" i="7"/>
  <c r="BE157" i="8"/>
  <c r="BE165" i="8"/>
  <c r="BE250" i="9"/>
  <c r="BE256" i="9"/>
  <c r="BE269" i="9"/>
  <c r="BE128" i="10"/>
  <c r="BE170" i="10"/>
  <c r="BE260" i="10"/>
  <c r="BE414" i="10"/>
  <c r="BK438" i="10"/>
  <c r="J438" i="10" s="1"/>
  <c r="J73" i="10" s="1"/>
  <c r="F59" i="11"/>
  <c r="BE149" i="11"/>
  <c r="BE196" i="12"/>
  <c r="BE253" i="12"/>
  <c r="BE119" i="13"/>
  <c r="BE246" i="14"/>
  <c r="BE96" i="2"/>
  <c r="BE188" i="2"/>
  <c r="BE102" i="3"/>
  <c r="BE142" i="3"/>
  <c r="BK168" i="3"/>
  <c r="J168" i="3"/>
  <c r="J70" i="3" s="1"/>
  <c r="BE198" i="4"/>
  <c r="BE95" i="5"/>
  <c r="BE110" i="5"/>
  <c r="BE147" i="5"/>
  <c r="BE154" i="5"/>
  <c r="BE167" i="5"/>
  <c r="BE218" i="5"/>
  <c r="BK309" i="5"/>
  <c r="J309" i="5"/>
  <c r="J70" i="5" s="1"/>
  <c r="BE204" i="6"/>
  <c r="BE298" i="6"/>
  <c r="BE136" i="7"/>
  <c r="BE144" i="8"/>
  <c r="BE173" i="8"/>
  <c r="BE182" i="8"/>
  <c r="J93" i="9"/>
  <c r="BE221" i="9"/>
  <c r="BE236" i="9"/>
  <c r="BE318" i="9"/>
  <c r="BE157" i="10"/>
  <c r="BE417" i="10"/>
  <c r="BK144" i="11"/>
  <c r="J144" i="11"/>
  <c r="J66" i="11"/>
  <c r="BE265" i="12"/>
  <c r="BE107" i="14"/>
  <c r="BE126" i="14"/>
  <c r="BE99" i="16"/>
  <c r="BE136" i="17"/>
  <c r="BE150" i="17"/>
  <c r="BE177" i="17"/>
  <c r="BE305" i="17"/>
  <c r="BE326" i="17"/>
  <c r="BE123" i="2"/>
  <c r="BE139" i="2"/>
  <c r="BE164" i="2"/>
  <c r="BE150" i="3"/>
  <c r="BE169" i="3"/>
  <c r="BK251" i="4"/>
  <c r="J251" i="4"/>
  <c r="J68" i="4" s="1"/>
  <c r="BE203" i="5"/>
  <c r="BK275" i="5"/>
  <c r="J275" i="5"/>
  <c r="J68" i="5" s="1"/>
  <c r="E82" i="7"/>
  <c r="BE124" i="7"/>
  <c r="BE253" i="7"/>
  <c r="BE273" i="7"/>
  <c r="BE280" i="7"/>
  <c r="BE243" i="9"/>
  <c r="BE284" i="9"/>
  <c r="BE303" i="9"/>
  <c r="BE341" i="9"/>
  <c r="BK283" i="9"/>
  <c r="J283" i="9"/>
  <c r="J69" i="9" s="1"/>
  <c r="BE113" i="10"/>
  <c r="BE95" i="11"/>
  <c r="BE131" i="11"/>
  <c r="BE219" i="12"/>
  <c r="BE230" i="12"/>
  <c r="BK267" i="12"/>
  <c r="J267" i="12" s="1"/>
  <c r="J70" i="12" s="1"/>
  <c r="BE265" i="13"/>
  <c r="BE280" i="13"/>
  <c r="BE189" i="14"/>
  <c r="BE255" i="14"/>
  <c r="BE267" i="14"/>
  <c r="BE150" i="15"/>
  <c r="BE172" i="16"/>
  <c r="BE231" i="17"/>
  <c r="BE244" i="17"/>
  <c r="BE262" i="17"/>
  <c r="BE106" i="2"/>
  <c r="BE153" i="2"/>
  <c r="BE176" i="2"/>
  <c r="BE116" i="3"/>
  <c r="BE147" i="3"/>
  <c r="BK254" i="4"/>
  <c r="J254" i="4"/>
  <c r="J69" i="4"/>
  <c r="BE307" i="5"/>
  <c r="BE310" i="5"/>
  <c r="BE97" i="6"/>
  <c r="BE189" i="6"/>
  <c r="BE323" i="6"/>
  <c r="BE205" i="9"/>
  <c r="BE262" i="9"/>
  <c r="BE230" i="10"/>
  <c r="BE305" i="10"/>
  <c r="BE320" i="10"/>
  <c r="BE344" i="10"/>
  <c r="BE373" i="10"/>
  <c r="BE389" i="10"/>
  <c r="BE408" i="10"/>
  <c r="BE145" i="11"/>
  <c r="BK229" i="13"/>
  <c r="J229" i="13" s="1"/>
  <c r="J68" i="13" s="1"/>
  <c r="BE261" i="14"/>
  <c r="BE277" i="14"/>
  <c r="BE194" i="15"/>
  <c r="BE259" i="15"/>
  <c r="BE288" i="17"/>
  <c r="BE107" i="18"/>
  <c r="BE162" i="18"/>
  <c r="BE185" i="18"/>
  <c r="BE196" i="18"/>
  <c r="BE208" i="18"/>
  <c r="BE268" i="18"/>
  <c r="BE288" i="18"/>
  <c r="BE291" i="18"/>
  <c r="BE282" i="10"/>
  <c r="BE173" i="11"/>
  <c r="BK241" i="12"/>
  <c r="J241" i="12" s="1"/>
  <c r="J68" i="12" s="1"/>
  <c r="BE142" i="13"/>
  <c r="BE184" i="13"/>
  <c r="BE154" i="14"/>
  <c r="BE144" i="16"/>
  <c r="BE161" i="16"/>
  <c r="BK229" i="16"/>
  <c r="J229" i="16"/>
  <c r="J64" i="16" s="1"/>
  <c r="BE204" i="17"/>
  <c r="BE308" i="17"/>
  <c r="BE329" i="17"/>
  <c r="F84" i="18"/>
  <c r="BE190" i="18"/>
  <c r="BE221" i="18"/>
  <c r="BE242" i="18"/>
  <c r="BE272" i="18"/>
  <c r="BE282" i="18"/>
  <c r="BE91" i="2"/>
  <c r="BE120" i="4"/>
  <c r="BE173" i="5"/>
  <c r="F59" i="6"/>
  <c r="BE189" i="7"/>
  <c r="BK235" i="7"/>
  <c r="J235" i="7"/>
  <c r="J68" i="7" s="1"/>
  <c r="BE102" i="8"/>
  <c r="BE129" i="8"/>
  <c r="BE108" i="9"/>
  <c r="BE349" i="9"/>
  <c r="BE196" i="10"/>
  <c r="BE117" i="12"/>
  <c r="BE165" i="12"/>
  <c r="BE195" i="13"/>
  <c r="BE218" i="13"/>
  <c r="BE116" i="14"/>
  <c r="BE162" i="14"/>
  <c r="BE171" i="14"/>
  <c r="BE234" i="14"/>
  <c r="BE270" i="14"/>
  <c r="BK241" i="14"/>
  <c r="J241" i="14" s="1"/>
  <c r="J69" i="14" s="1"/>
  <c r="BE137" i="15"/>
  <c r="BK278" i="17"/>
  <c r="J278" i="17" s="1"/>
  <c r="J65" i="17" s="1"/>
  <c r="BK356" i="17"/>
  <c r="J356" i="17"/>
  <c r="J70" i="17"/>
  <c r="BE100" i="18"/>
  <c r="BE117" i="18"/>
  <c r="BE127" i="18"/>
  <c r="BE134" i="18"/>
  <c r="BE138" i="18"/>
  <c r="BE175" i="18"/>
  <c r="BE215" i="18"/>
  <c r="BE262" i="18"/>
  <c r="F37" i="14"/>
  <c r="BB68" i="1"/>
  <c r="F38" i="12"/>
  <c r="BC66" i="1" s="1"/>
  <c r="F38" i="5"/>
  <c r="BC59" i="1" s="1"/>
  <c r="J36" i="10"/>
  <c r="AW64" i="1"/>
  <c r="F38" i="6"/>
  <c r="BC60" i="1" s="1"/>
  <c r="J36" i="15"/>
  <c r="AW69" i="1"/>
  <c r="F39" i="11"/>
  <c r="BD65" i="1"/>
  <c r="F35" i="18"/>
  <c r="BB72" i="1" s="1"/>
  <c r="F38" i="9"/>
  <c r="BC63" i="1"/>
  <c r="F37" i="11"/>
  <c r="BB65" i="1" s="1"/>
  <c r="F37" i="2"/>
  <c r="BD55" i="1" s="1"/>
  <c r="F36" i="16"/>
  <c r="BC70" i="1"/>
  <c r="J34" i="16"/>
  <c r="AW70" i="1" s="1"/>
  <c r="F36" i="12"/>
  <c r="BA66" i="1"/>
  <c r="J36" i="7"/>
  <c r="AW61" i="1"/>
  <c r="F34" i="16"/>
  <c r="BA70" i="1" s="1"/>
  <c r="F36" i="15"/>
  <c r="BA69" i="1"/>
  <c r="F34" i="2"/>
  <c r="BA55" i="1" s="1"/>
  <c r="F38" i="3"/>
  <c r="BC57" i="1" s="1"/>
  <c r="F34" i="17"/>
  <c r="BA71" i="1"/>
  <c r="F39" i="7"/>
  <c r="BD61" i="1" s="1"/>
  <c r="AS54" i="1"/>
  <c r="F38" i="15"/>
  <c r="BC69" i="1"/>
  <c r="F39" i="12"/>
  <c r="BD66" i="1"/>
  <c r="J36" i="14"/>
  <c r="AW68" i="1" s="1"/>
  <c r="J36" i="6"/>
  <c r="AW60" i="1"/>
  <c r="J34" i="2"/>
  <c r="AW55" i="1"/>
  <c r="J36" i="11"/>
  <c r="AW65" i="1"/>
  <c r="F35" i="16"/>
  <c r="BB70" i="1" s="1"/>
  <c r="F37" i="12"/>
  <c r="BB66" i="1"/>
  <c r="F37" i="6"/>
  <c r="BB60" i="1"/>
  <c r="F38" i="13"/>
  <c r="BC67" i="1"/>
  <c r="F36" i="14"/>
  <c r="BA68" i="1" s="1"/>
  <c r="F37" i="15"/>
  <c r="BB69" i="1"/>
  <c r="J36" i="8"/>
  <c r="AW62" i="1"/>
  <c r="F37" i="16"/>
  <c r="BD70" i="1"/>
  <c r="F35" i="2"/>
  <c r="BB55" i="1" s="1"/>
  <c r="F36" i="10"/>
  <c r="BA64" i="1"/>
  <c r="F37" i="13"/>
  <c r="BB67" i="1"/>
  <c r="F36" i="4"/>
  <c r="BA58" i="1"/>
  <c r="F39" i="13"/>
  <c r="BD67" i="1" s="1"/>
  <c r="J34" i="17"/>
  <c r="AW71" i="1"/>
  <c r="F38" i="8"/>
  <c r="BC62" i="1"/>
  <c r="F34" i="18"/>
  <c r="BA72" i="1"/>
  <c r="F37" i="10"/>
  <c r="BB64" i="1" s="1"/>
  <c r="J34" i="18"/>
  <c r="AW72" i="1"/>
  <c r="F36" i="7"/>
  <c r="BA61" i="1"/>
  <c r="F39" i="3"/>
  <c r="BD57" i="1"/>
  <c r="J36" i="13"/>
  <c r="AW67" i="1" s="1"/>
  <c r="F37" i="8"/>
  <c r="BB62" i="1"/>
  <c r="J36" i="5"/>
  <c r="AW59" i="1"/>
  <c r="F36" i="8"/>
  <c r="BA62" i="1"/>
  <c r="F36" i="11"/>
  <c r="BA65" i="1" s="1"/>
  <c r="F39" i="14"/>
  <c r="BD68" i="1"/>
  <c r="J36" i="4"/>
  <c r="AW58" i="1" s="1"/>
  <c r="F39" i="6"/>
  <c r="BD60" i="1" s="1"/>
  <c r="F38" i="10"/>
  <c r="BC64" i="1" s="1"/>
  <c r="F38" i="11"/>
  <c r="BC65" i="1"/>
  <c r="F39" i="10"/>
  <c r="BD64" i="1"/>
  <c r="F38" i="7"/>
  <c r="BC61" i="1"/>
  <c r="F39" i="5"/>
  <c r="BD59" i="1" s="1"/>
  <c r="F38" i="4"/>
  <c r="BC58" i="1"/>
  <c r="F36" i="9"/>
  <c r="BA63" i="1" s="1"/>
  <c r="F39" i="9"/>
  <c r="BD63" i="1"/>
  <c r="F37" i="5"/>
  <c r="BB59" i="1" s="1"/>
  <c r="F36" i="6"/>
  <c r="BA60" i="1"/>
  <c r="F35" i="17"/>
  <c r="BB71" i="1"/>
  <c r="J36" i="3"/>
  <c r="AW57" i="1"/>
  <c r="F37" i="17"/>
  <c r="BD71" i="1" s="1"/>
  <c r="F38" i="14"/>
  <c r="BC68" i="1"/>
  <c r="J36" i="12"/>
  <c r="AW66" i="1"/>
  <c r="F39" i="4"/>
  <c r="BD58" i="1" s="1"/>
  <c r="J36" i="9"/>
  <c r="AW63" i="1" s="1"/>
  <c r="F37" i="9"/>
  <c r="BB63" i="1"/>
  <c r="F39" i="15"/>
  <c r="BD69" i="1"/>
  <c r="F37" i="3"/>
  <c r="BB57" i="1"/>
  <c r="F36" i="3"/>
  <c r="BA57" i="1" s="1"/>
  <c r="F39" i="8"/>
  <c r="BD62" i="1"/>
  <c r="F37" i="4"/>
  <c r="BB58" i="1" s="1"/>
  <c r="F36" i="2"/>
  <c r="BC55" i="1" s="1"/>
  <c r="F37" i="7"/>
  <c r="BB61" i="1" s="1"/>
  <c r="F36" i="13"/>
  <c r="BA67" i="1"/>
  <c r="F36" i="5"/>
  <c r="BA59" i="1"/>
  <c r="F37" i="18"/>
  <c r="BD72" i="1"/>
  <c r="F36" i="18"/>
  <c r="BC72" i="1" s="1"/>
  <c r="F36" i="17"/>
  <c r="BC71" i="1" s="1"/>
  <c r="P90" i="17" l="1"/>
  <c r="AU71" i="1" s="1"/>
  <c r="P92" i="8"/>
  <c r="AU62" i="1" s="1"/>
  <c r="R94" i="15"/>
  <c r="R87" i="18"/>
  <c r="T87" i="18"/>
  <c r="P87" i="18"/>
  <c r="AU72" i="1"/>
  <c r="T281" i="17"/>
  <c r="P94" i="7"/>
  <c r="AU61" i="1"/>
  <c r="T282" i="6"/>
  <c r="T93" i="5"/>
  <c r="T92" i="5"/>
  <c r="BK95" i="7"/>
  <c r="T94" i="6"/>
  <c r="P96" i="14"/>
  <c r="BK301" i="9"/>
  <c r="J301" i="9"/>
  <c r="J71" i="9" s="1"/>
  <c r="R92" i="8"/>
  <c r="T95" i="15"/>
  <c r="BK281" i="17"/>
  <c r="J281" i="17"/>
  <c r="J66" i="17"/>
  <c r="BK93" i="5"/>
  <c r="BK92" i="5"/>
  <c r="J92" i="5"/>
  <c r="J63" i="5" s="1"/>
  <c r="T238" i="7"/>
  <c r="T94" i="7"/>
  <c r="P244" i="14"/>
  <c r="R91" i="17"/>
  <c r="R90" i="17" s="1"/>
  <c r="R86" i="16"/>
  <c r="R85" i="16"/>
  <c r="T96" i="10"/>
  <c r="T95" i="10"/>
  <c r="P93" i="5"/>
  <c r="P92" i="5"/>
  <c r="AU59" i="1"/>
  <c r="BK93" i="11"/>
  <c r="R238" i="7"/>
  <c r="R94" i="7"/>
  <c r="T93" i="12"/>
  <c r="T92" i="12"/>
  <c r="T257" i="15"/>
  <c r="R282" i="6"/>
  <c r="R94" i="6" s="1"/>
  <c r="BK95" i="6"/>
  <c r="J95" i="6" s="1"/>
  <c r="J64" i="6" s="1"/>
  <c r="T127" i="8"/>
  <c r="T92" i="8"/>
  <c r="R96" i="14"/>
  <c r="BK93" i="3"/>
  <c r="BK96" i="10"/>
  <c r="J96" i="10"/>
  <c r="J64" i="10" s="1"/>
  <c r="P95" i="10"/>
  <c r="AU64" i="1"/>
  <c r="T232" i="13"/>
  <c r="T94" i="13" s="1"/>
  <c r="R93" i="5"/>
  <c r="R92" i="5" s="1"/>
  <c r="P92" i="11"/>
  <c r="AU65" i="1" s="1"/>
  <c r="R92" i="3"/>
  <c r="BK147" i="11"/>
  <c r="J147" i="11"/>
  <c r="J67" i="11"/>
  <c r="T97" i="9"/>
  <c r="T96" i="9"/>
  <c r="T83" i="2"/>
  <c r="R93" i="12"/>
  <c r="R92" i="12" s="1"/>
  <c r="R391" i="10"/>
  <c r="R96" i="10"/>
  <c r="BK177" i="18"/>
  <c r="J177" i="18"/>
  <c r="J64" i="18"/>
  <c r="P301" i="9"/>
  <c r="P96" i="9" s="1"/>
  <c r="AU63" i="1" s="1"/>
  <c r="R301" i="9"/>
  <c r="R96" i="9" s="1"/>
  <c r="T95" i="13"/>
  <c r="T147" i="11"/>
  <c r="T92" i="11"/>
  <c r="R244" i="14"/>
  <c r="P257" i="15"/>
  <c r="P94" i="15"/>
  <c r="AU69" i="1"/>
  <c r="R97" i="9"/>
  <c r="P92" i="4"/>
  <c r="P91" i="4"/>
  <c r="AU58" i="1"/>
  <c r="P86" i="16"/>
  <c r="P85" i="16" s="1"/>
  <c r="AU70" i="1" s="1"/>
  <c r="R92" i="4"/>
  <c r="R91" i="4" s="1"/>
  <c r="P97" i="9"/>
  <c r="R232" i="13"/>
  <c r="R94" i="13"/>
  <c r="P83" i="2"/>
  <c r="AU55" i="1"/>
  <c r="T91" i="17"/>
  <c r="T90" i="17" s="1"/>
  <c r="P127" i="3"/>
  <c r="P92" i="3"/>
  <c r="AU57" i="1"/>
  <c r="J94" i="5"/>
  <c r="J65" i="5" s="1"/>
  <c r="J96" i="7"/>
  <c r="J65" i="7" s="1"/>
  <c r="BK93" i="8"/>
  <c r="J94" i="11"/>
  <c r="J65" i="11"/>
  <c r="BK88" i="18"/>
  <c r="J106" i="18"/>
  <c r="J63" i="18" s="1"/>
  <c r="J94" i="3"/>
  <c r="J65" i="3"/>
  <c r="BK96" i="14"/>
  <c r="J96" i="14"/>
  <c r="J64" i="14"/>
  <c r="BK91" i="17"/>
  <c r="BK90" i="17" s="1"/>
  <c r="J90" i="17" s="1"/>
  <c r="J30" i="17" s="1"/>
  <c r="AG71" i="1" s="1"/>
  <c r="J282" i="17"/>
  <c r="J67" i="17" s="1"/>
  <c r="BK238" i="7"/>
  <c r="J238" i="7" s="1"/>
  <c r="J69" i="7" s="1"/>
  <c r="J148" i="11"/>
  <c r="J68" i="11"/>
  <c r="J85" i="2"/>
  <c r="J61" i="2"/>
  <c r="J96" i="6"/>
  <c r="J65" i="6" s="1"/>
  <c r="BK282" i="6"/>
  <c r="J282" i="6"/>
  <c r="J69" i="6"/>
  <c r="BK257" i="15"/>
  <c r="J257" i="15" s="1"/>
  <c r="J69" i="15" s="1"/>
  <c r="BK92" i="4"/>
  <c r="BK91" i="4"/>
  <c r="J91" i="4"/>
  <c r="J32" i="4" s="1"/>
  <c r="AG58" i="1" s="1"/>
  <c r="AN58" i="1" s="1"/>
  <c r="J178" i="18"/>
  <c r="J65" i="18"/>
  <c r="BK93" i="12"/>
  <c r="J93" i="12" s="1"/>
  <c r="J64" i="12" s="1"/>
  <c r="BK86" i="16"/>
  <c r="BK85" i="16" s="1"/>
  <c r="J85" i="16" s="1"/>
  <c r="J30" i="16" s="1"/>
  <c r="AG70" i="1" s="1"/>
  <c r="J302" i="9"/>
  <c r="J72" i="9" s="1"/>
  <c r="J97" i="10"/>
  <c r="J65" i="10" s="1"/>
  <c r="BK232" i="13"/>
  <c r="J232" i="13" s="1"/>
  <c r="J69" i="13" s="1"/>
  <c r="BK391" i="10"/>
  <c r="J391" i="10"/>
  <c r="J70" i="10"/>
  <c r="J81" i="19"/>
  <c r="J60" i="19" s="1"/>
  <c r="BK127" i="3"/>
  <c r="J127" i="3"/>
  <c r="J67" i="3" s="1"/>
  <c r="BK97" i="9"/>
  <c r="J97" i="9"/>
  <c r="J64" i="9" s="1"/>
  <c r="BK244" i="14"/>
  <c r="J244" i="14" s="1"/>
  <c r="J70" i="14" s="1"/>
  <c r="BK83" i="2"/>
  <c r="J83" i="2"/>
  <c r="J59" i="2"/>
  <c r="BK95" i="13"/>
  <c r="J95" i="13" s="1"/>
  <c r="J64" i="13" s="1"/>
  <c r="BK95" i="15"/>
  <c r="J95" i="15"/>
  <c r="J64" i="15"/>
  <c r="BK127" i="8"/>
  <c r="J127" i="8"/>
  <c r="J67" i="8"/>
  <c r="F35" i="7"/>
  <c r="AZ61" i="1" s="1"/>
  <c r="J33" i="19"/>
  <c r="AV73" i="1"/>
  <c r="AT73" i="1" s="1"/>
  <c r="F35" i="12"/>
  <c r="AZ66" i="1"/>
  <c r="J30" i="19"/>
  <c r="AG73" i="1"/>
  <c r="F35" i="11"/>
  <c r="AZ65" i="1"/>
  <c r="J33" i="2"/>
  <c r="AV55" i="1"/>
  <c r="AT55" i="1" s="1"/>
  <c r="J33" i="18"/>
  <c r="AV72" i="1" s="1"/>
  <c r="AT72" i="1" s="1"/>
  <c r="J35" i="11"/>
  <c r="AV65" i="1" s="1"/>
  <c r="AT65" i="1" s="1"/>
  <c r="J33" i="16"/>
  <c r="AV70" i="1"/>
  <c r="AT70" i="1"/>
  <c r="F35" i="15"/>
  <c r="AZ69" i="1" s="1"/>
  <c r="BB56" i="1"/>
  <c r="AX56" i="1"/>
  <c r="BC56" i="1"/>
  <c r="AY56" i="1"/>
  <c r="J35" i="10"/>
  <c r="AV64" i="1" s="1"/>
  <c r="AT64" i="1" s="1"/>
  <c r="J35" i="12"/>
  <c r="AV66" i="1" s="1"/>
  <c r="AT66" i="1" s="1"/>
  <c r="J35" i="9"/>
  <c r="AV63" i="1"/>
  <c r="AT63" i="1"/>
  <c r="F35" i="8"/>
  <c r="AZ62" i="1"/>
  <c r="J35" i="8"/>
  <c r="AV62" i="1"/>
  <c r="AT62" i="1"/>
  <c r="F35" i="6"/>
  <c r="AZ60" i="1"/>
  <c r="BA56" i="1"/>
  <c r="AW56" i="1"/>
  <c r="J35" i="4"/>
  <c r="AV58" i="1" s="1"/>
  <c r="AT58" i="1" s="1"/>
  <c r="J35" i="14"/>
  <c r="AV68" i="1"/>
  <c r="AT68" i="1"/>
  <c r="J33" i="17"/>
  <c r="AV71" i="1"/>
  <c r="AT71" i="1"/>
  <c r="J35" i="7"/>
  <c r="AV61" i="1" s="1"/>
  <c r="AT61" i="1" s="1"/>
  <c r="F35" i="10"/>
  <c r="AZ64" i="1"/>
  <c r="F33" i="18"/>
  <c r="AZ72" i="1"/>
  <c r="F33" i="16"/>
  <c r="AZ70" i="1" s="1"/>
  <c r="F35" i="14"/>
  <c r="AZ68" i="1" s="1"/>
  <c r="F35" i="4"/>
  <c r="AZ58" i="1"/>
  <c r="F35" i="13"/>
  <c r="AZ67" i="1"/>
  <c r="J35" i="6"/>
  <c r="AV60" i="1" s="1"/>
  <c r="AT60" i="1" s="1"/>
  <c r="F35" i="5"/>
  <c r="AZ59" i="1"/>
  <c r="F33" i="17"/>
  <c r="AZ71" i="1"/>
  <c r="BD56" i="1"/>
  <c r="F35" i="3"/>
  <c r="AZ57" i="1" s="1"/>
  <c r="J35" i="15"/>
  <c r="AV69" i="1"/>
  <c r="AT69" i="1"/>
  <c r="F33" i="2"/>
  <c r="AZ55" i="1"/>
  <c r="J35" i="13"/>
  <c r="AV67" i="1" s="1"/>
  <c r="AT67" i="1" s="1"/>
  <c r="J35" i="5"/>
  <c r="AV59" i="1"/>
  <c r="AT59" i="1"/>
  <c r="F33" i="19"/>
  <c r="AZ73" i="1"/>
  <c r="J35" i="3"/>
  <c r="AV57" i="1"/>
  <c r="AT57" i="1" s="1"/>
  <c r="F35" i="9"/>
  <c r="AZ63" i="1"/>
  <c r="R95" i="10" l="1"/>
  <c r="BK92" i="11"/>
  <c r="J92" i="11"/>
  <c r="J63" i="11" s="1"/>
  <c r="P95" i="14"/>
  <c r="AU68" i="1"/>
  <c r="AU56" i="1" s="1"/>
  <c r="T94" i="15"/>
  <c r="BK92" i="8"/>
  <c r="J92" i="8" s="1"/>
  <c r="J63" i="8" s="1"/>
  <c r="R95" i="14"/>
  <c r="BK87" i="18"/>
  <c r="J87" i="18"/>
  <c r="J59" i="18"/>
  <c r="BK92" i="3"/>
  <c r="J92" i="3"/>
  <c r="J63" i="3" s="1"/>
  <c r="BK94" i="7"/>
  <c r="J94" i="7"/>
  <c r="J32" i="7" s="1"/>
  <c r="AG61" i="1" s="1"/>
  <c r="AN61" i="1" s="1"/>
  <c r="J39" i="17"/>
  <c r="J39" i="19"/>
  <c r="J41" i="4"/>
  <c r="J39" i="16"/>
  <c r="J93" i="5"/>
  <c r="J64" i="5"/>
  <c r="J95" i="7"/>
  <c r="J64" i="7"/>
  <c r="J91" i="17"/>
  <c r="J60" i="17"/>
  <c r="J93" i="8"/>
  <c r="J64" i="8"/>
  <c r="BK95" i="14"/>
  <c r="J95" i="14" s="1"/>
  <c r="J32" i="14" s="1"/>
  <c r="AG68" i="1" s="1"/>
  <c r="AN68" i="1" s="1"/>
  <c r="BK95" i="10"/>
  <c r="J95" i="10"/>
  <c r="J63" i="10" s="1"/>
  <c r="J93" i="3"/>
  <c r="J64" i="3"/>
  <c r="J92" i="4"/>
  <c r="J64" i="4"/>
  <c r="BK94" i="6"/>
  <c r="J94" i="6"/>
  <c r="J93" i="11"/>
  <c r="J64" i="11"/>
  <c r="J59" i="16"/>
  <c r="J86" i="16"/>
  <c r="J60" i="16"/>
  <c r="BK92" i="12"/>
  <c r="J92" i="12" s="1"/>
  <c r="J32" i="12" s="1"/>
  <c r="AG66" i="1" s="1"/>
  <c r="AN66" i="1" s="1"/>
  <c r="BK94" i="13"/>
  <c r="J94" i="13"/>
  <c r="J59" i="17"/>
  <c r="J63" i="4"/>
  <c r="BK96" i="9"/>
  <c r="J96" i="9"/>
  <c r="J63" i="9"/>
  <c r="BK94" i="15"/>
  <c r="J94" i="15"/>
  <c r="J63" i="15"/>
  <c r="J88" i="18"/>
  <c r="J60" i="18"/>
  <c r="AN73" i="1"/>
  <c r="AN71" i="1"/>
  <c r="AN70" i="1"/>
  <c r="BB54" i="1"/>
  <c r="AX54" i="1"/>
  <c r="J30" i="2"/>
  <c r="AG55" i="1"/>
  <c r="AN55" i="1"/>
  <c r="BC54" i="1"/>
  <c r="AY54" i="1"/>
  <c r="J32" i="13"/>
  <c r="AG67" i="1"/>
  <c r="AN67" i="1"/>
  <c r="J32" i="6"/>
  <c r="AG60" i="1"/>
  <c r="AN60" i="1"/>
  <c r="J32" i="5"/>
  <c r="AG59" i="1"/>
  <c r="AN59" i="1"/>
  <c r="BA54" i="1"/>
  <c r="AW54" i="1"/>
  <c r="AK30" i="1"/>
  <c r="AZ56" i="1"/>
  <c r="AV56" i="1"/>
  <c r="AT56" i="1"/>
  <c r="BD54" i="1"/>
  <c r="W33" i="1" s="1"/>
  <c r="J41" i="12" l="1"/>
  <c r="J63" i="12"/>
  <c r="J63" i="13"/>
  <c r="J41" i="5"/>
  <c r="J41" i="6"/>
  <c r="J39" i="2"/>
  <c r="J63" i="6"/>
  <c r="J63" i="7"/>
  <c r="J41" i="13"/>
  <c r="J41" i="14"/>
  <c r="J63" i="14"/>
  <c r="J41" i="7"/>
  <c r="J32" i="11"/>
  <c r="AG65" i="1"/>
  <c r="AN65" i="1"/>
  <c r="J32" i="10"/>
  <c r="AG64" i="1" s="1"/>
  <c r="AN64" i="1" s="1"/>
  <c r="J32" i="15"/>
  <c r="AG69" i="1"/>
  <c r="AN69" i="1"/>
  <c r="AU54" i="1"/>
  <c r="W32" i="1"/>
  <c r="W31" i="1"/>
  <c r="AZ54" i="1"/>
  <c r="AV54" i="1"/>
  <c r="AK29" i="1"/>
  <c r="W30" i="1"/>
  <c r="J32" i="8"/>
  <c r="AG62" i="1"/>
  <c r="AN62" i="1"/>
  <c r="J32" i="3"/>
  <c r="AG57" i="1" s="1"/>
  <c r="AN57" i="1" s="1"/>
  <c r="J30" i="18"/>
  <c r="AG72" i="1"/>
  <c r="AN72" i="1"/>
  <c r="J32" i="9"/>
  <c r="AG63" i="1"/>
  <c r="AN63" i="1"/>
  <c r="J41" i="9" l="1"/>
  <c r="J41" i="11"/>
  <c r="J39" i="18"/>
  <c r="J41" i="3"/>
  <c r="J41" i="10"/>
  <c r="J41" i="8"/>
  <c r="J41" i="15"/>
  <c r="AG56" i="1"/>
  <c r="AN56" i="1"/>
  <c r="AT54" i="1"/>
  <c r="W29" i="1"/>
  <c r="AG54" i="1" l="1"/>
  <c r="AN54" i="1"/>
  <c r="AK26" i="1" l="1"/>
  <c r="AK35" i="1"/>
</calcChain>
</file>

<file path=xl/sharedStrings.xml><?xml version="1.0" encoding="utf-8"?>
<sst xmlns="http://schemas.openxmlformats.org/spreadsheetml/2006/main" count="32954" uniqueCount="1546">
  <si>
    <t>Export Komplet</t>
  </si>
  <si>
    <t>VZ</t>
  </si>
  <si>
    <t>2.0</t>
  </si>
  <si>
    <t>ZAMOK</t>
  </si>
  <si>
    <t>False</t>
  </si>
  <si>
    <t>{f8826cd6-1ba5-4c0a-aeca-ef8f7575e9a7}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</si>
  <si>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</si>
  <si>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</si>
  <si>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</si>
  <si>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</si>
  <si>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</si>
  <si>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</si>
  <si>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</si>
  <si>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</si>
  <si>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N11922025h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</si>
  <si>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</si>
  <si>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</si>
  <si>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skateparkového hřiště, Bystřice pod Hostýnem revize</t>
  </si>
  <si>
    <t>KSO:</t>
  </si>
  <si>
    <t/>
  </si>
  <si>
    <t>CC-CZ:</t>
  </si>
  <si>
    <t>Místo:</t>
  </si>
  <si>
    <t xml:space="preserve"> </t>
  </si>
  <si>
    <t>Datum:</t>
  </si>
  <si>
    <t>9. 3. 2026</t>
  </si>
  <si>
    <t>Zadavatel:</t>
  </si>
  <si>
    <t>IČ:</t>
  </si>
  <si>
    <t>Město Bystřice pod Hostýnem</t>
  </si>
  <si>
    <t>DIČ:</t>
  </si>
  <si>
    <t>Účastník:</t>
  </si>
  <si>
    <t>Vyplň údaj</t>
  </si>
  <si>
    <t>Projektant:</t>
  </si>
  <si>
    <t>Michal Langoš, Hranice na Moravě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</si>
  <si>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</si>
  <si>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</si>
  <si>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</si>
  <si>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</si>
  <si>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</si>
  <si>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</si>
  <si>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</si>
  <si>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</si>
  <si>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</si>
  <si>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</si>
  <si>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</si>
  <si>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</si>
  <si>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</si>
  <si>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</si>
  <si>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</si>
  <si>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</si>
  <si>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</si>
  <si>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</si>
  <si>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</si>
  <si>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</si>
  <si>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</si>
  <si>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</si>
  <si>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</si>
  <si>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</si>
  <si>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</si>
  <si>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</si>
  <si>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</si>
  <si>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</si>
  <si>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</si>
  <si>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</si>
  <si>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</si>
  <si>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</si>
  <si>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</si>
  <si>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</si>
  <si>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</si>
  <si>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</si>
  <si>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</si>
  <si>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</si>
  <si>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</si>
  <si>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</si>
  <si>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</si>
  <si>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</si>
  <si>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</si>
  <si>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</si>
  <si>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Výkopy, základy</t>
  </si>
  <si>
    <t>STA</t>
  </si>
  <si>
    <t>1</t>
  </si>
  <si>
    <t>{7824b909-4ecd-4332-bb09-157a249e9834}</t>
  </si>
  <si>
    <t>2</t>
  </si>
  <si>
    <t>02</t>
  </si>
  <si>
    <t>Překážky architektonicko stavební řešení</t>
  </si>
  <si>
    <t>{ce6632cc-1727-4b48-8b0c-6be7459aa466}</t>
  </si>
  <si>
    <t>0201</t>
  </si>
  <si>
    <t>Překážka 1 - Flat rail hranatý</t>
  </si>
  <si>
    <t>Soupis</t>
  </si>
  <si>
    <t>{84d433a1-8040-4e8b-b8ad-b0d1dc22f5ad}</t>
  </si>
  <si>
    <t>0202</t>
  </si>
  <si>
    <t>Překážka 2 - Rohový funbox</t>
  </si>
  <si>
    <t>{e7adbe04-03d4-4c56-873e-41919d62dd7c}</t>
  </si>
  <si>
    <t>0203</t>
  </si>
  <si>
    <t>Překážka 3 - Rozjezdová banková sestava</t>
  </si>
  <si>
    <t>{af46a788-5508-42c1-8c4b-a8ca3932689e}</t>
  </si>
  <si>
    <t>0204</t>
  </si>
  <si>
    <t>Překážka 4 - Mini U - rampa s extensionem</t>
  </si>
  <si>
    <t>{895bf524-984d-4f5e-81bc-7c939470b0b5}</t>
  </si>
  <si>
    <t>0205</t>
  </si>
  <si>
    <t>Překážka 5 - Šikmý rail hranatý</t>
  </si>
  <si>
    <t>{d8626022-abb3-455f-9fd6-c16ff263385b}</t>
  </si>
  <si>
    <t>0206</t>
  </si>
  <si>
    <t>Překážka 6 - Rovný rail hranatý</t>
  </si>
  <si>
    <t>{9715e8cd-eeeb-4090-8f19-b6c5161319f0}</t>
  </si>
  <si>
    <t>0207</t>
  </si>
  <si>
    <t>Překážka 7 - Manual table kombinovaný s velkým grind boxem</t>
  </si>
  <si>
    <t>{811f1013-b29d-41c8-b086-ff72e382f3f2}</t>
  </si>
  <si>
    <t>0208</t>
  </si>
  <si>
    <t>Překážka 8 - Lomený grindbox</t>
  </si>
  <si>
    <t>{4d8b5899-33ec-4179-9f61-dd5d94053464}</t>
  </si>
  <si>
    <t>0209</t>
  </si>
  <si>
    <t>Překážka 9 - Lomený rail kulatý</t>
  </si>
  <si>
    <t>{369167c7-88d9-4830-acdf-4fefa814d711}</t>
  </si>
  <si>
    <t>0210</t>
  </si>
  <si>
    <t>Překážka 10 - Schody + eurogap</t>
  </si>
  <si>
    <t>{9cb86274-6e86-45d1-aa7e-ef69ec482063}</t>
  </si>
  <si>
    <t>0211</t>
  </si>
  <si>
    <t>Překážka 11 - Pojezdové schody</t>
  </si>
  <si>
    <t>{57c73d83-5d98-42c8-8d3e-5cd3b0ebaafb}</t>
  </si>
  <si>
    <t>0212</t>
  </si>
  <si>
    <t>Překážka 12 - Rozjezdový mini bank s grind boxem</t>
  </si>
  <si>
    <t>{9359325b-1d2b-4cab-878c-520a3359e374}</t>
  </si>
  <si>
    <t>0213</t>
  </si>
  <si>
    <t>Překážka 13 - Rozjezdová radiusová sestava</t>
  </si>
  <si>
    <t>{d7606a43-f5f0-43ee-a6ac-83fe49c7037c}</t>
  </si>
  <si>
    <t>03</t>
  </si>
  <si>
    <t>Betonové podlahy skateparku</t>
  </si>
  <si>
    <t>{ab4c151a-f6dc-4b15-b859-77c41b62f5a6}</t>
  </si>
  <si>
    <t>04</t>
  </si>
  <si>
    <t>Pojezdová plocha, vsakovací lem, mobiliář</t>
  </si>
  <si>
    <t>{27a16eac-30c9-4c54-b4bc-5b5d15ce2eb2}</t>
  </si>
  <si>
    <t>05</t>
  </si>
  <si>
    <t>Přeložka vnitřního vedení, osvětlení areálu</t>
  </si>
  <si>
    <t>{fe4d6ae3-4ac5-49a3-b271-55eaef544415}</t>
  </si>
  <si>
    <t>06</t>
  </si>
  <si>
    <t>Ostatní náklady</t>
  </si>
  <si>
    <t>{05e2be5d-e6bf-4fe3-a6f2-1785358d1151}</t>
  </si>
  <si>
    <t>KRYCÍ LIST SOUPISU PRACÍ</t>
  </si>
  <si>
    <t>Objekt:</t>
  </si>
  <si>
    <t>01 - Výkopy, základy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</si>
  <si>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</si>
  <si>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</si>
  <si>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</si>
  <si>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</si>
  <si>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</si>
  <si>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</si>
  <si>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</si>
  <si>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</si>
  <si>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</si>
  <si>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</si>
  <si>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</si>
  <si>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</si>
  <si>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</si>
  <si>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</si>
  <si>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</si>
  <si>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</si>
  <si>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</si>
  <si>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</si>
  <si>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</si>
  <si>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</si>
  <si>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</si>
  <si>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</si>
  <si>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</si>
  <si>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</si>
  <si>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</si>
  <si>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</si>
  <si>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112101103</t>
  </si>
  <si>
    <t>Odstranění stromů s odřezáním kmene a s odvětvením listnatých, průměru kmene přes 500 do 700 mm</t>
  </si>
  <si>
    <t>kus</t>
  </si>
  <si>
    <t>CS ÚRS 2026 01</t>
  </si>
  <si>
    <t>4</t>
  </si>
  <si>
    <t>-47415556</t>
  </si>
  <si>
    <t>Online PSC</t>
  </si>
  <si>
    <t>https://podminky.urs.cz/item/CS_URS_2026_01/112101103</t>
  </si>
  <si>
    <t>VV</t>
  </si>
  <si>
    <t>půdorys výkopů revize</t>
  </si>
  <si>
    <t>8</t>
  </si>
  <si>
    <t>Součet</t>
  </si>
  <si>
    <t>112251103</t>
  </si>
  <si>
    <t>Odstranění pařezů strojně s jejich vykopáním nebo vytrháním průměru přes 500 do 700 mm</t>
  </si>
  <si>
    <t>-1432516763</t>
  </si>
  <si>
    <t>https://podminky.urs.cz/item/CS_URS_2026_01/112251103</t>
  </si>
  <si>
    <t>3</t>
  </si>
  <si>
    <t>121151123</t>
  </si>
  <si>
    <t>Sejmutí ornice strojně při souvislé ploše přes 500 m2, tl. vrstvy do 200 mm</t>
  </si>
  <si>
    <t>m2</t>
  </si>
  <si>
    <t>-1890662817</t>
  </si>
  <si>
    <t>https://podminky.urs.cz/item/CS_URS_2026_01/121151123</t>
  </si>
  <si>
    <t>887,0</t>
  </si>
  <si>
    <t>131251105</t>
  </si>
  <si>
    <t>Hloubení nezapažených jam a zářezů strojně s urovnáním dna do předepsaného profilu a spádu v hornině třídy těžitelnosti I skupiny 3 přes 500 do 1 000 m3</t>
  </si>
  <si>
    <t>m3</t>
  </si>
  <si>
    <t>-2009906470</t>
  </si>
  <si>
    <t>https://podminky.urs.cz/item/CS_URS_2026_01/131251105</t>
  </si>
  <si>
    <t>603,0</t>
  </si>
  <si>
    <t>5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</si>
  <si>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</si>
  <si>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</si>
  <si>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785423362</t>
  </si>
  <si>
    <t>https://podminky.urs.cz/item/CS_URS_2026_01/161151103</t>
  </si>
  <si>
    <t>půdorys výkopů</t>
  </si>
  <si>
    <t>6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</si>
  <si>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</si>
  <si>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</si>
  <si>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2076940575</t>
  </si>
  <si>
    <t>https://podminky.urs.cz/item/CS_URS_2026_01/162551108</t>
  </si>
  <si>
    <t>Mezisoučet</t>
  </si>
  <si>
    <t>obsypy překážek</t>
  </si>
  <si>
    <t>-288,7</t>
  </si>
  <si>
    <t>pod překážky</t>
  </si>
  <si>
    <t>-106,3</t>
  </si>
  <si>
    <t>7</t>
  </si>
  <si>
    <t>167151101</t>
  </si>
  <si>
    <t>Nakládání, skládání a překládání neulehlého výkopku nebo sypaniny strojně nakládání, množství do 100 m3, z horniny třídy těžitelnosti I, skupiny 1 až 3</t>
  </si>
  <si>
    <t>1065243784</t>
  </si>
  <si>
    <t>https://podminky.urs.cz/item/CS_URS_2026_01/167151101</t>
  </si>
  <si>
    <t>288,7</t>
  </si>
  <si>
    <t>106,3</t>
  </si>
  <si>
    <t>171151111</t>
  </si>
  <si>
    <t>Uložení sypanin do násypů strojně s rozprostřením sypaniny ve vrstvách a s hrubým urovnáním zhutněných z hornin nesoudržných sypkých</t>
  </si>
  <si>
    <t>-1019492264</t>
  </si>
  <si>
    <t>https://podminky.urs.cz/item/CS_URS_2026_01/171151111</t>
  </si>
  <si>
    <t>9</t>
  </si>
  <si>
    <t>171201231</t>
  </si>
  <si>
    <t>Poplatek za předání zeminy a kamení recyklačnímu zařízení zatříděné do Katalogu odpadů pod kódem 17 05 04</t>
  </si>
  <si>
    <t>t</t>
  </si>
  <si>
    <t>-386013234</t>
  </si>
  <si>
    <t>https://podminky.urs.cz/item/CS_URS_2026_01/171201231</t>
  </si>
  <si>
    <t>P</t>
  </si>
  <si>
    <t>Poznámka k položce:_x000D_
skládka v Bystřici p.H.</t>
  </si>
  <si>
    <t>208*2 'Přepočtené koeficientem množství</t>
  </si>
  <si>
    <t>10</t>
  </si>
  <si>
    <t>171251201</t>
  </si>
  <si>
    <t>Uložení sypaniny na skládky nebo meziskládky bez hutnění s upravením uložené sypaniny do předepsaného tvaru</t>
  </si>
  <si>
    <t>-374806890</t>
  </si>
  <si>
    <t>https://podminky.urs.cz/item/CS_URS_2026_01/171251201</t>
  </si>
  <si>
    <t>11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</si>
  <si>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</si>
  <si>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</si>
  <si>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1151355088</t>
  </si>
  <si>
    <t>https://podminky.urs.cz/item/CS_URS_2026_01/175151201</t>
  </si>
  <si>
    <t>M</t>
  </si>
  <si>
    <t>1036R</t>
  </si>
  <si>
    <t xml:space="preserve">zemina pro terénní úpravy </t>
  </si>
  <si>
    <t>vlastní</t>
  </si>
  <si>
    <t>1484210010</t>
  </si>
  <si>
    <t>Poznámka k položce:_x000D_
použije se zemina z výkopů</t>
  </si>
  <si>
    <t>288,7*2 'Přepočtené koeficientem množství</t>
  </si>
  <si>
    <t>13</t>
  </si>
  <si>
    <t>181351103</t>
  </si>
  <si>
    <t>Rozprostření a urovnání ornice v rovině nebo ve svahu sklonu do 1:5 strojně při souvislé ploše přes 100 do 500 m2, tl. vrstvy do 200 mm</t>
  </si>
  <si>
    <t>42723426</t>
  </si>
  <si>
    <t>https://podminky.urs.cz/item/CS_URS_2026_01/181351103</t>
  </si>
  <si>
    <t>216,9</t>
  </si>
  <si>
    <t>14</t>
  </si>
  <si>
    <t>181951112</t>
  </si>
  <si>
    <t>Úprava pláně vyrovnáním výškových rozdílů strojně v hornině třídy těžitelnosti I, skupiny 1 až 3 se zhutněním</t>
  </si>
  <si>
    <t>-924134791</t>
  </si>
  <si>
    <t>https://podminky.urs.cz/item/CS_URS_2026_01/181951112</t>
  </si>
  <si>
    <t>15</t>
  </si>
  <si>
    <t>182251101</t>
  </si>
  <si>
    <t>Svahování trvalých svahů do projektovaných profilů strojně s potřebným přemístěním výkopku při svahování násypů v jakékoliv hornině</t>
  </si>
  <si>
    <t>685034528</t>
  </si>
  <si>
    <t>https://podminky.urs.cz/item/CS_URS_2026_01/182251101</t>
  </si>
  <si>
    <t>OST</t>
  </si>
  <si>
    <t>Ostatní</t>
  </si>
  <si>
    <t>16</t>
  </si>
  <si>
    <t>OST 01</t>
  </si>
  <si>
    <t>Vytýčení podzemních sítí</t>
  </si>
  <si>
    <t>kpl</t>
  </si>
  <si>
    <t>512</t>
  </si>
  <si>
    <t>361935092</t>
  </si>
  <si>
    <t>17</t>
  </si>
  <si>
    <t>OST 02</t>
  </si>
  <si>
    <t>Vytýčení stavby geodetem</t>
  </si>
  <si>
    <t>2014430479</t>
  </si>
  <si>
    <t>18</t>
  </si>
  <si>
    <t>OST 03</t>
  </si>
  <si>
    <t>Rozbor zeminy</t>
  </si>
  <si>
    <t>ks</t>
  </si>
  <si>
    <t>-1309554085</t>
  </si>
  <si>
    <t>VRN</t>
  </si>
  <si>
    <t>Vedlejší rozpočtové náklady</t>
  </si>
  <si>
    <t>19</t>
  </si>
  <si>
    <t>VRN 01</t>
  </si>
  <si>
    <t>Zařízení staveniště</t>
  </si>
  <si>
    <t>%</t>
  </si>
  <si>
    <t>284110020</t>
  </si>
  <si>
    <t>02 - Překážky architektonicko stavební řešení</t>
  </si>
  <si>
    <t>Soupis:</t>
  </si>
  <si>
    <t>0201 - Překážka 1 - Flat rail hranatý</t>
  </si>
  <si>
    <t xml:space="preserve">    2 - Zakládání</t>
  </si>
  <si>
    <t xml:space="preserve">    998 - Přesun hmot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</si>
  <si>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</si>
  <si>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</si>
  <si>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</si>
  <si>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Zakládání</t>
  </si>
  <si>
    <t>275321711</t>
  </si>
  <si>
    <t>Základy z betonu železového (bez výztuže) patky z betonu bez zvláštních nároků na prostředí tř. C 35/45</t>
  </si>
  <si>
    <t>-1531451192</t>
  </si>
  <si>
    <t>https://podminky.urs.cz/item/CS_URS_2026_01/275321711</t>
  </si>
  <si>
    <t>překážka 1 výkres tvaru</t>
  </si>
  <si>
    <t>0,3*0,3*0,3</t>
  </si>
  <si>
    <t>275351121</t>
  </si>
  <si>
    <t>Bednění základů patek zřízení</t>
  </si>
  <si>
    <t>1935334314</t>
  </si>
  <si>
    <t>https://podminky.urs.cz/item/CS_URS_2026_01/275351121</t>
  </si>
  <si>
    <t>překážka 1 výkes tvaru</t>
  </si>
  <si>
    <t>(0,3+0,3)*2*0,3</t>
  </si>
  <si>
    <t>275351122</t>
  </si>
  <si>
    <t>Bednění základů patek odstranění</t>
  </si>
  <si>
    <t>-1146010907</t>
  </si>
  <si>
    <t>https://podminky.urs.cz/item/CS_URS_2026_01/275351122</t>
  </si>
  <si>
    <t>275362021</t>
  </si>
  <si>
    <t>Výztuž základů patek ze svařovaných sítí z drátů typu KARI</t>
  </si>
  <si>
    <t>-2108073656</t>
  </si>
  <si>
    <t>https://podminky.urs.cz/item/CS_URS_2026_01/275362021</t>
  </si>
  <si>
    <t>kari 5/100/100</t>
  </si>
  <si>
    <t>(0,3*0,3*3,08/1000)*2</t>
  </si>
  <si>
    <t>998</t>
  </si>
  <si>
    <t>Přesun hmot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</si>
  <si>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</si>
  <si>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</si>
  <si>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-122165583</t>
  </si>
  <si>
    <t>https://podminky.urs.cz/item/CS_URS_2026_01/998011008</t>
  </si>
  <si>
    <t>PSV</t>
  </si>
  <si>
    <t>Práce a dodávky PSV</t>
  </si>
  <si>
    <t>767</t>
  </si>
  <si>
    <t>Konstrukce zámečnické</t>
  </si>
  <si>
    <t>767995112</t>
  </si>
  <si>
    <t>Montáž ostatních atypických zámečnických konstrukcí hmotnosti přes 5 do 10 kg</t>
  </si>
  <si>
    <t>kg</t>
  </si>
  <si>
    <t>916274499</t>
  </si>
  <si>
    <t>https://podminky.urs.cz/item/CS_URS_2026_01/767995112</t>
  </si>
  <si>
    <t>jakl 60/3</t>
  </si>
  <si>
    <t>10,64*6,79</t>
  </si>
  <si>
    <t>pásová ocel 50/3</t>
  </si>
  <si>
    <t>0,6*1,18</t>
  </si>
  <si>
    <t>14550254</t>
  </si>
  <si>
    <t>profil ocelový svařovaný jakost S235 průřez čtvercový 60x60x3mm</t>
  </si>
  <si>
    <t>32</t>
  </si>
  <si>
    <t>103984955</t>
  </si>
  <si>
    <t>10,64*6,79/1000</t>
  </si>
  <si>
    <t>13011042</t>
  </si>
  <si>
    <t>tyč ocelová plochá jakost S235JR (11 375) 50x3mm</t>
  </si>
  <si>
    <t>-1209731497</t>
  </si>
  <si>
    <t>0,6*1,18/1000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</si>
  <si>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</si>
  <si>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</si>
  <si>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1546586416</t>
  </si>
  <si>
    <t>https://podminky.urs.cz/item/CS_URS_2026_01/998767121</t>
  </si>
  <si>
    <t>789</t>
  </si>
  <si>
    <t>Povrchové úpravy ocelových konstrukcí a technologických zařízení</t>
  </si>
  <si>
    <t>789111141</t>
  </si>
  <si>
    <t>Úpravy povrchů pod nátěry zařízení s povrchem nečlenitým odstranění rzi a nečistot mechanizovaným čištěním stupeň přípravy St 3, stupeň zrezivění B</t>
  </si>
  <si>
    <t>-758347847</t>
  </si>
  <si>
    <t>https://podminky.urs.cz/item/CS_URS_2026_01/789111141</t>
  </si>
  <si>
    <t>10,64*0,23</t>
  </si>
  <si>
    <t>789111260</t>
  </si>
  <si>
    <t>Úpravy povrchů pod nátěry zařízení s povrchem nečlenitým očištění ometením</t>
  </si>
  <si>
    <t>648234495</t>
  </si>
  <si>
    <t>https://podminky.urs.cz/item/CS_URS_2026_01/789111260</t>
  </si>
  <si>
    <t>789412533</t>
  </si>
  <si>
    <t>Žárové stříkání zařízení slitinou zinacor ZnAl, s povrchem členitým, tloušťky 100 μm</t>
  </si>
  <si>
    <t>-1252776399</t>
  </si>
  <si>
    <t>https://podminky.urs.cz/item/CS_URS_2026_01/789412533</t>
  </si>
  <si>
    <t>777161683</t>
  </si>
  <si>
    <t>0202 - Překážka 2 - Rohový funbox</t>
  </si>
  <si>
    <t xml:space="preserve">    6 - Úpravy povrchů, podlahy a osazování výplní</t>
  </si>
  <si>
    <t xml:space="preserve">    9 - Ostatní konstrukce a práce, bourání</t>
  </si>
  <si>
    <t>213141112</t>
  </si>
  <si>
    <t>Zřízení vrstvy z geotextilie filtrační, separační, odvodňovací, ochranné, výztužné nebo protierozní v rovině nebo ve sklonu do 1:5, šířky přes 3 do 6 m</t>
  </si>
  <si>
    <t>279848801</t>
  </si>
  <si>
    <t>https://podminky.urs.cz/item/CS_URS_2026_01/213141112</t>
  </si>
  <si>
    <t>překážka 2 výkres tvaru</t>
  </si>
  <si>
    <t>půdorys skladba S1</t>
  </si>
  <si>
    <t>č.p. 15A</t>
  </si>
  <si>
    <t>7,07</t>
  </si>
  <si>
    <t>č.p. 15B</t>
  </si>
  <si>
    <t>č.p.16</t>
  </si>
  <si>
    <t>8,66</t>
  </si>
  <si>
    <t>č.p.17</t>
  </si>
  <si>
    <t>3,2</t>
  </si>
  <si>
    <t>69311081</t>
  </si>
  <si>
    <t>geotextilie netkaná separační, ochranná, filtrační, drenážní PES 300g/m2</t>
  </si>
  <si>
    <t>733318617</t>
  </si>
  <si>
    <t>26*1,1845 'Přepočtené koeficientem množství</t>
  </si>
  <si>
    <t>213311151</t>
  </si>
  <si>
    <t>Polštáře zhutněné pod základy ze štěrkodrti netříděné</t>
  </si>
  <si>
    <t>1874233590</t>
  </si>
  <si>
    <t>https://podminky.urs.cz/item/CS_URS_2026_01/213311151</t>
  </si>
  <si>
    <t>7,07*0,3</t>
  </si>
  <si>
    <t>8,66*0,3</t>
  </si>
  <si>
    <t>3,2*0,3</t>
  </si>
  <si>
    <t>Úpravy povrchů, podlahy a osazování výplní</t>
  </si>
  <si>
    <t>631311236</t>
  </si>
  <si>
    <t>Mazanina z betonu prostého se zvýšenými nároky na prostředí tl. přes 120 do 240 mm tř. C 35/45</t>
  </si>
  <si>
    <t>79248340</t>
  </si>
  <si>
    <t>https://podminky.urs.cz/item/CS_URS_2026_01/631311236</t>
  </si>
  <si>
    <t>1,13</t>
  </si>
  <si>
    <t>1,39</t>
  </si>
  <si>
    <t>0,51</t>
  </si>
  <si>
    <t>631319013</t>
  </si>
  <si>
    <t>Příplatek k cenám mazanin za úpravu povrchu mazaniny přehlazením, mazanina tl. přes 120 do 240 mm</t>
  </si>
  <si>
    <t>2140070763</t>
  </si>
  <si>
    <t>https://podminky.urs.cz/item/CS_URS_2026_01/631319013</t>
  </si>
  <si>
    <t>631319175</t>
  </si>
  <si>
    <t>Příplatek k cenám mazanin za stržení povrchu spodní vrstvy mazaniny latí před vložením výztuže nebo pletiva pro tl. obou vrstev mazaniny přes 120 do 240 mm</t>
  </si>
  <si>
    <t>-1658505308</t>
  </si>
  <si>
    <t>https://podminky.urs.cz/item/CS_URS_2026_01/631319175</t>
  </si>
  <si>
    <t>631319185</t>
  </si>
  <si>
    <t>Příplatek k cenám mazanin za sklon přes 15° do 35° od vodorovné roviny, mazanina tl. přes 120 do 240 mm</t>
  </si>
  <si>
    <t>292963</t>
  </si>
  <si>
    <t>https://podminky.urs.cz/item/CS_URS_2026_01/631319185</t>
  </si>
  <si>
    <t>631351101</t>
  </si>
  <si>
    <t>Bednění v podlahách rýh a hran zřízení</t>
  </si>
  <si>
    <t>-460929478</t>
  </si>
  <si>
    <t>https://podminky.urs.cz/item/CS_URS_2026_01/631351101</t>
  </si>
  <si>
    <t>(4,2+6,0+4,2)*0,16</t>
  </si>
  <si>
    <t>631351102</t>
  </si>
  <si>
    <t>Bednění v podlahách rýh a hran odstranění</t>
  </si>
  <si>
    <t>-1810186497</t>
  </si>
  <si>
    <t>https://podminky.urs.cz/item/CS_URS_2026_01/631351102</t>
  </si>
  <si>
    <t>631362021</t>
  </si>
  <si>
    <t>Výztuž mazanin ze svařovaných sítí z drátů typu KARI</t>
  </si>
  <si>
    <t>791193729</t>
  </si>
  <si>
    <t>https://podminky.urs.cz/item/CS_URS_2026_01/631362021</t>
  </si>
  <si>
    <t>8,27*5,4/1000</t>
  </si>
  <si>
    <t>10,13*5,4/1000</t>
  </si>
  <si>
    <t>3,74*5,4/1000</t>
  </si>
  <si>
    <t>633991111</t>
  </si>
  <si>
    <t>Povrchová úprava betonových podlah nástřik proti odpařování vody</t>
  </si>
  <si>
    <t>-351035431</t>
  </si>
  <si>
    <t>https://podminky.urs.cz/item/CS_URS_2026_01/633991111</t>
  </si>
  <si>
    <t>Ostatní konstrukce a práce, bourání</t>
  </si>
  <si>
    <t>953943121</t>
  </si>
  <si>
    <t>Osazování drobných kovových předmětů výrobků ostatních jinde neuvedených do betonu se zajištěním polohy k bednění či k výztuži před zabetonováním hmotnosti do 1 kg/kus</t>
  </si>
  <si>
    <t>-826314807</t>
  </si>
  <si>
    <t>https://podminky.urs.cz/item/CS_URS_2026_01/953943121</t>
  </si>
  <si>
    <t>půdorys skladba S1distanční lišty</t>
  </si>
  <si>
    <t>10,61/2</t>
  </si>
  <si>
    <t>12,99/2</t>
  </si>
  <si>
    <t>4,8/2</t>
  </si>
  <si>
    <t>RMAT0001</t>
  </si>
  <si>
    <t>distanční lišta 100mm</t>
  </si>
  <si>
    <t>m</t>
  </si>
  <si>
    <t>144187379</t>
  </si>
  <si>
    <t>půdorys skladba S1 distanční lišty</t>
  </si>
  <si>
    <t>10,61</t>
  </si>
  <si>
    <t>12,99</t>
  </si>
  <si>
    <t>4,8</t>
  </si>
  <si>
    <t>39,01*1,1 'Přepočtené koeficientem množství</t>
  </si>
  <si>
    <t>967407377</t>
  </si>
  <si>
    <t>598723649</t>
  </si>
  <si>
    <t>0203 - Překážka 3 - Rozjezdová banková sestava</t>
  </si>
  <si>
    <t xml:space="preserve">    3 - Svislé a kompletní konstrukce</t>
  </si>
  <si>
    <t>překážka 3 výkres tvaru</t>
  </si>
  <si>
    <t>č.p. 20A</t>
  </si>
  <si>
    <t>7,34</t>
  </si>
  <si>
    <t>č.p. 20B</t>
  </si>
  <si>
    <t>č.p.21</t>
  </si>
  <si>
    <t>12,4</t>
  </si>
  <si>
    <t>č.p.22</t>
  </si>
  <si>
    <t>4,05</t>
  </si>
  <si>
    <t>č.p.24</t>
  </si>
  <si>
    <t>14,0</t>
  </si>
  <si>
    <t>45,13*1,1845 'Přepočtené koeficientem množství</t>
  </si>
  <si>
    <t>7,34*0,3</t>
  </si>
  <si>
    <t>12,4*0,3</t>
  </si>
  <si>
    <t>4,05*0,3</t>
  </si>
  <si>
    <t>14,0*0,3</t>
  </si>
  <si>
    <t>Svislé a kompletní konstrukce</t>
  </si>
  <si>
    <t>311321816</t>
  </si>
  <si>
    <t>Nadzákladové zdi z betonu železového (bez výztuže) nosné pohledového (v přírodní barvě drtí a přísad) tř. C 35/45</t>
  </si>
  <si>
    <t>-145163722</t>
  </si>
  <si>
    <t>https://podminky.urs.cz/item/CS_URS_2026_01/311321816</t>
  </si>
  <si>
    <t>řez 1-1</t>
  </si>
  <si>
    <t>(0,98+0,5+2,8+0,5+0,98)*0,5*0,16</t>
  </si>
  <si>
    <t>311351411</t>
  </si>
  <si>
    <t>Bednění nadzákladových zdí nosných kruhové nebo obloukové oboustranné za každou stranu poloměru přes 1 do 2,5 m zřízení</t>
  </si>
  <si>
    <t>291992131</t>
  </si>
  <si>
    <t>https://podminky.urs.cz/item/CS_URS_2026_01/311351411</t>
  </si>
  <si>
    <t>(0,98+0,5+2,8+0,5+0,98)*0,5</t>
  </si>
  <si>
    <t>(0,16+0,82+2,48+0,82+0,16)*0,5</t>
  </si>
  <si>
    <t>311351412</t>
  </si>
  <si>
    <t>Bednění nadzákladových zdí nosných kruhové nebo obloukové oboustranné za každou stranu poloměru přes 1 do 2,5 m odstranění</t>
  </si>
  <si>
    <t>-1738577648</t>
  </si>
  <si>
    <t>https://podminky.urs.cz/item/CS_URS_2026_01/311351412</t>
  </si>
  <si>
    <t>311351911</t>
  </si>
  <si>
    <t>Bednění nadzákladových zdí nosných Příplatek k cenám bednění za pohledový beton</t>
  </si>
  <si>
    <t>479010050</t>
  </si>
  <si>
    <t>https://podminky.urs.cz/item/CS_URS_2026_01/311351911</t>
  </si>
  <si>
    <t>311361821</t>
  </si>
  <si>
    <t>Výztuž nadzákladových zdí nosných svislých nebo odkloněných od svislice, rovných nebo oblých z betonářské oceli 10 505 (R) nebo BSt 500</t>
  </si>
  <si>
    <t>-474844902</t>
  </si>
  <si>
    <t>https://podminky.urs.cz/item/CS_URS_2026_01/311361821</t>
  </si>
  <si>
    <t>0,461*120/1000</t>
  </si>
  <si>
    <t>1,17</t>
  </si>
  <si>
    <t>1,98</t>
  </si>
  <si>
    <t>0,65</t>
  </si>
  <si>
    <t>2,24</t>
  </si>
  <si>
    <t>1001330866</t>
  </si>
  <si>
    <t>(2,4+3,625+2,4+5,41+7,35)*0,16</t>
  </si>
  <si>
    <t>8,59*5,4/1000</t>
  </si>
  <si>
    <t>14,51*5,4/1000</t>
  </si>
  <si>
    <t>4,74*5,4/1000</t>
  </si>
  <si>
    <t>16,38*5,4/1000</t>
  </si>
  <si>
    <t>11,01/2</t>
  </si>
  <si>
    <t>18,6/2</t>
  </si>
  <si>
    <t>6,08/2</t>
  </si>
  <si>
    <t>21,0/2</t>
  </si>
  <si>
    <t>11,01</t>
  </si>
  <si>
    <t>18,6</t>
  </si>
  <si>
    <t>6,08</t>
  </si>
  <si>
    <t>21,0</t>
  </si>
  <si>
    <t>67,7*1,1 'Přepočtené koeficientem množství</t>
  </si>
  <si>
    <t>20</t>
  </si>
  <si>
    <t>0204 - Překážka 4 - Mini U - rampa s extensionem</t>
  </si>
  <si>
    <t>překážka 4 výkres tvaru</t>
  </si>
  <si>
    <t>č.p. 26</t>
  </si>
  <si>
    <t>13,38</t>
  </si>
  <si>
    <t>č.p. 27</t>
  </si>
  <si>
    <t>4,18</t>
  </si>
  <si>
    <t>č.p.28</t>
  </si>
  <si>
    <t>11,78</t>
  </si>
  <si>
    <t>č.p.29</t>
  </si>
  <si>
    <t>1,81</t>
  </si>
  <si>
    <t>č.p.30</t>
  </si>
  <si>
    <t>7,31</t>
  </si>
  <si>
    <t>38,46*1,1845 'Přepočtené koeficientem množství</t>
  </si>
  <si>
    <t>půdorys</t>
  </si>
  <si>
    <t>13,38*0,3</t>
  </si>
  <si>
    <t>4,18*0,3</t>
  </si>
  <si>
    <t>11,78*0,3</t>
  </si>
  <si>
    <t>1,81*0,3</t>
  </si>
  <si>
    <t>7,31*0,3</t>
  </si>
  <si>
    <t>2,14</t>
  </si>
  <si>
    <t>0,67</t>
  </si>
  <si>
    <t>1,88</t>
  </si>
  <si>
    <t>0,29</t>
  </si>
  <si>
    <t>-1337456674</t>
  </si>
  <si>
    <t>(6,99+1,64)*0,16</t>
  </si>
  <si>
    <t>(2,22+6,25)*0,16</t>
  </si>
  <si>
    <t>15,65*5,4/1000</t>
  </si>
  <si>
    <t>4,89*5,4/1000</t>
  </si>
  <si>
    <t>13,78*5,4/1000</t>
  </si>
  <si>
    <t>2,12*5,4/1000</t>
  </si>
  <si>
    <t>8,55*5,4/1000</t>
  </si>
  <si>
    <t>20,07/2</t>
  </si>
  <si>
    <t>6,27/2</t>
  </si>
  <si>
    <t>17,67/2</t>
  </si>
  <si>
    <t>2,72/2</t>
  </si>
  <si>
    <t>10,97/2</t>
  </si>
  <si>
    <t>20,07</t>
  </si>
  <si>
    <t>6,27</t>
  </si>
  <si>
    <t>17,67</t>
  </si>
  <si>
    <t>2,72</t>
  </si>
  <si>
    <t>10,97</t>
  </si>
  <si>
    <t>57,7*1,1 'Přepočtené koeficientem množství</t>
  </si>
  <si>
    <t>1153992217</t>
  </si>
  <si>
    <t>pojezdové hrany</t>
  </si>
  <si>
    <t>trubka 60/3</t>
  </si>
  <si>
    <t>15,3*4,83</t>
  </si>
  <si>
    <t>pás.ocel 50/8</t>
  </si>
  <si>
    <t>17,9*3,14</t>
  </si>
  <si>
    <t>14011034</t>
  </si>
  <si>
    <t>trubka ocelová bezešvá hladká jakost 11 353 60,3x2,9mm</t>
  </si>
  <si>
    <t>-404261865</t>
  </si>
  <si>
    <t>15,3</t>
  </si>
  <si>
    <t>13010222</t>
  </si>
  <si>
    <t>tyč ocelová plochá jakost S235JR (11 375) 50x8mm</t>
  </si>
  <si>
    <t>-362571859</t>
  </si>
  <si>
    <t>17,9*3,14/1000</t>
  </si>
  <si>
    <t>-409225044</t>
  </si>
  <si>
    <t>239573809</t>
  </si>
  <si>
    <t>(2*PI*0,03*0,03+2*PI*0,03*15,3)</t>
  </si>
  <si>
    <t>966693759</t>
  </si>
  <si>
    <t>2006790367</t>
  </si>
  <si>
    <t>22</t>
  </si>
  <si>
    <t>0205 - Překážka 5 - Šikmý rail hranatý</t>
  </si>
  <si>
    <t>překážka 5 výkres tvaru</t>
  </si>
  <si>
    <t>č.p.23</t>
  </si>
  <si>
    <t>6,2</t>
  </si>
  <si>
    <t>č.p.25</t>
  </si>
  <si>
    <t>9,34</t>
  </si>
  <si>
    <t>15,54*1,1845 'Přepočtené koeficientem množství</t>
  </si>
  <si>
    <t>6,2*0,3</t>
  </si>
  <si>
    <t>9,34*0,3</t>
  </si>
  <si>
    <t>491064664</t>
  </si>
  <si>
    <t>-1972202482</t>
  </si>
  <si>
    <t>překážka 5 výkes tvaru</t>
  </si>
  <si>
    <t>1900000889</t>
  </si>
  <si>
    <t>-68831313</t>
  </si>
  <si>
    <t>č.p. 23</t>
  </si>
  <si>
    <t>0,99</t>
  </si>
  <si>
    <t>č.p. 25</t>
  </si>
  <si>
    <t>1,49</t>
  </si>
  <si>
    <t>-1098552583</t>
  </si>
  <si>
    <t>(2,2+2,2)*0,16</t>
  </si>
  <si>
    <t>7,25*5,4/1000</t>
  </si>
  <si>
    <t>10,93*5,4/1000</t>
  </si>
  <si>
    <t>632481213</t>
  </si>
  <si>
    <t>Separační vrstva k oddělení podlahových vrstev z polyetylénové fólie</t>
  </si>
  <si>
    <t>293359052</t>
  </si>
  <si>
    <t>https://podminky.urs.cz/item/CS_URS_2026_01/632481213</t>
  </si>
  <si>
    <t>9,3/2</t>
  </si>
  <si>
    <t>14,01/2</t>
  </si>
  <si>
    <t>9,3</t>
  </si>
  <si>
    <t>14,01</t>
  </si>
  <si>
    <t>23,31*1,1 'Přepočtené koeficientem množství</t>
  </si>
  <si>
    <t>637344093</t>
  </si>
  <si>
    <t>překážka 5 výkres tvaru Z3</t>
  </si>
  <si>
    <t>8,0*6,79</t>
  </si>
  <si>
    <t>0,4*1,18</t>
  </si>
  <si>
    <t>1393355126</t>
  </si>
  <si>
    <t>8,0*6,79/1000</t>
  </si>
  <si>
    <t>553221474</t>
  </si>
  <si>
    <t>23</t>
  </si>
  <si>
    <t>8,0*0,23</t>
  </si>
  <si>
    <t>24</t>
  </si>
  <si>
    <t>25</t>
  </si>
  <si>
    <t>26</t>
  </si>
  <si>
    <t>0206 - Překážka 6 - Rovný rail hranatý</t>
  </si>
  <si>
    <t>překážka 6 výkres tvaru</t>
  </si>
  <si>
    <t>překážka 6 výkes tvaru</t>
  </si>
  <si>
    <t>0,6*6,79</t>
  </si>
  <si>
    <t>jakl 140/60</t>
  </si>
  <si>
    <t>2,5*10,24</t>
  </si>
  <si>
    <t>1,1*1,18</t>
  </si>
  <si>
    <t>0,6*6,79/1000</t>
  </si>
  <si>
    <t>1455R</t>
  </si>
  <si>
    <t>profil ocelový svařovaný jakost S355 průřez obdelníkový 140x60x3mm</t>
  </si>
  <si>
    <t>-180657125</t>
  </si>
  <si>
    <t>2,5*10,24/1000</t>
  </si>
  <si>
    <t>1,1*1,18/1000</t>
  </si>
  <si>
    <t>0,6*0,23</t>
  </si>
  <si>
    <t>jakl 140/60/3</t>
  </si>
  <si>
    <t>2,5*0,39</t>
  </si>
  <si>
    <t>0207 - Překážka 7 - Manual table kombinovaný s velkým grind boxem</t>
  </si>
  <si>
    <t xml:space="preserve">    4 - Vodorovné konstrukce</t>
  </si>
  <si>
    <t>překážka 7 výkres tvaru</t>
  </si>
  <si>
    <t>p.č.18</t>
  </si>
  <si>
    <t>14,9</t>
  </si>
  <si>
    <t>p.č.19</t>
  </si>
  <si>
    <t>3,83</t>
  </si>
  <si>
    <t>18,73*1,1845 'Přepočtené koeficientem množství</t>
  </si>
  <si>
    <t>14,9*0,3</t>
  </si>
  <si>
    <t>3,83*0,3</t>
  </si>
  <si>
    <t>-1470878014</t>
  </si>
  <si>
    <t>6,67*0,6*0,55</t>
  </si>
  <si>
    <t>0,25*0,6*0,55</t>
  </si>
  <si>
    <t>311351121</t>
  </si>
  <si>
    <t>Bednění nadzákladových zdí nosných rovné oboustranné za každou stranu zřízení</t>
  </si>
  <si>
    <t>146886004</t>
  </si>
  <si>
    <t>https://podminky.urs.cz/item/CS_URS_2026_01/311351121</t>
  </si>
  <si>
    <t>(0,6+6,67+0,6)*0,55</t>
  </si>
  <si>
    <t>(0,25+0,6)*2*0,55</t>
  </si>
  <si>
    <t>311351122</t>
  </si>
  <si>
    <t>Bednění nadzákladových zdí nosných rovné oboustranné za každou stranu odstranění</t>
  </si>
  <si>
    <t>-1576603809</t>
  </si>
  <si>
    <t>https://podminky.urs.cz/item/CS_URS_2026_01/311351122</t>
  </si>
  <si>
    <t>1412733360</t>
  </si>
  <si>
    <t>-121784004</t>
  </si>
  <si>
    <t>2,637*120/1000</t>
  </si>
  <si>
    <t>Vodorovné konstrukce</t>
  </si>
  <si>
    <t>413322727</t>
  </si>
  <si>
    <t>Nosníky z betonu železového (bez výztuže) včetně stěnových i jeřábových drah, volných trámů, průvlaků, rámových příčlí, ztužidel, konzol, vodorovných táhel apod., tyčových konstrukcí pohledového tř. C 35/45</t>
  </si>
  <si>
    <t>1941438874</t>
  </si>
  <si>
    <t>https://podminky.urs.cz/item/CS_URS_2026_01/413322727</t>
  </si>
  <si>
    <t>10,8*0,6*0,25</t>
  </si>
  <si>
    <t>413351111</t>
  </si>
  <si>
    <t>Bednění nosníků a průvlaků - bez podpěrné konstrukce výška nosníku po spodní líc stropní desky do 100 cm zřízení</t>
  </si>
  <si>
    <t>1891944466</t>
  </si>
  <si>
    <t>https://podminky.urs.cz/item/CS_URS_2026_01/413351111</t>
  </si>
  <si>
    <t>(10,8+0,6)*2*0,25</t>
  </si>
  <si>
    <t>(1,81*0,6)</t>
  </si>
  <si>
    <t>413351112</t>
  </si>
  <si>
    <t>Bednění nosníků a průvlaků - bez podpěrné konstrukce výška nosníku po spodní líc stropní desky do 100 cm odstranění</t>
  </si>
  <si>
    <t>-993549413</t>
  </si>
  <si>
    <t>https://podminky.urs.cz/item/CS_URS_2026_01/413351112</t>
  </si>
  <si>
    <t>413351191</t>
  </si>
  <si>
    <t>Bednění nosníků a průvlaků - bez podpěrné konstrukce Příplatek k cenám za pohledový beton</t>
  </si>
  <si>
    <t>-1576207502</t>
  </si>
  <si>
    <t>https://podminky.urs.cz/item/CS_URS_2026_01/413351191</t>
  </si>
  <si>
    <t>413352111</t>
  </si>
  <si>
    <t>Podpěrná konstrukce nosníků a průvlaků výšky podepření do 4 m výšky nosníku (po spodní hranu stropní desky) do 100 cm zřízení</t>
  </si>
  <si>
    <t>-403797267</t>
  </si>
  <si>
    <t>https://podminky.urs.cz/item/CS_URS_2026_01/413352111</t>
  </si>
  <si>
    <t>413352112</t>
  </si>
  <si>
    <t>Podpěrná konstrukce nosníků a průvlaků výšky podepření do 4 m výšky nosníku (po spodní hranu stropní desky) do 100 cm odstranění</t>
  </si>
  <si>
    <t>563755947</t>
  </si>
  <si>
    <t>https://podminky.urs.cz/item/CS_URS_2026_01/413352112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</si>
  <si>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</si>
  <si>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</si>
  <si>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-951573010</t>
  </si>
  <si>
    <t>https://podminky.urs.cz/item/CS_URS_2026_01/413361821</t>
  </si>
  <si>
    <t>1,62*200/1000</t>
  </si>
  <si>
    <t>č.p. 18</t>
  </si>
  <si>
    <t>2,39</t>
  </si>
  <si>
    <t>-360645121</t>
  </si>
  <si>
    <t>(6,0+1,89+6,67+1,89)*0,299</t>
  </si>
  <si>
    <t>17,43*5,4/1000</t>
  </si>
  <si>
    <t>22,35/2</t>
  </si>
  <si>
    <t>22,35</t>
  </si>
  <si>
    <t>22,35*1,1 'Přepočtené koeficientem množství</t>
  </si>
  <si>
    <t>27</t>
  </si>
  <si>
    <t>1302151309</t>
  </si>
  <si>
    <t>jakl 50/80/3</t>
  </si>
  <si>
    <t>31,4*7,96</t>
  </si>
  <si>
    <t>14,7*3,14</t>
  </si>
  <si>
    <t>28</t>
  </si>
  <si>
    <t>14550178</t>
  </si>
  <si>
    <t>profil ocelový svařovaný jakost S235 průřez obdelníkový 80x50x3mm</t>
  </si>
  <si>
    <t>1035270472</t>
  </si>
  <si>
    <t>31,4*7,96/1000</t>
  </si>
  <si>
    <t>29</t>
  </si>
  <si>
    <t>-155427485</t>
  </si>
  <si>
    <t>14,7*3,14/1000</t>
  </si>
  <si>
    <t>30</t>
  </si>
  <si>
    <t>-1259655500</t>
  </si>
  <si>
    <t>31</t>
  </si>
  <si>
    <t>-1362240946</t>
  </si>
  <si>
    <t>31,4*0,25</t>
  </si>
  <si>
    <t>-500450816</t>
  </si>
  <si>
    <t>33</t>
  </si>
  <si>
    <t>-906319267</t>
  </si>
  <si>
    <t>34</t>
  </si>
  <si>
    <t>0208 - Překážka 8 - Lomený grindbox</t>
  </si>
  <si>
    <t>překážka 8 výkres tvaru</t>
  </si>
  <si>
    <t>č.p.5A</t>
  </si>
  <si>
    <t>1,48</t>
  </si>
  <si>
    <t>č.p.5B</t>
  </si>
  <si>
    <t>č.p.6A</t>
  </si>
  <si>
    <t>7,38</t>
  </si>
  <si>
    <t>č.p.6B</t>
  </si>
  <si>
    <t>20,68*1,1845 'Přepočtené koeficientem množství</t>
  </si>
  <si>
    <t>1,48*0,3</t>
  </si>
  <si>
    <t>7,38*0,3</t>
  </si>
  <si>
    <t>p.č.5a</t>
  </si>
  <si>
    <t>(0,25*0,6*0,27)</t>
  </si>
  <si>
    <t>p.č.5b</t>
  </si>
  <si>
    <t>(0,25+0,6)*2*0,27</t>
  </si>
  <si>
    <t>p.č.5a , 5b</t>
  </si>
  <si>
    <t>0,246*120/1000</t>
  </si>
  <si>
    <t>2,5*0,6*0,25</t>
  </si>
  <si>
    <t>(2,5+0,6+2,5)*0,25</t>
  </si>
  <si>
    <t>2,15*0,6</t>
  </si>
  <si>
    <t>2,1*0,6</t>
  </si>
  <si>
    <t>p.č.5a, 5b</t>
  </si>
  <si>
    <t>1,5*200/1000</t>
  </si>
  <si>
    <t>0,24</t>
  </si>
  <si>
    <t>1,18</t>
  </si>
  <si>
    <t>-246290124</t>
  </si>
  <si>
    <t>1017592359</t>
  </si>
  <si>
    <t>překážka  výkres tvaru</t>
  </si>
  <si>
    <t>(3,05+2,401)*2*0,16</t>
  </si>
  <si>
    <t>(3,05+2,4)*2*0,16</t>
  </si>
  <si>
    <t>9,08*5,44/1000</t>
  </si>
  <si>
    <t>8,63*5,44/1000</t>
  </si>
  <si>
    <t>23,0*7,96</t>
  </si>
  <si>
    <t>11,5*3,14</t>
  </si>
  <si>
    <t>23,0*7,96/1000</t>
  </si>
  <si>
    <t>11,5*3,14/1000</t>
  </si>
  <si>
    <t>23,0*0,25</t>
  </si>
  <si>
    <t>0209 - Překážka 9 - Lomený rail kulatý</t>
  </si>
  <si>
    <t>překážka 9 výkres tvaru</t>
  </si>
  <si>
    <t>pojezdové prvky Z2</t>
  </si>
  <si>
    <t>trubka 55/3</t>
  </si>
  <si>
    <t>29,6*4,42</t>
  </si>
  <si>
    <t>0,8*1,18</t>
  </si>
  <si>
    <t>55283905</t>
  </si>
  <si>
    <t>trubka ocelová bezešvá hladká jakost 11 353 57x2,9mm</t>
  </si>
  <si>
    <t>-1719306419</t>
  </si>
  <si>
    <t>29,6</t>
  </si>
  <si>
    <t>0,8*1,18/1000</t>
  </si>
  <si>
    <t>(2*PI*0,0275*0,0275+2*PI*0,0275*29,6)</t>
  </si>
  <si>
    <t>0210 - Překážka 10 - Schody + eurogap</t>
  </si>
  <si>
    <t>překážka 31 výkres tvaru</t>
  </si>
  <si>
    <t>č.p. 7</t>
  </si>
  <si>
    <t>8,85</t>
  </si>
  <si>
    <t>č.p.8</t>
  </si>
  <si>
    <t>4,81</t>
  </si>
  <si>
    <t>č.p.9</t>
  </si>
  <si>
    <t>6,0</t>
  </si>
  <si>
    <t>19,66*1,1845 'Přepočtené koeficientem množství</t>
  </si>
  <si>
    <t>8,85*0,3</t>
  </si>
  <si>
    <t>4,81*0,3</t>
  </si>
  <si>
    <t>6,0*0,3</t>
  </si>
  <si>
    <t>434311115</t>
  </si>
  <si>
    <t>Stupně dusané z betonu prostého nebo prokládaného kamenem na terén nebo na desku bez potěru, se zahlazením povrchu tř. C 20/25</t>
  </si>
  <si>
    <t>-1857083243</t>
  </si>
  <si>
    <t>https://podminky.urs.cz/item/CS_URS_2026_01/434311115</t>
  </si>
  <si>
    <t>1,842*4</t>
  </si>
  <si>
    <t>4,339*1</t>
  </si>
  <si>
    <t>434351141</t>
  </si>
  <si>
    <t>Bednění stupňů betonovaných na podstupňové desce nebo na terénu půdorysně přímočarých zřízení</t>
  </si>
  <si>
    <t>2045052301</t>
  </si>
  <si>
    <t>https://podminky.urs.cz/item/CS_URS_2026_01/434351141</t>
  </si>
  <si>
    <t>(1,842*0,15)*4</t>
  </si>
  <si>
    <t>(4,339*0,15)*1</t>
  </si>
  <si>
    <t>434351142</t>
  </si>
  <si>
    <t>Bednění stupňů betonovaných na podstupňové desce nebo na terénu půdorysně přímočarých odstranění</t>
  </si>
  <si>
    <t>-1953854480</t>
  </si>
  <si>
    <t>https://podminky.urs.cz/item/CS_URS_2026_01/434351142</t>
  </si>
  <si>
    <t>1,42</t>
  </si>
  <si>
    <t>0,77</t>
  </si>
  <si>
    <t>0,96</t>
  </si>
  <si>
    <t>895020733</t>
  </si>
  <si>
    <t>překážka 10 výkres tvaru</t>
  </si>
  <si>
    <t>(4,339+4,339+3,684)*0,16</t>
  </si>
  <si>
    <t>10,35*5,44/1000</t>
  </si>
  <si>
    <t>5,63*5,44/1000</t>
  </si>
  <si>
    <t>7,02*5,44/1000</t>
  </si>
  <si>
    <t>13,28/2</t>
  </si>
  <si>
    <t>7,22/2</t>
  </si>
  <si>
    <t>9,0/2</t>
  </si>
  <si>
    <t>13,28</t>
  </si>
  <si>
    <t>7,22</t>
  </si>
  <si>
    <t>9,0</t>
  </si>
  <si>
    <t>29,5*1,1 'Přepočtené koeficientem množství</t>
  </si>
  <si>
    <t>0211 - Překážka 11 - Pojezdové schody</t>
  </si>
  <si>
    <t>překážka 11 výkres tvaru</t>
  </si>
  <si>
    <t>č.p.10</t>
  </si>
  <si>
    <t>2,52</t>
  </si>
  <si>
    <t>č.p.11</t>
  </si>
  <si>
    <t>8,35</t>
  </si>
  <si>
    <t>č.p.12</t>
  </si>
  <si>
    <t>5,71</t>
  </si>
  <si>
    <t>16,58*1,1845 'Přepočtené koeficientem množství</t>
  </si>
  <si>
    <t>2,52*0,3</t>
  </si>
  <si>
    <t>8,35*0,3</t>
  </si>
  <si>
    <t>5,71*0,3</t>
  </si>
  <si>
    <t>0,4</t>
  </si>
  <si>
    <t>1,34</t>
  </si>
  <si>
    <t>0,91</t>
  </si>
  <si>
    <t>1079751557</t>
  </si>
  <si>
    <t>2,0*0,19/2</t>
  </si>
  <si>
    <t>2,0*0,525/2</t>
  </si>
  <si>
    <t>(5,262+0,66)*0,19</t>
  </si>
  <si>
    <t>(5,262+1,2+5,015+1,2)*0,19</t>
  </si>
  <si>
    <t>(1,85+5,445+0,65)*0,185</t>
  </si>
  <si>
    <t>2,95*5,44/1000</t>
  </si>
  <si>
    <t>9,77*5,44/1000</t>
  </si>
  <si>
    <t>6,68*5,44/1000</t>
  </si>
  <si>
    <t>3,78/2</t>
  </si>
  <si>
    <t>12,53/2</t>
  </si>
  <si>
    <t>8,57/2</t>
  </si>
  <si>
    <t>3,78</t>
  </si>
  <si>
    <t>12,53</t>
  </si>
  <si>
    <t>8,57</t>
  </si>
  <si>
    <t>24,88*1,1 'Přepočtené koeficientem množství</t>
  </si>
  <si>
    <t>16,5*7,96</t>
  </si>
  <si>
    <t>6,6*3,14</t>
  </si>
  <si>
    <t>-772306973</t>
  </si>
  <si>
    <t>16,5*7,96/1000</t>
  </si>
  <si>
    <t>6,6*3,14/1000</t>
  </si>
  <si>
    <t>16,5*0,25</t>
  </si>
  <si>
    <t>0212 - Překážka 12 - Rozjezdový mini bank s grind boxem</t>
  </si>
  <si>
    <t>překážka 12 výkres tvaru</t>
  </si>
  <si>
    <t>č.p.13</t>
  </si>
  <si>
    <t>9,02</t>
  </si>
  <si>
    <t>č.p.14</t>
  </si>
  <si>
    <t>0,6</t>
  </si>
  <si>
    <t>9,62*1,1845 'Přepočtené koeficientem množství</t>
  </si>
  <si>
    <t>9,02*0,3</t>
  </si>
  <si>
    <t>0,6*0,3</t>
  </si>
  <si>
    <t>312321816</t>
  </si>
  <si>
    <t>Nadzákladové zdi z betonu železového (bez výztuže) výplňové pohledového (v přírodní barvě drtí a přísad) tř. C 35/45</t>
  </si>
  <si>
    <t>1472510389</t>
  </si>
  <si>
    <t>https://podminky.urs.cz/item/CS_URS_2026_01/312321816</t>
  </si>
  <si>
    <t>0,4*1,5*0,25</t>
  </si>
  <si>
    <t>312351121</t>
  </si>
  <si>
    <t>Bednění nadzákladových zdí výplňových rovné oboustranné za každou stranu zřízení</t>
  </si>
  <si>
    <t>1455446373</t>
  </si>
  <si>
    <t>https://podminky.urs.cz/item/CS_URS_2026_01/312351121</t>
  </si>
  <si>
    <t>(0,4+1,5)*2*0,25</t>
  </si>
  <si>
    <t>312351122</t>
  </si>
  <si>
    <t>Bednění nadzákladových zdí výplňových rovné oboustranné za každou stranu odstranění</t>
  </si>
  <si>
    <t>-147503542</t>
  </si>
  <si>
    <t>https://podminky.urs.cz/item/CS_URS_2026_01/312351122</t>
  </si>
  <si>
    <t>312351911</t>
  </si>
  <si>
    <t>Bednění nadzákladových zdí výplňových Příplatek k cenám za pohledový beton</t>
  </si>
  <si>
    <t>1238972212</t>
  </si>
  <si>
    <t>https://podminky.urs.cz/item/CS_URS_2026_01/312351911</t>
  </si>
  <si>
    <t>312362021</t>
  </si>
  <si>
    <t>Výztuž nadzákladových zdí výplňových svislých nebo odkloněných od svislice, rovných nebo oblých ze svařovaných sítí z drátů typu KARI</t>
  </si>
  <si>
    <t>1728971768</t>
  </si>
  <si>
    <t>https://podminky.urs.cz/item/CS_URS_2026_01/312362021</t>
  </si>
  <si>
    <t>0,9*5,44/1000</t>
  </si>
  <si>
    <t>1,44</t>
  </si>
  <si>
    <t>0,1</t>
  </si>
  <si>
    <t>-589716302</t>
  </si>
  <si>
    <t>(4,36+4,36)*0,16</t>
  </si>
  <si>
    <t>(10,55)*5,4/1000</t>
  </si>
  <si>
    <t>(0,9)*5,4/1000</t>
  </si>
  <si>
    <t>13,53/2</t>
  </si>
  <si>
    <t>13,53</t>
  </si>
  <si>
    <t>13,53*1,1 'Přepočtené koeficientem množství</t>
  </si>
  <si>
    <t>1,5*7,96</t>
  </si>
  <si>
    <t>0,6*3,14</t>
  </si>
  <si>
    <t>1,5*7,96/1000</t>
  </si>
  <si>
    <t>0,6*3,14/1000</t>
  </si>
  <si>
    <t>1,5*0,25</t>
  </si>
  <si>
    <t>0213 - Překážka 13 - Rozjezdová radiusová sestava</t>
  </si>
  <si>
    <t>překážka 13 výkres tvaru</t>
  </si>
  <si>
    <t>č.p. 1</t>
  </si>
  <si>
    <t>26,39</t>
  </si>
  <si>
    <t>č.p. 2</t>
  </si>
  <si>
    <t>13,08</t>
  </si>
  <si>
    <t>č.p.3</t>
  </si>
  <si>
    <t>6,6</t>
  </si>
  <si>
    <t>č.p.4</t>
  </si>
  <si>
    <t>9,42</t>
  </si>
  <si>
    <t>55,49*1,1845 'Přepočtené koeficientem množství</t>
  </si>
  <si>
    <t>26,39*0,3</t>
  </si>
  <si>
    <t>13,08*0,3</t>
  </si>
  <si>
    <t>6,6*0,3</t>
  </si>
  <si>
    <t>9,42*0,3</t>
  </si>
  <si>
    <t>4,22</t>
  </si>
  <si>
    <t>2,09</t>
  </si>
  <si>
    <t>1,06</t>
  </si>
  <si>
    <t>1,51</t>
  </si>
  <si>
    <t>-1062267505</t>
  </si>
  <si>
    <t>(8,551+3,05)*0,16</t>
  </si>
  <si>
    <t>30,78*5,44/1000</t>
  </si>
  <si>
    <t>15,3*5,44/1000</t>
  </si>
  <si>
    <t>7,72*5,44/1000</t>
  </si>
  <si>
    <t>11,02*5,44/1000</t>
  </si>
  <si>
    <t>34,91/2</t>
  </si>
  <si>
    <t>19,62/2</t>
  </si>
  <si>
    <t>9,9/2</t>
  </si>
  <si>
    <t>14,13/2</t>
  </si>
  <si>
    <t>34,91</t>
  </si>
  <si>
    <t>19,62</t>
  </si>
  <si>
    <t>9,9</t>
  </si>
  <si>
    <t>14,13</t>
  </si>
  <si>
    <t>78,56*1,1 'Přepočtené koeficientem množství</t>
  </si>
  <si>
    <t>9,8*4,83</t>
  </si>
  <si>
    <t>9,8*3,14</t>
  </si>
  <si>
    <t>9,8</t>
  </si>
  <si>
    <t>9,8*3,14/1000</t>
  </si>
  <si>
    <t>(2*PI*0,03*0,03+2*PI*0,03*9,8)</t>
  </si>
  <si>
    <t>03 - Betonové podlahy skateparku</t>
  </si>
  <si>
    <t>-264213474</t>
  </si>
  <si>
    <t>betonové plochy</t>
  </si>
  <si>
    <t>skladba S1</t>
  </si>
  <si>
    <t>plocha 31</t>
  </si>
  <si>
    <t>26,4</t>
  </si>
  <si>
    <t>plocha 32</t>
  </si>
  <si>
    <t>290,28</t>
  </si>
  <si>
    <t>plocha 33</t>
  </si>
  <si>
    <t>106,78</t>
  </si>
  <si>
    <t>812444327</t>
  </si>
  <si>
    <t>423,46*1,1845 'Přepočtené koeficientem množství</t>
  </si>
  <si>
    <t>-1148320345</t>
  </si>
  <si>
    <t>26,4*0,3</t>
  </si>
  <si>
    <t>290,28*0,3</t>
  </si>
  <si>
    <t>106,78*0,3</t>
  </si>
  <si>
    <t>-1049425091</t>
  </si>
  <si>
    <t>26,4*0,16</t>
  </si>
  <si>
    <t>290,28*0,16</t>
  </si>
  <si>
    <t>106,78*0,16</t>
  </si>
  <si>
    <t>-1595262501</t>
  </si>
  <si>
    <t>266169172</t>
  </si>
  <si>
    <t>631361821</t>
  </si>
  <si>
    <t>Výztuž mazanin 10 505 (R) nebo BSt 500</t>
  </si>
  <si>
    <t>-1027985166</t>
  </si>
  <si>
    <t>https://podminky.urs.cz/item/CS_URS_2026_01/631361821</t>
  </si>
  <si>
    <t>půdorys pracovních spár</t>
  </si>
  <si>
    <t>R10</t>
  </si>
  <si>
    <t>0,8*450*0,617/1000</t>
  </si>
  <si>
    <t>2118339897</t>
  </si>
  <si>
    <t>30,89*5,4/1000</t>
  </si>
  <si>
    <t>383,17*5,4/1000</t>
  </si>
  <si>
    <t>141,0*5,4/1000</t>
  </si>
  <si>
    <t>521308650</t>
  </si>
  <si>
    <t>-1786990961</t>
  </si>
  <si>
    <t>634663111</t>
  </si>
  <si>
    <t>Výplň dilatačních spar mazanin polyuretanovou samonivelační hmotou, šířka spáry do 10 mm</t>
  </si>
  <si>
    <t>-1214296485</t>
  </si>
  <si>
    <t>https://podminky.urs.cz/item/CS_URS_2026_01/634663111</t>
  </si>
  <si>
    <t>135,12</t>
  </si>
  <si>
    <t>půdorys dilatačních spár</t>
  </si>
  <si>
    <t>164,26</t>
  </si>
  <si>
    <t>634911111</t>
  </si>
  <si>
    <t>Řezání dilatačních nebo smršťovacích spár v čerstvé betonové mazanině nebo potěru šířky do 5 mm, hloubky do 10 mm</t>
  </si>
  <si>
    <t>-1846090126</t>
  </si>
  <si>
    <t>https://podminky.urs.cz/item/CS_URS_2026_01/634911111</t>
  </si>
  <si>
    <t>-1488705002</t>
  </si>
  <si>
    <t>skladba S1 distanční lišty</t>
  </si>
  <si>
    <t>39,6/2</t>
  </si>
  <si>
    <t>435,42/2</t>
  </si>
  <si>
    <t>164,85/2</t>
  </si>
  <si>
    <t>561834233</t>
  </si>
  <si>
    <t>39,6</t>
  </si>
  <si>
    <t>435,42</t>
  </si>
  <si>
    <t>164,85</t>
  </si>
  <si>
    <t>639,87*1,1 'Přepočtené koeficientem množství</t>
  </si>
  <si>
    <t>-1435188061</t>
  </si>
  <si>
    <t>-6565036</t>
  </si>
  <si>
    <t>04 - Pojezdová plocha, vsakovací lem, mobiliář</t>
  </si>
  <si>
    <t xml:space="preserve">    5 - Komunikace pozemní</t>
  </si>
  <si>
    <t xml:space="preserve">    766 - Konstrukce truhlářské</t>
  </si>
  <si>
    <t>131251100</t>
  </si>
  <si>
    <t>Hloubení nezapažených jam a zářezů strojně s urovnáním dna do předepsaného profilu a spádu v hornině třídy těžitelnosti I skupiny 3 do 20 m3</t>
  </si>
  <si>
    <t>1708396380</t>
  </si>
  <si>
    <t>https://podminky.urs.cz/item/CS_URS_2026_01/131251100</t>
  </si>
  <si>
    <t>tabule s provozním řádem</t>
  </si>
  <si>
    <t>0,3*0,3*0,8</t>
  </si>
  <si>
    <t>637398633</t>
  </si>
  <si>
    <t>-1831890674</t>
  </si>
  <si>
    <t>0,144*2 'Přepočtené koeficientem množství</t>
  </si>
  <si>
    <t>-152707595</t>
  </si>
  <si>
    <t>388466943</t>
  </si>
  <si>
    <t>půdorys skateparku</t>
  </si>
  <si>
    <t>plocha S3 vsakovací lem</t>
  </si>
  <si>
    <t xml:space="preserve"> drť 2-8   60% objemu</t>
  </si>
  <si>
    <t>(89,5*0,1)*0,6</t>
  </si>
  <si>
    <t>písek 0-4  30% objemu</t>
  </si>
  <si>
    <t>(89,5*0,1)*0,3</t>
  </si>
  <si>
    <t>zahradní zemina   10% objemu</t>
  </si>
  <si>
    <t>(89,5*0,1)*0,1</t>
  </si>
  <si>
    <t>58341R</t>
  </si>
  <si>
    <t>kamenivo drcené drobné frakce 2/8</t>
  </si>
  <si>
    <t>-407775467</t>
  </si>
  <si>
    <t>60% objemu</t>
  </si>
  <si>
    <t>5,37*2 'Přepočtené koeficientem množství</t>
  </si>
  <si>
    <t>58337310</t>
  </si>
  <si>
    <t>štěrkopísek frakce 0/4</t>
  </si>
  <si>
    <t>1752235189</t>
  </si>
  <si>
    <t>30% objemu</t>
  </si>
  <si>
    <t>2,685*2 'Přepočtené koeficientem množství</t>
  </si>
  <si>
    <t>10371500</t>
  </si>
  <si>
    <t>substrát pro trávníky VL</t>
  </si>
  <si>
    <t>962051695</t>
  </si>
  <si>
    <t>10% objemu</t>
  </si>
  <si>
    <t>0,895*2 'Přepočtené koeficientem množství</t>
  </si>
  <si>
    <t>181411121</t>
  </si>
  <si>
    <t>Založení trávníku na půdě předem připravené plochy do 1000 m2 výsevem včetně utažení lučního v rovině nebo na svahu do 1:5</t>
  </si>
  <si>
    <t>2081434109</t>
  </si>
  <si>
    <t>https://podminky.urs.cz/item/CS_URS_2026_01/181411121</t>
  </si>
  <si>
    <t>89,5</t>
  </si>
  <si>
    <t>00572472</t>
  </si>
  <si>
    <t>osivo směs travní krajinná-rovinná</t>
  </si>
  <si>
    <t>227462084</t>
  </si>
  <si>
    <t>89,5*0,02 'Přepočtené koeficientem množství</t>
  </si>
  <si>
    <t>181411122</t>
  </si>
  <si>
    <t>Založení trávníku na půdě předem připravené plochy do 1000 m2 výsevem včetně utažení lučního na svahu přes 1:5 do 1:2</t>
  </si>
  <si>
    <t>-1467089373</t>
  </si>
  <si>
    <t>https://podminky.urs.cz/item/CS_URS_2026_01/181411122</t>
  </si>
  <si>
    <t>zatravněná svahovaná zemina</t>
  </si>
  <si>
    <t>00572474</t>
  </si>
  <si>
    <t>osivo směs travní krajinná-svahová</t>
  </si>
  <si>
    <t>1218102928</t>
  </si>
  <si>
    <t>505,6*0,02 'Přepočtené koeficientem množství</t>
  </si>
  <si>
    <t>211571121</t>
  </si>
  <si>
    <t>Výplň kamenivem do rýh odvodňovacích žeber nebo trativodů bez zhutnění, s úpravou povrchu výplně kamenivem drobným těženým</t>
  </si>
  <si>
    <t>-1372035481</t>
  </si>
  <si>
    <t>https://podminky.urs.cz/item/CS_URS_2026_01/211571121</t>
  </si>
  <si>
    <t>štěrkodrť 16-32</t>
  </si>
  <si>
    <t>89,5*0,26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</si>
  <si>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</si>
  <si>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</si>
  <si>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-591042481</t>
  </si>
  <si>
    <t>https://podminky.urs.cz/item/CS_URS_2026_01/211971121</t>
  </si>
  <si>
    <t>(2*97,52*0,6+2*0,6*0,26+2*97,52*0,26)</t>
  </si>
  <si>
    <t>(2*18,05*2,0+2*2,0*0,26+2*18,05*0,26)</t>
  </si>
  <si>
    <t>1392402485</t>
  </si>
  <si>
    <t>250,672*1,1845 'Přepočtené koeficientem množství</t>
  </si>
  <si>
    <t>-408324926</t>
  </si>
  <si>
    <t>plocha S2 betonová dlažba pojezdová</t>
  </si>
  <si>
    <t>139,1</t>
  </si>
  <si>
    <t>116455796</t>
  </si>
  <si>
    <t>139,1*1,1845 'Přepočtené koeficientem množství</t>
  </si>
  <si>
    <t>275313711</t>
  </si>
  <si>
    <t>Základy z betonu prostého patky a bloky z betonu kamenem neprokládaného tř. C 20/25</t>
  </si>
  <si>
    <t>1602062267</t>
  </si>
  <si>
    <t>https://podminky.urs.cz/item/CS_URS_2026_01/275313711</t>
  </si>
  <si>
    <t>0,3*0,3*0,8*1,035</t>
  </si>
  <si>
    <t>0,3*0,3*0,89*1,035</t>
  </si>
  <si>
    <t>Komunikace pozemní</t>
  </si>
  <si>
    <t>564841113</t>
  </si>
  <si>
    <t>Podklad ze štěrkodrti ŠD s rozprostřením a zhutněním plochy přes 100 m2, po zhutnění tl. 140 mm</t>
  </si>
  <si>
    <t>-2060042383</t>
  </si>
  <si>
    <t>https://podminky.urs.cz/item/CS_URS_2026_01/564841113</t>
  </si>
  <si>
    <t>štěrkodrť 0-63</t>
  </si>
  <si>
    <t>564861111</t>
  </si>
  <si>
    <t>Podklad ze štěrkodrti ŠD s rozprostřením a zhutněním plochy přes 100 m2, po zhutnění tl. 200 mm</t>
  </si>
  <si>
    <t>-16448417</t>
  </si>
  <si>
    <t>https://podminky.urs.cz/item/CS_URS_2026_01/564861111</t>
  </si>
  <si>
    <t>štěrkodrť 0-32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</si>
  <si>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</si>
  <si>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</si>
  <si>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777456193</t>
  </si>
  <si>
    <t>https://podminky.urs.cz/item/CS_URS_2026_01/596212212</t>
  </si>
  <si>
    <t>59245030</t>
  </si>
  <si>
    <t>dlažba skladebná betonová 200x200mm tl 80mm přírodní</t>
  </si>
  <si>
    <t>1418392913</t>
  </si>
  <si>
    <t>139,1*1,02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</si>
  <si>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</si>
  <si>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</si>
  <si>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-1857555217</t>
  </si>
  <si>
    <t>https://podminky.urs.cz/item/CS_URS_2026_01/916231213</t>
  </si>
  <si>
    <t>41,3</t>
  </si>
  <si>
    <t>59217016</t>
  </si>
  <si>
    <t>obrubník betonový chodníkový 1000x80x250mm</t>
  </si>
  <si>
    <t>-1287085458</t>
  </si>
  <si>
    <t>41,3*1,02 'Přepočtené koeficientem množství</t>
  </si>
  <si>
    <t>936104213</t>
  </si>
  <si>
    <t>Montáž odpadkového koše přichycením kotevními šrouby</t>
  </si>
  <si>
    <t>1463201321</t>
  </si>
  <si>
    <t>https://podminky.urs.cz/item/CS_URS_2026_01/936104213</t>
  </si>
  <si>
    <t>M2 odpadkový koš</t>
  </si>
  <si>
    <t>74910144</t>
  </si>
  <si>
    <t>koš odpadkový betonový šestihranný přírodní hladký, rozměr 515x440x700mm</t>
  </si>
  <si>
    <t>603775312</t>
  </si>
  <si>
    <t>936124113</t>
  </si>
  <si>
    <t>Montáž lavičky parkové stabilní přichycené kotevními šrouby</t>
  </si>
  <si>
    <t>1847572314</t>
  </si>
  <si>
    <t>https://podminky.urs.cz/item/CS_URS_2026_01/936124113</t>
  </si>
  <si>
    <t>M1 betonová lavička</t>
  </si>
  <si>
    <t>74910R</t>
  </si>
  <si>
    <t xml:space="preserve">lavička betonová  2500x400x400mm </t>
  </si>
  <si>
    <t>1755439371</t>
  </si>
  <si>
    <t>998223011</t>
  </si>
  <si>
    <t>Přesun hmot pro pozemní komunikace s krytem dlážděným dopravní vzdálenost do 200 m jakékoliv délky objektu</t>
  </si>
  <si>
    <t>1831821474</t>
  </si>
  <si>
    <t>https://podminky.urs.cz/item/CS_URS_2026_01/998223011</t>
  </si>
  <si>
    <t>766</t>
  </si>
  <si>
    <t>Konstrukce truhlářské</t>
  </si>
  <si>
    <t>766414242</t>
  </si>
  <si>
    <t>Montáž obložení stěn panely obkladovými plochy do 5 m2 z aglomerovaných desek, plochy přes 0,60 do 1,50 m2</t>
  </si>
  <si>
    <t>-259024330</t>
  </si>
  <si>
    <t>https://podminky.urs.cz/item/CS_URS_2026_01/766414242</t>
  </si>
  <si>
    <t>Z5 informační tabule</t>
  </si>
  <si>
    <t>1,45*1,0</t>
  </si>
  <si>
    <t>60621182</t>
  </si>
  <si>
    <t>překližka truhlářská bříza rus tl 12mm jakost B,B</t>
  </si>
  <si>
    <t>-1373521770</t>
  </si>
  <si>
    <t>1,45*1,1 'Přepočtené koeficientem množství</t>
  </si>
  <si>
    <t>30909158</t>
  </si>
  <si>
    <t>šroub vratový 4.6 M5x20mm</t>
  </si>
  <si>
    <t>100 kus</t>
  </si>
  <si>
    <t>1355757017</t>
  </si>
  <si>
    <t>8/100</t>
  </si>
  <si>
    <t>31120002</t>
  </si>
  <si>
    <t>podložka DIN 125-A ZB D 5mm</t>
  </si>
  <si>
    <t>887447117</t>
  </si>
  <si>
    <t>31111002</t>
  </si>
  <si>
    <t>matice přesná šestihranná Pz DIN 934-8 M5</t>
  </si>
  <si>
    <t>1487179753</t>
  </si>
  <si>
    <t>35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</si>
  <si>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</si>
  <si>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</si>
  <si>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544482309</t>
  </si>
  <si>
    <t>https://podminky.urs.cz/item/CS_URS_2026_01/998766121</t>
  </si>
  <si>
    <t>36</t>
  </si>
  <si>
    <t>844048858</t>
  </si>
  <si>
    <t>8,4*4,83</t>
  </si>
  <si>
    <t>1,2*3,14</t>
  </si>
  <si>
    <t>37</t>
  </si>
  <si>
    <t>-957667469</t>
  </si>
  <si>
    <t>8,4</t>
  </si>
  <si>
    <t>38</t>
  </si>
  <si>
    <t>-1984249312</t>
  </si>
  <si>
    <t>1,2*3,14/1000</t>
  </si>
  <si>
    <t>39</t>
  </si>
  <si>
    <t>547836002</t>
  </si>
  <si>
    <t>40</t>
  </si>
  <si>
    <t>-89387738</t>
  </si>
  <si>
    <t>(2*PI*0,03*0,03+2*PI*0,03*8,4)</t>
  </si>
  <si>
    <t>(0,05*0,05)*2*8</t>
  </si>
  <si>
    <t>(0,05+0,05)*2*0,003*8</t>
  </si>
  <si>
    <t>41</t>
  </si>
  <si>
    <t>3573025</t>
  </si>
  <si>
    <t>42</t>
  </si>
  <si>
    <t>235620800</t>
  </si>
  <si>
    <t>43</t>
  </si>
  <si>
    <t>432396444</t>
  </si>
  <si>
    <t>05 - Přeložka vnitřního vedení, osvětlení areálu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</si>
  <si>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</si>
  <si>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</si>
  <si>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</si>
  <si>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</si>
  <si>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129001101</t>
  </si>
  <si>
    <t>Příplatek k cenám vykopávek za ztížení vykopávky v blízkosti podzemního vedení nebo výbušnin v horninách jakékoliv třídy</t>
  </si>
  <si>
    <t>1483596466</t>
  </si>
  <si>
    <t>https://podminky.urs.cz/item/CS_URS_2026_01/129001101</t>
  </si>
  <si>
    <t>okrytí stávajícícho vedení NN</t>
  </si>
  <si>
    <t>61,0*0,35*0,8</t>
  </si>
  <si>
    <t>132251101</t>
  </si>
  <si>
    <t>Hloubení nezapažených rýh šířky do 800 mm strojně s urovnáním dna do předepsaného profilu a spádu v hornině třídy těžitelnosti I skupiny 3 do 20 m3</t>
  </si>
  <si>
    <t>-760776695</t>
  </si>
  <si>
    <t>https://podminky.urs.cz/item/CS_URS_2026_01/132251101</t>
  </si>
  <si>
    <t>174151101</t>
  </si>
  <si>
    <t>Zásyp sypaninou z jakékoliv horniny strojně s uložením výkopku ve vrstvách se zhutněním jam, šachet, rýh nebo kolem objektů v těchto vykopávkách</t>
  </si>
  <si>
    <t>-1923062531</t>
  </si>
  <si>
    <t>https://podminky.urs.cz/item/CS_URS_2026_01/174151101</t>
  </si>
  <si>
    <t>741</t>
  </si>
  <si>
    <t>Elektroinstalace - silnoproud</t>
  </si>
  <si>
    <t>741122144</t>
  </si>
  <si>
    <t>Montáž kabelů měděných bez ukončení uložených v trubkách zatažených plných kulatých nebo bezhalogenových (např. CYKY, CYKFY) počtu a průřezu žil 5x10 mm2</t>
  </si>
  <si>
    <t>172598752</t>
  </si>
  <si>
    <t>https://podminky.urs.cz/item/CS_URS_2026_01/741122144</t>
  </si>
  <si>
    <t>osvětlení</t>
  </si>
  <si>
    <t>215,0</t>
  </si>
  <si>
    <t>34113034</t>
  </si>
  <si>
    <t>kabel instalační jádro Cu plné izolace PVC plášť PVC 450/750V (CYKY) 5x10mm2</t>
  </si>
  <si>
    <t>-766880625</t>
  </si>
  <si>
    <t>215*1,15 'Přepočtené koeficientem množství</t>
  </si>
  <si>
    <t>741122159</t>
  </si>
  <si>
    <t>Montáž kabelů měděných bez ukončení uložených v trubkách zatažených plných kulatých nebo bezhalogenových (např. CYKY, CYKFY) počtu a průřezu žil 5x25 až 35mm2</t>
  </si>
  <si>
    <t>-1058751773</t>
  </si>
  <si>
    <t>https://podminky.urs.cz/item/CS_URS_2026_01/741122159</t>
  </si>
  <si>
    <t>přeložka</t>
  </si>
  <si>
    <t>75,0</t>
  </si>
  <si>
    <t>34113134</t>
  </si>
  <si>
    <t>kabel silový jádro Cu izolace PVC plášť PVC 0,6/1kV (1-CYKY) 5x25mm2</t>
  </si>
  <si>
    <t>-1496685259</t>
  </si>
  <si>
    <t>75*1,15 'Přepočtené koeficientem množství</t>
  </si>
  <si>
    <t>741210122</t>
  </si>
  <si>
    <t>Montáž rozvaděčů litinových, hliníkových nebo plastových bez zapojení vodičů skříněk hmotnosti do 20 kg</t>
  </si>
  <si>
    <t>1976595698</t>
  </si>
  <si>
    <t>https://podminky.urs.cz/item/CS_URS_2026_01/741210122</t>
  </si>
  <si>
    <t>3571R</t>
  </si>
  <si>
    <t>skříň rozváděče veřejného osvětlení včetně výstrojei</t>
  </si>
  <si>
    <t>1575064874</t>
  </si>
  <si>
    <t>3572R</t>
  </si>
  <si>
    <t>skříň rozváděče R1 včetně výstroje</t>
  </si>
  <si>
    <t>1072253718</t>
  </si>
  <si>
    <t>7413R</t>
  </si>
  <si>
    <t>Montáž svítidel LED se zapojením vodičů průmyslových nebo venkovních na výložník</t>
  </si>
  <si>
    <t>-795593902</t>
  </si>
  <si>
    <t>34874R</t>
  </si>
  <si>
    <t>LED reflektor SMD OPTIC G3, 140W, 170Lm/W,23 800Lm</t>
  </si>
  <si>
    <t>-240063091</t>
  </si>
  <si>
    <t>741410041</t>
  </si>
  <si>
    <t>Montáž uzemňovacího vedení s upevněním, propojením a připojením pomocí svorek v zemi s izolací spojů drátu nebo lana Ø do 10 mm v městské zástavbě</t>
  </si>
  <si>
    <t>608684628</t>
  </si>
  <si>
    <t>https://podminky.urs.cz/item/CS_URS_2026_01/741410041</t>
  </si>
  <si>
    <t>přeložka vnitřního vedení</t>
  </si>
  <si>
    <t>403 nová trasa pro osvětlení</t>
  </si>
  <si>
    <t>155,5</t>
  </si>
  <si>
    <t>1,2*8</t>
  </si>
  <si>
    <t>35441073</t>
  </si>
  <si>
    <t>drát D 10mm FeZn</t>
  </si>
  <si>
    <t>-653279591</t>
  </si>
  <si>
    <t>165,1*1,1 'Přepočtené koeficientem množství</t>
  </si>
  <si>
    <t>741420021</t>
  </si>
  <si>
    <t>Montáž hromosvodného vedení svorek se 2 šrouby</t>
  </si>
  <si>
    <t>-832730976</t>
  </si>
  <si>
    <t>https://podminky.urs.cz/item/CS_URS_2026_01/741420021</t>
  </si>
  <si>
    <t>spojení zemnícího drátu</t>
  </si>
  <si>
    <t>2*8</t>
  </si>
  <si>
    <t>35441885</t>
  </si>
  <si>
    <t>svorka spojovací pro lano D 8-10mm</t>
  </si>
  <si>
    <t>1035707622</t>
  </si>
  <si>
    <t>998741121</t>
  </si>
  <si>
    <t>Přesun hmot pro silnoproud stanovený z hmotnosti přesunovaného materiálu vodorovná dopravní vzdálenost do 50 m ruční (bez užití mechanizace) v objektech výšky do 6 m</t>
  </si>
  <si>
    <t>-1283691373</t>
  </si>
  <si>
    <t>https://podminky.urs.cz/item/CS_URS_2026_01/998741121</t>
  </si>
  <si>
    <t>Práce a dodávky M</t>
  </si>
  <si>
    <t>21-M</t>
  </si>
  <si>
    <t>Elektromontáže</t>
  </si>
  <si>
    <t>210204011</t>
  </si>
  <si>
    <t>Montáž stožárů osvětlení samostatně stojících ocelových, délky do 12 m</t>
  </si>
  <si>
    <t>64</t>
  </si>
  <si>
    <t>-268447685</t>
  </si>
  <si>
    <t>https://podminky.urs.cz/item/CS_URS_2026_01/210204011</t>
  </si>
  <si>
    <t>31674114</t>
  </si>
  <si>
    <t>stožár osvětlovací uliční Pz 159/133/114 v 7,2m</t>
  </si>
  <si>
    <t>128</t>
  </si>
  <si>
    <t>-1311853421</t>
  </si>
  <si>
    <t>210204103</t>
  </si>
  <si>
    <t>Montáž výložníků osvětlení jednoramenných sloupových, hmotnosti do 35 kg</t>
  </si>
  <si>
    <t>1405911459</t>
  </si>
  <si>
    <t>https://podminky.urs.cz/item/CS_URS_2026_01/210204103</t>
  </si>
  <si>
    <t>31674000</t>
  </si>
  <si>
    <t>výložník rovný jednoduchý k osvětlovacím stožárům uličním vyložení 500mm</t>
  </si>
  <si>
    <t>1249215845</t>
  </si>
  <si>
    <t>46-M</t>
  </si>
  <si>
    <t>Zemní práce při extr.mont.pracích</t>
  </si>
  <si>
    <t>460010023</t>
  </si>
  <si>
    <t>Vytyčení trasy vedení kabelového (podzemního) ve volném terénu</t>
  </si>
  <si>
    <t>km</t>
  </si>
  <si>
    <t>-1853788613</t>
  </si>
  <si>
    <t>https://podminky.urs.cz/item/CS_URS_2026_01/460010023</t>
  </si>
  <si>
    <t>155,5/1000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</si>
  <si>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</si>
  <si>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</si>
  <si>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2016694663</t>
  </si>
  <si>
    <t>https://podminky.urs.cz/item/CS_URS_2026_01/460141112</t>
  </si>
  <si>
    <t>patky stožárů</t>
  </si>
  <si>
    <t>(0,7*0,7*1,3)*8</t>
  </si>
  <si>
    <t>460171162</t>
  </si>
  <si>
    <t>Hloubení kabelových rýh strojně včetně urovnání dna s přemístěním výkopku do vzdálenosti 3 m od okraje jámy nebo s naložením na dopravní prostředek šířky 35 cm hloubky 70 cm v hornině třídy těžitelnosti I skupiny 3</t>
  </si>
  <si>
    <t>-893728880</t>
  </si>
  <si>
    <t>https://podminky.urs.cz/item/CS_URS_2026_01/460171162</t>
  </si>
  <si>
    <t>460341113</t>
  </si>
  <si>
    <t>Vodorovné přemístění (odvoz) horniny dopravními prostředky včetně složení, bez naložení a rozprostření jakékoliv třídy, na vzdálenost přes 500 do 1000 m</t>
  </si>
  <si>
    <t>-993808583</t>
  </si>
  <si>
    <t>https://podminky.urs.cz/item/CS_URS_2026_01/460341113</t>
  </si>
  <si>
    <t>(155,5*0,35*0,2)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</si>
  <si>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</si>
  <si>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</si>
  <si>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2073461656</t>
  </si>
  <si>
    <t>https://podminky.urs.cz/item/CS_URS_2026_01/460341121</t>
  </si>
  <si>
    <t>15,981*2,0</t>
  </si>
  <si>
    <t>460361111</t>
  </si>
  <si>
    <t>Poplatek za uložení zeminy a kamení na skládce (skládkovné) na skládce zatříděné do Katalogu odpadů pod kódem 17 05 04</t>
  </si>
  <si>
    <t>846535301</t>
  </si>
  <si>
    <t>https://podminky.urs.cz/item/CS_URS_2026_01/460361111</t>
  </si>
  <si>
    <t>15,981*2 'Přepočtené koeficientem množství</t>
  </si>
  <si>
    <t>460451152</t>
  </si>
  <si>
    <t>Zásyp kabelových rýh strojně s přemístěním sypaniny ze vzdálenosti do 10 m, s uložením výkopku ve vrstvách včetně zhutnění a urovnání povrchu šířky 35 cm hloubky 50 cm z horniny třídy těžitelnosti I skupiny 3</t>
  </si>
  <si>
    <t>1967162794</t>
  </si>
  <si>
    <t>https://podminky.urs.cz/item/CS_URS_2026_01/460451152</t>
  </si>
  <si>
    <t>460641124</t>
  </si>
  <si>
    <t>Základové konstrukce základ bez bednění do rostlé zeminy z monolitického železobetonu bez výztuže bez zvláštních nároků na prostředí tř. C 20/25</t>
  </si>
  <si>
    <t>138076689</t>
  </si>
  <si>
    <t>https://podminky.urs.cz/item/CS_URS_2026_01/460641124</t>
  </si>
  <si>
    <t>(0,7*0,7*1,3)*8*1,035</t>
  </si>
  <si>
    <t>-(PI*0,15*0,15*1,2)*8</t>
  </si>
  <si>
    <t>460661111</t>
  </si>
  <si>
    <t>Kabelové lože z písku včetně podsypu, zhutnění a urovnání povrchu pro kabely nn bez zakrytí, šířky do 35 cm</t>
  </si>
  <si>
    <t>-1895961739</t>
  </si>
  <si>
    <t>https://podminky.urs.cz/item/CS_URS_2026_01/460661111</t>
  </si>
  <si>
    <t>460671113</t>
  </si>
  <si>
    <t>Výstražné prvky pro krytí kabelů včetně vyrovnání povrchu rýhy, rozvinutí a uložení fólie, šířky přes 25 do 35 cm</t>
  </si>
  <si>
    <t>918022008</t>
  </si>
  <si>
    <t>https://podminky.urs.cz/item/CS_URS_2026_01/460671113</t>
  </si>
  <si>
    <t>4607R</t>
  </si>
  <si>
    <t>Osazení kabelových prostupů včetně utěsnění a spárování z trub plastových do rýhy, bez výkopových prací s obsypem z písku, vnitřního průměru 30 cm</t>
  </si>
  <si>
    <t>259103578</t>
  </si>
  <si>
    <t>patky sloupů</t>
  </si>
  <si>
    <t>8*1,2</t>
  </si>
  <si>
    <t>28611145</t>
  </si>
  <si>
    <t>trubka kanalizační PVC DN 315x5000mm SN4</t>
  </si>
  <si>
    <t>-453943276</t>
  </si>
  <si>
    <t>460791213</t>
  </si>
  <si>
    <t>Montáž trubek ochranných uložených volně do rýhy plastových ohebných, vnitřního průměru přes 50 do 90 mm</t>
  </si>
  <si>
    <t>1382941473</t>
  </si>
  <si>
    <t>https://podminky.urs.cz/item/CS_URS_2026_01/460791213</t>
  </si>
  <si>
    <t>34571354</t>
  </si>
  <si>
    <t>trubka elektroinstalační ohebná dvouplášťová korugovaná HDPE (chránička) D 75/90mm</t>
  </si>
  <si>
    <t>1249063335</t>
  </si>
  <si>
    <t>155,5*1,05 'Přepočtené koeficientem množství</t>
  </si>
  <si>
    <t>469981111</t>
  </si>
  <si>
    <t>Přesun hmot pro pomocné stavební práce při elektromontážích dopravní vzdálenost do 1000 m</t>
  </si>
  <si>
    <t>1995199266</t>
  </si>
  <si>
    <t>https://podminky.urs.cz/item/CS_URS_2026_01/469981111</t>
  </si>
  <si>
    <t>675938189</t>
  </si>
  <si>
    <t>06 - Ostatní náklady</t>
  </si>
  <si>
    <t>Geodetické zaměření dokončené stavby vč.kabeláží a vložení do DTM</t>
  </si>
  <si>
    <t>-1313238652</t>
  </si>
  <si>
    <t>Dokumentace skutečného provedení (celý skatepark)</t>
  </si>
  <si>
    <t>1483636399</t>
  </si>
  <si>
    <t xml:space="preserve"> Certifikace skateparku dle ČSN EN 14974 </t>
  </si>
  <si>
    <t>-1038208461</t>
  </si>
  <si>
    <t>OST 04</t>
  </si>
  <si>
    <t>Statické zatěžovací zkoušky</t>
  </si>
  <si>
    <t>-1908287583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</si>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</sst>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413322727" TargetMode="External"/><Relationship Id="rId13" Type="http://schemas.openxmlformats.org/officeDocument/2006/relationships/hyperlink" Target="https://podminky.urs.cz/item/CS_URS_2026_01/413352112" TargetMode="External"/><Relationship Id="rId18" Type="http://schemas.openxmlformats.org/officeDocument/2006/relationships/hyperlink" Target="https://podminky.urs.cz/item/CS_URS_2026_01/631319185" TargetMode="External"/><Relationship Id="rId26" Type="http://schemas.openxmlformats.org/officeDocument/2006/relationships/hyperlink" Target="https://podminky.urs.cz/item/CS_URS_2026_01/789111141" TargetMode="External"/><Relationship Id="rId3" Type="http://schemas.openxmlformats.org/officeDocument/2006/relationships/hyperlink" Target="https://podminky.urs.cz/item/CS_URS_2026_01/311321816" TargetMode="External"/><Relationship Id="rId21" Type="http://schemas.openxmlformats.org/officeDocument/2006/relationships/hyperlink" Target="https://podminky.urs.cz/item/CS_URS_2026_01/631362021" TargetMode="External"/><Relationship Id="rId7" Type="http://schemas.openxmlformats.org/officeDocument/2006/relationships/hyperlink" Target="https://podminky.urs.cz/item/CS_URS_2026_01/311361821" TargetMode="External"/><Relationship Id="rId12" Type="http://schemas.openxmlformats.org/officeDocument/2006/relationships/hyperlink" Target="https://podminky.urs.cz/item/CS_URS_2026_01/413352111" TargetMode="External"/><Relationship Id="rId17" Type="http://schemas.openxmlformats.org/officeDocument/2006/relationships/hyperlink" Target="https://podminky.urs.cz/item/CS_URS_2026_01/631319175" TargetMode="External"/><Relationship Id="rId25" Type="http://schemas.openxmlformats.org/officeDocument/2006/relationships/hyperlink" Target="https://podminky.urs.cz/item/CS_URS_2026_01/998767121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631319013" TargetMode="External"/><Relationship Id="rId20" Type="http://schemas.openxmlformats.org/officeDocument/2006/relationships/hyperlink" Target="https://podminky.urs.cz/item/CS_URS_2026_01/631351102" TargetMode="External"/><Relationship Id="rId29" Type="http://schemas.openxmlformats.org/officeDocument/2006/relationships/drawing" Target="../drawings/drawing10.xm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311351911" TargetMode="External"/><Relationship Id="rId11" Type="http://schemas.openxmlformats.org/officeDocument/2006/relationships/hyperlink" Target="https://podminky.urs.cz/item/CS_URS_2026_01/413351191" TargetMode="External"/><Relationship Id="rId24" Type="http://schemas.openxmlformats.org/officeDocument/2006/relationships/hyperlink" Target="https://podminky.urs.cz/item/CS_URS_2026_01/767995112" TargetMode="External"/><Relationship Id="rId5" Type="http://schemas.openxmlformats.org/officeDocument/2006/relationships/hyperlink" Target="https://podminky.urs.cz/item/CS_URS_2026_01/311351122" TargetMode="External"/><Relationship Id="rId15" Type="http://schemas.openxmlformats.org/officeDocument/2006/relationships/hyperlink" Target="https://podminky.urs.cz/item/CS_URS_2026_01/631311236" TargetMode="External"/><Relationship Id="rId23" Type="http://schemas.openxmlformats.org/officeDocument/2006/relationships/hyperlink" Target="https://podminky.urs.cz/item/CS_URS_2026_01/998011008" TargetMode="External"/><Relationship Id="rId28" Type="http://schemas.openxmlformats.org/officeDocument/2006/relationships/hyperlink" Target="https://podminky.urs.cz/item/CS_URS_2026_01/789412533" TargetMode="External"/><Relationship Id="rId10" Type="http://schemas.openxmlformats.org/officeDocument/2006/relationships/hyperlink" Target="https://podminky.urs.cz/item/CS_URS_2026_01/413351112" TargetMode="External"/><Relationship Id="rId19" Type="http://schemas.openxmlformats.org/officeDocument/2006/relationships/hyperlink" Target="https://podminky.urs.cz/item/CS_URS_2026_01/631351101" TargetMode="External"/><Relationship Id="rId4" Type="http://schemas.openxmlformats.org/officeDocument/2006/relationships/hyperlink" Target="https://podminky.urs.cz/item/CS_URS_2026_01/311351121" TargetMode="External"/><Relationship Id="rId9" Type="http://schemas.openxmlformats.org/officeDocument/2006/relationships/hyperlink" Target="https://podminky.urs.cz/item/CS_URS_2026_01/413351111" TargetMode="External"/><Relationship Id="rId14" Type="http://schemas.openxmlformats.org/officeDocument/2006/relationships/hyperlink" Target="https://podminky.urs.cz/item/CS_URS_2026_01/413361821" TargetMode="External"/><Relationship Id="rId22" Type="http://schemas.openxmlformats.org/officeDocument/2006/relationships/hyperlink" Target="https://podminky.urs.cz/item/CS_URS_2026_01/633991111" TargetMode="External"/><Relationship Id="rId27" Type="http://schemas.openxmlformats.org/officeDocument/2006/relationships/hyperlink" Target="https://podminky.urs.cz/item/CS_URS_2026_01/78911126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89111141" TargetMode="External"/><Relationship Id="rId3" Type="http://schemas.openxmlformats.org/officeDocument/2006/relationships/hyperlink" Target="https://podminky.urs.cz/item/CS_URS_2026_01/275351122" TargetMode="External"/><Relationship Id="rId7" Type="http://schemas.openxmlformats.org/officeDocument/2006/relationships/hyperlink" Target="https://podminky.urs.cz/item/CS_URS_2026_01/998767121" TargetMode="External"/><Relationship Id="rId2" Type="http://schemas.openxmlformats.org/officeDocument/2006/relationships/hyperlink" Target="https://podminky.urs.cz/item/CS_URS_2026_01/275351121" TargetMode="External"/><Relationship Id="rId1" Type="http://schemas.openxmlformats.org/officeDocument/2006/relationships/hyperlink" Target="https://podminky.urs.cz/item/CS_URS_2026_01/275321711" TargetMode="External"/><Relationship Id="rId6" Type="http://schemas.openxmlformats.org/officeDocument/2006/relationships/hyperlink" Target="https://podminky.urs.cz/item/CS_URS_2026_01/767995112" TargetMode="External"/><Relationship Id="rId11" Type="http://schemas.openxmlformats.org/officeDocument/2006/relationships/drawing" Target="../drawings/drawing11.xml"/><Relationship Id="rId5" Type="http://schemas.openxmlformats.org/officeDocument/2006/relationships/hyperlink" Target="https://podminky.urs.cz/item/CS_URS_2026_01/998011008" TargetMode="External"/><Relationship Id="rId10" Type="http://schemas.openxmlformats.org/officeDocument/2006/relationships/hyperlink" Target="https://podminky.urs.cz/item/CS_URS_2026_01/789412533" TargetMode="External"/><Relationship Id="rId4" Type="http://schemas.openxmlformats.org/officeDocument/2006/relationships/hyperlink" Target="https://podminky.urs.cz/item/CS_URS_2026_01/275362021" TargetMode="External"/><Relationship Id="rId9" Type="http://schemas.openxmlformats.org/officeDocument/2006/relationships/hyperlink" Target="https://podminky.urs.cz/item/CS_URS_2026_01/789111260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19175" TargetMode="External"/><Relationship Id="rId13" Type="http://schemas.openxmlformats.org/officeDocument/2006/relationships/hyperlink" Target="https://podminky.urs.cz/item/CS_URS_2026_01/632481213" TargetMode="External"/><Relationship Id="rId3" Type="http://schemas.openxmlformats.org/officeDocument/2006/relationships/hyperlink" Target="https://podminky.urs.cz/item/CS_URS_2026_01/434311115" TargetMode="External"/><Relationship Id="rId7" Type="http://schemas.openxmlformats.org/officeDocument/2006/relationships/hyperlink" Target="https://podminky.urs.cz/item/CS_URS_2026_01/631319013" TargetMode="External"/><Relationship Id="rId12" Type="http://schemas.openxmlformats.org/officeDocument/2006/relationships/hyperlink" Target="https://podminky.urs.cz/item/CS_URS_2026_01/631362021" TargetMode="External"/><Relationship Id="rId17" Type="http://schemas.openxmlformats.org/officeDocument/2006/relationships/drawing" Target="../drawings/drawing12.xm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998011008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11236" TargetMode="External"/><Relationship Id="rId11" Type="http://schemas.openxmlformats.org/officeDocument/2006/relationships/hyperlink" Target="https://podminky.urs.cz/item/CS_URS_2026_01/631351102" TargetMode="External"/><Relationship Id="rId5" Type="http://schemas.openxmlformats.org/officeDocument/2006/relationships/hyperlink" Target="https://podminky.urs.cz/item/CS_URS_2026_01/434351142" TargetMode="External"/><Relationship Id="rId15" Type="http://schemas.openxmlformats.org/officeDocument/2006/relationships/hyperlink" Target="https://podminky.urs.cz/item/CS_URS_2026_01/953943121" TargetMode="External"/><Relationship Id="rId10" Type="http://schemas.openxmlformats.org/officeDocument/2006/relationships/hyperlink" Target="https://podminky.urs.cz/item/CS_URS_2026_01/631351101" TargetMode="External"/><Relationship Id="rId4" Type="http://schemas.openxmlformats.org/officeDocument/2006/relationships/hyperlink" Target="https://podminky.urs.cz/item/CS_URS_2026_01/434351141" TargetMode="External"/><Relationship Id="rId9" Type="http://schemas.openxmlformats.org/officeDocument/2006/relationships/hyperlink" Target="https://podminky.urs.cz/item/CS_URS_2026_01/631319185" TargetMode="External"/><Relationship Id="rId14" Type="http://schemas.openxmlformats.org/officeDocument/2006/relationships/hyperlink" Target="https://podminky.urs.cz/item/CS_URS_2026_01/63399111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62021" TargetMode="External"/><Relationship Id="rId13" Type="http://schemas.openxmlformats.org/officeDocument/2006/relationships/hyperlink" Target="https://podminky.urs.cz/item/CS_URS_2026_01/998767121" TargetMode="External"/><Relationship Id="rId3" Type="http://schemas.openxmlformats.org/officeDocument/2006/relationships/hyperlink" Target="https://podminky.urs.cz/item/CS_URS_2026_01/631311236" TargetMode="External"/><Relationship Id="rId7" Type="http://schemas.openxmlformats.org/officeDocument/2006/relationships/hyperlink" Target="https://podminky.urs.cz/item/CS_URS_2026_01/631351102" TargetMode="External"/><Relationship Id="rId12" Type="http://schemas.openxmlformats.org/officeDocument/2006/relationships/hyperlink" Target="https://podminky.urs.cz/item/CS_URS_2026_01/767995112" TargetMode="External"/><Relationship Id="rId17" Type="http://schemas.openxmlformats.org/officeDocument/2006/relationships/drawing" Target="../drawings/drawing13.xm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789412533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51101" TargetMode="External"/><Relationship Id="rId11" Type="http://schemas.openxmlformats.org/officeDocument/2006/relationships/hyperlink" Target="https://podminky.urs.cz/item/CS_URS_2026_01/998011008" TargetMode="External"/><Relationship Id="rId5" Type="http://schemas.openxmlformats.org/officeDocument/2006/relationships/hyperlink" Target="https://podminky.urs.cz/item/CS_URS_2026_01/631319175" TargetMode="External"/><Relationship Id="rId15" Type="http://schemas.openxmlformats.org/officeDocument/2006/relationships/hyperlink" Target="https://podminky.urs.cz/item/CS_URS_2026_01/789111260" TargetMode="External"/><Relationship Id="rId10" Type="http://schemas.openxmlformats.org/officeDocument/2006/relationships/hyperlink" Target="https://podminky.urs.cz/item/CS_URS_2026_01/953943121" TargetMode="External"/><Relationship Id="rId4" Type="http://schemas.openxmlformats.org/officeDocument/2006/relationships/hyperlink" Target="https://podminky.urs.cz/item/CS_URS_2026_01/631319013" TargetMode="External"/><Relationship Id="rId9" Type="http://schemas.openxmlformats.org/officeDocument/2006/relationships/hyperlink" Target="https://podminky.urs.cz/item/CS_URS_2026_01/633991111" TargetMode="External"/><Relationship Id="rId14" Type="http://schemas.openxmlformats.org/officeDocument/2006/relationships/hyperlink" Target="https://podminky.urs.cz/item/CS_URS_2026_01/78911114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11236" TargetMode="External"/><Relationship Id="rId13" Type="http://schemas.openxmlformats.org/officeDocument/2006/relationships/hyperlink" Target="https://podminky.urs.cz/item/CS_URS_2026_01/631362021" TargetMode="External"/><Relationship Id="rId18" Type="http://schemas.openxmlformats.org/officeDocument/2006/relationships/hyperlink" Target="https://podminky.urs.cz/item/CS_URS_2026_01/767995112" TargetMode="External"/><Relationship Id="rId3" Type="http://schemas.openxmlformats.org/officeDocument/2006/relationships/hyperlink" Target="https://podminky.urs.cz/item/CS_URS_2026_01/312321816" TargetMode="External"/><Relationship Id="rId21" Type="http://schemas.openxmlformats.org/officeDocument/2006/relationships/hyperlink" Target="https://podminky.urs.cz/item/CS_URS_2026_01/789111260" TargetMode="External"/><Relationship Id="rId7" Type="http://schemas.openxmlformats.org/officeDocument/2006/relationships/hyperlink" Target="https://podminky.urs.cz/item/CS_URS_2026_01/312362021" TargetMode="External"/><Relationship Id="rId12" Type="http://schemas.openxmlformats.org/officeDocument/2006/relationships/hyperlink" Target="https://podminky.urs.cz/item/CS_URS_2026_01/631351102" TargetMode="External"/><Relationship Id="rId17" Type="http://schemas.openxmlformats.org/officeDocument/2006/relationships/hyperlink" Target="https://podminky.urs.cz/item/CS_URS_2026_01/998011008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953943121" TargetMode="External"/><Relationship Id="rId20" Type="http://schemas.openxmlformats.org/officeDocument/2006/relationships/hyperlink" Target="https://podminky.urs.cz/item/CS_URS_2026_01/789111141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312351911" TargetMode="External"/><Relationship Id="rId11" Type="http://schemas.openxmlformats.org/officeDocument/2006/relationships/hyperlink" Target="https://podminky.urs.cz/item/CS_URS_2026_01/631351101" TargetMode="External"/><Relationship Id="rId5" Type="http://schemas.openxmlformats.org/officeDocument/2006/relationships/hyperlink" Target="https://podminky.urs.cz/item/CS_URS_2026_01/312351122" TargetMode="External"/><Relationship Id="rId15" Type="http://schemas.openxmlformats.org/officeDocument/2006/relationships/hyperlink" Target="https://podminky.urs.cz/item/CS_URS_2026_01/633991111" TargetMode="External"/><Relationship Id="rId23" Type="http://schemas.openxmlformats.org/officeDocument/2006/relationships/drawing" Target="../drawings/drawing14.xml"/><Relationship Id="rId10" Type="http://schemas.openxmlformats.org/officeDocument/2006/relationships/hyperlink" Target="https://podminky.urs.cz/item/CS_URS_2026_01/631319175" TargetMode="External"/><Relationship Id="rId19" Type="http://schemas.openxmlformats.org/officeDocument/2006/relationships/hyperlink" Target="https://podminky.urs.cz/item/CS_URS_2026_01/998767121" TargetMode="External"/><Relationship Id="rId4" Type="http://schemas.openxmlformats.org/officeDocument/2006/relationships/hyperlink" Target="https://podminky.urs.cz/item/CS_URS_2026_01/312351121" TargetMode="External"/><Relationship Id="rId9" Type="http://schemas.openxmlformats.org/officeDocument/2006/relationships/hyperlink" Target="https://podminky.urs.cz/item/CS_URS_2026_01/631319013" TargetMode="External"/><Relationship Id="rId14" Type="http://schemas.openxmlformats.org/officeDocument/2006/relationships/hyperlink" Target="https://podminky.urs.cz/item/CS_URS_2026_01/632481213" TargetMode="External"/><Relationship Id="rId22" Type="http://schemas.openxmlformats.org/officeDocument/2006/relationships/hyperlink" Target="https://podminky.urs.cz/item/CS_URS_2026_01/789412533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51102" TargetMode="External"/><Relationship Id="rId13" Type="http://schemas.openxmlformats.org/officeDocument/2006/relationships/hyperlink" Target="https://podminky.urs.cz/item/CS_URS_2026_01/767995112" TargetMode="External"/><Relationship Id="rId18" Type="http://schemas.openxmlformats.org/officeDocument/2006/relationships/drawing" Target="../drawings/drawing15.xml"/><Relationship Id="rId3" Type="http://schemas.openxmlformats.org/officeDocument/2006/relationships/hyperlink" Target="https://podminky.urs.cz/item/CS_URS_2026_01/631311236" TargetMode="External"/><Relationship Id="rId7" Type="http://schemas.openxmlformats.org/officeDocument/2006/relationships/hyperlink" Target="https://podminky.urs.cz/item/CS_URS_2026_01/631351101" TargetMode="External"/><Relationship Id="rId12" Type="http://schemas.openxmlformats.org/officeDocument/2006/relationships/hyperlink" Target="https://podminky.urs.cz/item/CS_URS_2026_01/998011008" TargetMode="External"/><Relationship Id="rId17" Type="http://schemas.openxmlformats.org/officeDocument/2006/relationships/hyperlink" Target="https://podminky.urs.cz/item/CS_URS_2026_01/789412533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789111260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19185" TargetMode="External"/><Relationship Id="rId11" Type="http://schemas.openxmlformats.org/officeDocument/2006/relationships/hyperlink" Target="https://podminky.urs.cz/item/CS_URS_2026_01/953943121" TargetMode="External"/><Relationship Id="rId5" Type="http://schemas.openxmlformats.org/officeDocument/2006/relationships/hyperlink" Target="https://podminky.urs.cz/item/CS_URS_2026_01/631319175" TargetMode="External"/><Relationship Id="rId15" Type="http://schemas.openxmlformats.org/officeDocument/2006/relationships/hyperlink" Target="https://podminky.urs.cz/item/CS_URS_2026_01/789111141" TargetMode="External"/><Relationship Id="rId10" Type="http://schemas.openxmlformats.org/officeDocument/2006/relationships/hyperlink" Target="https://podminky.urs.cz/item/CS_URS_2026_01/633991111" TargetMode="External"/><Relationship Id="rId4" Type="http://schemas.openxmlformats.org/officeDocument/2006/relationships/hyperlink" Target="https://podminky.urs.cz/item/CS_URS_2026_01/631319013" TargetMode="External"/><Relationship Id="rId9" Type="http://schemas.openxmlformats.org/officeDocument/2006/relationships/hyperlink" Target="https://podminky.urs.cz/item/CS_URS_2026_01/631362021" TargetMode="External"/><Relationship Id="rId14" Type="http://schemas.openxmlformats.org/officeDocument/2006/relationships/hyperlink" Target="https://podminky.urs.cz/item/CS_URS_2026_01/998767121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2481213" TargetMode="External"/><Relationship Id="rId13" Type="http://schemas.openxmlformats.org/officeDocument/2006/relationships/hyperlink" Target="https://podminky.urs.cz/item/CS_URS_2026_01/998011008" TargetMode="External"/><Relationship Id="rId3" Type="http://schemas.openxmlformats.org/officeDocument/2006/relationships/hyperlink" Target="https://podminky.urs.cz/item/CS_URS_2026_01/631311236" TargetMode="External"/><Relationship Id="rId7" Type="http://schemas.openxmlformats.org/officeDocument/2006/relationships/hyperlink" Target="https://podminky.urs.cz/item/CS_URS_2026_01/631362021" TargetMode="External"/><Relationship Id="rId12" Type="http://schemas.openxmlformats.org/officeDocument/2006/relationships/hyperlink" Target="https://podminky.urs.cz/item/CS_URS_2026_01/953943121" TargetMode="External"/><Relationship Id="rId2" Type="http://schemas.openxmlformats.org/officeDocument/2006/relationships/hyperlink" Target="https://podminky.urs.cz/item/CS_URS_2026_01/213311151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61821" TargetMode="External"/><Relationship Id="rId11" Type="http://schemas.openxmlformats.org/officeDocument/2006/relationships/hyperlink" Target="https://podminky.urs.cz/item/CS_URS_2026_01/634911111" TargetMode="External"/><Relationship Id="rId5" Type="http://schemas.openxmlformats.org/officeDocument/2006/relationships/hyperlink" Target="https://podminky.urs.cz/item/CS_URS_2026_01/631319175" TargetMode="External"/><Relationship Id="rId10" Type="http://schemas.openxmlformats.org/officeDocument/2006/relationships/hyperlink" Target="https://podminky.urs.cz/item/CS_URS_2026_01/634663111" TargetMode="External"/><Relationship Id="rId4" Type="http://schemas.openxmlformats.org/officeDocument/2006/relationships/hyperlink" Target="https://podminky.urs.cz/item/CS_URS_2026_01/631319013" TargetMode="External"/><Relationship Id="rId9" Type="http://schemas.openxmlformats.org/officeDocument/2006/relationships/hyperlink" Target="https://podminky.urs.cz/item/CS_URS_2026_01/633991111" TargetMode="External"/><Relationship Id="rId1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211571121" TargetMode="External"/><Relationship Id="rId13" Type="http://schemas.openxmlformats.org/officeDocument/2006/relationships/hyperlink" Target="https://podminky.urs.cz/item/CS_URS_2026_01/564861111" TargetMode="External"/><Relationship Id="rId18" Type="http://schemas.openxmlformats.org/officeDocument/2006/relationships/hyperlink" Target="https://podminky.urs.cz/item/CS_URS_2026_01/998223011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https://podminky.urs.cz/item/CS_URS_2026_01/171201231" TargetMode="External"/><Relationship Id="rId21" Type="http://schemas.openxmlformats.org/officeDocument/2006/relationships/hyperlink" Target="https://podminky.urs.cz/item/CS_URS_2026_01/767995112" TargetMode="External"/><Relationship Id="rId7" Type="http://schemas.openxmlformats.org/officeDocument/2006/relationships/hyperlink" Target="https://podminky.urs.cz/item/CS_URS_2026_01/181411122" TargetMode="External"/><Relationship Id="rId12" Type="http://schemas.openxmlformats.org/officeDocument/2006/relationships/hyperlink" Target="https://podminky.urs.cz/item/CS_URS_2026_01/564841113" TargetMode="External"/><Relationship Id="rId17" Type="http://schemas.openxmlformats.org/officeDocument/2006/relationships/hyperlink" Target="https://podminky.urs.cz/item/CS_URS_2026_01/936124113" TargetMode="External"/><Relationship Id="rId25" Type="http://schemas.openxmlformats.org/officeDocument/2006/relationships/hyperlink" Target="https://podminky.urs.cz/item/CS_URS_2026_01/789412533" TargetMode="External"/><Relationship Id="rId2" Type="http://schemas.openxmlformats.org/officeDocument/2006/relationships/hyperlink" Target="https://podminky.urs.cz/item/CS_URS_2026_01/162551108" TargetMode="External"/><Relationship Id="rId16" Type="http://schemas.openxmlformats.org/officeDocument/2006/relationships/hyperlink" Target="https://podminky.urs.cz/item/CS_URS_2026_01/936104213" TargetMode="External"/><Relationship Id="rId20" Type="http://schemas.openxmlformats.org/officeDocument/2006/relationships/hyperlink" Target="https://podminky.urs.cz/item/CS_URS_2026_01/998766121" TargetMode="External"/><Relationship Id="rId1" Type="http://schemas.openxmlformats.org/officeDocument/2006/relationships/hyperlink" Target="https://podminky.urs.cz/item/CS_URS_2026_01/131251100" TargetMode="External"/><Relationship Id="rId6" Type="http://schemas.openxmlformats.org/officeDocument/2006/relationships/hyperlink" Target="https://podminky.urs.cz/item/CS_URS_2026_01/181411121" TargetMode="External"/><Relationship Id="rId11" Type="http://schemas.openxmlformats.org/officeDocument/2006/relationships/hyperlink" Target="https://podminky.urs.cz/item/CS_URS_2026_01/275313711" TargetMode="External"/><Relationship Id="rId24" Type="http://schemas.openxmlformats.org/officeDocument/2006/relationships/hyperlink" Target="https://podminky.urs.cz/item/CS_URS_2026_01/789111260" TargetMode="External"/><Relationship Id="rId5" Type="http://schemas.openxmlformats.org/officeDocument/2006/relationships/hyperlink" Target="https://podminky.urs.cz/item/CS_URS_2026_01/175151201" TargetMode="External"/><Relationship Id="rId15" Type="http://schemas.openxmlformats.org/officeDocument/2006/relationships/hyperlink" Target="https://podminky.urs.cz/item/CS_URS_2026_01/916231213" TargetMode="External"/><Relationship Id="rId23" Type="http://schemas.openxmlformats.org/officeDocument/2006/relationships/hyperlink" Target="https://podminky.urs.cz/item/CS_URS_2026_01/789111141" TargetMode="External"/><Relationship Id="rId10" Type="http://schemas.openxmlformats.org/officeDocument/2006/relationships/hyperlink" Target="https://podminky.urs.cz/item/CS_URS_2026_01/213141112" TargetMode="External"/><Relationship Id="rId19" Type="http://schemas.openxmlformats.org/officeDocument/2006/relationships/hyperlink" Target="https://podminky.urs.cz/item/CS_URS_2026_01/766414242" TargetMode="External"/><Relationship Id="rId4" Type="http://schemas.openxmlformats.org/officeDocument/2006/relationships/hyperlink" Target="https://podminky.urs.cz/item/CS_URS_2026_01/171251201" TargetMode="External"/><Relationship Id="rId9" Type="http://schemas.openxmlformats.org/officeDocument/2006/relationships/hyperlink" Target="https://podminky.urs.cz/item/CS_URS_2026_01/211971121" TargetMode="External"/><Relationship Id="rId14" Type="http://schemas.openxmlformats.org/officeDocument/2006/relationships/hyperlink" Target="https://podminky.urs.cz/item/CS_URS_2026_01/596212212" TargetMode="External"/><Relationship Id="rId22" Type="http://schemas.openxmlformats.org/officeDocument/2006/relationships/hyperlink" Target="https://podminky.urs.cz/item/CS_URS_2026_01/998767121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41420021" TargetMode="External"/><Relationship Id="rId13" Type="http://schemas.openxmlformats.org/officeDocument/2006/relationships/hyperlink" Target="https://podminky.urs.cz/item/CS_URS_2026_01/460141112" TargetMode="External"/><Relationship Id="rId18" Type="http://schemas.openxmlformats.org/officeDocument/2006/relationships/hyperlink" Target="https://podminky.urs.cz/item/CS_URS_2026_01/460451152" TargetMode="External"/><Relationship Id="rId3" Type="http://schemas.openxmlformats.org/officeDocument/2006/relationships/hyperlink" Target="https://podminky.urs.cz/item/CS_URS_2026_01/174151101" TargetMode="External"/><Relationship Id="rId21" Type="http://schemas.openxmlformats.org/officeDocument/2006/relationships/hyperlink" Target="https://podminky.urs.cz/item/CS_URS_2026_01/460671113" TargetMode="External"/><Relationship Id="rId7" Type="http://schemas.openxmlformats.org/officeDocument/2006/relationships/hyperlink" Target="https://podminky.urs.cz/item/CS_URS_2026_01/741410041" TargetMode="External"/><Relationship Id="rId12" Type="http://schemas.openxmlformats.org/officeDocument/2006/relationships/hyperlink" Target="https://podminky.urs.cz/item/CS_URS_2026_01/460010023" TargetMode="External"/><Relationship Id="rId17" Type="http://schemas.openxmlformats.org/officeDocument/2006/relationships/hyperlink" Target="https://podminky.urs.cz/item/CS_URS_2026_01/460361111" TargetMode="External"/><Relationship Id="rId2" Type="http://schemas.openxmlformats.org/officeDocument/2006/relationships/hyperlink" Target="https://podminky.urs.cz/item/CS_URS_2026_01/132251101" TargetMode="External"/><Relationship Id="rId16" Type="http://schemas.openxmlformats.org/officeDocument/2006/relationships/hyperlink" Target="https://podminky.urs.cz/item/CS_URS_2026_01/460341121" TargetMode="External"/><Relationship Id="rId20" Type="http://schemas.openxmlformats.org/officeDocument/2006/relationships/hyperlink" Target="https://podminky.urs.cz/item/CS_URS_2026_01/460661111" TargetMode="External"/><Relationship Id="rId1" Type="http://schemas.openxmlformats.org/officeDocument/2006/relationships/hyperlink" Target="https://podminky.urs.cz/item/CS_URS_2026_01/129001101" TargetMode="External"/><Relationship Id="rId6" Type="http://schemas.openxmlformats.org/officeDocument/2006/relationships/hyperlink" Target="https://podminky.urs.cz/item/CS_URS_2026_01/741210122" TargetMode="External"/><Relationship Id="rId11" Type="http://schemas.openxmlformats.org/officeDocument/2006/relationships/hyperlink" Target="https://podminky.urs.cz/item/CS_URS_2026_01/210204103" TargetMode="External"/><Relationship Id="rId24" Type="http://schemas.openxmlformats.org/officeDocument/2006/relationships/drawing" Target="../drawings/drawing18.xml"/><Relationship Id="rId5" Type="http://schemas.openxmlformats.org/officeDocument/2006/relationships/hyperlink" Target="https://podminky.urs.cz/item/CS_URS_2026_01/741122159" TargetMode="External"/><Relationship Id="rId15" Type="http://schemas.openxmlformats.org/officeDocument/2006/relationships/hyperlink" Target="https://podminky.urs.cz/item/CS_URS_2026_01/460341113" TargetMode="External"/><Relationship Id="rId23" Type="http://schemas.openxmlformats.org/officeDocument/2006/relationships/hyperlink" Target="https://podminky.urs.cz/item/CS_URS_2026_01/469981111" TargetMode="External"/><Relationship Id="rId10" Type="http://schemas.openxmlformats.org/officeDocument/2006/relationships/hyperlink" Target="https://podminky.urs.cz/item/CS_URS_2026_01/210204011" TargetMode="External"/><Relationship Id="rId19" Type="http://schemas.openxmlformats.org/officeDocument/2006/relationships/hyperlink" Target="https://podminky.urs.cz/item/CS_URS_2026_01/460641124" TargetMode="External"/><Relationship Id="rId4" Type="http://schemas.openxmlformats.org/officeDocument/2006/relationships/hyperlink" Target="https://podminky.urs.cz/item/CS_URS_2026_01/741122144" TargetMode="External"/><Relationship Id="rId9" Type="http://schemas.openxmlformats.org/officeDocument/2006/relationships/hyperlink" Target="https://podminky.urs.cz/item/CS_URS_2026_01/998741121" TargetMode="External"/><Relationship Id="rId14" Type="http://schemas.openxmlformats.org/officeDocument/2006/relationships/hyperlink" Target="https://podminky.urs.cz/item/CS_URS_2026_01/460171162" TargetMode="External"/><Relationship Id="rId22" Type="http://schemas.openxmlformats.org/officeDocument/2006/relationships/hyperlink" Target="https://podminky.urs.cz/item/CS_URS_2026_01/460791213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71151111" TargetMode="External"/><Relationship Id="rId13" Type="http://schemas.openxmlformats.org/officeDocument/2006/relationships/hyperlink" Target="https://podminky.urs.cz/item/CS_URS_2026_01/181951112" TargetMode="External"/><Relationship Id="rId3" Type="http://schemas.openxmlformats.org/officeDocument/2006/relationships/hyperlink" Target="https://podminky.urs.cz/item/CS_URS_2026_01/121151123" TargetMode="External"/><Relationship Id="rId7" Type="http://schemas.openxmlformats.org/officeDocument/2006/relationships/hyperlink" Target="https://podminky.urs.cz/item/CS_URS_2026_01/167151101" TargetMode="External"/><Relationship Id="rId12" Type="http://schemas.openxmlformats.org/officeDocument/2006/relationships/hyperlink" Target="https://podminky.urs.cz/item/CS_URS_2026_01/181351103" TargetMode="External"/><Relationship Id="rId2" Type="http://schemas.openxmlformats.org/officeDocument/2006/relationships/hyperlink" Target="https://podminky.urs.cz/item/CS_URS_2026_01/112251103" TargetMode="External"/><Relationship Id="rId1" Type="http://schemas.openxmlformats.org/officeDocument/2006/relationships/hyperlink" Target="https://podminky.urs.cz/item/CS_URS_2026_01/112101103" TargetMode="External"/><Relationship Id="rId6" Type="http://schemas.openxmlformats.org/officeDocument/2006/relationships/hyperlink" Target="https://podminky.urs.cz/item/CS_URS_2026_01/162551108" TargetMode="External"/><Relationship Id="rId11" Type="http://schemas.openxmlformats.org/officeDocument/2006/relationships/hyperlink" Target="https://podminky.urs.cz/item/CS_URS_2026_01/175151201" TargetMode="External"/><Relationship Id="rId5" Type="http://schemas.openxmlformats.org/officeDocument/2006/relationships/hyperlink" Target="https://podminky.urs.cz/item/CS_URS_2026_01/161151103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podminky.urs.cz/item/CS_URS_2026_01/171251201" TargetMode="External"/><Relationship Id="rId4" Type="http://schemas.openxmlformats.org/officeDocument/2006/relationships/hyperlink" Target="https://podminky.urs.cz/item/CS_URS_2026_01/131251105" TargetMode="External"/><Relationship Id="rId9" Type="http://schemas.openxmlformats.org/officeDocument/2006/relationships/hyperlink" Target="https://podminky.urs.cz/item/CS_URS_2026_01/171201231" TargetMode="External"/><Relationship Id="rId14" Type="http://schemas.openxmlformats.org/officeDocument/2006/relationships/hyperlink" Target="https://podminky.urs.cz/item/CS_URS_2026_01/182251101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89111141" TargetMode="External"/><Relationship Id="rId3" Type="http://schemas.openxmlformats.org/officeDocument/2006/relationships/hyperlink" Target="https://podminky.urs.cz/item/CS_URS_2026_01/275351122" TargetMode="External"/><Relationship Id="rId7" Type="http://schemas.openxmlformats.org/officeDocument/2006/relationships/hyperlink" Target="https://podminky.urs.cz/item/CS_URS_2026_01/998767121" TargetMode="External"/><Relationship Id="rId2" Type="http://schemas.openxmlformats.org/officeDocument/2006/relationships/hyperlink" Target="https://podminky.urs.cz/item/CS_URS_2026_01/275351121" TargetMode="External"/><Relationship Id="rId1" Type="http://schemas.openxmlformats.org/officeDocument/2006/relationships/hyperlink" Target="https://podminky.urs.cz/item/CS_URS_2026_01/275321711" TargetMode="External"/><Relationship Id="rId6" Type="http://schemas.openxmlformats.org/officeDocument/2006/relationships/hyperlink" Target="https://podminky.urs.cz/item/CS_URS_2026_01/767995112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6_01/998011008" TargetMode="External"/><Relationship Id="rId10" Type="http://schemas.openxmlformats.org/officeDocument/2006/relationships/hyperlink" Target="https://podminky.urs.cz/item/CS_URS_2026_01/789412533" TargetMode="External"/><Relationship Id="rId4" Type="http://schemas.openxmlformats.org/officeDocument/2006/relationships/hyperlink" Target="https://podminky.urs.cz/item/CS_URS_2026_01/275362021" TargetMode="External"/><Relationship Id="rId9" Type="http://schemas.openxmlformats.org/officeDocument/2006/relationships/hyperlink" Target="https://podminky.urs.cz/item/CS_URS_2026_01/78911126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51102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6_01/631311236" TargetMode="External"/><Relationship Id="rId7" Type="http://schemas.openxmlformats.org/officeDocument/2006/relationships/hyperlink" Target="https://podminky.urs.cz/item/CS_URS_2026_01/631351101" TargetMode="External"/><Relationship Id="rId12" Type="http://schemas.openxmlformats.org/officeDocument/2006/relationships/hyperlink" Target="https://podminky.urs.cz/item/CS_URS_2026_01/998011008" TargetMode="External"/><Relationship Id="rId2" Type="http://schemas.openxmlformats.org/officeDocument/2006/relationships/hyperlink" Target="https://podminky.urs.cz/item/CS_URS_2026_01/213311151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19185" TargetMode="External"/><Relationship Id="rId11" Type="http://schemas.openxmlformats.org/officeDocument/2006/relationships/hyperlink" Target="https://podminky.urs.cz/item/CS_URS_2026_01/953943121" TargetMode="External"/><Relationship Id="rId5" Type="http://schemas.openxmlformats.org/officeDocument/2006/relationships/hyperlink" Target="https://podminky.urs.cz/item/CS_URS_2026_01/631319175" TargetMode="External"/><Relationship Id="rId10" Type="http://schemas.openxmlformats.org/officeDocument/2006/relationships/hyperlink" Target="https://podminky.urs.cz/item/CS_URS_2026_01/633991111" TargetMode="External"/><Relationship Id="rId4" Type="http://schemas.openxmlformats.org/officeDocument/2006/relationships/hyperlink" Target="https://podminky.urs.cz/item/CS_URS_2026_01/631319013" TargetMode="External"/><Relationship Id="rId9" Type="http://schemas.openxmlformats.org/officeDocument/2006/relationships/hyperlink" Target="https://podminky.urs.cz/item/CS_URS_2026_01/6313620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11236" TargetMode="External"/><Relationship Id="rId13" Type="http://schemas.openxmlformats.org/officeDocument/2006/relationships/hyperlink" Target="https://podminky.urs.cz/item/CS_URS_2026_01/631351102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https://podminky.urs.cz/item/CS_URS_2026_01/311321816" TargetMode="External"/><Relationship Id="rId7" Type="http://schemas.openxmlformats.org/officeDocument/2006/relationships/hyperlink" Target="https://podminky.urs.cz/item/CS_URS_2026_01/311361821" TargetMode="External"/><Relationship Id="rId12" Type="http://schemas.openxmlformats.org/officeDocument/2006/relationships/hyperlink" Target="https://podminky.urs.cz/item/CS_URS_2026_01/631351101" TargetMode="External"/><Relationship Id="rId17" Type="http://schemas.openxmlformats.org/officeDocument/2006/relationships/hyperlink" Target="https://podminky.urs.cz/item/CS_URS_2026_01/998011008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953943121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311351911" TargetMode="External"/><Relationship Id="rId11" Type="http://schemas.openxmlformats.org/officeDocument/2006/relationships/hyperlink" Target="https://podminky.urs.cz/item/CS_URS_2026_01/631319185" TargetMode="External"/><Relationship Id="rId5" Type="http://schemas.openxmlformats.org/officeDocument/2006/relationships/hyperlink" Target="https://podminky.urs.cz/item/CS_URS_2026_01/311351412" TargetMode="External"/><Relationship Id="rId15" Type="http://schemas.openxmlformats.org/officeDocument/2006/relationships/hyperlink" Target="https://podminky.urs.cz/item/CS_URS_2026_01/633991111" TargetMode="External"/><Relationship Id="rId10" Type="http://schemas.openxmlformats.org/officeDocument/2006/relationships/hyperlink" Target="https://podminky.urs.cz/item/CS_URS_2026_01/631319175" TargetMode="External"/><Relationship Id="rId4" Type="http://schemas.openxmlformats.org/officeDocument/2006/relationships/hyperlink" Target="https://podminky.urs.cz/item/CS_URS_2026_01/311351411" TargetMode="External"/><Relationship Id="rId9" Type="http://schemas.openxmlformats.org/officeDocument/2006/relationships/hyperlink" Target="https://podminky.urs.cz/item/CS_URS_2026_01/631319013" TargetMode="External"/><Relationship Id="rId14" Type="http://schemas.openxmlformats.org/officeDocument/2006/relationships/hyperlink" Target="https://podminky.urs.cz/item/CS_URS_2026_01/6313620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51102" TargetMode="External"/><Relationship Id="rId13" Type="http://schemas.openxmlformats.org/officeDocument/2006/relationships/hyperlink" Target="https://podminky.urs.cz/item/CS_URS_2026_01/767995112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podminky.urs.cz/item/CS_URS_2026_01/631311236" TargetMode="External"/><Relationship Id="rId7" Type="http://schemas.openxmlformats.org/officeDocument/2006/relationships/hyperlink" Target="https://podminky.urs.cz/item/CS_URS_2026_01/631351101" TargetMode="External"/><Relationship Id="rId12" Type="http://schemas.openxmlformats.org/officeDocument/2006/relationships/hyperlink" Target="https://podminky.urs.cz/item/CS_URS_2026_01/998011008" TargetMode="External"/><Relationship Id="rId17" Type="http://schemas.openxmlformats.org/officeDocument/2006/relationships/hyperlink" Target="https://podminky.urs.cz/item/CS_URS_2026_01/789412533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789111260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631319185" TargetMode="External"/><Relationship Id="rId11" Type="http://schemas.openxmlformats.org/officeDocument/2006/relationships/hyperlink" Target="https://podminky.urs.cz/item/CS_URS_2026_01/953943121" TargetMode="External"/><Relationship Id="rId5" Type="http://schemas.openxmlformats.org/officeDocument/2006/relationships/hyperlink" Target="https://podminky.urs.cz/item/CS_URS_2026_01/631319175" TargetMode="External"/><Relationship Id="rId15" Type="http://schemas.openxmlformats.org/officeDocument/2006/relationships/hyperlink" Target="https://podminky.urs.cz/item/CS_URS_2026_01/789111141" TargetMode="External"/><Relationship Id="rId10" Type="http://schemas.openxmlformats.org/officeDocument/2006/relationships/hyperlink" Target="https://podminky.urs.cz/item/CS_URS_2026_01/633991111" TargetMode="External"/><Relationship Id="rId4" Type="http://schemas.openxmlformats.org/officeDocument/2006/relationships/hyperlink" Target="https://podminky.urs.cz/item/CS_URS_2026_01/631319013" TargetMode="External"/><Relationship Id="rId9" Type="http://schemas.openxmlformats.org/officeDocument/2006/relationships/hyperlink" Target="https://podminky.urs.cz/item/CS_URS_2026_01/631362021" TargetMode="External"/><Relationship Id="rId14" Type="http://schemas.openxmlformats.org/officeDocument/2006/relationships/hyperlink" Target="https://podminky.urs.cz/item/CS_URS_2026_01/99876712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631319013" TargetMode="External"/><Relationship Id="rId13" Type="http://schemas.openxmlformats.org/officeDocument/2006/relationships/hyperlink" Target="https://podminky.urs.cz/item/CS_URS_2026_01/632481213" TargetMode="External"/><Relationship Id="rId18" Type="http://schemas.openxmlformats.org/officeDocument/2006/relationships/hyperlink" Target="https://podminky.urs.cz/item/CS_URS_2026_01/998767121" TargetMode="External"/><Relationship Id="rId3" Type="http://schemas.openxmlformats.org/officeDocument/2006/relationships/hyperlink" Target="https://podminky.urs.cz/item/CS_URS_2026_01/275321711" TargetMode="External"/><Relationship Id="rId21" Type="http://schemas.openxmlformats.org/officeDocument/2006/relationships/hyperlink" Target="https://podminky.urs.cz/item/CS_URS_2026_01/789412533" TargetMode="External"/><Relationship Id="rId7" Type="http://schemas.openxmlformats.org/officeDocument/2006/relationships/hyperlink" Target="https://podminky.urs.cz/item/CS_URS_2026_01/631311236" TargetMode="External"/><Relationship Id="rId12" Type="http://schemas.openxmlformats.org/officeDocument/2006/relationships/hyperlink" Target="https://podminky.urs.cz/item/CS_URS_2026_01/631362021" TargetMode="External"/><Relationship Id="rId17" Type="http://schemas.openxmlformats.org/officeDocument/2006/relationships/hyperlink" Target="https://podminky.urs.cz/item/CS_URS_2026_01/767995112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998011008" TargetMode="External"/><Relationship Id="rId20" Type="http://schemas.openxmlformats.org/officeDocument/2006/relationships/hyperlink" Target="https://podminky.urs.cz/item/CS_URS_2026_01/789111260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275362021" TargetMode="External"/><Relationship Id="rId11" Type="http://schemas.openxmlformats.org/officeDocument/2006/relationships/hyperlink" Target="https://podminky.urs.cz/item/CS_URS_2026_01/631351102" TargetMode="External"/><Relationship Id="rId5" Type="http://schemas.openxmlformats.org/officeDocument/2006/relationships/hyperlink" Target="https://podminky.urs.cz/item/CS_URS_2026_01/275351122" TargetMode="External"/><Relationship Id="rId15" Type="http://schemas.openxmlformats.org/officeDocument/2006/relationships/hyperlink" Target="https://podminky.urs.cz/item/CS_URS_2026_01/953943121" TargetMode="External"/><Relationship Id="rId10" Type="http://schemas.openxmlformats.org/officeDocument/2006/relationships/hyperlink" Target="https://podminky.urs.cz/item/CS_URS_2026_01/631351101" TargetMode="External"/><Relationship Id="rId19" Type="http://schemas.openxmlformats.org/officeDocument/2006/relationships/hyperlink" Target="https://podminky.urs.cz/item/CS_URS_2026_01/789111141" TargetMode="External"/><Relationship Id="rId4" Type="http://schemas.openxmlformats.org/officeDocument/2006/relationships/hyperlink" Target="https://podminky.urs.cz/item/CS_URS_2026_01/275351121" TargetMode="External"/><Relationship Id="rId9" Type="http://schemas.openxmlformats.org/officeDocument/2006/relationships/hyperlink" Target="https://podminky.urs.cz/item/CS_URS_2026_01/631319175" TargetMode="External"/><Relationship Id="rId14" Type="http://schemas.openxmlformats.org/officeDocument/2006/relationships/hyperlink" Target="https://podminky.urs.cz/item/CS_URS_2026_01/633991111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89111141" TargetMode="External"/><Relationship Id="rId3" Type="http://schemas.openxmlformats.org/officeDocument/2006/relationships/hyperlink" Target="https://podminky.urs.cz/item/CS_URS_2026_01/275351122" TargetMode="External"/><Relationship Id="rId7" Type="http://schemas.openxmlformats.org/officeDocument/2006/relationships/hyperlink" Target="https://podminky.urs.cz/item/CS_URS_2026_01/998767121" TargetMode="External"/><Relationship Id="rId2" Type="http://schemas.openxmlformats.org/officeDocument/2006/relationships/hyperlink" Target="https://podminky.urs.cz/item/CS_URS_2026_01/275351121" TargetMode="External"/><Relationship Id="rId1" Type="http://schemas.openxmlformats.org/officeDocument/2006/relationships/hyperlink" Target="https://podminky.urs.cz/item/CS_URS_2026_01/275321711" TargetMode="External"/><Relationship Id="rId6" Type="http://schemas.openxmlformats.org/officeDocument/2006/relationships/hyperlink" Target="https://podminky.urs.cz/item/CS_URS_2026_01/767995112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https://podminky.urs.cz/item/CS_URS_2026_01/998011008" TargetMode="External"/><Relationship Id="rId10" Type="http://schemas.openxmlformats.org/officeDocument/2006/relationships/hyperlink" Target="https://podminky.urs.cz/item/CS_URS_2026_01/789412533" TargetMode="External"/><Relationship Id="rId4" Type="http://schemas.openxmlformats.org/officeDocument/2006/relationships/hyperlink" Target="https://podminky.urs.cz/item/CS_URS_2026_01/275362021" TargetMode="External"/><Relationship Id="rId9" Type="http://schemas.openxmlformats.org/officeDocument/2006/relationships/hyperlink" Target="https://podminky.urs.cz/item/CS_URS_2026_01/78911126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413322727" TargetMode="External"/><Relationship Id="rId13" Type="http://schemas.openxmlformats.org/officeDocument/2006/relationships/hyperlink" Target="https://podminky.urs.cz/item/CS_URS_2026_01/413352112" TargetMode="External"/><Relationship Id="rId18" Type="http://schemas.openxmlformats.org/officeDocument/2006/relationships/hyperlink" Target="https://podminky.urs.cz/item/CS_URS_2026_01/631351101" TargetMode="External"/><Relationship Id="rId26" Type="http://schemas.openxmlformats.org/officeDocument/2006/relationships/hyperlink" Target="https://podminky.urs.cz/item/CS_URS_2026_01/998767121" TargetMode="External"/><Relationship Id="rId3" Type="http://schemas.openxmlformats.org/officeDocument/2006/relationships/hyperlink" Target="https://podminky.urs.cz/item/CS_URS_2026_01/311321816" TargetMode="External"/><Relationship Id="rId21" Type="http://schemas.openxmlformats.org/officeDocument/2006/relationships/hyperlink" Target="https://podminky.urs.cz/item/CS_URS_2026_01/632481213" TargetMode="External"/><Relationship Id="rId7" Type="http://schemas.openxmlformats.org/officeDocument/2006/relationships/hyperlink" Target="https://podminky.urs.cz/item/CS_URS_2026_01/311361821" TargetMode="External"/><Relationship Id="rId12" Type="http://schemas.openxmlformats.org/officeDocument/2006/relationships/hyperlink" Target="https://podminky.urs.cz/item/CS_URS_2026_01/413352111" TargetMode="External"/><Relationship Id="rId17" Type="http://schemas.openxmlformats.org/officeDocument/2006/relationships/hyperlink" Target="https://podminky.urs.cz/item/CS_URS_2026_01/631319175" TargetMode="External"/><Relationship Id="rId25" Type="http://schemas.openxmlformats.org/officeDocument/2006/relationships/hyperlink" Target="https://podminky.urs.cz/item/CS_URS_2026_01/767995112" TargetMode="External"/><Relationship Id="rId2" Type="http://schemas.openxmlformats.org/officeDocument/2006/relationships/hyperlink" Target="https://podminky.urs.cz/item/CS_URS_2026_01/213311151" TargetMode="External"/><Relationship Id="rId16" Type="http://schemas.openxmlformats.org/officeDocument/2006/relationships/hyperlink" Target="https://podminky.urs.cz/item/CS_URS_2026_01/631319013" TargetMode="External"/><Relationship Id="rId20" Type="http://schemas.openxmlformats.org/officeDocument/2006/relationships/hyperlink" Target="https://podminky.urs.cz/item/CS_URS_2026_01/631362021" TargetMode="External"/><Relationship Id="rId29" Type="http://schemas.openxmlformats.org/officeDocument/2006/relationships/hyperlink" Target="https://podminky.urs.cz/item/CS_URS_2026_01/789412533" TargetMode="External"/><Relationship Id="rId1" Type="http://schemas.openxmlformats.org/officeDocument/2006/relationships/hyperlink" Target="https://podminky.urs.cz/item/CS_URS_2026_01/213141112" TargetMode="External"/><Relationship Id="rId6" Type="http://schemas.openxmlformats.org/officeDocument/2006/relationships/hyperlink" Target="https://podminky.urs.cz/item/CS_URS_2026_01/311351911" TargetMode="External"/><Relationship Id="rId11" Type="http://schemas.openxmlformats.org/officeDocument/2006/relationships/hyperlink" Target="https://podminky.urs.cz/item/CS_URS_2026_01/413351191" TargetMode="External"/><Relationship Id="rId24" Type="http://schemas.openxmlformats.org/officeDocument/2006/relationships/hyperlink" Target="https://podminky.urs.cz/item/CS_URS_2026_01/998011008" TargetMode="External"/><Relationship Id="rId5" Type="http://schemas.openxmlformats.org/officeDocument/2006/relationships/hyperlink" Target="https://podminky.urs.cz/item/CS_URS_2026_01/311351122" TargetMode="External"/><Relationship Id="rId15" Type="http://schemas.openxmlformats.org/officeDocument/2006/relationships/hyperlink" Target="https://podminky.urs.cz/item/CS_URS_2026_01/631311236" TargetMode="External"/><Relationship Id="rId23" Type="http://schemas.openxmlformats.org/officeDocument/2006/relationships/hyperlink" Target="https://podminky.urs.cz/item/CS_URS_2026_01/953943121" TargetMode="External"/><Relationship Id="rId28" Type="http://schemas.openxmlformats.org/officeDocument/2006/relationships/hyperlink" Target="https://podminky.urs.cz/item/CS_URS_2026_01/789111260" TargetMode="External"/><Relationship Id="rId10" Type="http://schemas.openxmlformats.org/officeDocument/2006/relationships/hyperlink" Target="https://podminky.urs.cz/item/CS_URS_2026_01/413351112" TargetMode="External"/><Relationship Id="rId19" Type="http://schemas.openxmlformats.org/officeDocument/2006/relationships/hyperlink" Target="https://podminky.urs.cz/item/CS_URS_2026_01/631351102" TargetMode="External"/><Relationship Id="rId4" Type="http://schemas.openxmlformats.org/officeDocument/2006/relationships/hyperlink" Target="https://podminky.urs.cz/item/CS_URS_2026_01/311351121" TargetMode="External"/><Relationship Id="rId9" Type="http://schemas.openxmlformats.org/officeDocument/2006/relationships/hyperlink" Target="https://podminky.urs.cz/item/CS_URS_2026_01/413351111" TargetMode="External"/><Relationship Id="rId14" Type="http://schemas.openxmlformats.org/officeDocument/2006/relationships/hyperlink" Target="https://podminky.urs.cz/item/CS_URS_2026_01/413361821" TargetMode="External"/><Relationship Id="rId22" Type="http://schemas.openxmlformats.org/officeDocument/2006/relationships/hyperlink" Target="https://podminky.urs.cz/item/CS_URS_2026_01/633991111" TargetMode="External"/><Relationship Id="rId27" Type="http://schemas.openxmlformats.org/officeDocument/2006/relationships/hyperlink" Target="https://podminky.urs.cz/item/CS_URS_2026_01/789111141" TargetMode="External"/><Relationship Id="rId30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R5" s="21"/>
      <c r="BE5" s="290" t="s">
        <v>15</v>
      </c>
      <c r="BS5" s="18" t="s">
        <v>6</v>
      </c>
    </row>
    <row r="6" spans="1:74" ht="36.9" customHeight="1">
      <c r="B6" s="21"/>
      <c r="D6" s="27" t="s">
        <v>16</v>
      </c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R6" s="21"/>
      <c r="BE6" s="291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1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1"/>
      <c r="BS8" s="18" t="s">
        <v>6</v>
      </c>
    </row>
    <row r="9" spans="1:74" ht="14.4" customHeight="1">
      <c r="B9" s="21"/>
      <c r="AR9" s="21"/>
      <c r="BE9" s="291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291"/>
      <c r="BS10" s="18" t="s">
        <v>6</v>
      </c>
    </row>
    <row r="11" spans="1:74" ht="18.45" customHeight="1">
      <c r="B11" s="21"/>
      <c r="E11" s="26" t="s">
        <v>27</v>
      </c>
      <c r="AK11" s="28" t="s">
        <v>28</v>
      </c>
      <c r="AN11" s="26" t="s">
        <v>19</v>
      </c>
      <c r="AR11" s="21"/>
      <c r="BE11" s="291"/>
      <c r="BS11" s="18" t="s">
        <v>6</v>
      </c>
    </row>
    <row r="12" spans="1:74" ht="6.9" customHeight="1">
      <c r="B12" s="21"/>
      <c r="AR12" s="21"/>
      <c r="BE12" s="291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91"/>
      <c r="BS13" s="18" t="s">
        <v>6</v>
      </c>
    </row>
    <row r="14" spans="1:74" ht="13.2">
      <c r="B14" s="21"/>
      <c r="E14" s="296" t="s">
        <v>30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8" t="s">
        <v>28</v>
      </c>
      <c r="AN14" s="30" t="s">
        <v>30</v>
      </c>
      <c r="AR14" s="21"/>
      <c r="BE14" s="291"/>
      <c r="BS14" s="18" t="s">
        <v>6</v>
      </c>
    </row>
    <row r="15" spans="1:74" ht="6.9" customHeight="1">
      <c r="B15" s="21"/>
      <c r="AR15" s="21"/>
      <c r="BE15" s="291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19</v>
      </c>
      <c r="AR16" s="21"/>
      <c r="BE16" s="291"/>
      <c r="BS16" s="18" t="s">
        <v>4</v>
      </c>
    </row>
    <row r="17" spans="2:71" ht="18.45" customHeight="1">
      <c r="B17" s="21"/>
      <c r="E17" s="26" t="s">
        <v>32</v>
      </c>
      <c r="AK17" s="28" t="s">
        <v>28</v>
      </c>
      <c r="AN17" s="26" t="s">
        <v>19</v>
      </c>
      <c r="AR17" s="21"/>
      <c r="BE17" s="291"/>
      <c r="BS17" s="18" t="s">
        <v>33</v>
      </c>
    </row>
    <row r="18" spans="2:71" ht="6.9" customHeight="1">
      <c r="B18" s="21"/>
      <c r="AR18" s="21"/>
      <c r="BE18" s="291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19</v>
      </c>
      <c r="AR19" s="21"/>
      <c r="BE19" s="291"/>
      <c r="BS19" s="18" t="s">
        <v>6</v>
      </c>
    </row>
    <row r="20" spans="2:71" ht="18.45" customHeight="1">
      <c r="B20" s="21"/>
      <c r="E20" s="26" t="s">
        <v>22</v>
      </c>
      <c r="AK20" s="28" t="s">
        <v>28</v>
      </c>
      <c r="AN20" s="26" t="s">
        <v>19</v>
      </c>
      <c r="AR20" s="21"/>
      <c r="BE20" s="291"/>
      <c r="BS20" s="18" t="s">
        <v>4</v>
      </c>
    </row>
    <row r="21" spans="2:71" ht="6.9" customHeight="1">
      <c r="B21" s="21"/>
      <c r="AR21" s="21"/>
      <c r="BE21" s="291"/>
    </row>
    <row r="22" spans="2:71" ht="12" customHeight="1">
      <c r="B22" s="21"/>
      <c r="D22" s="28" t="s">
        <v>35</v>
      </c>
      <c r="AR22" s="21"/>
      <c r="BE22" s="291"/>
    </row>
    <row r="23" spans="2:71" ht="47.25" customHeight="1">
      <c r="B23" s="21"/>
      <c r="E23" s="298" t="s">
        <v>36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R23" s="21"/>
      <c r="BE23" s="291"/>
    </row>
    <row r="24" spans="2:71" ht="6.9" customHeight="1">
      <c r="B24" s="21"/>
      <c r="AR24" s="21"/>
      <c r="BE24" s="291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1"/>
    </row>
    <row r="26" spans="2:71" s="1" customFormat="1" ht="25.95" customHeight="1">
      <c r="B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9">
        <f>ROUND(AG54,2)</f>
        <v>0</v>
      </c>
      <c r="AL26" s="300"/>
      <c r="AM26" s="300"/>
      <c r="AN26" s="300"/>
      <c r="AO26" s="300"/>
      <c r="AR26" s="33"/>
      <c r="BE26" s="291"/>
    </row>
    <row r="27" spans="2:71" s="1" customFormat="1" ht="6.9" customHeight="1">
      <c r="B27" s="33"/>
      <c r="AR27" s="33"/>
      <c r="BE27" s="291"/>
    </row>
    <row r="28" spans="2:71" s="1" customFormat="1" ht="13.2">
      <c r="B28" s="33"/>
      <c r="L28" s="301" t="s">
        <v>38</v>
      </c>
      <c r="M28" s="301"/>
      <c r="N28" s="301"/>
      <c r="O28" s="301"/>
      <c r="P28" s="301"/>
      <c r="W28" s="301" t="s">
        <v>39</v>
      </c>
      <c r="X28" s="301"/>
      <c r="Y28" s="301"/>
      <c r="Z28" s="301"/>
      <c r="AA28" s="301"/>
      <c r="AB28" s="301"/>
      <c r="AC28" s="301"/>
      <c r="AD28" s="301"/>
      <c r="AE28" s="301"/>
      <c r="AK28" s="301" t="s">
        <v>40</v>
      </c>
      <c r="AL28" s="301"/>
      <c r="AM28" s="301"/>
      <c r="AN28" s="301"/>
      <c r="AO28" s="301"/>
      <c r="AR28" s="33"/>
      <c r="BE28" s="291"/>
    </row>
    <row r="29" spans="2:71" s="2" customFormat="1" ht="14.4" customHeight="1">
      <c r="B29" s="37"/>
      <c r="D29" s="28" t="s">
        <v>41</v>
      </c>
      <c r="F29" s="28" t="s">
        <v>42</v>
      </c>
      <c r="L29" s="304">
        <v>0.21</v>
      </c>
      <c r="M29" s="303"/>
      <c r="N29" s="303"/>
      <c r="O29" s="303"/>
      <c r="P29" s="303"/>
      <c r="W29" s="302">
        <f>ROUND(AZ54, 2)</f>
        <v>0</v>
      </c>
      <c r="X29" s="303"/>
      <c r="Y29" s="303"/>
      <c r="Z29" s="303"/>
      <c r="AA29" s="303"/>
      <c r="AB29" s="303"/>
      <c r="AC29" s="303"/>
      <c r="AD29" s="303"/>
      <c r="AE29" s="303"/>
      <c r="AK29" s="302">
        <f>ROUND(AV54, 2)</f>
        <v>0</v>
      </c>
      <c r="AL29" s="303"/>
      <c r="AM29" s="303"/>
      <c r="AN29" s="303"/>
      <c r="AO29" s="303"/>
      <c r="AR29" s="37"/>
      <c r="BE29" s="292"/>
    </row>
    <row r="30" spans="2:71" s="2" customFormat="1" ht="14.4" customHeight="1">
      <c r="B30" s="37"/>
      <c r="F30" s="28" t="s">
        <v>43</v>
      </c>
      <c r="L30" s="304">
        <v>0.12</v>
      </c>
      <c r="M30" s="303"/>
      <c r="N30" s="303"/>
      <c r="O30" s="303"/>
      <c r="P30" s="303"/>
      <c r="W30" s="302">
        <f>ROUND(BA54, 2)</f>
        <v>0</v>
      </c>
      <c r="X30" s="303"/>
      <c r="Y30" s="303"/>
      <c r="Z30" s="303"/>
      <c r="AA30" s="303"/>
      <c r="AB30" s="303"/>
      <c r="AC30" s="303"/>
      <c r="AD30" s="303"/>
      <c r="AE30" s="303"/>
      <c r="AK30" s="302">
        <f>ROUND(AW54, 2)</f>
        <v>0</v>
      </c>
      <c r="AL30" s="303"/>
      <c r="AM30" s="303"/>
      <c r="AN30" s="303"/>
      <c r="AO30" s="303"/>
      <c r="AR30" s="37"/>
      <c r="BE30" s="292"/>
    </row>
    <row r="31" spans="2:71" s="2" customFormat="1" ht="14.4" hidden="1" customHeight="1">
      <c r="B31" s="37"/>
      <c r="F31" s="28" t="s">
        <v>44</v>
      </c>
      <c r="L31" s="304">
        <v>0.21</v>
      </c>
      <c r="M31" s="303"/>
      <c r="N31" s="303"/>
      <c r="O31" s="303"/>
      <c r="P31" s="303"/>
      <c r="W31" s="302">
        <f>ROUND(BB54, 2)</f>
        <v>0</v>
      </c>
      <c r="X31" s="303"/>
      <c r="Y31" s="303"/>
      <c r="Z31" s="303"/>
      <c r="AA31" s="303"/>
      <c r="AB31" s="303"/>
      <c r="AC31" s="303"/>
      <c r="AD31" s="303"/>
      <c r="AE31" s="303"/>
      <c r="AK31" s="302">
        <v>0</v>
      </c>
      <c r="AL31" s="303"/>
      <c r="AM31" s="303"/>
      <c r="AN31" s="303"/>
      <c r="AO31" s="303"/>
      <c r="AR31" s="37"/>
      <c r="BE31" s="292"/>
    </row>
    <row r="32" spans="2:71" s="2" customFormat="1" ht="14.4" hidden="1" customHeight="1">
      <c r="B32" s="37"/>
      <c r="F32" s="28" t="s">
        <v>45</v>
      </c>
      <c r="L32" s="304">
        <v>0.12</v>
      </c>
      <c r="M32" s="303"/>
      <c r="N32" s="303"/>
      <c r="O32" s="303"/>
      <c r="P32" s="303"/>
      <c r="W32" s="302">
        <f>ROUND(BC54, 2)</f>
        <v>0</v>
      </c>
      <c r="X32" s="303"/>
      <c r="Y32" s="303"/>
      <c r="Z32" s="303"/>
      <c r="AA32" s="303"/>
      <c r="AB32" s="303"/>
      <c r="AC32" s="303"/>
      <c r="AD32" s="303"/>
      <c r="AE32" s="303"/>
      <c r="AK32" s="302">
        <v>0</v>
      </c>
      <c r="AL32" s="303"/>
      <c r="AM32" s="303"/>
      <c r="AN32" s="303"/>
      <c r="AO32" s="303"/>
      <c r="AR32" s="37"/>
      <c r="BE32" s="292"/>
    </row>
    <row r="33" spans="2:44" s="2" customFormat="1" ht="14.4" hidden="1" customHeight="1">
      <c r="B33" s="37"/>
      <c r="F33" s="28" t="s">
        <v>46</v>
      </c>
      <c r="L33" s="304">
        <v>0</v>
      </c>
      <c r="M33" s="303"/>
      <c r="N33" s="303"/>
      <c r="O33" s="303"/>
      <c r="P33" s="303"/>
      <c r="W33" s="302">
        <f>ROUND(BD54, 2)</f>
        <v>0</v>
      </c>
      <c r="X33" s="303"/>
      <c r="Y33" s="303"/>
      <c r="Z33" s="303"/>
      <c r="AA33" s="303"/>
      <c r="AB33" s="303"/>
      <c r="AC33" s="303"/>
      <c r="AD33" s="303"/>
      <c r="AE33" s="303"/>
      <c r="AK33" s="302">
        <v>0</v>
      </c>
      <c r="AL33" s="303"/>
      <c r="AM33" s="303"/>
      <c r="AN33" s="303"/>
      <c r="AO33" s="303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308" t="s">
        <v>49</v>
      </c>
      <c r="Y35" s="306"/>
      <c r="Z35" s="306"/>
      <c r="AA35" s="306"/>
      <c r="AB35" s="306"/>
      <c r="AC35" s="40"/>
      <c r="AD35" s="40"/>
      <c r="AE35" s="40"/>
      <c r="AF35" s="40"/>
      <c r="AG35" s="40"/>
      <c r="AH35" s="40"/>
      <c r="AI35" s="40"/>
      <c r="AJ35" s="40"/>
      <c r="AK35" s="305">
        <f>SUM(AK26:AK33)</f>
        <v>0</v>
      </c>
      <c r="AL35" s="306"/>
      <c r="AM35" s="306"/>
      <c r="AN35" s="306"/>
      <c r="AO35" s="307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50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N11922025h</v>
      </c>
      <c r="AR44" s="46"/>
    </row>
    <row r="45" spans="2:44" s="4" customFormat="1" ht="36.9" customHeight="1">
      <c r="B45" s="47"/>
      <c r="C45" s="48" t="s">
        <v>16</v>
      </c>
      <c r="L45" s="287" t="str">
        <f>K6</f>
        <v>Novostavba skateparkového hřiště, Bystřice pod Hostýnem revize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317" t="str">
        <f>IF(AN8= "","",AN8)</f>
        <v>9. 3. 2026</v>
      </c>
      <c r="AN47" s="317"/>
      <c r="AR47" s="33"/>
    </row>
    <row r="48" spans="2:44" s="1" customFormat="1" ht="6.9" customHeight="1">
      <c r="B48" s="33"/>
      <c r="AR48" s="33"/>
    </row>
    <row r="49" spans="1:91" s="1" customFormat="1" ht="25.65" customHeight="1">
      <c r="B49" s="33"/>
      <c r="C49" s="28" t="s">
        <v>25</v>
      </c>
      <c r="L49" s="3" t="str">
        <f>IF(E11= "","",E11)</f>
        <v>Město Bystřice pod Hostýnem</v>
      </c>
      <c r="AI49" s="28" t="s">
        <v>31</v>
      </c>
      <c r="AM49" s="315" t="str">
        <f>IF(E17="","",E17)</f>
        <v>Michal Langoš, Hranice na Moravě</v>
      </c>
      <c r="AN49" s="316"/>
      <c r="AO49" s="316"/>
      <c r="AP49" s="316"/>
      <c r="AR49" s="33"/>
      <c r="AS49" s="318" t="s">
        <v>51</v>
      </c>
      <c r="AT49" s="31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315" t="str">
        <f>IF(E20="","",E20)</f>
        <v xml:space="preserve"> </v>
      </c>
      <c r="AN50" s="316"/>
      <c r="AO50" s="316"/>
      <c r="AP50" s="316"/>
      <c r="AR50" s="33"/>
      <c r="AS50" s="320"/>
      <c r="AT50" s="321"/>
      <c r="BD50" s="54"/>
    </row>
    <row r="51" spans="1:91" s="1" customFormat="1" ht="10.8" customHeight="1">
      <c r="B51" s="33"/>
      <c r="AR51" s="33"/>
      <c r="AS51" s="320"/>
      <c r="AT51" s="321"/>
      <c r="BD51" s="54"/>
    </row>
    <row r="52" spans="1:91" s="1" customFormat="1" ht="29.25" customHeight="1">
      <c r="B52" s="33"/>
      <c r="C52" s="282" t="s">
        <v>52</v>
      </c>
      <c r="D52" s="283"/>
      <c r="E52" s="283"/>
      <c r="F52" s="283"/>
      <c r="G52" s="283"/>
      <c r="H52" s="55"/>
      <c r="I52" s="286" t="s">
        <v>53</v>
      </c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311" t="s">
        <v>54</v>
      </c>
      <c r="AH52" s="283"/>
      <c r="AI52" s="283"/>
      <c r="AJ52" s="283"/>
      <c r="AK52" s="283"/>
      <c r="AL52" s="283"/>
      <c r="AM52" s="283"/>
      <c r="AN52" s="286" t="s">
        <v>55</v>
      </c>
      <c r="AO52" s="283"/>
      <c r="AP52" s="283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69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89">
        <f>ROUND(AG55+AG56+SUM(AG70:AG73),2)</f>
        <v>0</v>
      </c>
      <c r="AH54" s="289"/>
      <c r="AI54" s="289"/>
      <c r="AJ54" s="289"/>
      <c r="AK54" s="289"/>
      <c r="AL54" s="289"/>
      <c r="AM54" s="289"/>
      <c r="AN54" s="322">
        <f t="shared" ref="AN54:AN73" si="0">SUM(AG54,AT54)</f>
        <v>0</v>
      </c>
      <c r="AO54" s="322"/>
      <c r="AP54" s="322"/>
      <c r="AQ54" s="65" t="s">
        <v>19</v>
      </c>
      <c r="AR54" s="61"/>
      <c r="AS54" s="66">
        <f>ROUND(AS55+AS56+SUM(AS70:AS73),2)</f>
        <v>0</v>
      </c>
      <c r="AT54" s="67">
        <f t="shared" ref="AT54:AT73" si="1">ROUND(SUM(AV54:AW54),2)</f>
        <v>0</v>
      </c>
      <c r="AU54" s="68">
        <f>ROUND(AU55+AU56+SUM(AU70:AU73),5)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ROUND(AZ55+AZ56+SUM(AZ70:AZ73),2)</f>
        <v>0</v>
      </c>
      <c r="BA54" s="67">
        <f>ROUND(BA55+BA56+SUM(BA70:BA73),2)</f>
        <v>0</v>
      </c>
      <c r="BB54" s="67">
        <f>ROUND(BB55+BB56+SUM(BB70:BB73),2)</f>
        <v>0</v>
      </c>
      <c r="BC54" s="67">
        <f>ROUND(BC55+BC56+SUM(BC70:BC73),2)</f>
        <v>0</v>
      </c>
      <c r="BD54" s="69">
        <f>ROUND(BD55+BD56+SUM(BD70:BD73),2)</f>
        <v>0</v>
      </c>
      <c r="BS54" s="70" t="s">
        <v>70</v>
      </c>
      <c r="BT54" s="70" t="s">
        <v>71</v>
      </c>
      <c r="BU54" s="71" t="s">
        <v>72</v>
      </c>
      <c r="BV54" s="70" t="s">
        <v>73</v>
      </c>
      <c r="BW54" s="70" t="s">
        <v>5</v>
      </c>
      <c r="BX54" s="70" t="s">
        <v>74</v>
      </c>
      <c r="CL54" s="70" t="s">
        <v>19</v>
      </c>
    </row>
    <row r="55" spans="1:91" s="6" customFormat="1" ht="16.5" customHeight="1">
      <c r="A55" s="72" t="s">
        <v>75</v>
      </c>
      <c r="B55" s="73"/>
      <c r="C55" s="74"/>
      <c r="D55" s="284" t="s">
        <v>76</v>
      </c>
      <c r="E55" s="284"/>
      <c r="F55" s="284"/>
      <c r="G55" s="284"/>
      <c r="H55" s="284"/>
      <c r="I55" s="75"/>
      <c r="J55" s="284" t="s">
        <v>77</v>
      </c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314">
        <f>'01 - Výkopy, základy'!J30</f>
        <v>0</v>
      </c>
      <c r="AH55" s="313"/>
      <c r="AI55" s="313"/>
      <c r="AJ55" s="313"/>
      <c r="AK55" s="313"/>
      <c r="AL55" s="313"/>
      <c r="AM55" s="313"/>
      <c r="AN55" s="314">
        <f t="shared" si="0"/>
        <v>0</v>
      </c>
      <c r="AO55" s="313"/>
      <c r="AP55" s="313"/>
      <c r="AQ55" s="76" t="s">
        <v>78</v>
      </c>
      <c r="AR55" s="73"/>
      <c r="AS55" s="77">
        <v>0</v>
      </c>
      <c r="AT55" s="78">
        <f t="shared" si="1"/>
        <v>0</v>
      </c>
      <c r="AU55" s="79">
        <f>'01 - Výkopy, základy'!P83</f>
        <v>0</v>
      </c>
      <c r="AV55" s="78">
        <f>'01 - Výkopy, základy'!J33</f>
        <v>0</v>
      </c>
      <c r="AW55" s="78">
        <f>'01 - Výkopy, základy'!J34</f>
        <v>0</v>
      </c>
      <c r="AX55" s="78">
        <f>'01 - Výkopy, základy'!J35</f>
        <v>0</v>
      </c>
      <c r="AY55" s="78">
        <f>'01 - Výkopy, základy'!J36</f>
        <v>0</v>
      </c>
      <c r="AZ55" s="78">
        <f>'01 - Výkopy, základy'!F33</f>
        <v>0</v>
      </c>
      <c r="BA55" s="78">
        <f>'01 - Výkopy, základy'!F34</f>
        <v>0</v>
      </c>
      <c r="BB55" s="78">
        <f>'01 - Výkopy, základy'!F35</f>
        <v>0</v>
      </c>
      <c r="BC55" s="78">
        <f>'01 - Výkopy, základy'!F36</f>
        <v>0</v>
      </c>
      <c r="BD55" s="80">
        <f>'01 - Výkopy, základy'!F37</f>
        <v>0</v>
      </c>
      <c r="BT55" s="81" t="s">
        <v>79</v>
      </c>
      <c r="BV55" s="81" t="s">
        <v>73</v>
      </c>
      <c r="BW55" s="81" t="s">
        <v>80</v>
      </c>
      <c r="BX55" s="81" t="s">
        <v>5</v>
      </c>
      <c r="CL55" s="81" t="s">
        <v>19</v>
      </c>
      <c r="CM55" s="81" t="s">
        <v>81</v>
      </c>
    </row>
    <row r="56" spans="1:91" s="6" customFormat="1" ht="16.5" customHeight="1">
      <c r="B56" s="73"/>
      <c r="C56" s="74"/>
      <c r="D56" s="284" t="s">
        <v>82</v>
      </c>
      <c r="E56" s="284"/>
      <c r="F56" s="284"/>
      <c r="G56" s="284"/>
      <c r="H56" s="284"/>
      <c r="I56" s="75"/>
      <c r="J56" s="284" t="s">
        <v>83</v>
      </c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312">
        <f>ROUND(SUM(AG57:AG69),2)</f>
        <v>0</v>
      </c>
      <c r="AH56" s="313"/>
      <c r="AI56" s="313"/>
      <c r="AJ56" s="313"/>
      <c r="AK56" s="313"/>
      <c r="AL56" s="313"/>
      <c r="AM56" s="313"/>
      <c r="AN56" s="314">
        <f t="shared" si="0"/>
        <v>0</v>
      </c>
      <c r="AO56" s="313"/>
      <c r="AP56" s="313"/>
      <c r="AQ56" s="76" t="s">
        <v>78</v>
      </c>
      <c r="AR56" s="73"/>
      <c r="AS56" s="77">
        <f>ROUND(SUM(AS57:AS69),2)</f>
        <v>0</v>
      </c>
      <c r="AT56" s="78">
        <f t="shared" si="1"/>
        <v>0</v>
      </c>
      <c r="AU56" s="79">
        <f>ROUND(SUM(AU57:AU69),5)</f>
        <v>0</v>
      </c>
      <c r="AV56" s="78">
        <f>ROUND(AZ56*L29,2)</f>
        <v>0</v>
      </c>
      <c r="AW56" s="78">
        <f>ROUND(BA56*L30,2)</f>
        <v>0</v>
      </c>
      <c r="AX56" s="78">
        <f>ROUND(BB56*L29,2)</f>
        <v>0</v>
      </c>
      <c r="AY56" s="78">
        <f>ROUND(BC56*L30,2)</f>
        <v>0</v>
      </c>
      <c r="AZ56" s="78">
        <f>ROUND(SUM(AZ57:AZ69),2)</f>
        <v>0</v>
      </c>
      <c r="BA56" s="78">
        <f>ROUND(SUM(BA57:BA69),2)</f>
        <v>0</v>
      </c>
      <c r="BB56" s="78">
        <f>ROUND(SUM(BB57:BB69),2)</f>
        <v>0</v>
      </c>
      <c r="BC56" s="78">
        <f>ROUND(SUM(BC57:BC69),2)</f>
        <v>0</v>
      </c>
      <c r="BD56" s="80">
        <f>ROUND(SUM(BD57:BD69),2)</f>
        <v>0</v>
      </c>
      <c r="BS56" s="81" t="s">
        <v>70</v>
      </c>
      <c r="BT56" s="81" t="s">
        <v>79</v>
      </c>
      <c r="BU56" s="81" t="s">
        <v>72</v>
      </c>
      <c r="BV56" s="81" t="s">
        <v>73</v>
      </c>
      <c r="BW56" s="81" t="s">
        <v>84</v>
      </c>
      <c r="BX56" s="81" t="s">
        <v>5</v>
      </c>
      <c r="CL56" s="81" t="s">
        <v>19</v>
      </c>
      <c r="CM56" s="81" t="s">
        <v>81</v>
      </c>
    </row>
    <row r="57" spans="1:91" s="3" customFormat="1" ht="16.5" customHeight="1">
      <c r="A57" s="72" t="s">
        <v>75</v>
      </c>
      <c r="B57" s="46"/>
      <c r="C57" s="9"/>
      <c r="D57" s="9"/>
      <c r="E57" s="285" t="s">
        <v>85</v>
      </c>
      <c r="F57" s="285"/>
      <c r="G57" s="285"/>
      <c r="H57" s="285"/>
      <c r="I57" s="285"/>
      <c r="J57" s="9"/>
      <c r="K57" s="285" t="s">
        <v>86</v>
      </c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309">
        <f>'0201 - Překážka 1 - Flat ...'!J32</f>
        <v>0</v>
      </c>
      <c r="AH57" s="310"/>
      <c r="AI57" s="310"/>
      <c r="AJ57" s="310"/>
      <c r="AK57" s="310"/>
      <c r="AL57" s="310"/>
      <c r="AM57" s="310"/>
      <c r="AN57" s="309">
        <f t="shared" si="0"/>
        <v>0</v>
      </c>
      <c r="AO57" s="310"/>
      <c r="AP57" s="310"/>
      <c r="AQ57" s="82" t="s">
        <v>87</v>
      </c>
      <c r="AR57" s="46"/>
      <c r="AS57" s="83">
        <v>0</v>
      </c>
      <c r="AT57" s="84">
        <f t="shared" si="1"/>
        <v>0</v>
      </c>
      <c r="AU57" s="85">
        <f>'0201 - Překážka 1 - Flat ...'!P92</f>
        <v>0</v>
      </c>
      <c r="AV57" s="84">
        <f>'0201 - Překážka 1 - Flat ...'!J35</f>
        <v>0</v>
      </c>
      <c r="AW57" s="84">
        <f>'0201 - Překážka 1 - Flat ...'!J36</f>
        <v>0</v>
      </c>
      <c r="AX57" s="84">
        <f>'0201 - Překážka 1 - Flat ...'!J37</f>
        <v>0</v>
      </c>
      <c r="AY57" s="84">
        <f>'0201 - Překážka 1 - Flat ...'!J38</f>
        <v>0</v>
      </c>
      <c r="AZ57" s="84">
        <f>'0201 - Překážka 1 - Flat ...'!F35</f>
        <v>0</v>
      </c>
      <c r="BA57" s="84">
        <f>'0201 - Překážka 1 - Flat ...'!F36</f>
        <v>0</v>
      </c>
      <c r="BB57" s="84">
        <f>'0201 - Překážka 1 - Flat ...'!F37</f>
        <v>0</v>
      </c>
      <c r="BC57" s="84">
        <f>'0201 - Překážka 1 - Flat ...'!F38</f>
        <v>0</v>
      </c>
      <c r="BD57" s="86">
        <f>'0201 - Překážka 1 - Flat ...'!F39</f>
        <v>0</v>
      </c>
      <c r="BT57" s="26" t="s">
        <v>81</v>
      </c>
      <c r="BV57" s="26" t="s">
        <v>73</v>
      </c>
      <c r="BW57" s="26" t="s">
        <v>88</v>
      </c>
      <c r="BX57" s="26" t="s">
        <v>84</v>
      </c>
      <c r="CL57" s="26" t="s">
        <v>19</v>
      </c>
    </row>
    <row r="58" spans="1:91" s="3" customFormat="1" ht="16.5" customHeight="1">
      <c r="A58" s="72" t="s">
        <v>75</v>
      </c>
      <c r="B58" s="46"/>
      <c r="C58" s="9"/>
      <c r="D58" s="9"/>
      <c r="E58" s="285" t="s">
        <v>89</v>
      </c>
      <c r="F58" s="285"/>
      <c r="G58" s="285"/>
      <c r="H58" s="285"/>
      <c r="I58" s="285"/>
      <c r="J58" s="9"/>
      <c r="K58" s="285" t="s">
        <v>90</v>
      </c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309">
        <f>'0202 - Překážka 2 - Rohov...'!J32</f>
        <v>0</v>
      </c>
      <c r="AH58" s="310"/>
      <c r="AI58" s="310"/>
      <c r="AJ58" s="310"/>
      <c r="AK58" s="310"/>
      <c r="AL58" s="310"/>
      <c r="AM58" s="310"/>
      <c r="AN58" s="309">
        <f t="shared" si="0"/>
        <v>0</v>
      </c>
      <c r="AO58" s="310"/>
      <c r="AP58" s="310"/>
      <c r="AQ58" s="82" t="s">
        <v>87</v>
      </c>
      <c r="AR58" s="46"/>
      <c r="AS58" s="83">
        <v>0</v>
      </c>
      <c r="AT58" s="84">
        <f t="shared" si="1"/>
        <v>0</v>
      </c>
      <c r="AU58" s="85">
        <f>'0202 - Překážka 2 - Rohov...'!P91</f>
        <v>0</v>
      </c>
      <c r="AV58" s="84">
        <f>'0202 - Překážka 2 - Rohov...'!J35</f>
        <v>0</v>
      </c>
      <c r="AW58" s="84">
        <f>'0202 - Překážka 2 - Rohov...'!J36</f>
        <v>0</v>
      </c>
      <c r="AX58" s="84">
        <f>'0202 - Překážka 2 - Rohov...'!J37</f>
        <v>0</v>
      </c>
      <c r="AY58" s="84">
        <f>'0202 - Překážka 2 - Rohov...'!J38</f>
        <v>0</v>
      </c>
      <c r="AZ58" s="84">
        <f>'0202 - Překážka 2 - Rohov...'!F35</f>
        <v>0</v>
      </c>
      <c r="BA58" s="84">
        <f>'0202 - Překážka 2 - Rohov...'!F36</f>
        <v>0</v>
      </c>
      <c r="BB58" s="84">
        <f>'0202 - Překážka 2 - Rohov...'!F37</f>
        <v>0</v>
      </c>
      <c r="BC58" s="84">
        <f>'0202 - Překážka 2 - Rohov...'!F38</f>
        <v>0</v>
      </c>
      <c r="BD58" s="86">
        <f>'0202 - Překážka 2 - Rohov...'!F39</f>
        <v>0</v>
      </c>
      <c r="BT58" s="26" t="s">
        <v>81</v>
      </c>
      <c r="BV58" s="26" t="s">
        <v>73</v>
      </c>
      <c r="BW58" s="26" t="s">
        <v>91</v>
      </c>
      <c r="BX58" s="26" t="s">
        <v>84</v>
      </c>
      <c r="CL58" s="26" t="s">
        <v>19</v>
      </c>
    </row>
    <row r="59" spans="1:91" s="3" customFormat="1" ht="23.25" customHeight="1">
      <c r="A59" s="72" t="s">
        <v>75</v>
      </c>
      <c r="B59" s="46"/>
      <c r="C59" s="9"/>
      <c r="D59" s="9"/>
      <c r="E59" s="285" t="s">
        <v>92</v>
      </c>
      <c r="F59" s="285"/>
      <c r="G59" s="285"/>
      <c r="H59" s="285"/>
      <c r="I59" s="285"/>
      <c r="J59" s="9"/>
      <c r="K59" s="285" t="s">
        <v>93</v>
      </c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309">
        <f>'0203 - Překážka 3 - Rozje...'!J32</f>
        <v>0</v>
      </c>
      <c r="AH59" s="310"/>
      <c r="AI59" s="310"/>
      <c r="AJ59" s="310"/>
      <c r="AK59" s="310"/>
      <c r="AL59" s="310"/>
      <c r="AM59" s="310"/>
      <c r="AN59" s="309">
        <f t="shared" si="0"/>
        <v>0</v>
      </c>
      <c r="AO59" s="310"/>
      <c r="AP59" s="310"/>
      <c r="AQ59" s="82" t="s">
        <v>87</v>
      </c>
      <c r="AR59" s="46"/>
      <c r="AS59" s="83">
        <v>0</v>
      </c>
      <c r="AT59" s="84">
        <f t="shared" si="1"/>
        <v>0</v>
      </c>
      <c r="AU59" s="85">
        <f>'0203 - Překážka 3 - Rozje...'!P92</f>
        <v>0</v>
      </c>
      <c r="AV59" s="84">
        <f>'0203 - Překážka 3 - Rozje...'!J35</f>
        <v>0</v>
      </c>
      <c r="AW59" s="84">
        <f>'0203 - Překážka 3 - Rozje...'!J36</f>
        <v>0</v>
      </c>
      <c r="AX59" s="84">
        <f>'0203 - Překážka 3 - Rozje...'!J37</f>
        <v>0</v>
      </c>
      <c r="AY59" s="84">
        <f>'0203 - Překážka 3 - Rozje...'!J38</f>
        <v>0</v>
      </c>
      <c r="AZ59" s="84">
        <f>'0203 - Překážka 3 - Rozje...'!F35</f>
        <v>0</v>
      </c>
      <c r="BA59" s="84">
        <f>'0203 - Překážka 3 - Rozje...'!F36</f>
        <v>0</v>
      </c>
      <c r="BB59" s="84">
        <f>'0203 - Překážka 3 - Rozje...'!F37</f>
        <v>0</v>
      </c>
      <c r="BC59" s="84">
        <f>'0203 - Překážka 3 - Rozje...'!F38</f>
        <v>0</v>
      </c>
      <c r="BD59" s="86">
        <f>'0203 - Překážka 3 - Rozje...'!F39</f>
        <v>0</v>
      </c>
      <c r="BT59" s="26" t="s">
        <v>81</v>
      </c>
      <c r="BV59" s="26" t="s">
        <v>73</v>
      </c>
      <c r="BW59" s="26" t="s">
        <v>94</v>
      </c>
      <c r="BX59" s="26" t="s">
        <v>84</v>
      </c>
      <c r="CL59" s="26" t="s">
        <v>19</v>
      </c>
    </row>
    <row r="60" spans="1:91" s="3" customFormat="1" ht="23.25" customHeight="1">
      <c r="A60" s="72" t="s">
        <v>75</v>
      </c>
      <c r="B60" s="46"/>
      <c r="C60" s="9"/>
      <c r="D60" s="9"/>
      <c r="E60" s="285" t="s">
        <v>95</v>
      </c>
      <c r="F60" s="285"/>
      <c r="G60" s="285"/>
      <c r="H60" s="285"/>
      <c r="I60" s="285"/>
      <c r="J60" s="9"/>
      <c r="K60" s="285" t="s">
        <v>96</v>
      </c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309">
        <f>'0204 - Překážka 4 - Mini ...'!J32</f>
        <v>0</v>
      </c>
      <c r="AH60" s="310"/>
      <c r="AI60" s="310"/>
      <c r="AJ60" s="310"/>
      <c r="AK60" s="310"/>
      <c r="AL60" s="310"/>
      <c r="AM60" s="310"/>
      <c r="AN60" s="309">
        <f t="shared" si="0"/>
        <v>0</v>
      </c>
      <c r="AO60" s="310"/>
      <c r="AP60" s="310"/>
      <c r="AQ60" s="82" t="s">
        <v>87</v>
      </c>
      <c r="AR60" s="46"/>
      <c r="AS60" s="83">
        <v>0</v>
      </c>
      <c r="AT60" s="84">
        <f t="shared" si="1"/>
        <v>0</v>
      </c>
      <c r="AU60" s="85">
        <f>'0204 - Překážka 4 - Mini ...'!P94</f>
        <v>0</v>
      </c>
      <c r="AV60" s="84">
        <f>'0204 - Překážka 4 - Mini ...'!J35</f>
        <v>0</v>
      </c>
      <c r="AW60" s="84">
        <f>'0204 - Překážka 4 - Mini ...'!J36</f>
        <v>0</v>
      </c>
      <c r="AX60" s="84">
        <f>'0204 - Překážka 4 - Mini ...'!J37</f>
        <v>0</v>
      </c>
      <c r="AY60" s="84">
        <f>'0204 - Překážka 4 - Mini ...'!J38</f>
        <v>0</v>
      </c>
      <c r="AZ60" s="84">
        <f>'0204 - Překážka 4 - Mini ...'!F35</f>
        <v>0</v>
      </c>
      <c r="BA60" s="84">
        <f>'0204 - Překážka 4 - Mini ...'!F36</f>
        <v>0</v>
      </c>
      <c r="BB60" s="84">
        <f>'0204 - Překážka 4 - Mini ...'!F37</f>
        <v>0</v>
      </c>
      <c r="BC60" s="84">
        <f>'0204 - Překážka 4 - Mini ...'!F38</f>
        <v>0</v>
      </c>
      <c r="BD60" s="86">
        <f>'0204 - Překážka 4 - Mini ...'!F39</f>
        <v>0</v>
      </c>
      <c r="BT60" s="26" t="s">
        <v>81</v>
      </c>
      <c r="BV60" s="26" t="s">
        <v>73</v>
      </c>
      <c r="BW60" s="26" t="s">
        <v>97</v>
      </c>
      <c r="BX60" s="26" t="s">
        <v>84</v>
      </c>
      <c r="CL60" s="26" t="s">
        <v>19</v>
      </c>
    </row>
    <row r="61" spans="1:91" s="3" customFormat="1" ht="16.5" customHeight="1">
      <c r="A61" s="72" t="s">
        <v>75</v>
      </c>
      <c r="B61" s="46"/>
      <c r="C61" s="9"/>
      <c r="D61" s="9"/>
      <c r="E61" s="285" t="s">
        <v>98</v>
      </c>
      <c r="F61" s="285"/>
      <c r="G61" s="285"/>
      <c r="H61" s="285"/>
      <c r="I61" s="285"/>
      <c r="J61" s="9"/>
      <c r="K61" s="285" t="s">
        <v>99</v>
      </c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309">
        <f>'0205 - Překážka 5 - Šikmý...'!J32</f>
        <v>0</v>
      </c>
      <c r="AH61" s="310"/>
      <c r="AI61" s="310"/>
      <c r="AJ61" s="310"/>
      <c r="AK61" s="310"/>
      <c r="AL61" s="310"/>
      <c r="AM61" s="310"/>
      <c r="AN61" s="309">
        <f t="shared" si="0"/>
        <v>0</v>
      </c>
      <c r="AO61" s="310"/>
      <c r="AP61" s="310"/>
      <c r="AQ61" s="82" t="s">
        <v>87</v>
      </c>
      <c r="AR61" s="46"/>
      <c r="AS61" s="83">
        <v>0</v>
      </c>
      <c r="AT61" s="84">
        <f t="shared" si="1"/>
        <v>0</v>
      </c>
      <c r="AU61" s="85">
        <f>'0205 - Překážka 5 - Šikmý...'!P94</f>
        <v>0</v>
      </c>
      <c r="AV61" s="84">
        <f>'0205 - Překážka 5 - Šikmý...'!J35</f>
        <v>0</v>
      </c>
      <c r="AW61" s="84">
        <f>'0205 - Překážka 5 - Šikmý...'!J36</f>
        <v>0</v>
      </c>
      <c r="AX61" s="84">
        <f>'0205 - Překážka 5 - Šikmý...'!J37</f>
        <v>0</v>
      </c>
      <c r="AY61" s="84">
        <f>'0205 - Překážka 5 - Šikmý...'!J38</f>
        <v>0</v>
      </c>
      <c r="AZ61" s="84">
        <f>'0205 - Překážka 5 - Šikmý...'!F35</f>
        <v>0</v>
      </c>
      <c r="BA61" s="84">
        <f>'0205 - Překážka 5 - Šikmý...'!F36</f>
        <v>0</v>
      </c>
      <c r="BB61" s="84">
        <f>'0205 - Překážka 5 - Šikmý...'!F37</f>
        <v>0</v>
      </c>
      <c r="BC61" s="84">
        <f>'0205 - Překážka 5 - Šikmý...'!F38</f>
        <v>0</v>
      </c>
      <c r="BD61" s="86">
        <f>'0205 - Překážka 5 - Šikmý...'!F39</f>
        <v>0</v>
      </c>
      <c r="BT61" s="26" t="s">
        <v>81</v>
      </c>
      <c r="BV61" s="26" t="s">
        <v>73</v>
      </c>
      <c r="BW61" s="26" t="s">
        <v>100</v>
      </c>
      <c r="BX61" s="26" t="s">
        <v>84</v>
      </c>
      <c r="CL61" s="26" t="s">
        <v>19</v>
      </c>
    </row>
    <row r="62" spans="1:91" s="3" customFormat="1" ht="16.5" customHeight="1">
      <c r="A62" s="72" t="s">
        <v>75</v>
      </c>
      <c r="B62" s="46"/>
      <c r="C62" s="9"/>
      <c r="D62" s="9"/>
      <c r="E62" s="285" t="s">
        <v>101</v>
      </c>
      <c r="F62" s="285"/>
      <c r="G62" s="285"/>
      <c r="H62" s="285"/>
      <c r="I62" s="285"/>
      <c r="J62" s="9"/>
      <c r="K62" s="285" t="s">
        <v>102</v>
      </c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309">
        <f>'0206 - Překážka 6 - Rovný...'!J32</f>
        <v>0</v>
      </c>
      <c r="AH62" s="310"/>
      <c r="AI62" s="310"/>
      <c r="AJ62" s="310"/>
      <c r="AK62" s="310"/>
      <c r="AL62" s="310"/>
      <c r="AM62" s="310"/>
      <c r="AN62" s="309">
        <f t="shared" si="0"/>
        <v>0</v>
      </c>
      <c r="AO62" s="310"/>
      <c r="AP62" s="310"/>
      <c r="AQ62" s="82" t="s">
        <v>87</v>
      </c>
      <c r="AR62" s="46"/>
      <c r="AS62" s="83">
        <v>0</v>
      </c>
      <c r="AT62" s="84">
        <f t="shared" si="1"/>
        <v>0</v>
      </c>
      <c r="AU62" s="85">
        <f>'0206 - Překážka 6 - Rovný...'!P92</f>
        <v>0</v>
      </c>
      <c r="AV62" s="84">
        <f>'0206 - Překážka 6 - Rovný...'!J35</f>
        <v>0</v>
      </c>
      <c r="AW62" s="84">
        <f>'0206 - Překážka 6 - Rovný...'!J36</f>
        <v>0</v>
      </c>
      <c r="AX62" s="84">
        <f>'0206 - Překážka 6 - Rovný...'!J37</f>
        <v>0</v>
      </c>
      <c r="AY62" s="84">
        <f>'0206 - Překážka 6 - Rovný...'!J38</f>
        <v>0</v>
      </c>
      <c r="AZ62" s="84">
        <f>'0206 - Překážka 6 - Rovný...'!F35</f>
        <v>0</v>
      </c>
      <c r="BA62" s="84">
        <f>'0206 - Překážka 6 - Rovný...'!F36</f>
        <v>0</v>
      </c>
      <c r="BB62" s="84">
        <f>'0206 - Překážka 6 - Rovný...'!F37</f>
        <v>0</v>
      </c>
      <c r="BC62" s="84">
        <f>'0206 - Překážka 6 - Rovný...'!F38</f>
        <v>0</v>
      </c>
      <c r="BD62" s="86">
        <f>'0206 - Překážka 6 - Rovný...'!F39</f>
        <v>0</v>
      </c>
      <c r="BT62" s="26" t="s">
        <v>81</v>
      </c>
      <c r="BV62" s="26" t="s">
        <v>73</v>
      </c>
      <c r="BW62" s="26" t="s">
        <v>103</v>
      </c>
      <c r="BX62" s="26" t="s">
        <v>84</v>
      </c>
      <c r="CL62" s="26" t="s">
        <v>19</v>
      </c>
    </row>
    <row r="63" spans="1:91" s="3" customFormat="1" ht="23.25" customHeight="1">
      <c r="A63" s="72" t="s">
        <v>75</v>
      </c>
      <c r="B63" s="46"/>
      <c r="C63" s="9"/>
      <c r="D63" s="9"/>
      <c r="E63" s="285" t="s">
        <v>104</v>
      </c>
      <c r="F63" s="285"/>
      <c r="G63" s="285"/>
      <c r="H63" s="285"/>
      <c r="I63" s="285"/>
      <c r="J63" s="9"/>
      <c r="K63" s="285" t="s">
        <v>105</v>
      </c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309">
        <f>'0207 - Překážka 7 - Manua...'!J32</f>
        <v>0</v>
      </c>
      <c r="AH63" s="310"/>
      <c r="AI63" s="310"/>
      <c r="AJ63" s="310"/>
      <c r="AK63" s="310"/>
      <c r="AL63" s="310"/>
      <c r="AM63" s="310"/>
      <c r="AN63" s="309">
        <f t="shared" si="0"/>
        <v>0</v>
      </c>
      <c r="AO63" s="310"/>
      <c r="AP63" s="310"/>
      <c r="AQ63" s="82" t="s">
        <v>87</v>
      </c>
      <c r="AR63" s="46"/>
      <c r="AS63" s="83">
        <v>0</v>
      </c>
      <c r="AT63" s="84">
        <f t="shared" si="1"/>
        <v>0</v>
      </c>
      <c r="AU63" s="85">
        <f>'0207 - Překážka 7 - Manua...'!P96</f>
        <v>0</v>
      </c>
      <c r="AV63" s="84">
        <f>'0207 - Překážka 7 - Manua...'!J35</f>
        <v>0</v>
      </c>
      <c r="AW63" s="84">
        <f>'0207 - Překážka 7 - Manua...'!J36</f>
        <v>0</v>
      </c>
      <c r="AX63" s="84">
        <f>'0207 - Překážka 7 - Manua...'!J37</f>
        <v>0</v>
      </c>
      <c r="AY63" s="84">
        <f>'0207 - Překážka 7 - Manua...'!J38</f>
        <v>0</v>
      </c>
      <c r="AZ63" s="84">
        <f>'0207 - Překážka 7 - Manua...'!F35</f>
        <v>0</v>
      </c>
      <c r="BA63" s="84">
        <f>'0207 - Překážka 7 - Manua...'!F36</f>
        <v>0</v>
      </c>
      <c r="BB63" s="84">
        <f>'0207 - Překážka 7 - Manua...'!F37</f>
        <v>0</v>
      </c>
      <c r="BC63" s="84">
        <f>'0207 - Překážka 7 - Manua...'!F38</f>
        <v>0</v>
      </c>
      <c r="BD63" s="86">
        <f>'0207 - Překážka 7 - Manua...'!F39</f>
        <v>0</v>
      </c>
      <c r="BT63" s="26" t="s">
        <v>81</v>
      </c>
      <c r="BV63" s="26" t="s">
        <v>73</v>
      </c>
      <c r="BW63" s="26" t="s">
        <v>106</v>
      </c>
      <c r="BX63" s="26" t="s">
        <v>84</v>
      </c>
      <c r="CL63" s="26" t="s">
        <v>19</v>
      </c>
    </row>
    <row r="64" spans="1:91" s="3" customFormat="1" ht="16.5" customHeight="1">
      <c r="A64" s="72" t="s">
        <v>75</v>
      </c>
      <c r="B64" s="46"/>
      <c r="C64" s="9"/>
      <c r="D64" s="9"/>
      <c r="E64" s="285" t="s">
        <v>107</v>
      </c>
      <c r="F64" s="285"/>
      <c r="G64" s="285"/>
      <c r="H64" s="285"/>
      <c r="I64" s="285"/>
      <c r="J64" s="9"/>
      <c r="K64" s="285" t="s">
        <v>108</v>
      </c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309">
        <f>'0208 - Překážka 8 - Lomen...'!J32</f>
        <v>0</v>
      </c>
      <c r="AH64" s="310"/>
      <c r="AI64" s="310"/>
      <c r="AJ64" s="310"/>
      <c r="AK64" s="310"/>
      <c r="AL64" s="310"/>
      <c r="AM64" s="310"/>
      <c r="AN64" s="309">
        <f t="shared" si="0"/>
        <v>0</v>
      </c>
      <c r="AO64" s="310"/>
      <c r="AP64" s="310"/>
      <c r="AQ64" s="82" t="s">
        <v>87</v>
      </c>
      <c r="AR64" s="46"/>
      <c r="AS64" s="83">
        <v>0</v>
      </c>
      <c r="AT64" s="84">
        <f t="shared" si="1"/>
        <v>0</v>
      </c>
      <c r="AU64" s="85">
        <f>'0208 - Překážka 8 - Lomen...'!P95</f>
        <v>0</v>
      </c>
      <c r="AV64" s="84">
        <f>'0208 - Překážka 8 - Lomen...'!J35</f>
        <v>0</v>
      </c>
      <c r="AW64" s="84">
        <f>'0208 - Překážka 8 - Lomen...'!J36</f>
        <v>0</v>
      </c>
      <c r="AX64" s="84">
        <f>'0208 - Překážka 8 - Lomen...'!J37</f>
        <v>0</v>
      </c>
      <c r="AY64" s="84">
        <f>'0208 - Překážka 8 - Lomen...'!J38</f>
        <v>0</v>
      </c>
      <c r="AZ64" s="84">
        <f>'0208 - Překážka 8 - Lomen...'!F35</f>
        <v>0</v>
      </c>
      <c r="BA64" s="84">
        <f>'0208 - Překážka 8 - Lomen...'!F36</f>
        <v>0</v>
      </c>
      <c r="BB64" s="84">
        <f>'0208 - Překážka 8 - Lomen...'!F37</f>
        <v>0</v>
      </c>
      <c r="BC64" s="84">
        <f>'0208 - Překážka 8 - Lomen...'!F38</f>
        <v>0</v>
      </c>
      <c r="BD64" s="86">
        <f>'0208 - Překážka 8 - Lomen...'!F39</f>
        <v>0</v>
      </c>
      <c r="BT64" s="26" t="s">
        <v>81</v>
      </c>
      <c r="BV64" s="26" t="s">
        <v>73</v>
      </c>
      <c r="BW64" s="26" t="s">
        <v>109</v>
      </c>
      <c r="BX64" s="26" t="s">
        <v>84</v>
      </c>
      <c r="CL64" s="26" t="s">
        <v>19</v>
      </c>
    </row>
    <row r="65" spans="1:91" s="3" customFormat="1" ht="16.5" customHeight="1">
      <c r="A65" s="72" t="s">
        <v>75</v>
      </c>
      <c r="B65" s="46"/>
      <c r="C65" s="9"/>
      <c r="D65" s="9"/>
      <c r="E65" s="285" t="s">
        <v>110</v>
      </c>
      <c r="F65" s="285"/>
      <c r="G65" s="285"/>
      <c r="H65" s="285"/>
      <c r="I65" s="285"/>
      <c r="J65" s="9"/>
      <c r="K65" s="285" t="s">
        <v>111</v>
      </c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309">
        <f>'0209 - Překážka 9 - Lomen...'!J32</f>
        <v>0</v>
      </c>
      <c r="AH65" s="310"/>
      <c r="AI65" s="310"/>
      <c r="AJ65" s="310"/>
      <c r="AK65" s="310"/>
      <c r="AL65" s="310"/>
      <c r="AM65" s="310"/>
      <c r="AN65" s="309">
        <f t="shared" si="0"/>
        <v>0</v>
      </c>
      <c r="AO65" s="310"/>
      <c r="AP65" s="310"/>
      <c r="AQ65" s="82" t="s">
        <v>87</v>
      </c>
      <c r="AR65" s="46"/>
      <c r="AS65" s="83">
        <v>0</v>
      </c>
      <c r="AT65" s="84">
        <f t="shared" si="1"/>
        <v>0</v>
      </c>
      <c r="AU65" s="85">
        <f>'0209 - Překážka 9 - Lomen...'!P92</f>
        <v>0</v>
      </c>
      <c r="AV65" s="84">
        <f>'0209 - Překážka 9 - Lomen...'!J35</f>
        <v>0</v>
      </c>
      <c r="AW65" s="84">
        <f>'0209 - Překážka 9 - Lomen...'!J36</f>
        <v>0</v>
      </c>
      <c r="AX65" s="84">
        <f>'0209 - Překážka 9 - Lomen...'!J37</f>
        <v>0</v>
      </c>
      <c r="AY65" s="84">
        <f>'0209 - Překážka 9 - Lomen...'!J38</f>
        <v>0</v>
      </c>
      <c r="AZ65" s="84">
        <f>'0209 - Překážka 9 - Lomen...'!F35</f>
        <v>0</v>
      </c>
      <c r="BA65" s="84">
        <f>'0209 - Překážka 9 - Lomen...'!F36</f>
        <v>0</v>
      </c>
      <c r="BB65" s="84">
        <f>'0209 - Překážka 9 - Lomen...'!F37</f>
        <v>0</v>
      </c>
      <c r="BC65" s="84">
        <f>'0209 - Překážka 9 - Lomen...'!F38</f>
        <v>0</v>
      </c>
      <c r="BD65" s="86">
        <f>'0209 - Překážka 9 - Lomen...'!F39</f>
        <v>0</v>
      </c>
      <c r="BT65" s="26" t="s">
        <v>81</v>
      </c>
      <c r="BV65" s="26" t="s">
        <v>73</v>
      </c>
      <c r="BW65" s="26" t="s">
        <v>112</v>
      </c>
      <c r="BX65" s="26" t="s">
        <v>84</v>
      </c>
      <c r="CL65" s="26" t="s">
        <v>19</v>
      </c>
    </row>
    <row r="66" spans="1:91" s="3" customFormat="1" ht="16.5" customHeight="1">
      <c r="A66" s="72" t="s">
        <v>75</v>
      </c>
      <c r="B66" s="46"/>
      <c r="C66" s="9"/>
      <c r="D66" s="9"/>
      <c r="E66" s="285" t="s">
        <v>113</v>
      </c>
      <c r="F66" s="285"/>
      <c r="G66" s="285"/>
      <c r="H66" s="285"/>
      <c r="I66" s="285"/>
      <c r="J66" s="9"/>
      <c r="K66" s="285" t="s">
        <v>114</v>
      </c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309">
        <f>'0210 - Překážka 10 - Scho...'!J32</f>
        <v>0</v>
      </c>
      <c r="AH66" s="310"/>
      <c r="AI66" s="310"/>
      <c r="AJ66" s="310"/>
      <c r="AK66" s="310"/>
      <c r="AL66" s="310"/>
      <c r="AM66" s="310"/>
      <c r="AN66" s="309">
        <f t="shared" si="0"/>
        <v>0</v>
      </c>
      <c r="AO66" s="310"/>
      <c r="AP66" s="310"/>
      <c r="AQ66" s="82" t="s">
        <v>87</v>
      </c>
      <c r="AR66" s="46"/>
      <c r="AS66" s="83">
        <v>0</v>
      </c>
      <c r="AT66" s="84">
        <f t="shared" si="1"/>
        <v>0</v>
      </c>
      <c r="AU66" s="85">
        <f>'0210 - Překážka 10 - Scho...'!P92</f>
        <v>0</v>
      </c>
      <c r="AV66" s="84">
        <f>'0210 - Překážka 10 - Scho...'!J35</f>
        <v>0</v>
      </c>
      <c r="AW66" s="84">
        <f>'0210 - Překážka 10 - Scho...'!J36</f>
        <v>0</v>
      </c>
      <c r="AX66" s="84">
        <f>'0210 - Překážka 10 - Scho...'!J37</f>
        <v>0</v>
      </c>
      <c r="AY66" s="84">
        <f>'0210 - Překážka 10 - Scho...'!J38</f>
        <v>0</v>
      </c>
      <c r="AZ66" s="84">
        <f>'0210 - Překážka 10 - Scho...'!F35</f>
        <v>0</v>
      </c>
      <c r="BA66" s="84">
        <f>'0210 - Překážka 10 - Scho...'!F36</f>
        <v>0</v>
      </c>
      <c r="BB66" s="84">
        <f>'0210 - Překážka 10 - Scho...'!F37</f>
        <v>0</v>
      </c>
      <c r="BC66" s="84">
        <f>'0210 - Překážka 10 - Scho...'!F38</f>
        <v>0</v>
      </c>
      <c r="BD66" s="86">
        <f>'0210 - Překážka 10 - Scho...'!F39</f>
        <v>0</v>
      </c>
      <c r="BT66" s="26" t="s">
        <v>81</v>
      </c>
      <c r="BV66" s="26" t="s">
        <v>73</v>
      </c>
      <c r="BW66" s="26" t="s">
        <v>115</v>
      </c>
      <c r="BX66" s="26" t="s">
        <v>84</v>
      </c>
      <c r="CL66" s="26" t="s">
        <v>19</v>
      </c>
    </row>
    <row r="67" spans="1:91" s="3" customFormat="1" ht="16.5" customHeight="1">
      <c r="A67" s="72" t="s">
        <v>75</v>
      </c>
      <c r="B67" s="46"/>
      <c r="C67" s="9"/>
      <c r="D67" s="9"/>
      <c r="E67" s="285" t="s">
        <v>116</v>
      </c>
      <c r="F67" s="285"/>
      <c r="G67" s="285"/>
      <c r="H67" s="285"/>
      <c r="I67" s="285"/>
      <c r="J67" s="9"/>
      <c r="K67" s="285" t="s">
        <v>117</v>
      </c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309">
        <f>'0211 - Překážka 11 - Poje...'!J32</f>
        <v>0</v>
      </c>
      <c r="AH67" s="310"/>
      <c r="AI67" s="310"/>
      <c r="AJ67" s="310"/>
      <c r="AK67" s="310"/>
      <c r="AL67" s="310"/>
      <c r="AM67" s="310"/>
      <c r="AN67" s="309">
        <f t="shared" si="0"/>
        <v>0</v>
      </c>
      <c r="AO67" s="310"/>
      <c r="AP67" s="310"/>
      <c r="AQ67" s="82" t="s">
        <v>87</v>
      </c>
      <c r="AR67" s="46"/>
      <c r="AS67" s="83">
        <v>0</v>
      </c>
      <c r="AT67" s="84">
        <f t="shared" si="1"/>
        <v>0</v>
      </c>
      <c r="AU67" s="85">
        <f>'0211 - Překážka 11 - Poje...'!P94</f>
        <v>0</v>
      </c>
      <c r="AV67" s="84">
        <f>'0211 - Překážka 11 - Poje...'!J35</f>
        <v>0</v>
      </c>
      <c r="AW67" s="84">
        <f>'0211 - Překážka 11 - Poje...'!J36</f>
        <v>0</v>
      </c>
      <c r="AX67" s="84">
        <f>'0211 - Překážka 11 - Poje...'!J37</f>
        <v>0</v>
      </c>
      <c r="AY67" s="84">
        <f>'0211 - Překážka 11 - Poje...'!J38</f>
        <v>0</v>
      </c>
      <c r="AZ67" s="84">
        <f>'0211 - Překážka 11 - Poje...'!F35</f>
        <v>0</v>
      </c>
      <c r="BA67" s="84">
        <f>'0211 - Překážka 11 - Poje...'!F36</f>
        <v>0</v>
      </c>
      <c r="BB67" s="84">
        <f>'0211 - Překážka 11 - Poje...'!F37</f>
        <v>0</v>
      </c>
      <c r="BC67" s="84">
        <f>'0211 - Překážka 11 - Poje...'!F38</f>
        <v>0</v>
      </c>
      <c r="BD67" s="86">
        <f>'0211 - Překážka 11 - Poje...'!F39</f>
        <v>0</v>
      </c>
      <c r="BT67" s="26" t="s">
        <v>81</v>
      </c>
      <c r="BV67" s="26" t="s">
        <v>73</v>
      </c>
      <c r="BW67" s="26" t="s">
        <v>118</v>
      </c>
      <c r="BX67" s="26" t="s">
        <v>84</v>
      </c>
      <c r="CL67" s="26" t="s">
        <v>19</v>
      </c>
    </row>
    <row r="68" spans="1:91" s="3" customFormat="1" ht="23.25" customHeight="1">
      <c r="A68" s="72" t="s">
        <v>75</v>
      </c>
      <c r="B68" s="46"/>
      <c r="C68" s="9"/>
      <c r="D68" s="9"/>
      <c r="E68" s="285" t="s">
        <v>119</v>
      </c>
      <c r="F68" s="285"/>
      <c r="G68" s="285"/>
      <c r="H68" s="285"/>
      <c r="I68" s="285"/>
      <c r="J68" s="9"/>
      <c r="K68" s="285" t="s">
        <v>120</v>
      </c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309">
        <f>'0212 - Překážka 12 - Rozj...'!J32</f>
        <v>0</v>
      </c>
      <c r="AH68" s="310"/>
      <c r="AI68" s="310"/>
      <c r="AJ68" s="310"/>
      <c r="AK68" s="310"/>
      <c r="AL68" s="310"/>
      <c r="AM68" s="310"/>
      <c r="AN68" s="309">
        <f t="shared" si="0"/>
        <v>0</v>
      </c>
      <c r="AO68" s="310"/>
      <c r="AP68" s="310"/>
      <c r="AQ68" s="82" t="s">
        <v>87</v>
      </c>
      <c r="AR68" s="46"/>
      <c r="AS68" s="83">
        <v>0</v>
      </c>
      <c r="AT68" s="84">
        <f t="shared" si="1"/>
        <v>0</v>
      </c>
      <c r="AU68" s="85">
        <f>'0212 - Překážka 12 - Rozj...'!P95</f>
        <v>0</v>
      </c>
      <c r="AV68" s="84">
        <f>'0212 - Překážka 12 - Rozj...'!J35</f>
        <v>0</v>
      </c>
      <c r="AW68" s="84">
        <f>'0212 - Překážka 12 - Rozj...'!J36</f>
        <v>0</v>
      </c>
      <c r="AX68" s="84">
        <f>'0212 - Překážka 12 - Rozj...'!J37</f>
        <v>0</v>
      </c>
      <c r="AY68" s="84">
        <f>'0212 - Překážka 12 - Rozj...'!J38</f>
        <v>0</v>
      </c>
      <c r="AZ68" s="84">
        <f>'0212 - Překážka 12 - Rozj...'!F35</f>
        <v>0</v>
      </c>
      <c r="BA68" s="84">
        <f>'0212 - Překážka 12 - Rozj...'!F36</f>
        <v>0</v>
      </c>
      <c r="BB68" s="84">
        <f>'0212 - Překážka 12 - Rozj...'!F37</f>
        <v>0</v>
      </c>
      <c r="BC68" s="84">
        <f>'0212 - Překážka 12 - Rozj...'!F38</f>
        <v>0</v>
      </c>
      <c r="BD68" s="86">
        <f>'0212 - Překážka 12 - Rozj...'!F39</f>
        <v>0</v>
      </c>
      <c r="BT68" s="26" t="s">
        <v>81</v>
      </c>
      <c r="BV68" s="26" t="s">
        <v>73</v>
      </c>
      <c r="BW68" s="26" t="s">
        <v>121</v>
      </c>
      <c r="BX68" s="26" t="s">
        <v>84</v>
      </c>
      <c r="CL68" s="26" t="s">
        <v>19</v>
      </c>
    </row>
    <row r="69" spans="1:91" s="3" customFormat="1" ht="23.25" customHeight="1">
      <c r="A69" s="72" t="s">
        <v>75</v>
      </c>
      <c r="B69" s="46"/>
      <c r="C69" s="9"/>
      <c r="D69" s="9"/>
      <c r="E69" s="285" t="s">
        <v>122</v>
      </c>
      <c r="F69" s="285"/>
      <c r="G69" s="285"/>
      <c r="H69" s="285"/>
      <c r="I69" s="285"/>
      <c r="J69" s="9"/>
      <c r="K69" s="285" t="s">
        <v>123</v>
      </c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309">
        <f>'0213 - Překážka 13 - Rozj...'!J32</f>
        <v>0</v>
      </c>
      <c r="AH69" s="310"/>
      <c r="AI69" s="310"/>
      <c r="AJ69" s="310"/>
      <c r="AK69" s="310"/>
      <c r="AL69" s="310"/>
      <c r="AM69" s="310"/>
      <c r="AN69" s="309">
        <f t="shared" si="0"/>
        <v>0</v>
      </c>
      <c r="AO69" s="310"/>
      <c r="AP69" s="310"/>
      <c r="AQ69" s="82" t="s">
        <v>87</v>
      </c>
      <c r="AR69" s="46"/>
      <c r="AS69" s="83">
        <v>0</v>
      </c>
      <c r="AT69" s="84">
        <f t="shared" si="1"/>
        <v>0</v>
      </c>
      <c r="AU69" s="85">
        <f>'0213 - Překážka 13 - Rozj...'!P94</f>
        <v>0</v>
      </c>
      <c r="AV69" s="84">
        <f>'0213 - Překážka 13 - Rozj...'!J35</f>
        <v>0</v>
      </c>
      <c r="AW69" s="84">
        <f>'0213 - Překážka 13 - Rozj...'!J36</f>
        <v>0</v>
      </c>
      <c r="AX69" s="84">
        <f>'0213 - Překážka 13 - Rozj...'!J37</f>
        <v>0</v>
      </c>
      <c r="AY69" s="84">
        <f>'0213 - Překážka 13 - Rozj...'!J38</f>
        <v>0</v>
      </c>
      <c r="AZ69" s="84">
        <f>'0213 - Překážka 13 - Rozj...'!F35</f>
        <v>0</v>
      </c>
      <c r="BA69" s="84">
        <f>'0213 - Překážka 13 - Rozj...'!F36</f>
        <v>0</v>
      </c>
      <c r="BB69" s="84">
        <f>'0213 - Překážka 13 - Rozj...'!F37</f>
        <v>0</v>
      </c>
      <c r="BC69" s="84">
        <f>'0213 - Překážka 13 - Rozj...'!F38</f>
        <v>0</v>
      </c>
      <c r="BD69" s="86">
        <f>'0213 - Překážka 13 - Rozj...'!F39</f>
        <v>0</v>
      </c>
      <c r="BT69" s="26" t="s">
        <v>81</v>
      </c>
      <c r="BV69" s="26" t="s">
        <v>73</v>
      </c>
      <c r="BW69" s="26" t="s">
        <v>124</v>
      </c>
      <c r="BX69" s="26" t="s">
        <v>84</v>
      </c>
      <c r="CL69" s="26" t="s">
        <v>19</v>
      </c>
    </row>
    <row r="70" spans="1:91" s="6" customFormat="1" ht="16.5" customHeight="1">
      <c r="A70" s="72" t="s">
        <v>75</v>
      </c>
      <c r="B70" s="73"/>
      <c r="C70" s="74"/>
      <c r="D70" s="284" t="s">
        <v>125</v>
      </c>
      <c r="E70" s="284"/>
      <c r="F70" s="284"/>
      <c r="G70" s="284"/>
      <c r="H70" s="284"/>
      <c r="I70" s="75"/>
      <c r="J70" s="284" t="s">
        <v>126</v>
      </c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314">
        <f>'03 - Betonové podlahy ska...'!J30</f>
        <v>0</v>
      </c>
      <c r="AH70" s="313"/>
      <c r="AI70" s="313"/>
      <c r="AJ70" s="313"/>
      <c r="AK70" s="313"/>
      <c r="AL70" s="313"/>
      <c r="AM70" s="313"/>
      <c r="AN70" s="314">
        <f t="shared" si="0"/>
        <v>0</v>
      </c>
      <c r="AO70" s="313"/>
      <c r="AP70" s="313"/>
      <c r="AQ70" s="76" t="s">
        <v>78</v>
      </c>
      <c r="AR70" s="73"/>
      <c r="AS70" s="77">
        <v>0</v>
      </c>
      <c r="AT70" s="78">
        <f t="shared" si="1"/>
        <v>0</v>
      </c>
      <c r="AU70" s="79">
        <f>'03 - Betonové podlahy ska...'!P85</f>
        <v>0</v>
      </c>
      <c r="AV70" s="78">
        <f>'03 - Betonové podlahy ska...'!J33</f>
        <v>0</v>
      </c>
      <c r="AW70" s="78">
        <f>'03 - Betonové podlahy ska...'!J34</f>
        <v>0</v>
      </c>
      <c r="AX70" s="78">
        <f>'03 - Betonové podlahy ska...'!J35</f>
        <v>0</v>
      </c>
      <c r="AY70" s="78">
        <f>'03 - Betonové podlahy ska...'!J36</f>
        <v>0</v>
      </c>
      <c r="AZ70" s="78">
        <f>'03 - Betonové podlahy ska...'!F33</f>
        <v>0</v>
      </c>
      <c r="BA70" s="78">
        <f>'03 - Betonové podlahy ska...'!F34</f>
        <v>0</v>
      </c>
      <c r="BB70" s="78">
        <f>'03 - Betonové podlahy ska...'!F35</f>
        <v>0</v>
      </c>
      <c r="BC70" s="78">
        <f>'03 - Betonové podlahy ska...'!F36</f>
        <v>0</v>
      </c>
      <c r="BD70" s="80">
        <f>'03 - Betonové podlahy ska...'!F37</f>
        <v>0</v>
      </c>
      <c r="BT70" s="81" t="s">
        <v>79</v>
      </c>
      <c r="BV70" s="81" t="s">
        <v>73</v>
      </c>
      <c r="BW70" s="81" t="s">
        <v>127</v>
      </c>
      <c r="BX70" s="81" t="s">
        <v>5</v>
      </c>
      <c r="CL70" s="81" t="s">
        <v>19</v>
      </c>
      <c r="CM70" s="81" t="s">
        <v>81</v>
      </c>
    </row>
    <row r="71" spans="1:91" s="6" customFormat="1" ht="24.75" customHeight="1">
      <c r="A71" s="72" t="s">
        <v>75</v>
      </c>
      <c r="B71" s="73"/>
      <c r="C71" s="74"/>
      <c r="D71" s="284" t="s">
        <v>128</v>
      </c>
      <c r="E71" s="284"/>
      <c r="F71" s="284"/>
      <c r="G71" s="284"/>
      <c r="H71" s="284"/>
      <c r="I71" s="75"/>
      <c r="J71" s="284" t="s">
        <v>129</v>
      </c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314">
        <f>'04 - Pojezdová plocha, vs...'!J30</f>
        <v>0</v>
      </c>
      <c r="AH71" s="313"/>
      <c r="AI71" s="313"/>
      <c r="AJ71" s="313"/>
      <c r="AK71" s="313"/>
      <c r="AL71" s="313"/>
      <c r="AM71" s="313"/>
      <c r="AN71" s="314">
        <f t="shared" si="0"/>
        <v>0</v>
      </c>
      <c r="AO71" s="313"/>
      <c r="AP71" s="313"/>
      <c r="AQ71" s="76" t="s">
        <v>78</v>
      </c>
      <c r="AR71" s="73"/>
      <c r="AS71" s="77">
        <v>0</v>
      </c>
      <c r="AT71" s="78">
        <f t="shared" si="1"/>
        <v>0</v>
      </c>
      <c r="AU71" s="79">
        <f>'04 - Pojezdová plocha, vs...'!P90</f>
        <v>0</v>
      </c>
      <c r="AV71" s="78">
        <f>'04 - Pojezdová plocha, vs...'!J33</f>
        <v>0</v>
      </c>
      <c r="AW71" s="78">
        <f>'04 - Pojezdová plocha, vs...'!J34</f>
        <v>0</v>
      </c>
      <c r="AX71" s="78">
        <f>'04 - Pojezdová plocha, vs...'!J35</f>
        <v>0</v>
      </c>
      <c r="AY71" s="78">
        <f>'04 - Pojezdová plocha, vs...'!J36</f>
        <v>0</v>
      </c>
      <c r="AZ71" s="78">
        <f>'04 - Pojezdová plocha, vs...'!F33</f>
        <v>0</v>
      </c>
      <c r="BA71" s="78">
        <f>'04 - Pojezdová plocha, vs...'!F34</f>
        <v>0</v>
      </c>
      <c r="BB71" s="78">
        <f>'04 - Pojezdová plocha, vs...'!F35</f>
        <v>0</v>
      </c>
      <c r="BC71" s="78">
        <f>'04 - Pojezdová plocha, vs...'!F36</f>
        <v>0</v>
      </c>
      <c r="BD71" s="80">
        <f>'04 - Pojezdová plocha, vs...'!F37</f>
        <v>0</v>
      </c>
      <c r="BT71" s="81" t="s">
        <v>79</v>
      </c>
      <c r="BV71" s="81" t="s">
        <v>73</v>
      </c>
      <c r="BW71" s="81" t="s">
        <v>130</v>
      </c>
      <c r="BX71" s="81" t="s">
        <v>5</v>
      </c>
      <c r="CL71" s="81" t="s">
        <v>19</v>
      </c>
      <c r="CM71" s="81" t="s">
        <v>81</v>
      </c>
    </row>
    <row r="72" spans="1:91" s="6" customFormat="1" ht="24.75" customHeight="1">
      <c r="A72" s="72" t="s">
        <v>75</v>
      </c>
      <c r="B72" s="73"/>
      <c r="C72" s="74"/>
      <c r="D72" s="284" t="s">
        <v>131</v>
      </c>
      <c r="E72" s="284"/>
      <c r="F72" s="284"/>
      <c r="G72" s="284"/>
      <c r="H72" s="284"/>
      <c r="I72" s="75"/>
      <c r="J72" s="284" t="s">
        <v>132</v>
      </c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314">
        <f>'05 - Přeložka vnitřního v...'!J30</f>
        <v>0</v>
      </c>
      <c r="AH72" s="313"/>
      <c r="AI72" s="313"/>
      <c r="AJ72" s="313"/>
      <c r="AK72" s="313"/>
      <c r="AL72" s="313"/>
      <c r="AM72" s="313"/>
      <c r="AN72" s="314">
        <f t="shared" si="0"/>
        <v>0</v>
      </c>
      <c r="AO72" s="313"/>
      <c r="AP72" s="313"/>
      <c r="AQ72" s="76" t="s">
        <v>78</v>
      </c>
      <c r="AR72" s="73"/>
      <c r="AS72" s="77">
        <v>0</v>
      </c>
      <c r="AT72" s="78">
        <f t="shared" si="1"/>
        <v>0</v>
      </c>
      <c r="AU72" s="79">
        <f>'05 - Přeložka vnitřního v...'!P87</f>
        <v>0</v>
      </c>
      <c r="AV72" s="78">
        <f>'05 - Přeložka vnitřního v...'!J33</f>
        <v>0</v>
      </c>
      <c r="AW72" s="78">
        <f>'05 - Přeložka vnitřního v...'!J34</f>
        <v>0</v>
      </c>
      <c r="AX72" s="78">
        <f>'05 - Přeložka vnitřního v...'!J35</f>
        <v>0</v>
      </c>
      <c r="AY72" s="78">
        <f>'05 - Přeložka vnitřního v...'!J36</f>
        <v>0</v>
      </c>
      <c r="AZ72" s="78">
        <f>'05 - Přeložka vnitřního v...'!F33</f>
        <v>0</v>
      </c>
      <c r="BA72" s="78">
        <f>'05 - Přeložka vnitřního v...'!F34</f>
        <v>0</v>
      </c>
      <c r="BB72" s="78">
        <f>'05 - Přeložka vnitřního v...'!F35</f>
        <v>0</v>
      </c>
      <c r="BC72" s="78">
        <f>'05 - Přeložka vnitřního v...'!F36</f>
        <v>0</v>
      </c>
      <c r="BD72" s="80">
        <f>'05 - Přeložka vnitřního v...'!F37</f>
        <v>0</v>
      </c>
      <c r="BT72" s="81" t="s">
        <v>79</v>
      </c>
      <c r="BV72" s="81" t="s">
        <v>73</v>
      </c>
      <c r="BW72" s="81" t="s">
        <v>133</v>
      </c>
      <c r="BX72" s="81" t="s">
        <v>5</v>
      </c>
      <c r="CL72" s="81" t="s">
        <v>19</v>
      </c>
      <c r="CM72" s="81" t="s">
        <v>81</v>
      </c>
    </row>
    <row r="73" spans="1:91" s="6" customFormat="1" ht="16.5" customHeight="1">
      <c r="A73" s="72" t="s">
        <v>75</v>
      </c>
      <c r="B73" s="73"/>
      <c r="C73" s="74"/>
      <c r="D73" s="284" t="s">
        <v>134</v>
      </c>
      <c r="E73" s="284"/>
      <c r="F73" s="284"/>
      <c r="G73" s="284"/>
      <c r="H73" s="284"/>
      <c r="I73" s="75"/>
      <c r="J73" s="284" t="s">
        <v>135</v>
      </c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314">
        <f>'06 - Ostatní náklady'!J30</f>
        <v>0</v>
      </c>
      <c r="AH73" s="313"/>
      <c r="AI73" s="313"/>
      <c r="AJ73" s="313"/>
      <c r="AK73" s="313"/>
      <c r="AL73" s="313"/>
      <c r="AM73" s="313"/>
      <c r="AN73" s="314">
        <f t="shared" si="0"/>
        <v>0</v>
      </c>
      <c r="AO73" s="313"/>
      <c r="AP73" s="313"/>
      <c r="AQ73" s="76" t="s">
        <v>78</v>
      </c>
      <c r="AR73" s="73"/>
      <c r="AS73" s="87">
        <v>0</v>
      </c>
      <c r="AT73" s="88">
        <f t="shared" si="1"/>
        <v>0</v>
      </c>
      <c r="AU73" s="89">
        <f>'06 - Ostatní náklady'!P80</f>
        <v>0</v>
      </c>
      <c r="AV73" s="88">
        <f>'06 - Ostatní náklady'!J33</f>
        <v>0</v>
      </c>
      <c r="AW73" s="88">
        <f>'06 - Ostatní náklady'!J34</f>
        <v>0</v>
      </c>
      <c r="AX73" s="88">
        <f>'06 - Ostatní náklady'!J35</f>
        <v>0</v>
      </c>
      <c r="AY73" s="88">
        <f>'06 - Ostatní náklady'!J36</f>
        <v>0</v>
      </c>
      <c r="AZ73" s="88">
        <f>'06 - Ostatní náklady'!F33</f>
        <v>0</v>
      </c>
      <c r="BA73" s="88">
        <f>'06 - Ostatní náklady'!F34</f>
        <v>0</v>
      </c>
      <c r="BB73" s="88">
        <f>'06 - Ostatní náklady'!F35</f>
        <v>0</v>
      </c>
      <c r="BC73" s="88">
        <f>'06 - Ostatní náklady'!F36</f>
        <v>0</v>
      </c>
      <c r="BD73" s="90">
        <f>'06 - Ostatní náklady'!F37</f>
        <v>0</v>
      </c>
      <c r="BT73" s="81" t="s">
        <v>79</v>
      </c>
      <c r="BV73" s="81" t="s">
        <v>73</v>
      </c>
      <c r="BW73" s="81" t="s">
        <v>136</v>
      </c>
      <c r="BX73" s="81" t="s">
        <v>5</v>
      </c>
      <c r="CL73" s="81" t="s">
        <v>19</v>
      </c>
      <c r="CM73" s="81" t="s">
        <v>81</v>
      </c>
    </row>
    <row r="74" spans="1:91" s="1" customFormat="1" ht="30" customHeight="1">
      <c r="B74" s="33"/>
      <c r="AR74" s="33"/>
    </row>
    <row r="75" spans="1:91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33"/>
    </row>
  </sheetData>
  <sheetProtection algorithmName="SHA-512" hashValue="vNAygGgL0MZX6a4FwSELiF55WYJ+0Q7jSpbiL98RUV+wZp1OrwgyNrqvvxezQAy4g/MIcqIDDOkPHSNVnDmc8g==" saltValue="yT3ajGabbUAUNSSc2ri1zxeUXBexrG35AvkgLbMmUqRKAcF27rD3fH5IhhTRhiA3KKEhyZyfTf/DfJB7v4ZVuQ==" spinCount="100000" sheet="1" objects="1" scenarios="1" formatColumns="0" formatRows="0"/>
  <mergeCells count="114"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  <mergeCell ref="L33:P33"/>
    <mergeCell ref="W33:AE33"/>
    <mergeCell ref="AK33:AO33"/>
    <mergeCell ref="AK35:AO35"/>
    <mergeCell ref="X35:AB35"/>
    <mergeCell ref="AR2:BE2"/>
    <mergeCell ref="AG58:AM58"/>
    <mergeCell ref="AG61:AM61"/>
    <mergeCell ref="AG57:AM57"/>
    <mergeCell ref="AG52:AM52"/>
    <mergeCell ref="AG59:AM59"/>
    <mergeCell ref="AG60:AM60"/>
    <mergeCell ref="AG56:AM56"/>
    <mergeCell ref="AG55:AM55"/>
    <mergeCell ref="AM50:AP50"/>
    <mergeCell ref="AM47:AN47"/>
    <mergeCell ref="AM49:AP49"/>
    <mergeCell ref="AN52:AP52"/>
    <mergeCell ref="AN60:AP60"/>
    <mergeCell ref="AN55:AP55"/>
    <mergeCell ref="AN59:AP59"/>
    <mergeCell ref="AN56:AP56"/>
    <mergeCell ref="AN58:AP58"/>
    <mergeCell ref="AN61:AP61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E69:I69"/>
    <mergeCell ref="K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L45:AO45"/>
    <mergeCell ref="E65:I65"/>
    <mergeCell ref="K65:AF65"/>
    <mergeCell ref="E66:I66"/>
    <mergeCell ref="K66:AF66"/>
    <mergeCell ref="E67:I67"/>
    <mergeCell ref="K67:AF67"/>
    <mergeCell ref="E68:I68"/>
    <mergeCell ref="K68:AF68"/>
    <mergeCell ref="AG54:AM54"/>
    <mergeCell ref="AG63:AM63"/>
    <mergeCell ref="AG64:AM64"/>
    <mergeCell ref="AG62:AM62"/>
    <mergeCell ref="AN63:AP63"/>
    <mergeCell ref="AN62:AP62"/>
    <mergeCell ref="AN64:AP64"/>
    <mergeCell ref="AN57:AP57"/>
    <mergeCell ref="C52:G52"/>
    <mergeCell ref="D56:H56"/>
    <mergeCell ref="D55:H55"/>
    <mergeCell ref="E60:I60"/>
    <mergeCell ref="E64:I64"/>
    <mergeCell ref="E58:I58"/>
    <mergeCell ref="E59:I59"/>
    <mergeCell ref="E57:I57"/>
    <mergeCell ref="E61:I61"/>
    <mergeCell ref="E62:I62"/>
    <mergeCell ref="E63:I63"/>
    <mergeCell ref="I52:AF52"/>
    <mergeCell ref="J55:AF55"/>
    <mergeCell ref="J56:AF56"/>
    <mergeCell ref="K61:AF61"/>
    <mergeCell ref="K60:AF60"/>
    <mergeCell ref="K58:AF58"/>
    <mergeCell ref="K59:AF59"/>
    <mergeCell ref="K62:AF62"/>
    <mergeCell ref="K63:AF63"/>
    <mergeCell ref="K57:AF57"/>
    <mergeCell ref="K64:AF64"/>
  </mergeCells>
  <hyperlinks>
    <hyperlink ref="A55" location="'01 - Výkopy, základy'!C2" display="/" xr:uid="{00000000-0004-0000-0000-000000000000}"/>
    <hyperlink ref="A57" location="'0201 - Překážka 1 - Flat ...'!C2" display="/" xr:uid="{00000000-0004-0000-0000-000001000000}"/>
    <hyperlink ref="A58" location="'0202 - Překážka 2 - Rohov...'!C2" display="/" xr:uid="{00000000-0004-0000-0000-000002000000}"/>
    <hyperlink ref="A59" location="'0203 - Překážka 3 - Rozje...'!C2" display="/" xr:uid="{00000000-0004-0000-0000-000003000000}"/>
    <hyperlink ref="A60" location="'0204 - Překážka 4 - Mini ...'!C2" display="/" xr:uid="{00000000-0004-0000-0000-000004000000}"/>
    <hyperlink ref="A61" location="'0205 - Překážka 5 - Šikmý...'!C2" display="/" xr:uid="{00000000-0004-0000-0000-000005000000}"/>
    <hyperlink ref="A62" location="'0206 - Překážka 6 - Rovný...'!C2" display="/" xr:uid="{00000000-0004-0000-0000-000006000000}"/>
    <hyperlink ref="A63" location="'0207 - Překážka 7 - Manua...'!C2" display="/" xr:uid="{00000000-0004-0000-0000-000007000000}"/>
    <hyperlink ref="A64" location="'0208 - Překážka 8 - Lomen...'!C2" display="/" xr:uid="{00000000-0004-0000-0000-000008000000}"/>
    <hyperlink ref="A65" location="'0209 - Překážka 9 - Lomen...'!C2" display="/" xr:uid="{00000000-0004-0000-0000-000009000000}"/>
    <hyperlink ref="A66" location="'0210 - Překážka 10 - Scho...'!C2" display="/" xr:uid="{00000000-0004-0000-0000-00000A000000}"/>
    <hyperlink ref="A67" location="'0211 - Překážka 11 - Poje...'!C2" display="/" xr:uid="{00000000-0004-0000-0000-00000B000000}"/>
    <hyperlink ref="A68" location="'0212 - Překážka 12 - Rozj...'!C2" display="/" xr:uid="{00000000-0004-0000-0000-00000C000000}"/>
    <hyperlink ref="A69" location="'0213 - Překážka 13 - Rozj...'!C2" display="/" xr:uid="{00000000-0004-0000-0000-00000D000000}"/>
    <hyperlink ref="A70" location="'03 - Betonové podlahy ska...'!C2" display="/" xr:uid="{00000000-0004-0000-0000-00000E000000}"/>
    <hyperlink ref="A71" location="'04 - Pojezdová plocha, vs...'!C2" display="/" xr:uid="{00000000-0004-0000-0000-00000F000000}"/>
    <hyperlink ref="A72" location="'05 - Přeložka vnitřního v...'!C2" display="/" xr:uid="{00000000-0004-0000-0000-000010000000}"/>
    <hyperlink ref="A73" location="'06 - Ostatní náklady'!C2" display="/" xr:uid="{00000000-0004-0000-00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4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727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ROUND(J95,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ROUND((SUM(BE95:BE439)),  2)</f>
        <v>0</v>
      </c>
      <c r="I35" s="94">
        <v>0.21</v>
      </c>
      <c r="J35" s="84">
        <f>ROUND(((SUM(BE95:BE439))*I35),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ROUND((SUM(BF95:BF439)),  2)</f>
        <v>0</v>
      </c>
      <c r="I36" s="94">
        <v>0.12</v>
      </c>
      <c r="J36" s="84">
        <f>ROUND(((SUM(BF95:BF439))*I36),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ROUND((SUM(BG95:BG439)),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ROUND((SUM(BH95:BH439)),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ROUND((SUM(BI95:BI439)),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0208 - Překážka 8 - Lomený grindbox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J95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J96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J97</f>
        <v>0</v>
      </c>
      <c r="L65" s="108"/>
    </row>
    <row r="66" spans="2:12" s="9" customFormat="1" ht="19.95" customHeight="1">
      <c r="B66" s="108"/>
      <c r="D66" s="109" t="s">
        <v>455</v>
      </c>
      <c r="E66" s="110"/>
      <c r="F66" s="110"/>
      <c r="G66" s="110"/>
      <c r="H66" s="110"/>
      <c r="I66" s="110"/>
      <c r="J66" s="111">
        <f>J143</f>
        <v>0</v>
      </c>
      <c r="L66" s="108"/>
    </row>
    <row r="67" spans="2:12" s="9" customFormat="1" ht="19.95" customHeight="1">
      <c r="B67" s="108"/>
      <c r="D67" s="109" t="s">
        <v>639</v>
      </c>
      <c r="E67" s="110"/>
      <c r="F67" s="110"/>
      <c r="G67" s="110"/>
      <c r="H67" s="110"/>
      <c r="I67" s="110"/>
      <c r="J67" s="111">
        <f>J203</f>
        <v>0</v>
      </c>
      <c r="L67" s="108"/>
    </row>
    <row r="68" spans="2:12" s="9" customFormat="1" ht="19.95" customHeight="1">
      <c r="B68" s="108"/>
      <c r="D68" s="109" t="s">
        <v>368</v>
      </c>
      <c r="E68" s="110"/>
      <c r="F68" s="110"/>
      <c r="G68" s="110"/>
      <c r="H68" s="110"/>
      <c r="I68" s="110"/>
      <c r="J68" s="111">
        <f>J289</f>
        <v>0</v>
      </c>
      <c r="L68" s="108"/>
    </row>
    <row r="69" spans="2:12" s="9" customFormat="1" ht="19.95" customHeight="1">
      <c r="B69" s="108"/>
      <c r="D69" s="109" t="s">
        <v>292</v>
      </c>
      <c r="E69" s="110"/>
      <c r="F69" s="110"/>
      <c r="G69" s="110"/>
      <c r="H69" s="110"/>
      <c r="I69" s="110"/>
      <c r="J69" s="111">
        <f>J388</f>
        <v>0</v>
      </c>
      <c r="L69" s="108"/>
    </row>
    <row r="70" spans="2:12" s="8" customFormat="1" ht="24.9" customHeight="1">
      <c r="B70" s="104"/>
      <c r="D70" s="105" t="s">
        <v>293</v>
      </c>
      <c r="E70" s="106"/>
      <c r="F70" s="106"/>
      <c r="G70" s="106"/>
      <c r="H70" s="106"/>
      <c r="I70" s="106"/>
      <c r="J70" s="107">
        <f>J391</f>
        <v>0</v>
      </c>
      <c r="L70" s="104"/>
    </row>
    <row r="71" spans="2:12" s="9" customFormat="1" ht="19.95" customHeight="1">
      <c r="B71" s="108"/>
      <c r="D71" s="109" t="s">
        <v>294</v>
      </c>
      <c r="E71" s="110"/>
      <c r="F71" s="110"/>
      <c r="G71" s="110"/>
      <c r="H71" s="110"/>
      <c r="I71" s="110"/>
      <c r="J71" s="111">
        <f>J392</f>
        <v>0</v>
      </c>
      <c r="L71" s="108"/>
    </row>
    <row r="72" spans="2:12" s="9" customFormat="1" ht="19.95" customHeight="1">
      <c r="B72" s="108"/>
      <c r="D72" s="109" t="s">
        <v>295</v>
      </c>
      <c r="E72" s="110"/>
      <c r="F72" s="110"/>
      <c r="G72" s="110"/>
      <c r="H72" s="110"/>
      <c r="I72" s="110"/>
      <c r="J72" s="111">
        <f>J416</f>
        <v>0</v>
      </c>
      <c r="L72" s="108"/>
    </row>
    <row r="73" spans="2:12" s="8" customFormat="1" ht="24.9" customHeight="1">
      <c r="B73" s="104"/>
      <c r="D73" s="105" t="s">
        <v>147</v>
      </c>
      <c r="E73" s="106"/>
      <c r="F73" s="106"/>
      <c r="G73" s="106"/>
      <c r="H73" s="106"/>
      <c r="I73" s="106"/>
      <c r="J73" s="107">
        <f>J438</f>
        <v>0</v>
      </c>
      <c r="L73" s="104"/>
    </row>
    <row r="74" spans="2:12" s="1" customFormat="1" ht="21.75" customHeight="1">
      <c r="B74" s="33"/>
      <c r="L74" s="33"/>
    </row>
    <row r="75" spans="2:12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>
      <c r="B80" s="33"/>
      <c r="C80" s="22" t="s">
        <v>148</v>
      </c>
      <c r="L80" s="33"/>
    </row>
    <row r="81" spans="2:63" s="1" customFormat="1" ht="6.9" customHeight="1">
      <c r="B81" s="33"/>
      <c r="L81" s="33"/>
    </row>
    <row r="82" spans="2:63" s="1" customFormat="1" ht="12" customHeight="1">
      <c r="B82" s="33"/>
      <c r="C82" s="28" t="s">
        <v>16</v>
      </c>
      <c r="L82" s="33"/>
    </row>
    <row r="83" spans="2:63" s="1" customFormat="1" ht="16.5" customHeight="1">
      <c r="B83" s="33"/>
      <c r="E83" s="323" t="str">
        <f>E7</f>
        <v>Novostavba skateparkového hřiště, Bystřice pod Hostýnem revize</v>
      </c>
      <c r="F83" s="324"/>
      <c r="G83" s="324"/>
      <c r="H83" s="324"/>
      <c r="L83" s="33"/>
    </row>
    <row r="84" spans="2:63" ht="12" customHeight="1">
      <c r="B84" s="21"/>
      <c r="C84" s="28" t="s">
        <v>138</v>
      </c>
      <c r="L84" s="21"/>
    </row>
    <row r="85" spans="2:63" s="1" customFormat="1" ht="16.5" customHeight="1">
      <c r="B85" s="33"/>
      <c r="E85" s="323" t="s">
        <v>288</v>
      </c>
      <c r="F85" s="325"/>
      <c r="G85" s="325"/>
      <c r="H85" s="325"/>
      <c r="L85" s="33"/>
    </row>
    <row r="86" spans="2:63" s="1" customFormat="1" ht="12" customHeight="1">
      <c r="B86" s="33"/>
      <c r="C86" s="28" t="s">
        <v>289</v>
      </c>
      <c r="L86" s="33"/>
    </row>
    <row r="87" spans="2:63" s="1" customFormat="1" ht="16.5" customHeight="1">
      <c r="B87" s="33"/>
      <c r="E87" s="287" t="str">
        <f>E11</f>
        <v>0208 - Překážka 8 - Lomený grindbox</v>
      </c>
      <c r="F87" s="325"/>
      <c r="G87" s="325"/>
      <c r="H87" s="325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8" t="s">
        <v>21</v>
      </c>
      <c r="F89" s="26" t="str">
        <f>F14</f>
        <v xml:space="preserve"> </v>
      </c>
      <c r="I89" s="28" t="s">
        <v>23</v>
      </c>
      <c r="J89" s="50" t="str">
        <f>IF(J14="","",J14)</f>
        <v>9. 3. 2026</v>
      </c>
      <c r="L89" s="33"/>
    </row>
    <row r="90" spans="2:63" s="1" customFormat="1" ht="6.9" customHeight="1">
      <c r="B90" s="33"/>
      <c r="L90" s="33"/>
    </row>
    <row r="91" spans="2:63" s="1" customFormat="1" ht="25.65" customHeight="1">
      <c r="B91" s="33"/>
      <c r="C91" s="28" t="s">
        <v>25</v>
      </c>
      <c r="F91" s="26" t="str">
        <f>E17</f>
        <v>Město Bystřice pod Hostýnem</v>
      </c>
      <c r="I91" s="28" t="s">
        <v>31</v>
      </c>
      <c r="J91" s="31" t="str">
        <f>E23</f>
        <v>Michal Langoš, Hranice na Moravě</v>
      </c>
      <c r="L91" s="33"/>
    </row>
    <row r="92" spans="2:63" s="1" customFormat="1" ht="15.15" customHeight="1">
      <c r="B92" s="33"/>
      <c r="C92" s="28" t="s">
        <v>29</v>
      </c>
      <c r="F92" s="26" t="str">
        <f>IF(E20="","",E20)</f>
        <v>Vyplň údaj</v>
      </c>
      <c r="I92" s="28" t="s">
        <v>34</v>
      </c>
      <c r="J92" s="31" t="str">
        <f>E26</f>
        <v xml:space="preserve"> 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12"/>
      <c r="C94" s="113" t="s">
        <v>149</v>
      </c>
      <c r="D94" s="114" t="s">
        <v>56</v>
      </c>
      <c r="E94" s="114" t="s">
        <v>52</v>
      </c>
      <c r="F94" s="114" t="s">
        <v>53</v>
      </c>
      <c r="G94" s="114" t="s">
        <v>150</v>
      </c>
      <c r="H94" s="114" t="s">
        <v>151</v>
      </c>
      <c r="I94" s="114" t="s">
        <v>152</v>
      </c>
      <c r="J94" s="114" t="s">
        <v>142</v>
      </c>
      <c r="K94" s="115" t="s">
        <v>153</v>
      </c>
      <c r="L94" s="112"/>
      <c r="M94" s="57" t="s">
        <v>19</v>
      </c>
      <c r="N94" s="58" t="s">
        <v>41</v>
      </c>
      <c r="O94" s="58" t="s">
        <v>154</v>
      </c>
      <c r="P94" s="58" t="s">
        <v>155</v>
      </c>
      <c r="Q94" s="58" t="s">
        <v>156</v>
      </c>
      <c r="R94" s="58" t="s">
        <v>157</v>
      </c>
      <c r="S94" s="58" t="s">
        <v>158</v>
      </c>
      <c r="T94" s="59" t="s">
        <v>159</v>
      </c>
    </row>
    <row r="95" spans="2:63" s="1" customFormat="1" ht="22.8" customHeight="1">
      <c r="B95" s="33"/>
      <c r="C95" s="62" t="s">
        <v>160</v>
      </c>
      <c r="J95" s="116">
        <f>BK95</f>
        <v>0</v>
      </c>
      <c r="L95" s="33"/>
      <c r="M95" s="60"/>
      <c r="N95" s="51"/>
      <c r="O95" s="51"/>
      <c r="P95" s="117">
        <f>P96+P391+P438</f>
        <v>0</v>
      </c>
      <c r="Q95" s="51"/>
      <c r="R95" s="117">
        <f>R96+R391+R438</f>
        <v>27.174958180000001</v>
      </c>
      <c r="S95" s="51"/>
      <c r="T95" s="118">
        <f>T96+T391+T438</f>
        <v>0</v>
      </c>
      <c r="AT95" s="18" t="s">
        <v>70</v>
      </c>
      <c r="AU95" s="18" t="s">
        <v>143</v>
      </c>
      <c r="BK95" s="119">
        <f>BK96+BK391+BK438</f>
        <v>0</v>
      </c>
    </row>
    <row r="96" spans="2:63" s="11" customFormat="1" ht="25.95" customHeight="1">
      <c r="B96" s="120"/>
      <c r="D96" s="121" t="s">
        <v>70</v>
      </c>
      <c r="E96" s="122" t="s">
        <v>161</v>
      </c>
      <c r="F96" s="122" t="s">
        <v>162</v>
      </c>
      <c r="I96" s="123"/>
      <c r="J96" s="124">
        <f>BK96</f>
        <v>0</v>
      </c>
      <c r="L96" s="120"/>
      <c r="M96" s="125"/>
      <c r="P96" s="126">
        <f>P97+P143+P203+P289+P388</f>
        <v>0</v>
      </c>
      <c r="R96" s="126">
        <f>R97+R143+R203+R289+R388</f>
        <v>26.93170928</v>
      </c>
      <c r="T96" s="127">
        <f>T97+T143+T203+T289+T388</f>
        <v>0</v>
      </c>
      <c r="AR96" s="121" t="s">
        <v>79</v>
      </c>
      <c r="AT96" s="128" t="s">
        <v>70</v>
      </c>
      <c r="AU96" s="128" t="s">
        <v>71</v>
      </c>
      <c r="AY96" s="121" t="s">
        <v>163</v>
      </c>
      <c r="BK96" s="129">
        <f>BK97+BK143+BK203+BK289+BK388</f>
        <v>0</v>
      </c>
    </row>
    <row r="97" spans="2:65" s="11" customFormat="1" ht="22.8" customHeight="1">
      <c r="B97" s="120"/>
      <c r="D97" s="121" t="s">
        <v>70</v>
      </c>
      <c r="E97" s="130" t="s">
        <v>81</v>
      </c>
      <c r="F97" s="130" t="s">
        <v>296</v>
      </c>
      <c r="I97" s="123"/>
      <c r="J97" s="131">
        <f>BK97</f>
        <v>0</v>
      </c>
      <c r="L97" s="120"/>
      <c r="M97" s="125"/>
      <c r="P97" s="126">
        <f>SUM(P98:P142)</f>
        <v>0</v>
      </c>
      <c r="R97" s="126">
        <f>SUM(R98:R142)</f>
        <v>13.410883700000001</v>
      </c>
      <c r="T97" s="127">
        <f>SUM(T98:T142)</f>
        <v>0</v>
      </c>
      <c r="AR97" s="121" t="s">
        <v>79</v>
      </c>
      <c r="AT97" s="128" t="s">
        <v>70</v>
      </c>
      <c r="AU97" s="128" t="s">
        <v>79</v>
      </c>
      <c r="AY97" s="121" t="s">
        <v>163</v>
      </c>
      <c r="BK97" s="129">
        <f>SUM(BK98:BK142)</f>
        <v>0</v>
      </c>
    </row>
    <row r="98" spans="2:65" s="1" customFormat="1" ht="24.15" customHeight="1">
      <c r="B98" s="33"/>
      <c r="C98" s="132" t="s">
        <v>79</v>
      </c>
      <c r="D98" s="132" t="s">
        <v>165</v>
      </c>
      <c r="E98" s="133" t="s">
        <v>370</v>
      </c>
      <c r="F98" s="134" t="s">
        <v>371</v>
      </c>
      <c r="G98" s="135" t="s">
        <v>185</v>
      </c>
      <c r="H98" s="136">
        <v>20.68</v>
      </c>
      <c r="I98" s="137"/>
      <c r="J98" s="138">
        <f>ROUND(I98*H98,2)</f>
        <v>0</v>
      </c>
      <c r="K98" s="134" t="s">
        <v>169</v>
      </c>
      <c r="L98" s="33"/>
      <c r="M98" s="139" t="s">
        <v>19</v>
      </c>
      <c r="N98" s="140" t="s">
        <v>42</v>
      </c>
      <c r="P98" s="141">
        <f>O98*H98</f>
        <v>0</v>
      </c>
      <c r="Q98" s="141">
        <v>1.3999999999999999E-4</v>
      </c>
      <c r="R98" s="141">
        <f>Q98*H98</f>
        <v>2.8951999999999997E-3</v>
      </c>
      <c r="S98" s="141">
        <v>0</v>
      </c>
      <c r="T98" s="142">
        <f>S98*H98</f>
        <v>0</v>
      </c>
      <c r="AR98" s="143" t="s">
        <v>170</v>
      </c>
      <c r="AT98" s="143" t="s">
        <v>165</v>
      </c>
      <c r="AU98" s="143" t="s">
        <v>81</v>
      </c>
      <c r="AY98" s="18" t="s">
        <v>163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0</v>
      </c>
      <c r="BL98" s="18" t="s">
        <v>170</v>
      </c>
      <c r="BM98" s="143" t="s">
        <v>372</v>
      </c>
    </row>
    <row r="99" spans="2:65" s="1" customFormat="1" ht="10.199999999999999">
      <c r="B99" s="33"/>
      <c r="D99" s="145" t="s">
        <v>172</v>
      </c>
      <c r="F99" s="146" t="s">
        <v>373</v>
      </c>
      <c r="I99" s="147"/>
      <c r="L99" s="33"/>
      <c r="M99" s="148"/>
      <c r="T99" s="54"/>
      <c r="AT99" s="18" t="s">
        <v>172</v>
      </c>
      <c r="AU99" s="18" t="s">
        <v>81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728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375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729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730</v>
      </c>
      <c r="H103" s="159">
        <v>1.48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730</v>
      </c>
      <c r="H104" s="159">
        <v>1.48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731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730</v>
      </c>
      <c r="H106" s="159">
        <v>1.48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3" customFormat="1" ht="10.199999999999999">
      <c r="B107" s="156"/>
      <c r="D107" s="150" t="s">
        <v>174</v>
      </c>
      <c r="E107" s="157" t="s">
        <v>19</v>
      </c>
      <c r="F107" s="158" t="s">
        <v>730</v>
      </c>
      <c r="H107" s="159">
        <v>1.48</v>
      </c>
      <c r="I107" s="160"/>
      <c r="L107" s="156"/>
      <c r="M107" s="161"/>
      <c r="T107" s="162"/>
      <c r="AT107" s="157" t="s">
        <v>174</v>
      </c>
      <c r="AU107" s="157" t="s">
        <v>81</v>
      </c>
      <c r="AV107" s="13" t="s">
        <v>81</v>
      </c>
      <c r="AW107" s="13" t="s">
        <v>33</v>
      </c>
      <c r="AX107" s="13" t="s">
        <v>71</v>
      </c>
      <c r="AY107" s="157" t="s">
        <v>163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732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3" customFormat="1" ht="10.199999999999999">
      <c r="B109" s="156"/>
      <c r="D109" s="150" t="s">
        <v>174</v>
      </c>
      <c r="E109" s="157" t="s">
        <v>19</v>
      </c>
      <c r="F109" s="158" t="s">
        <v>733</v>
      </c>
      <c r="H109" s="159">
        <v>7.38</v>
      </c>
      <c r="I109" s="160"/>
      <c r="L109" s="156"/>
      <c r="M109" s="161"/>
      <c r="T109" s="162"/>
      <c r="AT109" s="157" t="s">
        <v>174</v>
      </c>
      <c r="AU109" s="157" t="s">
        <v>81</v>
      </c>
      <c r="AV109" s="13" t="s">
        <v>81</v>
      </c>
      <c r="AW109" s="13" t="s">
        <v>33</v>
      </c>
      <c r="AX109" s="13" t="s">
        <v>71</v>
      </c>
      <c r="AY109" s="157" t="s">
        <v>163</v>
      </c>
    </row>
    <row r="110" spans="2:65" s="12" customFormat="1" ht="10.199999999999999">
      <c r="B110" s="149"/>
      <c r="D110" s="150" t="s">
        <v>174</v>
      </c>
      <c r="E110" s="151" t="s">
        <v>19</v>
      </c>
      <c r="F110" s="152" t="s">
        <v>734</v>
      </c>
      <c r="H110" s="151" t="s">
        <v>19</v>
      </c>
      <c r="I110" s="153"/>
      <c r="L110" s="149"/>
      <c r="M110" s="154"/>
      <c r="T110" s="155"/>
      <c r="AT110" s="151" t="s">
        <v>174</v>
      </c>
      <c r="AU110" s="151" t="s">
        <v>81</v>
      </c>
      <c r="AV110" s="12" t="s">
        <v>79</v>
      </c>
      <c r="AW110" s="12" t="s">
        <v>33</v>
      </c>
      <c r="AX110" s="12" t="s">
        <v>71</v>
      </c>
      <c r="AY110" s="151" t="s">
        <v>163</v>
      </c>
    </row>
    <row r="111" spans="2:65" s="13" customFormat="1" ht="10.199999999999999">
      <c r="B111" s="156"/>
      <c r="D111" s="150" t="s">
        <v>174</v>
      </c>
      <c r="E111" s="157" t="s">
        <v>19</v>
      </c>
      <c r="F111" s="158" t="s">
        <v>733</v>
      </c>
      <c r="H111" s="159">
        <v>7.38</v>
      </c>
      <c r="I111" s="160"/>
      <c r="L111" s="156"/>
      <c r="M111" s="161"/>
      <c r="T111" s="162"/>
      <c r="AT111" s="157" t="s">
        <v>174</v>
      </c>
      <c r="AU111" s="157" t="s">
        <v>81</v>
      </c>
      <c r="AV111" s="13" t="s">
        <v>81</v>
      </c>
      <c r="AW111" s="13" t="s">
        <v>33</v>
      </c>
      <c r="AX111" s="13" t="s">
        <v>71</v>
      </c>
      <c r="AY111" s="157" t="s">
        <v>163</v>
      </c>
    </row>
    <row r="112" spans="2:65" s="14" customFormat="1" ht="10.199999999999999">
      <c r="B112" s="163"/>
      <c r="D112" s="150" t="s">
        <v>174</v>
      </c>
      <c r="E112" s="164" t="s">
        <v>19</v>
      </c>
      <c r="F112" s="165" t="s">
        <v>177</v>
      </c>
      <c r="H112" s="166">
        <v>20.68</v>
      </c>
      <c r="I112" s="167"/>
      <c r="L112" s="163"/>
      <c r="M112" s="168"/>
      <c r="T112" s="169"/>
      <c r="AT112" s="164" t="s">
        <v>174</v>
      </c>
      <c r="AU112" s="164" t="s">
        <v>81</v>
      </c>
      <c r="AV112" s="14" t="s">
        <v>170</v>
      </c>
      <c r="AW112" s="14" t="s">
        <v>33</v>
      </c>
      <c r="AX112" s="14" t="s">
        <v>79</v>
      </c>
      <c r="AY112" s="164" t="s">
        <v>163</v>
      </c>
    </row>
    <row r="113" spans="2:65" s="1" customFormat="1" ht="16.5" customHeight="1">
      <c r="B113" s="33"/>
      <c r="C113" s="178" t="s">
        <v>81</v>
      </c>
      <c r="D113" s="178" t="s">
        <v>241</v>
      </c>
      <c r="E113" s="179" t="s">
        <v>383</v>
      </c>
      <c r="F113" s="180" t="s">
        <v>384</v>
      </c>
      <c r="G113" s="181" t="s">
        <v>185</v>
      </c>
      <c r="H113" s="182">
        <v>24.495000000000001</v>
      </c>
      <c r="I113" s="183"/>
      <c r="J113" s="184">
        <f>ROUND(I113*H113,2)</f>
        <v>0</v>
      </c>
      <c r="K113" s="180" t="s">
        <v>169</v>
      </c>
      <c r="L113" s="185"/>
      <c r="M113" s="186" t="s">
        <v>19</v>
      </c>
      <c r="N113" s="187" t="s">
        <v>42</v>
      </c>
      <c r="P113" s="141">
        <f>O113*H113</f>
        <v>0</v>
      </c>
      <c r="Q113" s="141">
        <v>2.9999999999999997E-4</v>
      </c>
      <c r="R113" s="141">
        <f>Q113*H113</f>
        <v>7.3485E-3</v>
      </c>
      <c r="S113" s="141">
        <v>0</v>
      </c>
      <c r="T113" s="142">
        <f>S113*H113</f>
        <v>0</v>
      </c>
      <c r="AR113" s="143" t="s">
        <v>176</v>
      </c>
      <c r="AT113" s="143" t="s">
        <v>241</v>
      </c>
      <c r="AU113" s="143" t="s">
        <v>81</v>
      </c>
      <c r="AY113" s="18" t="s">
        <v>163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79</v>
      </c>
      <c r="BK113" s="144">
        <f>ROUND(I113*H113,2)</f>
        <v>0</v>
      </c>
      <c r="BL113" s="18" t="s">
        <v>170</v>
      </c>
      <c r="BM113" s="143" t="s">
        <v>385</v>
      </c>
    </row>
    <row r="114" spans="2:65" s="12" customFormat="1" ht="10.199999999999999">
      <c r="B114" s="149"/>
      <c r="D114" s="150" t="s">
        <v>174</v>
      </c>
      <c r="E114" s="151" t="s">
        <v>19</v>
      </c>
      <c r="F114" s="152" t="s">
        <v>728</v>
      </c>
      <c r="H114" s="151" t="s">
        <v>19</v>
      </c>
      <c r="I114" s="153"/>
      <c r="L114" s="149"/>
      <c r="M114" s="154"/>
      <c r="T114" s="155"/>
      <c r="AT114" s="151" t="s">
        <v>174</v>
      </c>
      <c r="AU114" s="151" t="s">
        <v>81</v>
      </c>
      <c r="AV114" s="12" t="s">
        <v>79</v>
      </c>
      <c r="AW114" s="12" t="s">
        <v>33</v>
      </c>
      <c r="AX114" s="12" t="s">
        <v>71</v>
      </c>
      <c r="AY114" s="151" t="s">
        <v>163</v>
      </c>
    </row>
    <row r="115" spans="2:65" s="12" customFormat="1" ht="10.199999999999999">
      <c r="B115" s="149"/>
      <c r="D115" s="150" t="s">
        <v>174</v>
      </c>
      <c r="E115" s="151" t="s">
        <v>19</v>
      </c>
      <c r="F115" s="152" t="s">
        <v>375</v>
      </c>
      <c r="H115" s="151" t="s">
        <v>19</v>
      </c>
      <c r="I115" s="153"/>
      <c r="L115" s="149"/>
      <c r="M115" s="154"/>
      <c r="T115" s="155"/>
      <c r="AT115" s="151" t="s">
        <v>174</v>
      </c>
      <c r="AU115" s="151" t="s">
        <v>81</v>
      </c>
      <c r="AV115" s="12" t="s">
        <v>79</v>
      </c>
      <c r="AW115" s="12" t="s">
        <v>33</v>
      </c>
      <c r="AX115" s="12" t="s">
        <v>71</v>
      </c>
      <c r="AY115" s="151" t="s">
        <v>163</v>
      </c>
    </row>
    <row r="116" spans="2:65" s="12" customFormat="1" ht="10.199999999999999">
      <c r="B116" s="149"/>
      <c r="D116" s="150" t="s">
        <v>174</v>
      </c>
      <c r="E116" s="151" t="s">
        <v>19</v>
      </c>
      <c r="F116" s="152" t="s">
        <v>729</v>
      </c>
      <c r="H116" s="151" t="s">
        <v>19</v>
      </c>
      <c r="I116" s="153"/>
      <c r="L116" s="149"/>
      <c r="M116" s="154"/>
      <c r="T116" s="155"/>
      <c r="AT116" s="151" t="s">
        <v>174</v>
      </c>
      <c r="AU116" s="151" t="s">
        <v>81</v>
      </c>
      <c r="AV116" s="12" t="s">
        <v>79</v>
      </c>
      <c r="AW116" s="12" t="s">
        <v>33</v>
      </c>
      <c r="AX116" s="12" t="s">
        <v>71</v>
      </c>
      <c r="AY116" s="151" t="s">
        <v>163</v>
      </c>
    </row>
    <row r="117" spans="2:65" s="13" customFormat="1" ht="10.199999999999999">
      <c r="B117" s="156"/>
      <c r="D117" s="150" t="s">
        <v>174</v>
      </c>
      <c r="E117" s="157" t="s">
        <v>19</v>
      </c>
      <c r="F117" s="158" t="s">
        <v>730</v>
      </c>
      <c r="H117" s="159">
        <v>1.48</v>
      </c>
      <c r="I117" s="160"/>
      <c r="L117" s="156"/>
      <c r="M117" s="161"/>
      <c r="T117" s="162"/>
      <c r="AT117" s="157" t="s">
        <v>174</v>
      </c>
      <c r="AU117" s="157" t="s">
        <v>81</v>
      </c>
      <c r="AV117" s="13" t="s">
        <v>81</v>
      </c>
      <c r="AW117" s="13" t="s">
        <v>33</v>
      </c>
      <c r="AX117" s="13" t="s">
        <v>71</v>
      </c>
      <c r="AY117" s="157" t="s">
        <v>163</v>
      </c>
    </row>
    <row r="118" spans="2:65" s="13" customFormat="1" ht="10.199999999999999">
      <c r="B118" s="156"/>
      <c r="D118" s="150" t="s">
        <v>174</v>
      </c>
      <c r="E118" s="157" t="s">
        <v>19</v>
      </c>
      <c r="F118" s="158" t="s">
        <v>730</v>
      </c>
      <c r="H118" s="159">
        <v>1.48</v>
      </c>
      <c r="I118" s="160"/>
      <c r="L118" s="156"/>
      <c r="M118" s="161"/>
      <c r="T118" s="162"/>
      <c r="AT118" s="157" t="s">
        <v>174</v>
      </c>
      <c r="AU118" s="157" t="s">
        <v>81</v>
      </c>
      <c r="AV118" s="13" t="s">
        <v>81</v>
      </c>
      <c r="AW118" s="13" t="s">
        <v>33</v>
      </c>
      <c r="AX118" s="13" t="s">
        <v>71</v>
      </c>
      <c r="AY118" s="157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731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730</v>
      </c>
      <c r="H120" s="159">
        <v>1.48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3" customFormat="1" ht="10.199999999999999">
      <c r="B121" s="156"/>
      <c r="D121" s="150" t="s">
        <v>174</v>
      </c>
      <c r="E121" s="157" t="s">
        <v>19</v>
      </c>
      <c r="F121" s="158" t="s">
        <v>730</v>
      </c>
      <c r="H121" s="159">
        <v>1.48</v>
      </c>
      <c r="I121" s="160"/>
      <c r="L121" s="156"/>
      <c r="M121" s="161"/>
      <c r="T121" s="162"/>
      <c r="AT121" s="157" t="s">
        <v>174</v>
      </c>
      <c r="AU121" s="157" t="s">
        <v>81</v>
      </c>
      <c r="AV121" s="13" t="s">
        <v>81</v>
      </c>
      <c r="AW121" s="13" t="s">
        <v>33</v>
      </c>
      <c r="AX121" s="13" t="s">
        <v>71</v>
      </c>
      <c r="AY121" s="157" t="s">
        <v>163</v>
      </c>
    </row>
    <row r="122" spans="2:65" s="12" customFormat="1" ht="10.199999999999999">
      <c r="B122" s="149"/>
      <c r="D122" s="150" t="s">
        <v>174</v>
      </c>
      <c r="E122" s="151" t="s">
        <v>19</v>
      </c>
      <c r="F122" s="152" t="s">
        <v>732</v>
      </c>
      <c r="H122" s="151" t="s">
        <v>19</v>
      </c>
      <c r="I122" s="153"/>
      <c r="L122" s="149"/>
      <c r="M122" s="154"/>
      <c r="T122" s="155"/>
      <c r="AT122" s="151" t="s">
        <v>174</v>
      </c>
      <c r="AU122" s="151" t="s">
        <v>81</v>
      </c>
      <c r="AV122" s="12" t="s">
        <v>79</v>
      </c>
      <c r="AW122" s="12" t="s">
        <v>33</v>
      </c>
      <c r="AX122" s="12" t="s">
        <v>71</v>
      </c>
      <c r="AY122" s="151" t="s">
        <v>163</v>
      </c>
    </row>
    <row r="123" spans="2:65" s="13" customFormat="1" ht="10.199999999999999">
      <c r="B123" s="156"/>
      <c r="D123" s="150" t="s">
        <v>174</v>
      </c>
      <c r="E123" s="157" t="s">
        <v>19</v>
      </c>
      <c r="F123" s="158" t="s">
        <v>733</v>
      </c>
      <c r="H123" s="159">
        <v>7.38</v>
      </c>
      <c r="I123" s="160"/>
      <c r="L123" s="156"/>
      <c r="M123" s="161"/>
      <c r="T123" s="162"/>
      <c r="AT123" s="157" t="s">
        <v>174</v>
      </c>
      <c r="AU123" s="157" t="s">
        <v>81</v>
      </c>
      <c r="AV123" s="13" t="s">
        <v>81</v>
      </c>
      <c r="AW123" s="13" t="s">
        <v>33</v>
      </c>
      <c r="AX123" s="13" t="s">
        <v>71</v>
      </c>
      <c r="AY123" s="157" t="s">
        <v>163</v>
      </c>
    </row>
    <row r="124" spans="2:65" s="12" customFormat="1" ht="10.199999999999999">
      <c r="B124" s="149"/>
      <c r="D124" s="150" t="s">
        <v>174</v>
      </c>
      <c r="E124" s="151" t="s">
        <v>19</v>
      </c>
      <c r="F124" s="152" t="s">
        <v>734</v>
      </c>
      <c r="H124" s="151" t="s">
        <v>19</v>
      </c>
      <c r="I124" s="153"/>
      <c r="L124" s="149"/>
      <c r="M124" s="154"/>
      <c r="T124" s="155"/>
      <c r="AT124" s="151" t="s">
        <v>174</v>
      </c>
      <c r="AU124" s="151" t="s">
        <v>81</v>
      </c>
      <c r="AV124" s="12" t="s">
        <v>79</v>
      </c>
      <c r="AW124" s="12" t="s">
        <v>33</v>
      </c>
      <c r="AX124" s="12" t="s">
        <v>71</v>
      </c>
      <c r="AY124" s="151" t="s">
        <v>163</v>
      </c>
    </row>
    <row r="125" spans="2:65" s="13" customFormat="1" ht="10.199999999999999">
      <c r="B125" s="156"/>
      <c r="D125" s="150" t="s">
        <v>174</v>
      </c>
      <c r="E125" s="157" t="s">
        <v>19</v>
      </c>
      <c r="F125" s="158" t="s">
        <v>733</v>
      </c>
      <c r="H125" s="159">
        <v>7.38</v>
      </c>
      <c r="I125" s="160"/>
      <c r="L125" s="156"/>
      <c r="M125" s="161"/>
      <c r="T125" s="162"/>
      <c r="AT125" s="157" t="s">
        <v>174</v>
      </c>
      <c r="AU125" s="157" t="s">
        <v>81</v>
      </c>
      <c r="AV125" s="13" t="s">
        <v>81</v>
      </c>
      <c r="AW125" s="13" t="s">
        <v>33</v>
      </c>
      <c r="AX125" s="13" t="s">
        <v>71</v>
      </c>
      <c r="AY125" s="157" t="s">
        <v>163</v>
      </c>
    </row>
    <row r="126" spans="2:65" s="14" customFormat="1" ht="10.199999999999999">
      <c r="B126" s="163"/>
      <c r="D126" s="150" t="s">
        <v>174</v>
      </c>
      <c r="E126" s="164" t="s">
        <v>19</v>
      </c>
      <c r="F126" s="165" t="s">
        <v>177</v>
      </c>
      <c r="H126" s="166">
        <v>20.68</v>
      </c>
      <c r="I126" s="167"/>
      <c r="L126" s="163"/>
      <c r="M126" s="168"/>
      <c r="T126" s="169"/>
      <c r="AT126" s="164" t="s">
        <v>174</v>
      </c>
      <c r="AU126" s="164" t="s">
        <v>81</v>
      </c>
      <c r="AV126" s="14" t="s">
        <v>170</v>
      </c>
      <c r="AW126" s="14" t="s">
        <v>33</v>
      </c>
      <c r="AX126" s="14" t="s">
        <v>79</v>
      </c>
      <c r="AY126" s="164" t="s">
        <v>163</v>
      </c>
    </row>
    <row r="127" spans="2:65" s="13" customFormat="1" ht="10.199999999999999">
      <c r="B127" s="156"/>
      <c r="D127" s="150" t="s">
        <v>174</v>
      </c>
      <c r="F127" s="158" t="s">
        <v>735</v>
      </c>
      <c r="H127" s="159">
        <v>24.495000000000001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4</v>
      </c>
      <c r="AX127" s="13" t="s">
        <v>79</v>
      </c>
      <c r="AY127" s="157" t="s">
        <v>163</v>
      </c>
    </row>
    <row r="128" spans="2:65" s="1" customFormat="1" ht="16.5" customHeight="1">
      <c r="B128" s="33"/>
      <c r="C128" s="132" t="s">
        <v>182</v>
      </c>
      <c r="D128" s="132" t="s">
        <v>165</v>
      </c>
      <c r="E128" s="133" t="s">
        <v>387</v>
      </c>
      <c r="F128" s="134" t="s">
        <v>388</v>
      </c>
      <c r="G128" s="135" t="s">
        <v>191</v>
      </c>
      <c r="H128" s="136">
        <v>6.2039999999999997</v>
      </c>
      <c r="I128" s="137"/>
      <c r="J128" s="138">
        <f>ROUND(I128*H128,2)</f>
        <v>0</v>
      </c>
      <c r="K128" s="134" t="s">
        <v>169</v>
      </c>
      <c r="L128" s="33"/>
      <c r="M128" s="139" t="s">
        <v>19</v>
      </c>
      <c r="N128" s="140" t="s">
        <v>42</v>
      </c>
      <c r="P128" s="141">
        <f>O128*H128</f>
        <v>0</v>
      </c>
      <c r="Q128" s="141">
        <v>2.16</v>
      </c>
      <c r="R128" s="141">
        <f>Q128*H128</f>
        <v>13.400640000000001</v>
      </c>
      <c r="S128" s="141">
        <v>0</v>
      </c>
      <c r="T128" s="142">
        <f>S128*H128</f>
        <v>0</v>
      </c>
      <c r="AR128" s="143" t="s">
        <v>170</v>
      </c>
      <c r="AT128" s="143" t="s">
        <v>165</v>
      </c>
      <c r="AU128" s="143" t="s">
        <v>81</v>
      </c>
      <c r="AY128" s="18" t="s">
        <v>163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79</v>
      </c>
      <c r="BK128" s="144">
        <f>ROUND(I128*H128,2)</f>
        <v>0</v>
      </c>
      <c r="BL128" s="18" t="s">
        <v>170</v>
      </c>
      <c r="BM128" s="143" t="s">
        <v>389</v>
      </c>
    </row>
    <row r="129" spans="2:65" s="1" customFormat="1" ht="10.199999999999999">
      <c r="B129" s="33"/>
      <c r="D129" s="145" t="s">
        <v>172</v>
      </c>
      <c r="F129" s="146" t="s">
        <v>390</v>
      </c>
      <c r="I129" s="147"/>
      <c r="L129" s="33"/>
      <c r="M129" s="148"/>
      <c r="T129" s="54"/>
      <c r="AT129" s="18" t="s">
        <v>172</v>
      </c>
      <c r="AU129" s="18" t="s">
        <v>81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728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375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729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736</v>
      </c>
      <c r="H133" s="159">
        <v>0.44400000000000001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736</v>
      </c>
      <c r="H134" s="159">
        <v>0.44400000000000001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731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3" customFormat="1" ht="10.199999999999999">
      <c r="B136" s="156"/>
      <c r="D136" s="150" t="s">
        <v>174</v>
      </c>
      <c r="E136" s="157" t="s">
        <v>19</v>
      </c>
      <c r="F136" s="158" t="s">
        <v>736</v>
      </c>
      <c r="H136" s="159">
        <v>0.44400000000000001</v>
      </c>
      <c r="I136" s="160"/>
      <c r="L136" s="156"/>
      <c r="M136" s="161"/>
      <c r="T136" s="162"/>
      <c r="AT136" s="157" t="s">
        <v>174</v>
      </c>
      <c r="AU136" s="157" t="s">
        <v>81</v>
      </c>
      <c r="AV136" s="13" t="s">
        <v>81</v>
      </c>
      <c r="AW136" s="13" t="s">
        <v>33</v>
      </c>
      <c r="AX136" s="13" t="s">
        <v>71</v>
      </c>
      <c r="AY136" s="157" t="s">
        <v>163</v>
      </c>
    </row>
    <row r="137" spans="2:65" s="13" customFormat="1" ht="10.199999999999999">
      <c r="B137" s="156"/>
      <c r="D137" s="150" t="s">
        <v>174</v>
      </c>
      <c r="E137" s="157" t="s">
        <v>19</v>
      </c>
      <c r="F137" s="158" t="s">
        <v>736</v>
      </c>
      <c r="H137" s="159">
        <v>0.44400000000000001</v>
      </c>
      <c r="I137" s="160"/>
      <c r="L137" s="156"/>
      <c r="M137" s="161"/>
      <c r="T137" s="162"/>
      <c r="AT137" s="157" t="s">
        <v>174</v>
      </c>
      <c r="AU137" s="157" t="s">
        <v>81</v>
      </c>
      <c r="AV137" s="13" t="s">
        <v>81</v>
      </c>
      <c r="AW137" s="13" t="s">
        <v>33</v>
      </c>
      <c r="AX137" s="13" t="s">
        <v>71</v>
      </c>
      <c r="AY137" s="157" t="s">
        <v>163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732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3" customFormat="1" ht="10.199999999999999">
      <c r="B139" s="156"/>
      <c r="D139" s="150" t="s">
        <v>174</v>
      </c>
      <c r="E139" s="157" t="s">
        <v>19</v>
      </c>
      <c r="F139" s="158" t="s">
        <v>737</v>
      </c>
      <c r="H139" s="159">
        <v>2.214</v>
      </c>
      <c r="I139" s="160"/>
      <c r="L139" s="156"/>
      <c r="M139" s="161"/>
      <c r="T139" s="162"/>
      <c r="AT139" s="157" t="s">
        <v>174</v>
      </c>
      <c r="AU139" s="157" t="s">
        <v>81</v>
      </c>
      <c r="AV139" s="13" t="s">
        <v>81</v>
      </c>
      <c r="AW139" s="13" t="s">
        <v>33</v>
      </c>
      <c r="AX139" s="13" t="s">
        <v>71</v>
      </c>
      <c r="AY139" s="157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734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3" customFormat="1" ht="10.199999999999999">
      <c r="B141" s="156"/>
      <c r="D141" s="150" t="s">
        <v>174</v>
      </c>
      <c r="E141" s="157" t="s">
        <v>19</v>
      </c>
      <c r="F141" s="158" t="s">
        <v>737</v>
      </c>
      <c r="H141" s="159">
        <v>2.214</v>
      </c>
      <c r="I141" s="160"/>
      <c r="L141" s="156"/>
      <c r="M141" s="161"/>
      <c r="T141" s="162"/>
      <c r="AT141" s="157" t="s">
        <v>174</v>
      </c>
      <c r="AU141" s="157" t="s">
        <v>81</v>
      </c>
      <c r="AV141" s="13" t="s">
        <v>81</v>
      </c>
      <c r="AW141" s="13" t="s">
        <v>33</v>
      </c>
      <c r="AX141" s="13" t="s">
        <v>71</v>
      </c>
      <c r="AY141" s="157" t="s">
        <v>163</v>
      </c>
    </row>
    <row r="142" spans="2:65" s="14" customFormat="1" ht="10.199999999999999">
      <c r="B142" s="163"/>
      <c r="D142" s="150" t="s">
        <v>174</v>
      </c>
      <c r="E142" s="164" t="s">
        <v>19</v>
      </c>
      <c r="F142" s="165" t="s">
        <v>177</v>
      </c>
      <c r="H142" s="166">
        <v>6.2040000000000006</v>
      </c>
      <c r="I142" s="167"/>
      <c r="L142" s="163"/>
      <c r="M142" s="168"/>
      <c r="T142" s="169"/>
      <c r="AT142" s="164" t="s">
        <v>174</v>
      </c>
      <c r="AU142" s="164" t="s">
        <v>81</v>
      </c>
      <c r="AV142" s="14" t="s">
        <v>170</v>
      </c>
      <c r="AW142" s="14" t="s">
        <v>33</v>
      </c>
      <c r="AX142" s="14" t="s">
        <v>79</v>
      </c>
      <c r="AY142" s="164" t="s">
        <v>163</v>
      </c>
    </row>
    <row r="143" spans="2:65" s="11" customFormat="1" ht="22.8" customHeight="1">
      <c r="B143" s="120"/>
      <c r="D143" s="121" t="s">
        <v>70</v>
      </c>
      <c r="E143" s="130" t="s">
        <v>182</v>
      </c>
      <c r="F143" s="130" t="s">
        <v>471</v>
      </c>
      <c r="I143" s="123"/>
      <c r="J143" s="131">
        <f>BK143</f>
        <v>0</v>
      </c>
      <c r="L143" s="120"/>
      <c r="M143" s="125"/>
      <c r="P143" s="126">
        <f>SUM(P144:P202)</f>
        <v>0</v>
      </c>
      <c r="R143" s="126">
        <f>SUM(R144:R202)</f>
        <v>0.66139512</v>
      </c>
      <c r="T143" s="127">
        <f>SUM(T144:T202)</f>
        <v>0</v>
      </c>
      <c r="AR143" s="121" t="s">
        <v>79</v>
      </c>
      <c r="AT143" s="128" t="s">
        <v>70</v>
      </c>
      <c r="AU143" s="128" t="s">
        <v>79</v>
      </c>
      <c r="AY143" s="121" t="s">
        <v>163</v>
      </c>
      <c r="BK143" s="129">
        <f>SUM(BK144:BK202)</f>
        <v>0</v>
      </c>
    </row>
    <row r="144" spans="2:65" s="1" customFormat="1" ht="24.15" customHeight="1">
      <c r="B144" s="33"/>
      <c r="C144" s="132" t="s">
        <v>170</v>
      </c>
      <c r="D144" s="132" t="s">
        <v>165</v>
      </c>
      <c r="E144" s="133" t="s">
        <v>472</v>
      </c>
      <c r="F144" s="134" t="s">
        <v>473</v>
      </c>
      <c r="G144" s="135" t="s">
        <v>191</v>
      </c>
      <c r="H144" s="136">
        <v>0.246</v>
      </c>
      <c r="I144" s="137"/>
      <c r="J144" s="138">
        <f>ROUND(I144*H144,2)</f>
        <v>0</v>
      </c>
      <c r="K144" s="134" t="s">
        <v>169</v>
      </c>
      <c r="L144" s="33"/>
      <c r="M144" s="139" t="s">
        <v>19</v>
      </c>
      <c r="N144" s="140" t="s">
        <v>42</v>
      </c>
      <c r="P144" s="141">
        <f>O144*H144</f>
        <v>0</v>
      </c>
      <c r="Q144" s="141">
        <v>2.5018699999999998</v>
      </c>
      <c r="R144" s="141">
        <f>Q144*H144</f>
        <v>0.61546002</v>
      </c>
      <c r="S144" s="141">
        <v>0</v>
      </c>
      <c r="T144" s="142">
        <f>S144*H144</f>
        <v>0</v>
      </c>
      <c r="AR144" s="143" t="s">
        <v>170</v>
      </c>
      <c r="AT144" s="143" t="s">
        <v>165</v>
      </c>
      <c r="AU144" s="143" t="s">
        <v>81</v>
      </c>
      <c r="AY144" s="18" t="s">
        <v>163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170</v>
      </c>
      <c r="BM144" s="143" t="s">
        <v>648</v>
      </c>
    </row>
    <row r="145" spans="2:65" s="1" customFormat="1" ht="10.199999999999999">
      <c r="B145" s="33"/>
      <c r="D145" s="145" t="s">
        <v>172</v>
      </c>
      <c r="F145" s="146" t="s">
        <v>475</v>
      </c>
      <c r="I145" s="147"/>
      <c r="L145" s="33"/>
      <c r="M145" s="148"/>
      <c r="T145" s="54"/>
      <c r="AT145" s="18" t="s">
        <v>172</v>
      </c>
      <c r="AU145" s="18" t="s">
        <v>81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728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530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738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3" customFormat="1" ht="10.199999999999999">
      <c r="B149" s="156"/>
      <c r="D149" s="150" t="s">
        <v>174</v>
      </c>
      <c r="E149" s="157" t="s">
        <v>19</v>
      </c>
      <c r="F149" s="158" t="s">
        <v>739</v>
      </c>
      <c r="H149" s="159">
        <v>4.1000000000000002E-2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33</v>
      </c>
      <c r="AX149" s="13" t="s">
        <v>71</v>
      </c>
      <c r="AY149" s="157" t="s">
        <v>163</v>
      </c>
    </row>
    <row r="150" spans="2:65" s="13" customFormat="1" ht="10.199999999999999">
      <c r="B150" s="156"/>
      <c r="D150" s="150" t="s">
        <v>174</v>
      </c>
      <c r="E150" s="157" t="s">
        <v>19</v>
      </c>
      <c r="F150" s="158" t="s">
        <v>739</v>
      </c>
      <c r="H150" s="159">
        <v>4.1000000000000002E-2</v>
      </c>
      <c r="I150" s="160"/>
      <c r="L150" s="156"/>
      <c r="M150" s="161"/>
      <c r="T150" s="162"/>
      <c r="AT150" s="157" t="s">
        <v>174</v>
      </c>
      <c r="AU150" s="157" t="s">
        <v>81</v>
      </c>
      <c r="AV150" s="13" t="s">
        <v>81</v>
      </c>
      <c r="AW150" s="13" t="s">
        <v>33</v>
      </c>
      <c r="AX150" s="13" t="s">
        <v>71</v>
      </c>
      <c r="AY150" s="157" t="s">
        <v>163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740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739</v>
      </c>
      <c r="H152" s="159">
        <v>4.1000000000000002E-2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3" customFormat="1" ht="10.199999999999999">
      <c r="B153" s="156"/>
      <c r="D153" s="150" t="s">
        <v>174</v>
      </c>
      <c r="E153" s="157" t="s">
        <v>19</v>
      </c>
      <c r="F153" s="158" t="s">
        <v>739</v>
      </c>
      <c r="H153" s="159">
        <v>4.1000000000000002E-2</v>
      </c>
      <c r="I153" s="160"/>
      <c r="L153" s="156"/>
      <c r="M153" s="161"/>
      <c r="T153" s="162"/>
      <c r="AT153" s="157" t="s">
        <v>174</v>
      </c>
      <c r="AU153" s="157" t="s">
        <v>81</v>
      </c>
      <c r="AV153" s="13" t="s">
        <v>81</v>
      </c>
      <c r="AW153" s="13" t="s">
        <v>33</v>
      </c>
      <c r="AX153" s="13" t="s">
        <v>71</v>
      </c>
      <c r="AY153" s="157" t="s">
        <v>163</v>
      </c>
    </row>
    <row r="154" spans="2:65" s="13" customFormat="1" ht="10.199999999999999">
      <c r="B154" s="156"/>
      <c r="D154" s="150" t="s">
        <v>174</v>
      </c>
      <c r="E154" s="157" t="s">
        <v>19</v>
      </c>
      <c r="F154" s="158" t="s">
        <v>739</v>
      </c>
      <c r="H154" s="159">
        <v>4.1000000000000002E-2</v>
      </c>
      <c r="I154" s="160"/>
      <c r="L154" s="156"/>
      <c r="M154" s="161"/>
      <c r="T154" s="162"/>
      <c r="AT154" s="157" t="s">
        <v>174</v>
      </c>
      <c r="AU154" s="157" t="s">
        <v>81</v>
      </c>
      <c r="AV154" s="13" t="s">
        <v>81</v>
      </c>
      <c r="AW154" s="13" t="s">
        <v>33</v>
      </c>
      <c r="AX154" s="13" t="s">
        <v>71</v>
      </c>
      <c r="AY154" s="157" t="s">
        <v>163</v>
      </c>
    </row>
    <row r="155" spans="2:65" s="13" customFormat="1" ht="10.199999999999999">
      <c r="B155" s="156"/>
      <c r="D155" s="150" t="s">
        <v>174</v>
      </c>
      <c r="E155" s="157" t="s">
        <v>19</v>
      </c>
      <c r="F155" s="158" t="s">
        <v>739</v>
      </c>
      <c r="H155" s="159">
        <v>4.1000000000000002E-2</v>
      </c>
      <c r="I155" s="160"/>
      <c r="L155" s="156"/>
      <c r="M155" s="161"/>
      <c r="T155" s="162"/>
      <c r="AT155" s="157" t="s">
        <v>174</v>
      </c>
      <c r="AU155" s="157" t="s">
        <v>81</v>
      </c>
      <c r="AV155" s="13" t="s">
        <v>81</v>
      </c>
      <c r="AW155" s="13" t="s">
        <v>33</v>
      </c>
      <c r="AX155" s="13" t="s">
        <v>71</v>
      </c>
      <c r="AY155" s="157" t="s">
        <v>163</v>
      </c>
    </row>
    <row r="156" spans="2:65" s="14" customFormat="1" ht="10.199999999999999">
      <c r="B156" s="163"/>
      <c r="D156" s="150" t="s">
        <v>174</v>
      </c>
      <c r="E156" s="164" t="s">
        <v>19</v>
      </c>
      <c r="F156" s="165" t="s">
        <v>177</v>
      </c>
      <c r="H156" s="166">
        <v>0.24600000000000002</v>
      </c>
      <c r="I156" s="167"/>
      <c r="L156" s="163"/>
      <c r="M156" s="168"/>
      <c r="T156" s="169"/>
      <c r="AT156" s="164" t="s">
        <v>174</v>
      </c>
      <c r="AU156" s="164" t="s">
        <v>81</v>
      </c>
      <c r="AV156" s="14" t="s">
        <v>170</v>
      </c>
      <c r="AW156" s="14" t="s">
        <v>33</v>
      </c>
      <c r="AX156" s="14" t="s">
        <v>79</v>
      </c>
      <c r="AY156" s="164" t="s">
        <v>163</v>
      </c>
    </row>
    <row r="157" spans="2:65" s="1" customFormat="1" ht="16.5" customHeight="1">
      <c r="B157" s="33"/>
      <c r="C157" s="132" t="s">
        <v>195</v>
      </c>
      <c r="D157" s="132" t="s">
        <v>165</v>
      </c>
      <c r="E157" s="133" t="s">
        <v>651</v>
      </c>
      <c r="F157" s="134" t="s">
        <v>652</v>
      </c>
      <c r="G157" s="135" t="s">
        <v>185</v>
      </c>
      <c r="H157" s="136">
        <v>2.754</v>
      </c>
      <c r="I157" s="137"/>
      <c r="J157" s="138">
        <f>ROUND(I157*H157,2)</f>
        <v>0</v>
      </c>
      <c r="K157" s="134" t="s">
        <v>169</v>
      </c>
      <c r="L157" s="33"/>
      <c r="M157" s="139" t="s">
        <v>19</v>
      </c>
      <c r="N157" s="140" t="s">
        <v>42</v>
      </c>
      <c r="P157" s="141">
        <f>O157*H157</f>
        <v>0</v>
      </c>
      <c r="Q157" s="141">
        <v>2.7499999999999998E-3</v>
      </c>
      <c r="R157" s="141">
        <f>Q157*H157</f>
        <v>7.5734999999999995E-3</v>
      </c>
      <c r="S157" s="141">
        <v>0</v>
      </c>
      <c r="T157" s="142">
        <f>S157*H157</f>
        <v>0</v>
      </c>
      <c r="AR157" s="143" t="s">
        <v>170</v>
      </c>
      <c r="AT157" s="143" t="s">
        <v>165</v>
      </c>
      <c r="AU157" s="143" t="s">
        <v>81</v>
      </c>
      <c r="AY157" s="18" t="s">
        <v>163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79</v>
      </c>
      <c r="BK157" s="144">
        <f>ROUND(I157*H157,2)</f>
        <v>0</v>
      </c>
      <c r="BL157" s="18" t="s">
        <v>170</v>
      </c>
      <c r="BM157" s="143" t="s">
        <v>653</v>
      </c>
    </row>
    <row r="158" spans="2:65" s="1" customFormat="1" ht="10.199999999999999">
      <c r="B158" s="33"/>
      <c r="D158" s="145" t="s">
        <v>172</v>
      </c>
      <c r="F158" s="146" t="s">
        <v>654</v>
      </c>
      <c r="I158" s="147"/>
      <c r="L158" s="33"/>
      <c r="M158" s="148"/>
      <c r="T158" s="54"/>
      <c r="AT158" s="18" t="s">
        <v>172</v>
      </c>
      <c r="AU158" s="18" t="s">
        <v>81</v>
      </c>
    </row>
    <row r="159" spans="2:65" s="12" customFormat="1" ht="10.199999999999999">
      <c r="B159" s="149"/>
      <c r="D159" s="150" t="s">
        <v>174</v>
      </c>
      <c r="E159" s="151" t="s">
        <v>19</v>
      </c>
      <c r="F159" s="152" t="s">
        <v>728</v>
      </c>
      <c r="H159" s="151" t="s">
        <v>19</v>
      </c>
      <c r="I159" s="153"/>
      <c r="L159" s="149"/>
      <c r="M159" s="154"/>
      <c r="T159" s="155"/>
      <c r="AT159" s="151" t="s">
        <v>174</v>
      </c>
      <c r="AU159" s="151" t="s">
        <v>81</v>
      </c>
      <c r="AV159" s="12" t="s">
        <v>79</v>
      </c>
      <c r="AW159" s="12" t="s">
        <v>33</v>
      </c>
      <c r="AX159" s="12" t="s">
        <v>71</v>
      </c>
      <c r="AY159" s="151" t="s">
        <v>163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530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738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3" customFormat="1" ht="10.199999999999999">
      <c r="B162" s="156"/>
      <c r="D162" s="150" t="s">
        <v>174</v>
      </c>
      <c r="E162" s="157" t="s">
        <v>19</v>
      </c>
      <c r="F162" s="158" t="s">
        <v>741</v>
      </c>
      <c r="H162" s="159">
        <v>0.45900000000000002</v>
      </c>
      <c r="I162" s="160"/>
      <c r="L162" s="156"/>
      <c r="M162" s="161"/>
      <c r="T162" s="162"/>
      <c r="AT162" s="157" t="s">
        <v>174</v>
      </c>
      <c r="AU162" s="157" t="s">
        <v>81</v>
      </c>
      <c r="AV162" s="13" t="s">
        <v>81</v>
      </c>
      <c r="AW162" s="13" t="s">
        <v>33</v>
      </c>
      <c r="AX162" s="13" t="s">
        <v>71</v>
      </c>
      <c r="AY162" s="157" t="s">
        <v>163</v>
      </c>
    </row>
    <row r="163" spans="2:65" s="13" customFormat="1" ht="10.199999999999999">
      <c r="B163" s="156"/>
      <c r="D163" s="150" t="s">
        <v>174</v>
      </c>
      <c r="E163" s="157" t="s">
        <v>19</v>
      </c>
      <c r="F163" s="158" t="s">
        <v>741</v>
      </c>
      <c r="H163" s="159">
        <v>0.45900000000000002</v>
      </c>
      <c r="I163" s="160"/>
      <c r="L163" s="156"/>
      <c r="M163" s="161"/>
      <c r="T163" s="162"/>
      <c r="AT163" s="157" t="s">
        <v>174</v>
      </c>
      <c r="AU163" s="157" t="s">
        <v>81</v>
      </c>
      <c r="AV163" s="13" t="s">
        <v>81</v>
      </c>
      <c r="AW163" s="13" t="s">
        <v>33</v>
      </c>
      <c r="AX163" s="13" t="s">
        <v>71</v>
      </c>
      <c r="AY163" s="157" t="s">
        <v>163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740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3" customFormat="1" ht="10.199999999999999">
      <c r="B165" s="156"/>
      <c r="D165" s="150" t="s">
        <v>174</v>
      </c>
      <c r="E165" s="157" t="s">
        <v>19</v>
      </c>
      <c r="F165" s="158" t="s">
        <v>741</v>
      </c>
      <c r="H165" s="159">
        <v>0.45900000000000002</v>
      </c>
      <c r="I165" s="160"/>
      <c r="L165" s="156"/>
      <c r="M165" s="161"/>
      <c r="T165" s="162"/>
      <c r="AT165" s="157" t="s">
        <v>174</v>
      </c>
      <c r="AU165" s="157" t="s">
        <v>81</v>
      </c>
      <c r="AV165" s="13" t="s">
        <v>81</v>
      </c>
      <c r="AW165" s="13" t="s">
        <v>33</v>
      </c>
      <c r="AX165" s="13" t="s">
        <v>71</v>
      </c>
      <c r="AY165" s="157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741</v>
      </c>
      <c r="H166" s="159">
        <v>0.45900000000000002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3" customFormat="1" ht="10.199999999999999">
      <c r="B167" s="156"/>
      <c r="D167" s="150" t="s">
        <v>174</v>
      </c>
      <c r="E167" s="157" t="s">
        <v>19</v>
      </c>
      <c r="F167" s="158" t="s">
        <v>741</v>
      </c>
      <c r="H167" s="159">
        <v>0.45900000000000002</v>
      </c>
      <c r="I167" s="160"/>
      <c r="L167" s="156"/>
      <c r="M167" s="161"/>
      <c r="T167" s="162"/>
      <c r="AT167" s="157" t="s">
        <v>174</v>
      </c>
      <c r="AU167" s="157" t="s">
        <v>81</v>
      </c>
      <c r="AV167" s="13" t="s">
        <v>81</v>
      </c>
      <c r="AW167" s="13" t="s">
        <v>33</v>
      </c>
      <c r="AX167" s="13" t="s">
        <v>71</v>
      </c>
      <c r="AY167" s="157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741</v>
      </c>
      <c r="H168" s="159">
        <v>0.45900000000000002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4" customFormat="1" ht="10.199999999999999">
      <c r="B169" s="163"/>
      <c r="D169" s="150" t="s">
        <v>174</v>
      </c>
      <c r="E169" s="164" t="s">
        <v>19</v>
      </c>
      <c r="F169" s="165" t="s">
        <v>177</v>
      </c>
      <c r="H169" s="166">
        <v>2.754</v>
      </c>
      <c r="I169" s="167"/>
      <c r="L169" s="163"/>
      <c r="M169" s="168"/>
      <c r="T169" s="169"/>
      <c r="AT169" s="164" t="s">
        <v>174</v>
      </c>
      <c r="AU169" s="164" t="s">
        <v>81</v>
      </c>
      <c r="AV169" s="14" t="s">
        <v>170</v>
      </c>
      <c r="AW169" s="14" t="s">
        <v>33</v>
      </c>
      <c r="AX169" s="14" t="s">
        <v>79</v>
      </c>
      <c r="AY169" s="164" t="s">
        <v>163</v>
      </c>
    </row>
    <row r="170" spans="2:65" s="1" customFormat="1" ht="16.5" customHeight="1">
      <c r="B170" s="33"/>
      <c r="C170" s="132" t="s">
        <v>201</v>
      </c>
      <c r="D170" s="132" t="s">
        <v>165</v>
      </c>
      <c r="E170" s="133" t="s">
        <v>657</v>
      </c>
      <c r="F170" s="134" t="s">
        <v>658</v>
      </c>
      <c r="G170" s="135" t="s">
        <v>185</v>
      </c>
      <c r="H170" s="136">
        <v>2.754</v>
      </c>
      <c r="I170" s="137"/>
      <c r="J170" s="138">
        <f>ROUND(I170*H170,2)</f>
        <v>0</v>
      </c>
      <c r="K170" s="134" t="s">
        <v>169</v>
      </c>
      <c r="L170" s="33"/>
      <c r="M170" s="139" t="s">
        <v>19</v>
      </c>
      <c r="N170" s="140" t="s">
        <v>42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170</v>
      </c>
      <c r="AT170" s="143" t="s">
        <v>165</v>
      </c>
      <c r="AU170" s="143" t="s">
        <v>81</v>
      </c>
      <c r="AY170" s="18" t="s">
        <v>163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79</v>
      </c>
      <c r="BK170" s="144">
        <f>ROUND(I170*H170,2)</f>
        <v>0</v>
      </c>
      <c r="BL170" s="18" t="s">
        <v>170</v>
      </c>
      <c r="BM170" s="143" t="s">
        <v>659</v>
      </c>
    </row>
    <row r="171" spans="2:65" s="1" customFormat="1" ht="10.199999999999999">
      <c r="B171" s="33"/>
      <c r="D171" s="145" t="s">
        <v>172</v>
      </c>
      <c r="F171" s="146" t="s">
        <v>660</v>
      </c>
      <c r="I171" s="147"/>
      <c r="L171" s="33"/>
      <c r="M171" s="148"/>
      <c r="T171" s="54"/>
      <c r="AT171" s="18" t="s">
        <v>172</v>
      </c>
      <c r="AU171" s="18" t="s">
        <v>81</v>
      </c>
    </row>
    <row r="172" spans="2:65" s="12" customFormat="1" ht="10.199999999999999">
      <c r="B172" s="149"/>
      <c r="D172" s="150" t="s">
        <v>174</v>
      </c>
      <c r="E172" s="151" t="s">
        <v>19</v>
      </c>
      <c r="F172" s="152" t="s">
        <v>728</v>
      </c>
      <c r="H172" s="151" t="s">
        <v>19</v>
      </c>
      <c r="I172" s="153"/>
      <c r="L172" s="149"/>
      <c r="M172" s="154"/>
      <c r="T172" s="155"/>
      <c r="AT172" s="151" t="s">
        <v>174</v>
      </c>
      <c r="AU172" s="151" t="s">
        <v>81</v>
      </c>
      <c r="AV172" s="12" t="s">
        <v>79</v>
      </c>
      <c r="AW172" s="12" t="s">
        <v>33</v>
      </c>
      <c r="AX172" s="12" t="s">
        <v>71</v>
      </c>
      <c r="AY172" s="151" t="s">
        <v>163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530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2" customFormat="1" ht="10.199999999999999">
      <c r="B174" s="149"/>
      <c r="D174" s="150" t="s">
        <v>174</v>
      </c>
      <c r="E174" s="151" t="s">
        <v>19</v>
      </c>
      <c r="F174" s="152" t="s">
        <v>738</v>
      </c>
      <c r="H174" s="151" t="s">
        <v>19</v>
      </c>
      <c r="I174" s="153"/>
      <c r="L174" s="149"/>
      <c r="M174" s="154"/>
      <c r="T174" s="155"/>
      <c r="AT174" s="151" t="s">
        <v>174</v>
      </c>
      <c r="AU174" s="151" t="s">
        <v>81</v>
      </c>
      <c r="AV174" s="12" t="s">
        <v>79</v>
      </c>
      <c r="AW174" s="12" t="s">
        <v>33</v>
      </c>
      <c r="AX174" s="12" t="s">
        <v>71</v>
      </c>
      <c r="AY174" s="151" t="s">
        <v>163</v>
      </c>
    </row>
    <row r="175" spans="2:65" s="13" customFormat="1" ht="10.199999999999999">
      <c r="B175" s="156"/>
      <c r="D175" s="150" t="s">
        <v>174</v>
      </c>
      <c r="E175" s="157" t="s">
        <v>19</v>
      </c>
      <c r="F175" s="158" t="s">
        <v>741</v>
      </c>
      <c r="H175" s="159">
        <v>0.45900000000000002</v>
      </c>
      <c r="I175" s="160"/>
      <c r="L175" s="156"/>
      <c r="M175" s="161"/>
      <c r="T175" s="162"/>
      <c r="AT175" s="157" t="s">
        <v>174</v>
      </c>
      <c r="AU175" s="157" t="s">
        <v>81</v>
      </c>
      <c r="AV175" s="13" t="s">
        <v>81</v>
      </c>
      <c r="AW175" s="13" t="s">
        <v>33</v>
      </c>
      <c r="AX175" s="13" t="s">
        <v>71</v>
      </c>
      <c r="AY175" s="157" t="s">
        <v>163</v>
      </c>
    </row>
    <row r="176" spans="2:65" s="13" customFormat="1" ht="10.199999999999999">
      <c r="B176" s="156"/>
      <c r="D176" s="150" t="s">
        <v>174</v>
      </c>
      <c r="E176" s="157" t="s">
        <v>19</v>
      </c>
      <c r="F176" s="158" t="s">
        <v>741</v>
      </c>
      <c r="H176" s="159">
        <v>0.45900000000000002</v>
      </c>
      <c r="I176" s="160"/>
      <c r="L176" s="156"/>
      <c r="M176" s="161"/>
      <c r="T176" s="162"/>
      <c r="AT176" s="157" t="s">
        <v>174</v>
      </c>
      <c r="AU176" s="157" t="s">
        <v>81</v>
      </c>
      <c r="AV176" s="13" t="s">
        <v>81</v>
      </c>
      <c r="AW176" s="13" t="s">
        <v>33</v>
      </c>
      <c r="AX176" s="13" t="s">
        <v>71</v>
      </c>
      <c r="AY176" s="157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740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741</v>
      </c>
      <c r="H178" s="159">
        <v>0.45900000000000002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741</v>
      </c>
      <c r="H179" s="159">
        <v>0.45900000000000002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3" customFormat="1" ht="10.199999999999999">
      <c r="B180" s="156"/>
      <c r="D180" s="150" t="s">
        <v>174</v>
      </c>
      <c r="E180" s="157" t="s">
        <v>19</v>
      </c>
      <c r="F180" s="158" t="s">
        <v>741</v>
      </c>
      <c r="H180" s="159">
        <v>0.45900000000000002</v>
      </c>
      <c r="I180" s="160"/>
      <c r="L180" s="156"/>
      <c r="M180" s="161"/>
      <c r="T180" s="162"/>
      <c r="AT180" s="157" t="s">
        <v>174</v>
      </c>
      <c r="AU180" s="157" t="s">
        <v>81</v>
      </c>
      <c r="AV180" s="13" t="s">
        <v>81</v>
      </c>
      <c r="AW180" s="13" t="s">
        <v>33</v>
      </c>
      <c r="AX180" s="13" t="s">
        <v>71</v>
      </c>
      <c r="AY180" s="157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741</v>
      </c>
      <c r="H181" s="159">
        <v>0.45900000000000002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4" customFormat="1" ht="10.199999999999999">
      <c r="B182" s="163"/>
      <c r="D182" s="150" t="s">
        <v>174</v>
      </c>
      <c r="E182" s="164" t="s">
        <v>19</v>
      </c>
      <c r="F182" s="165" t="s">
        <v>177</v>
      </c>
      <c r="H182" s="166">
        <v>2.754</v>
      </c>
      <c r="I182" s="167"/>
      <c r="L182" s="163"/>
      <c r="M182" s="168"/>
      <c r="T182" s="169"/>
      <c r="AT182" s="164" t="s">
        <v>174</v>
      </c>
      <c r="AU182" s="164" t="s">
        <v>81</v>
      </c>
      <c r="AV182" s="14" t="s">
        <v>170</v>
      </c>
      <c r="AW182" s="14" t="s">
        <v>33</v>
      </c>
      <c r="AX182" s="14" t="s">
        <v>79</v>
      </c>
      <c r="AY182" s="164" t="s">
        <v>163</v>
      </c>
    </row>
    <row r="183" spans="2:65" s="1" customFormat="1" ht="16.5" customHeight="1">
      <c r="B183" s="33"/>
      <c r="C183" s="132" t="s">
        <v>211</v>
      </c>
      <c r="D183" s="132" t="s">
        <v>165</v>
      </c>
      <c r="E183" s="133" t="s">
        <v>488</v>
      </c>
      <c r="F183" s="134" t="s">
        <v>489</v>
      </c>
      <c r="G183" s="135" t="s">
        <v>185</v>
      </c>
      <c r="H183" s="136">
        <v>2.754</v>
      </c>
      <c r="I183" s="137"/>
      <c r="J183" s="138">
        <f>ROUND(I183*H183,2)</f>
        <v>0</v>
      </c>
      <c r="K183" s="134" t="s">
        <v>169</v>
      </c>
      <c r="L183" s="33"/>
      <c r="M183" s="139" t="s">
        <v>19</v>
      </c>
      <c r="N183" s="140" t="s">
        <v>42</v>
      </c>
      <c r="P183" s="141">
        <f>O183*H183</f>
        <v>0</v>
      </c>
      <c r="Q183" s="141">
        <v>2.5000000000000001E-3</v>
      </c>
      <c r="R183" s="141">
        <f>Q183*H183</f>
        <v>6.8850000000000005E-3</v>
      </c>
      <c r="S183" s="141">
        <v>0</v>
      </c>
      <c r="T183" s="142">
        <f>S183*H183</f>
        <v>0</v>
      </c>
      <c r="AR183" s="143" t="s">
        <v>170</v>
      </c>
      <c r="AT183" s="143" t="s">
        <v>165</v>
      </c>
      <c r="AU183" s="143" t="s">
        <v>81</v>
      </c>
      <c r="AY183" s="18" t="s">
        <v>163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170</v>
      </c>
      <c r="BM183" s="143" t="s">
        <v>661</v>
      </c>
    </row>
    <row r="184" spans="2:65" s="1" customFormat="1" ht="10.199999999999999">
      <c r="B184" s="33"/>
      <c r="D184" s="145" t="s">
        <v>172</v>
      </c>
      <c r="F184" s="146" t="s">
        <v>491</v>
      </c>
      <c r="I184" s="147"/>
      <c r="L184" s="33"/>
      <c r="M184" s="148"/>
      <c r="T184" s="54"/>
      <c r="AT184" s="18" t="s">
        <v>172</v>
      </c>
      <c r="AU184" s="18" t="s">
        <v>81</v>
      </c>
    </row>
    <row r="185" spans="2:65" s="12" customFormat="1" ht="10.199999999999999">
      <c r="B185" s="149"/>
      <c r="D185" s="150" t="s">
        <v>174</v>
      </c>
      <c r="E185" s="151" t="s">
        <v>19</v>
      </c>
      <c r="F185" s="152" t="s">
        <v>728</v>
      </c>
      <c r="H185" s="151" t="s">
        <v>19</v>
      </c>
      <c r="I185" s="153"/>
      <c r="L185" s="149"/>
      <c r="M185" s="154"/>
      <c r="T185" s="155"/>
      <c r="AT185" s="151" t="s">
        <v>174</v>
      </c>
      <c r="AU185" s="151" t="s">
        <v>81</v>
      </c>
      <c r="AV185" s="12" t="s">
        <v>79</v>
      </c>
      <c r="AW185" s="12" t="s">
        <v>33</v>
      </c>
      <c r="AX185" s="12" t="s">
        <v>71</v>
      </c>
      <c r="AY185" s="151" t="s">
        <v>163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530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2" customFormat="1" ht="10.199999999999999">
      <c r="B187" s="149"/>
      <c r="D187" s="150" t="s">
        <v>174</v>
      </c>
      <c r="E187" s="151" t="s">
        <v>19</v>
      </c>
      <c r="F187" s="152" t="s">
        <v>738</v>
      </c>
      <c r="H187" s="151" t="s">
        <v>19</v>
      </c>
      <c r="I187" s="153"/>
      <c r="L187" s="149"/>
      <c r="M187" s="154"/>
      <c r="T187" s="155"/>
      <c r="AT187" s="151" t="s">
        <v>174</v>
      </c>
      <c r="AU187" s="151" t="s">
        <v>81</v>
      </c>
      <c r="AV187" s="12" t="s">
        <v>79</v>
      </c>
      <c r="AW187" s="12" t="s">
        <v>33</v>
      </c>
      <c r="AX187" s="12" t="s">
        <v>71</v>
      </c>
      <c r="AY187" s="151" t="s">
        <v>163</v>
      </c>
    </row>
    <row r="188" spans="2:65" s="13" customFormat="1" ht="10.199999999999999">
      <c r="B188" s="156"/>
      <c r="D188" s="150" t="s">
        <v>174</v>
      </c>
      <c r="E188" s="157" t="s">
        <v>19</v>
      </c>
      <c r="F188" s="158" t="s">
        <v>741</v>
      </c>
      <c r="H188" s="159">
        <v>0.45900000000000002</v>
      </c>
      <c r="I188" s="160"/>
      <c r="L188" s="156"/>
      <c r="M188" s="161"/>
      <c r="T188" s="162"/>
      <c r="AT188" s="157" t="s">
        <v>174</v>
      </c>
      <c r="AU188" s="157" t="s">
        <v>81</v>
      </c>
      <c r="AV188" s="13" t="s">
        <v>81</v>
      </c>
      <c r="AW188" s="13" t="s">
        <v>33</v>
      </c>
      <c r="AX188" s="13" t="s">
        <v>71</v>
      </c>
      <c r="AY188" s="157" t="s">
        <v>163</v>
      </c>
    </row>
    <row r="189" spans="2:65" s="13" customFormat="1" ht="10.199999999999999">
      <c r="B189" s="156"/>
      <c r="D189" s="150" t="s">
        <v>174</v>
      </c>
      <c r="E189" s="157" t="s">
        <v>19</v>
      </c>
      <c r="F189" s="158" t="s">
        <v>741</v>
      </c>
      <c r="H189" s="159">
        <v>0.45900000000000002</v>
      </c>
      <c r="I189" s="160"/>
      <c r="L189" s="156"/>
      <c r="M189" s="161"/>
      <c r="T189" s="162"/>
      <c r="AT189" s="157" t="s">
        <v>174</v>
      </c>
      <c r="AU189" s="157" t="s">
        <v>81</v>
      </c>
      <c r="AV189" s="13" t="s">
        <v>81</v>
      </c>
      <c r="AW189" s="13" t="s">
        <v>33</v>
      </c>
      <c r="AX189" s="13" t="s">
        <v>71</v>
      </c>
      <c r="AY189" s="157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740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3" customFormat="1" ht="10.199999999999999">
      <c r="B191" s="156"/>
      <c r="D191" s="150" t="s">
        <v>174</v>
      </c>
      <c r="E191" s="157" t="s">
        <v>19</v>
      </c>
      <c r="F191" s="158" t="s">
        <v>741</v>
      </c>
      <c r="H191" s="159">
        <v>0.45900000000000002</v>
      </c>
      <c r="I191" s="160"/>
      <c r="L191" s="156"/>
      <c r="M191" s="161"/>
      <c r="T191" s="162"/>
      <c r="AT191" s="157" t="s">
        <v>174</v>
      </c>
      <c r="AU191" s="157" t="s">
        <v>81</v>
      </c>
      <c r="AV191" s="13" t="s">
        <v>81</v>
      </c>
      <c r="AW191" s="13" t="s">
        <v>33</v>
      </c>
      <c r="AX191" s="13" t="s">
        <v>71</v>
      </c>
      <c r="AY191" s="157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741</v>
      </c>
      <c r="H192" s="159">
        <v>0.45900000000000002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3" customFormat="1" ht="10.199999999999999">
      <c r="B193" s="156"/>
      <c r="D193" s="150" t="s">
        <v>174</v>
      </c>
      <c r="E193" s="157" t="s">
        <v>19</v>
      </c>
      <c r="F193" s="158" t="s">
        <v>741</v>
      </c>
      <c r="H193" s="159">
        <v>0.45900000000000002</v>
      </c>
      <c r="I193" s="160"/>
      <c r="L193" s="156"/>
      <c r="M193" s="161"/>
      <c r="T193" s="162"/>
      <c r="AT193" s="157" t="s">
        <v>174</v>
      </c>
      <c r="AU193" s="157" t="s">
        <v>81</v>
      </c>
      <c r="AV193" s="13" t="s">
        <v>81</v>
      </c>
      <c r="AW193" s="13" t="s">
        <v>33</v>
      </c>
      <c r="AX193" s="13" t="s">
        <v>71</v>
      </c>
      <c r="AY193" s="157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741</v>
      </c>
      <c r="H194" s="159">
        <v>0.45900000000000002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4" customFormat="1" ht="10.199999999999999">
      <c r="B195" s="163"/>
      <c r="D195" s="150" t="s">
        <v>174</v>
      </c>
      <c r="E195" s="164" t="s">
        <v>19</v>
      </c>
      <c r="F195" s="165" t="s">
        <v>177</v>
      </c>
      <c r="H195" s="166">
        <v>2.754</v>
      </c>
      <c r="I195" s="167"/>
      <c r="L195" s="163"/>
      <c r="M195" s="168"/>
      <c r="T195" s="169"/>
      <c r="AT195" s="164" t="s">
        <v>174</v>
      </c>
      <c r="AU195" s="164" t="s">
        <v>81</v>
      </c>
      <c r="AV195" s="14" t="s">
        <v>170</v>
      </c>
      <c r="AW195" s="14" t="s">
        <v>33</v>
      </c>
      <c r="AX195" s="14" t="s">
        <v>79</v>
      </c>
      <c r="AY195" s="164" t="s">
        <v>163</v>
      </c>
    </row>
    <row r="196" spans="2:65" s="1" customFormat="1" ht="24.15" customHeight="1">
      <c r="B196" s="33"/>
      <c r="C196" s="132" t="s">
        <v>176</v>
      </c>
      <c r="D196" s="132" t="s">
        <v>165</v>
      </c>
      <c r="E196" s="133" t="s">
        <v>492</v>
      </c>
      <c r="F196" s="134" t="s">
        <v>493</v>
      </c>
      <c r="G196" s="135" t="s">
        <v>225</v>
      </c>
      <c r="H196" s="136">
        <v>0.03</v>
      </c>
      <c r="I196" s="137"/>
      <c r="J196" s="138">
        <f>ROUND(I196*H196,2)</f>
        <v>0</v>
      </c>
      <c r="K196" s="134" t="s">
        <v>169</v>
      </c>
      <c r="L196" s="33"/>
      <c r="M196" s="139" t="s">
        <v>19</v>
      </c>
      <c r="N196" s="140" t="s">
        <v>42</v>
      </c>
      <c r="P196" s="141">
        <f>O196*H196</f>
        <v>0</v>
      </c>
      <c r="Q196" s="141">
        <v>1.04922</v>
      </c>
      <c r="R196" s="141">
        <f>Q196*H196</f>
        <v>3.14766E-2</v>
      </c>
      <c r="S196" s="141">
        <v>0</v>
      </c>
      <c r="T196" s="142">
        <f>S196*H196</f>
        <v>0</v>
      </c>
      <c r="AR196" s="143" t="s">
        <v>170</v>
      </c>
      <c r="AT196" s="143" t="s">
        <v>165</v>
      </c>
      <c r="AU196" s="143" t="s">
        <v>81</v>
      </c>
      <c r="AY196" s="18" t="s">
        <v>163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170</v>
      </c>
      <c r="BM196" s="143" t="s">
        <v>662</v>
      </c>
    </row>
    <row r="197" spans="2:65" s="1" customFormat="1" ht="10.199999999999999">
      <c r="B197" s="33"/>
      <c r="D197" s="145" t="s">
        <v>172</v>
      </c>
      <c r="F197" s="146" t="s">
        <v>495</v>
      </c>
      <c r="I197" s="147"/>
      <c r="L197" s="33"/>
      <c r="M197" s="148"/>
      <c r="T197" s="54"/>
      <c r="AT197" s="18" t="s">
        <v>172</v>
      </c>
      <c r="AU197" s="18" t="s">
        <v>81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640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2" customFormat="1" ht="10.199999999999999">
      <c r="B199" s="149"/>
      <c r="D199" s="150" t="s">
        <v>174</v>
      </c>
      <c r="E199" s="151" t="s">
        <v>19</v>
      </c>
      <c r="F199" s="152" t="s">
        <v>530</v>
      </c>
      <c r="H199" s="151" t="s">
        <v>19</v>
      </c>
      <c r="I199" s="153"/>
      <c r="L199" s="149"/>
      <c r="M199" s="154"/>
      <c r="T199" s="155"/>
      <c r="AT199" s="151" t="s">
        <v>174</v>
      </c>
      <c r="AU199" s="151" t="s">
        <v>81</v>
      </c>
      <c r="AV199" s="12" t="s">
        <v>79</v>
      </c>
      <c r="AW199" s="12" t="s">
        <v>33</v>
      </c>
      <c r="AX199" s="12" t="s">
        <v>71</v>
      </c>
      <c r="AY199" s="151" t="s">
        <v>163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742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3" customFormat="1" ht="10.199999999999999">
      <c r="B201" s="156"/>
      <c r="D201" s="150" t="s">
        <v>174</v>
      </c>
      <c r="E201" s="157" t="s">
        <v>19</v>
      </c>
      <c r="F201" s="158" t="s">
        <v>743</v>
      </c>
      <c r="H201" s="159">
        <v>0.03</v>
      </c>
      <c r="I201" s="160"/>
      <c r="L201" s="156"/>
      <c r="M201" s="161"/>
      <c r="T201" s="162"/>
      <c r="AT201" s="157" t="s">
        <v>174</v>
      </c>
      <c r="AU201" s="157" t="s">
        <v>81</v>
      </c>
      <c r="AV201" s="13" t="s">
        <v>81</v>
      </c>
      <c r="AW201" s="13" t="s">
        <v>33</v>
      </c>
      <c r="AX201" s="13" t="s">
        <v>71</v>
      </c>
      <c r="AY201" s="157" t="s">
        <v>163</v>
      </c>
    </row>
    <row r="202" spans="2:65" s="14" customFormat="1" ht="10.199999999999999">
      <c r="B202" s="163"/>
      <c r="D202" s="150" t="s">
        <v>174</v>
      </c>
      <c r="E202" s="164" t="s">
        <v>19</v>
      </c>
      <c r="F202" s="165" t="s">
        <v>177</v>
      </c>
      <c r="H202" s="166">
        <v>0.03</v>
      </c>
      <c r="I202" s="167"/>
      <c r="L202" s="163"/>
      <c r="M202" s="168"/>
      <c r="T202" s="169"/>
      <c r="AT202" s="164" t="s">
        <v>174</v>
      </c>
      <c r="AU202" s="164" t="s">
        <v>81</v>
      </c>
      <c r="AV202" s="14" t="s">
        <v>170</v>
      </c>
      <c r="AW202" s="14" t="s">
        <v>33</v>
      </c>
      <c r="AX202" s="14" t="s">
        <v>79</v>
      </c>
      <c r="AY202" s="164" t="s">
        <v>163</v>
      </c>
    </row>
    <row r="203" spans="2:65" s="11" customFormat="1" ht="22.8" customHeight="1">
      <c r="B203" s="120"/>
      <c r="D203" s="121" t="s">
        <v>70</v>
      </c>
      <c r="E203" s="130" t="s">
        <v>170</v>
      </c>
      <c r="F203" s="130" t="s">
        <v>664</v>
      </c>
      <c r="I203" s="123"/>
      <c r="J203" s="131">
        <f>BK203</f>
        <v>0</v>
      </c>
      <c r="L203" s="120"/>
      <c r="M203" s="125"/>
      <c r="P203" s="126">
        <f>SUM(P204:P288)</f>
        <v>0</v>
      </c>
      <c r="R203" s="126">
        <f>SUM(R204:R288)</f>
        <v>4.1844169999999998</v>
      </c>
      <c r="T203" s="127">
        <f>SUM(T204:T288)</f>
        <v>0</v>
      </c>
      <c r="AR203" s="121" t="s">
        <v>79</v>
      </c>
      <c r="AT203" s="128" t="s">
        <v>70</v>
      </c>
      <c r="AU203" s="128" t="s">
        <v>79</v>
      </c>
      <c r="AY203" s="121" t="s">
        <v>163</v>
      </c>
      <c r="BK203" s="129">
        <f>SUM(BK204:BK288)</f>
        <v>0</v>
      </c>
    </row>
    <row r="204" spans="2:65" s="1" customFormat="1" ht="33" customHeight="1">
      <c r="B204" s="33"/>
      <c r="C204" s="132" t="s">
        <v>222</v>
      </c>
      <c r="D204" s="132" t="s">
        <v>165</v>
      </c>
      <c r="E204" s="133" t="s">
        <v>665</v>
      </c>
      <c r="F204" s="134" t="s">
        <v>666</v>
      </c>
      <c r="G204" s="135" t="s">
        <v>191</v>
      </c>
      <c r="H204" s="136">
        <v>1.5</v>
      </c>
      <c r="I204" s="137"/>
      <c r="J204" s="138">
        <f>ROUND(I204*H204,2)</f>
        <v>0</v>
      </c>
      <c r="K204" s="134" t="s">
        <v>169</v>
      </c>
      <c r="L204" s="33"/>
      <c r="M204" s="139" t="s">
        <v>19</v>
      </c>
      <c r="N204" s="140" t="s">
        <v>42</v>
      </c>
      <c r="P204" s="141">
        <f>O204*H204</f>
        <v>0</v>
      </c>
      <c r="Q204" s="141">
        <v>2.5019399999999998</v>
      </c>
      <c r="R204" s="141">
        <f>Q204*H204</f>
        <v>3.75291</v>
      </c>
      <c r="S204" s="141">
        <v>0</v>
      </c>
      <c r="T204" s="142">
        <f>S204*H204</f>
        <v>0</v>
      </c>
      <c r="AR204" s="143" t="s">
        <v>170</v>
      </c>
      <c r="AT204" s="143" t="s">
        <v>165</v>
      </c>
      <c r="AU204" s="143" t="s">
        <v>81</v>
      </c>
      <c r="AY204" s="18" t="s">
        <v>163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0</v>
      </c>
      <c r="BL204" s="18" t="s">
        <v>170</v>
      </c>
      <c r="BM204" s="143" t="s">
        <v>667</v>
      </c>
    </row>
    <row r="205" spans="2:65" s="1" customFormat="1" ht="10.199999999999999">
      <c r="B205" s="33"/>
      <c r="D205" s="145" t="s">
        <v>172</v>
      </c>
      <c r="F205" s="146" t="s">
        <v>668</v>
      </c>
      <c r="I205" s="147"/>
      <c r="L205" s="33"/>
      <c r="M205" s="148"/>
      <c r="T205" s="54"/>
      <c r="AT205" s="18" t="s">
        <v>172</v>
      </c>
      <c r="AU205" s="18" t="s">
        <v>81</v>
      </c>
    </row>
    <row r="206" spans="2:65" s="12" customFormat="1" ht="10.199999999999999">
      <c r="B206" s="149"/>
      <c r="D206" s="150" t="s">
        <v>174</v>
      </c>
      <c r="E206" s="151" t="s">
        <v>19</v>
      </c>
      <c r="F206" s="152" t="s">
        <v>728</v>
      </c>
      <c r="H206" s="151" t="s">
        <v>19</v>
      </c>
      <c r="I206" s="153"/>
      <c r="L206" s="149"/>
      <c r="M206" s="154"/>
      <c r="T206" s="155"/>
      <c r="AT206" s="151" t="s">
        <v>174</v>
      </c>
      <c r="AU206" s="151" t="s">
        <v>81</v>
      </c>
      <c r="AV206" s="12" t="s">
        <v>79</v>
      </c>
      <c r="AW206" s="12" t="s">
        <v>33</v>
      </c>
      <c r="AX206" s="12" t="s">
        <v>71</v>
      </c>
      <c r="AY206" s="151" t="s">
        <v>163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530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2" customFormat="1" ht="10.199999999999999">
      <c r="B208" s="149"/>
      <c r="D208" s="150" t="s">
        <v>174</v>
      </c>
      <c r="E208" s="151" t="s">
        <v>19</v>
      </c>
      <c r="F208" s="152" t="s">
        <v>738</v>
      </c>
      <c r="H208" s="151" t="s">
        <v>19</v>
      </c>
      <c r="I208" s="153"/>
      <c r="L208" s="149"/>
      <c r="M208" s="154"/>
      <c r="T208" s="155"/>
      <c r="AT208" s="151" t="s">
        <v>174</v>
      </c>
      <c r="AU208" s="151" t="s">
        <v>81</v>
      </c>
      <c r="AV208" s="12" t="s">
        <v>79</v>
      </c>
      <c r="AW208" s="12" t="s">
        <v>33</v>
      </c>
      <c r="AX208" s="12" t="s">
        <v>71</v>
      </c>
      <c r="AY208" s="151" t="s">
        <v>163</v>
      </c>
    </row>
    <row r="209" spans="2:65" s="13" customFormat="1" ht="10.199999999999999">
      <c r="B209" s="156"/>
      <c r="D209" s="150" t="s">
        <v>174</v>
      </c>
      <c r="E209" s="157" t="s">
        <v>19</v>
      </c>
      <c r="F209" s="158" t="s">
        <v>744</v>
      </c>
      <c r="H209" s="159">
        <v>0.375</v>
      </c>
      <c r="I209" s="160"/>
      <c r="L209" s="156"/>
      <c r="M209" s="161"/>
      <c r="T209" s="162"/>
      <c r="AT209" s="157" t="s">
        <v>174</v>
      </c>
      <c r="AU209" s="157" t="s">
        <v>81</v>
      </c>
      <c r="AV209" s="13" t="s">
        <v>81</v>
      </c>
      <c r="AW209" s="13" t="s">
        <v>33</v>
      </c>
      <c r="AX209" s="13" t="s">
        <v>71</v>
      </c>
      <c r="AY209" s="157" t="s">
        <v>163</v>
      </c>
    </row>
    <row r="210" spans="2:65" s="13" customFormat="1" ht="10.199999999999999">
      <c r="B210" s="156"/>
      <c r="D210" s="150" t="s">
        <v>174</v>
      </c>
      <c r="E210" s="157" t="s">
        <v>19</v>
      </c>
      <c r="F210" s="158" t="s">
        <v>744</v>
      </c>
      <c r="H210" s="159">
        <v>0.375</v>
      </c>
      <c r="I210" s="160"/>
      <c r="L210" s="156"/>
      <c r="M210" s="161"/>
      <c r="T210" s="162"/>
      <c r="AT210" s="157" t="s">
        <v>174</v>
      </c>
      <c r="AU210" s="157" t="s">
        <v>81</v>
      </c>
      <c r="AV210" s="13" t="s">
        <v>81</v>
      </c>
      <c r="AW210" s="13" t="s">
        <v>33</v>
      </c>
      <c r="AX210" s="13" t="s">
        <v>71</v>
      </c>
      <c r="AY210" s="157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740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744</v>
      </c>
      <c r="H212" s="159">
        <v>0.375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3" customFormat="1" ht="10.199999999999999">
      <c r="B213" s="156"/>
      <c r="D213" s="150" t="s">
        <v>174</v>
      </c>
      <c r="E213" s="157" t="s">
        <v>19</v>
      </c>
      <c r="F213" s="158" t="s">
        <v>744</v>
      </c>
      <c r="H213" s="159">
        <v>0.375</v>
      </c>
      <c r="I213" s="160"/>
      <c r="L213" s="156"/>
      <c r="M213" s="161"/>
      <c r="T213" s="162"/>
      <c r="AT213" s="157" t="s">
        <v>174</v>
      </c>
      <c r="AU213" s="157" t="s">
        <v>81</v>
      </c>
      <c r="AV213" s="13" t="s">
        <v>81</v>
      </c>
      <c r="AW213" s="13" t="s">
        <v>33</v>
      </c>
      <c r="AX213" s="13" t="s">
        <v>71</v>
      </c>
      <c r="AY213" s="157" t="s">
        <v>163</v>
      </c>
    </row>
    <row r="214" spans="2:65" s="14" customFormat="1" ht="10.199999999999999">
      <c r="B214" s="163"/>
      <c r="D214" s="150" t="s">
        <v>174</v>
      </c>
      <c r="E214" s="164" t="s">
        <v>19</v>
      </c>
      <c r="F214" s="165" t="s">
        <v>177</v>
      </c>
      <c r="H214" s="166">
        <v>1.5</v>
      </c>
      <c r="I214" s="167"/>
      <c r="L214" s="163"/>
      <c r="M214" s="168"/>
      <c r="T214" s="169"/>
      <c r="AT214" s="164" t="s">
        <v>174</v>
      </c>
      <c r="AU214" s="164" t="s">
        <v>81</v>
      </c>
      <c r="AV214" s="14" t="s">
        <v>170</v>
      </c>
      <c r="AW214" s="14" t="s">
        <v>33</v>
      </c>
      <c r="AX214" s="14" t="s">
        <v>79</v>
      </c>
      <c r="AY214" s="164" t="s">
        <v>163</v>
      </c>
    </row>
    <row r="215" spans="2:65" s="1" customFormat="1" ht="24.15" customHeight="1">
      <c r="B215" s="33"/>
      <c r="C215" s="132" t="s">
        <v>231</v>
      </c>
      <c r="D215" s="132" t="s">
        <v>165</v>
      </c>
      <c r="E215" s="133" t="s">
        <v>670</v>
      </c>
      <c r="F215" s="134" t="s">
        <v>671</v>
      </c>
      <c r="G215" s="135" t="s">
        <v>185</v>
      </c>
      <c r="H215" s="136">
        <v>10.7</v>
      </c>
      <c r="I215" s="137"/>
      <c r="J215" s="138">
        <f>ROUND(I215*H215,2)</f>
        <v>0</v>
      </c>
      <c r="K215" s="134" t="s">
        <v>169</v>
      </c>
      <c r="L215" s="33"/>
      <c r="M215" s="139" t="s">
        <v>19</v>
      </c>
      <c r="N215" s="140" t="s">
        <v>42</v>
      </c>
      <c r="P215" s="141">
        <f>O215*H215</f>
        <v>0</v>
      </c>
      <c r="Q215" s="141">
        <v>6.6299999999999996E-3</v>
      </c>
      <c r="R215" s="141">
        <f>Q215*H215</f>
        <v>7.094099999999999E-2</v>
      </c>
      <c r="S215" s="141">
        <v>0</v>
      </c>
      <c r="T215" s="142">
        <f>S215*H215</f>
        <v>0</v>
      </c>
      <c r="AR215" s="143" t="s">
        <v>170</v>
      </c>
      <c r="AT215" s="143" t="s">
        <v>165</v>
      </c>
      <c r="AU215" s="143" t="s">
        <v>81</v>
      </c>
      <c r="AY215" s="18" t="s">
        <v>163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79</v>
      </c>
      <c r="BK215" s="144">
        <f>ROUND(I215*H215,2)</f>
        <v>0</v>
      </c>
      <c r="BL215" s="18" t="s">
        <v>170</v>
      </c>
      <c r="BM215" s="143" t="s">
        <v>672</v>
      </c>
    </row>
    <row r="216" spans="2:65" s="1" customFormat="1" ht="10.199999999999999">
      <c r="B216" s="33"/>
      <c r="D216" s="145" t="s">
        <v>172</v>
      </c>
      <c r="F216" s="146" t="s">
        <v>673</v>
      </c>
      <c r="I216" s="147"/>
      <c r="L216" s="33"/>
      <c r="M216" s="148"/>
      <c r="T216" s="54"/>
      <c r="AT216" s="18" t="s">
        <v>172</v>
      </c>
      <c r="AU216" s="18" t="s">
        <v>81</v>
      </c>
    </row>
    <row r="217" spans="2:65" s="12" customFormat="1" ht="10.199999999999999">
      <c r="B217" s="149"/>
      <c r="D217" s="150" t="s">
        <v>174</v>
      </c>
      <c r="E217" s="151" t="s">
        <v>19</v>
      </c>
      <c r="F217" s="152" t="s">
        <v>728</v>
      </c>
      <c r="H217" s="151" t="s">
        <v>19</v>
      </c>
      <c r="I217" s="153"/>
      <c r="L217" s="149"/>
      <c r="M217" s="154"/>
      <c r="T217" s="155"/>
      <c r="AT217" s="151" t="s">
        <v>174</v>
      </c>
      <c r="AU217" s="151" t="s">
        <v>81</v>
      </c>
      <c r="AV217" s="12" t="s">
        <v>79</v>
      </c>
      <c r="AW217" s="12" t="s">
        <v>33</v>
      </c>
      <c r="AX217" s="12" t="s">
        <v>71</v>
      </c>
      <c r="AY217" s="151" t="s">
        <v>163</v>
      </c>
    </row>
    <row r="218" spans="2:65" s="12" customFormat="1" ht="10.199999999999999">
      <c r="B218" s="149"/>
      <c r="D218" s="150" t="s">
        <v>174</v>
      </c>
      <c r="E218" s="151" t="s">
        <v>19</v>
      </c>
      <c r="F218" s="152" t="s">
        <v>530</v>
      </c>
      <c r="H218" s="151" t="s">
        <v>19</v>
      </c>
      <c r="I218" s="153"/>
      <c r="L218" s="149"/>
      <c r="M218" s="154"/>
      <c r="T218" s="155"/>
      <c r="AT218" s="151" t="s">
        <v>174</v>
      </c>
      <c r="AU218" s="151" t="s">
        <v>81</v>
      </c>
      <c r="AV218" s="12" t="s">
        <v>79</v>
      </c>
      <c r="AW218" s="12" t="s">
        <v>33</v>
      </c>
      <c r="AX218" s="12" t="s">
        <v>71</v>
      </c>
      <c r="AY218" s="151" t="s">
        <v>163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738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3" customFormat="1" ht="10.199999999999999">
      <c r="B220" s="156"/>
      <c r="D220" s="150" t="s">
        <v>174</v>
      </c>
      <c r="E220" s="157" t="s">
        <v>19</v>
      </c>
      <c r="F220" s="158" t="s">
        <v>745</v>
      </c>
      <c r="H220" s="159">
        <v>1.4</v>
      </c>
      <c r="I220" s="160"/>
      <c r="L220" s="156"/>
      <c r="M220" s="161"/>
      <c r="T220" s="162"/>
      <c r="AT220" s="157" t="s">
        <v>174</v>
      </c>
      <c r="AU220" s="157" t="s">
        <v>81</v>
      </c>
      <c r="AV220" s="13" t="s">
        <v>81</v>
      </c>
      <c r="AW220" s="13" t="s">
        <v>33</v>
      </c>
      <c r="AX220" s="13" t="s">
        <v>71</v>
      </c>
      <c r="AY220" s="157" t="s">
        <v>163</v>
      </c>
    </row>
    <row r="221" spans="2:65" s="13" customFormat="1" ht="10.199999999999999">
      <c r="B221" s="156"/>
      <c r="D221" s="150" t="s">
        <v>174</v>
      </c>
      <c r="E221" s="157" t="s">
        <v>19</v>
      </c>
      <c r="F221" s="158" t="s">
        <v>745</v>
      </c>
      <c r="H221" s="159">
        <v>1.4</v>
      </c>
      <c r="I221" s="160"/>
      <c r="L221" s="156"/>
      <c r="M221" s="161"/>
      <c r="T221" s="162"/>
      <c r="AT221" s="157" t="s">
        <v>174</v>
      </c>
      <c r="AU221" s="157" t="s">
        <v>81</v>
      </c>
      <c r="AV221" s="13" t="s">
        <v>81</v>
      </c>
      <c r="AW221" s="13" t="s">
        <v>33</v>
      </c>
      <c r="AX221" s="13" t="s">
        <v>71</v>
      </c>
      <c r="AY221" s="157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746</v>
      </c>
      <c r="H222" s="159">
        <v>1.29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3" customFormat="1" ht="10.199999999999999">
      <c r="B223" s="156"/>
      <c r="D223" s="150" t="s">
        <v>174</v>
      </c>
      <c r="E223" s="157" t="s">
        <v>19</v>
      </c>
      <c r="F223" s="158" t="s">
        <v>746</v>
      </c>
      <c r="H223" s="159">
        <v>1.29</v>
      </c>
      <c r="I223" s="160"/>
      <c r="L223" s="156"/>
      <c r="M223" s="161"/>
      <c r="T223" s="162"/>
      <c r="AT223" s="157" t="s">
        <v>174</v>
      </c>
      <c r="AU223" s="157" t="s">
        <v>81</v>
      </c>
      <c r="AV223" s="13" t="s">
        <v>81</v>
      </c>
      <c r="AW223" s="13" t="s">
        <v>33</v>
      </c>
      <c r="AX223" s="13" t="s">
        <v>71</v>
      </c>
      <c r="AY223" s="157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740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3" customFormat="1" ht="10.199999999999999">
      <c r="B225" s="156"/>
      <c r="D225" s="150" t="s">
        <v>174</v>
      </c>
      <c r="E225" s="157" t="s">
        <v>19</v>
      </c>
      <c r="F225" s="158" t="s">
        <v>745</v>
      </c>
      <c r="H225" s="159">
        <v>1.4</v>
      </c>
      <c r="I225" s="160"/>
      <c r="L225" s="156"/>
      <c r="M225" s="161"/>
      <c r="T225" s="162"/>
      <c r="AT225" s="157" t="s">
        <v>174</v>
      </c>
      <c r="AU225" s="157" t="s">
        <v>81</v>
      </c>
      <c r="AV225" s="13" t="s">
        <v>81</v>
      </c>
      <c r="AW225" s="13" t="s">
        <v>33</v>
      </c>
      <c r="AX225" s="13" t="s">
        <v>71</v>
      </c>
      <c r="AY225" s="157" t="s">
        <v>163</v>
      </c>
    </row>
    <row r="226" spans="2:65" s="13" customFormat="1" ht="10.199999999999999">
      <c r="B226" s="156"/>
      <c r="D226" s="150" t="s">
        <v>174</v>
      </c>
      <c r="E226" s="157" t="s">
        <v>19</v>
      </c>
      <c r="F226" s="158" t="s">
        <v>745</v>
      </c>
      <c r="H226" s="159">
        <v>1.4</v>
      </c>
      <c r="I226" s="160"/>
      <c r="L226" s="156"/>
      <c r="M226" s="161"/>
      <c r="T226" s="162"/>
      <c r="AT226" s="157" t="s">
        <v>174</v>
      </c>
      <c r="AU226" s="157" t="s">
        <v>81</v>
      </c>
      <c r="AV226" s="13" t="s">
        <v>81</v>
      </c>
      <c r="AW226" s="13" t="s">
        <v>33</v>
      </c>
      <c r="AX226" s="13" t="s">
        <v>71</v>
      </c>
      <c r="AY226" s="157" t="s">
        <v>163</v>
      </c>
    </row>
    <row r="227" spans="2:65" s="13" customFormat="1" ht="10.199999999999999">
      <c r="B227" s="156"/>
      <c r="D227" s="150" t="s">
        <v>174</v>
      </c>
      <c r="E227" s="157" t="s">
        <v>19</v>
      </c>
      <c r="F227" s="158" t="s">
        <v>747</v>
      </c>
      <c r="H227" s="159">
        <v>1.26</v>
      </c>
      <c r="I227" s="160"/>
      <c r="L227" s="156"/>
      <c r="M227" s="161"/>
      <c r="T227" s="162"/>
      <c r="AT227" s="157" t="s">
        <v>174</v>
      </c>
      <c r="AU227" s="157" t="s">
        <v>81</v>
      </c>
      <c r="AV227" s="13" t="s">
        <v>81</v>
      </c>
      <c r="AW227" s="13" t="s">
        <v>33</v>
      </c>
      <c r="AX227" s="13" t="s">
        <v>71</v>
      </c>
      <c r="AY227" s="157" t="s">
        <v>163</v>
      </c>
    </row>
    <row r="228" spans="2:65" s="13" customFormat="1" ht="10.199999999999999">
      <c r="B228" s="156"/>
      <c r="D228" s="150" t="s">
        <v>174</v>
      </c>
      <c r="E228" s="157" t="s">
        <v>19</v>
      </c>
      <c r="F228" s="158" t="s">
        <v>747</v>
      </c>
      <c r="H228" s="159">
        <v>1.26</v>
      </c>
      <c r="I228" s="160"/>
      <c r="L228" s="156"/>
      <c r="M228" s="161"/>
      <c r="T228" s="162"/>
      <c r="AT228" s="157" t="s">
        <v>174</v>
      </c>
      <c r="AU228" s="157" t="s">
        <v>81</v>
      </c>
      <c r="AV228" s="13" t="s">
        <v>81</v>
      </c>
      <c r="AW228" s="13" t="s">
        <v>33</v>
      </c>
      <c r="AX228" s="13" t="s">
        <v>71</v>
      </c>
      <c r="AY228" s="157" t="s">
        <v>163</v>
      </c>
    </row>
    <row r="229" spans="2:65" s="14" customFormat="1" ht="10.199999999999999">
      <c r="B229" s="163"/>
      <c r="D229" s="150" t="s">
        <v>174</v>
      </c>
      <c r="E229" s="164" t="s">
        <v>19</v>
      </c>
      <c r="F229" s="165" t="s">
        <v>177</v>
      </c>
      <c r="H229" s="166">
        <v>10.7</v>
      </c>
      <c r="I229" s="167"/>
      <c r="L229" s="163"/>
      <c r="M229" s="168"/>
      <c r="T229" s="169"/>
      <c r="AT229" s="164" t="s">
        <v>174</v>
      </c>
      <c r="AU229" s="164" t="s">
        <v>81</v>
      </c>
      <c r="AV229" s="14" t="s">
        <v>170</v>
      </c>
      <c r="AW229" s="14" t="s">
        <v>33</v>
      </c>
      <c r="AX229" s="14" t="s">
        <v>79</v>
      </c>
      <c r="AY229" s="164" t="s">
        <v>163</v>
      </c>
    </row>
    <row r="230" spans="2:65" s="1" customFormat="1" ht="24.15" customHeight="1">
      <c r="B230" s="33"/>
      <c r="C230" s="132" t="s">
        <v>236</v>
      </c>
      <c r="D230" s="132" t="s">
        <v>165</v>
      </c>
      <c r="E230" s="133" t="s">
        <v>676</v>
      </c>
      <c r="F230" s="134" t="s">
        <v>677</v>
      </c>
      <c r="G230" s="135" t="s">
        <v>185</v>
      </c>
      <c r="H230" s="136">
        <v>10.7</v>
      </c>
      <c r="I230" s="137"/>
      <c r="J230" s="138">
        <f>ROUND(I230*H230,2)</f>
        <v>0</v>
      </c>
      <c r="K230" s="134" t="s">
        <v>169</v>
      </c>
      <c r="L230" s="33"/>
      <c r="M230" s="139" t="s">
        <v>19</v>
      </c>
      <c r="N230" s="140" t="s">
        <v>42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170</v>
      </c>
      <c r="AT230" s="143" t="s">
        <v>165</v>
      </c>
      <c r="AU230" s="143" t="s">
        <v>81</v>
      </c>
      <c r="AY230" s="18" t="s">
        <v>163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79</v>
      </c>
      <c r="BK230" s="144">
        <f>ROUND(I230*H230,2)</f>
        <v>0</v>
      </c>
      <c r="BL230" s="18" t="s">
        <v>170</v>
      </c>
      <c r="BM230" s="143" t="s">
        <v>678</v>
      </c>
    </row>
    <row r="231" spans="2:65" s="1" customFormat="1" ht="10.199999999999999">
      <c r="B231" s="33"/>
      <c r="D231" s="145" t="s">
        <v>172</v>
      </c>
      <c r="F231" s="146" t="s">
        <v>679</v>
      </c>
      <c r="I231" s="147"/>
      <c r="L231" s="33"/>
      <c r="M231" s="148"/>
      <c r="T231" s="54"/>
      <c r="AT231" s="18" t="s">
        <v>172</v>
      </c>
      <c r="AU231" s="18" t="s">
        <v>81</v>
      </c>
    </row>
    <row r="232" spans="2:65" s="12" customFormat="1" ht="10.199999999999999">
      <c r="B232" s="149"/>
      <c r="D232" s="150" t="s">
        <v>174</v>
      </c>
      <c r="E232" s="151" t="s">
        <v>19</v>
      </c>
      <c r="F232" s="152" t="s">
        <v>728</v>
      </c>
      <c r="H232" s="151" t="s">
        <v>19</v>
      </c>
      <c r="I232" s="153"/>
      <c r="L232" s="149"/>
      <c r="M232" s="154"/>
      <c r="T232" s="155"/>
      <c r="AT232" s="151" t="s">
        <v>174</v>
      </c>
      <c r="AU232" s="151" t="s">
        <v>81</v>
      </c>
      <c r="AV232" s="12" t="s">
        <v>79</v>
      </c>
      <c r="AW232" s="12" t="s">
        <v>33</v>
      </c>
      <c r="AX232" s="12" t="s">
        <v>71</v>
      </c>
      <c r="AY232" s="151" t="s">
        <v>163</v>
      </c>
    </row>
    <row r="233" spans="2:65" s="12" customFormat="1" ht="10.199999999999999">
      <c r="B233" s="149"/>
      <c r="D233" s="150" t="s">
        <v>174</v>
      </c>
      <c r="E233" s="151" t="s">
        <v>19</v>
      </c>
      <c r="F233" s="152" t="s">
        <v>530</v>
      </c>
      <c r="H233" s="151" t="s">
        <v>19</v>
      </c>
      <c r="I233" s="153"/>
      <c r="L233" s="149"/>
      <c r="M233" s="154"/>
      <c r="T233" s="155"/>
      <c r="AT233" s="151" t="s">
        <v>174</v>
      </c>
      <c r="AU233" s="151" t="s">
        <v>81</v>
      </c>
      <c r="AV233" s="12" t="s">
        <v>79</v>
      </c>
      <c r="AW233" s="12" t="s">
        <v>33</v>
      </c>
      <c r="AX233" s="12" t="s">
        <v>71</v>
      </c>
      <c r="AY233" s="151" t="s">
        <v>163</v>
      </c>
    </row>
    <row r="234" spans="2:65" s="12" customFormat="1" ht="10.199999999999999">
      <c r="B234" s="149"/>
      <c r="D234" s="150" t="s">
        <v>174</v>
      </c>
      <c r="E234" s="151" t="s">
        <v>19</v>
      </c>
      <c r="F234" s="152" t="s">
        <v>738</v>
      </c>
      <c r="H234" s="151" t="s">
        <v>19</v>
      </c>
      <c r="I234" s="153"/>
      <c r="L234" s="149"/>
      <c r="M234" s="154"/>
      <c r="T234" s="155"/>
      <c r="AT234" s="151" t="s">
        <v>174</v>
      </c>
      <c r="AU234" s="151" t="s">
        <v>81</v>
      </c>
      <c r="AV234" s="12" t="s">
        <v>79</v>
      </c>
      <c r="AW234" s="12" t="s">
        <v>33</v>
      </c>
      <c r="AX234" s="12" t="s">
        <v>71</v>
      </c>
      <c r="AY234" s="151" t="s">
        <v>163</v>
      </c>
    </row>
    <row r="235" spans="2:65" s="13" customFormat="1" ht="10.199999999999999">
      <c r="B235" s="156"/>
      <c r="D235" s="150" t="s">
        <v>174</v>
      </c>
      <c r="E235" s="157" t="s">
        <v>19</v>
      </c>
      <c r="F235" s="158" t="s">
        <v>745</v>
      </c>
      <c r="H235" s="159">
        <v>1.4</v>
      </c>
      <c r="I235" s="160"/>
      <c r="L235" s="156"/>
      <c r="M235" s="161"/>
      <c r="T235" s="162"/>
      <c r="AT235" s="157" t="s">
        <v>174</v>
      </c>
      <c r="AU235" s="157" t="s">
        <v>81</v>
      </c>
      <c r="AV235" s="13" t="s">
        <v>81</v>
      </c>
      <c r="AW235" s="13" t="s">
        <v>33</v>
      </c>
      <c r="AX235" s="13" t="s">
        <v>71</v>
      </c>
      <c r="AY235" s="157" t="s">
        <v>163</v>
      </c>
    </row>
    <row r="236" spans="2:65" s="13" customFormat="1" ht="10.199999999999999">
      <c r="B236" s="156"/>
      <c r="D236" s="150" t="s">
        <v>174</v>
      </c>
      <c r="E236" s="157" t="s">
        <v>19</v>
      </c>
      <c r="F236" s="158" t="s">
        <v>745</v>
      </c>
      <c r="H236" s="159">
        <v>1.4</v>
      </c>
      <c r="I236" s="160"/>
      <c r="L236" s="156"/>
      <c r="M236" s="161"/>
      <c r="T236" s="162"/>
      <c r="AT236" s="157" t="s">
        <v>174</v>
      </c>
      <c r="AU236" s="157" t="s">
        <v>81</v>
      </c>
      <c r="AV236" s="13" t="s">
        <v>81</v>
      </c>
      <c r="AW236" s="13" t="s">
        <v>33</v>
      </c>
      <c r="AX236" s="13" t="s">
        <v>71</v>
      </c>
      <c r="AY236" s="157" t="s">
        <v>163</v>
      </c>
    </row>
    <row r="237" spans="2:65" s="13" customFormat="1" ht="10.199999999999999">
      <c r="B237" s="156"/>
      <c r="D237" s="150" t="s">
        <v>174</v>
      </c>
      <c r="E237" s="157" t="s">
        <v>19</v>
      </c>
      <c r="F237" s="158" t="s">
        <v>746</v>
      </c>
      <c r="H237" s="159">
        <v>1.29</v>
      </c>
      <c r="I237" s="160"/>
      <c r="L237" s="156"/>
      <c r="M237" s="161"/>
      <c r="T237" s="162"/>
      <c r="AT237" s="157" t="s">
        <v>174</v>
      </c>
      <c r="AU237" s="157" t="s">
        <v>81</v>
      </c>
      <c r="AV237" s="13" t="s">
        <v>81</v>
      </c>
      <c r="AW237" s="13" t="s">
        <v>33</v>
      </c>
      <c r="AX237" s="13" t="s">
        <v>71</v>
      </c>
      <c r="AY237" s="157" t="s">
        <v>163</v>
      </c>
    </row>
    <row r="238" spans="2:65" s="13" customFormat="1" ht="10.199999999999999">
      <c r="B238" s="156"/>
      <c r="D238" s="150" t="s">
        <v>174</v>
      </c>
      <c r="E238" s="157" t="s">
        <v>19</v>
      </c>
      <c r="F238" s="158" t="s">
        <v>746</v>
      </c>
      <c r="H238" s="159">
        <v>1.29</v>
      </c>
      <c r="I238" s="160"/>
      <c r="L238" s="156"/>
      <c r="M238" s="161"/>
      <c r="T238" s="162"/>
      <c r="AT238" s="157" t="s">
        <v>174</v>
      </c>
      <c r="AU238" s="157" t="s">
        <v>81</v>
      </c>
      <c r="AV238" s="13" t="s">
        <v>81</v>
      </c>
      <c r="AW238" s="13" t="s">
        <v>33</v>
      </c>
      <c r="AX238" s="13" t="s">
        <v>71</v>
      </c>
      <c r="AY238" s="157" t="s">
        <v>163</v>
      </c>
    </row>
    <row r="239" spans="2:65" s="12" customFormat="1" ht="10.199999999999999">
      <c r="B239" s="149"/>
      <c r="D239" s="150" t="s">
        <v>174</v>
      </c>
      <c r="E239" s="151" t="s">
        <v>19</v>
      </c>
      <c r="F239" s="152" t="s">
        <v>740</v>
      </c>
      <c r="H239" s="151" t="s">
        <v>19</v>
      </c>
      <c r="I239" s="153"/>
      <c r="L239" s="149"/>
      <c r="M239" s="154"/>
      <c r="T239" s="155"/>
      <c r="AT239" s="151" t="s">
        <v>174</v>
      </c>
      <c r="AU239" s="151" t="s">
        <v>81</v>
      </c>
      <c r="AV239" s="12" t="s">
        <v>79</v>
      </c>
      <c r="AW239" s="12" t="s">
        <v>33</v>
      </c>
      <c r="AX239" s="12" t="s">
        <v>71</v>
      </c>
      <c r="AY239" s="151" t="s">
        <v>163</v>
      </c>
    </row>
    <row r="240" spans="2:65" s="13" customFormat="1" ht="10.199999999999999">
      <c r="B240" s="156"/>
      <c r="D240" s="150" t="s">
        <v>174</v>
      </c>
      <c r="E240" s="157" t="s">
        <v>19</v>
      </c>
      <c r="F240" s="158" t="s">
        <v>745</v>
      </c>
      <c r="H240" s="159">
        <v>1.4</v>
      </c>
      <c r="I240" s="160"/>
      <c r="L240" s="156"/>
      <c r="M240" s="161"/>
      <c r="T240" s="162"/>
      <c r="AT240" s="157" t="s">
        <v>174</v>
      </c>
      <c r="AU240" s="157" t="s">
        <v>81</v>
      </c>
      <c r="AV240" s="13" t="s">
        <v>81</v>
      </c>
      <c r="AW240" s="13" t="s">
        <v>33</v>
      </c>
      <c r="AX240" s="13" t="s">
        <v>71</v>
      </c>
      <c r="AY240" s="157" t="s">
        <v>163</v>
      </c>
    </row>
    <row r="241" spans="2:65" s="13" customFormat="1" ht="10.199999999999999">
      <c r="B241" s="156"/>
      <c r="D241" s="150" t="s">
        <v>174</v>
      </c>
      <c r="E241" s="157" t="s">
        <v>19</v>
      </c>
      <c r="F241" s="158" t="s">
        <v>745</v>
      </c>
      <c r="H241" s="159">
        <v>1.4</v>
      </c>
      <c r="I241" s="160"/>
      <c r="L241" s="156"/>
      <c r="M241" s="161"/>
      <c r="T241" s="162"/>
      <c r="AT241" s="157" t="s">
        <v>174</v>
      </c>
      <c r="AU241" s="157" t="s">
        <v>81</v>
      </c>
      <c r="AV241" s="13" t="s">
        <v>81</v>
      </c>
      <c r="AW241" s="13" t="s">
        <v>33</v>
      </c>
      <c r="AX241" s="13" t="s">
        <v>71</v>
      </c>
      <c r="AY241" s="157" t="s">
        <v>163</v>
      </c>
    </row>
    <row r="242" spans="2:65" s="13" customFormat="1" ht="10.199999999999999">
      <c r="B242" s="156"/>
      <c r="D242" s="150" t="s">
        <v>174</v>
      </c>
      <c r="E242" s="157" t="s">
        <v>19</v>
      </c>
      <c r="F242" s="158" t="s">
        <v>747</v>
      </c>
      <c r="H242" s="159">
        <v>1.26</v>
      </c>
      <c r="I242" s="160"/>
      <c r="L242" s="156"/>
      <c r="M242" s="161"/>
      <c r="T242" s="162"/>
      <c r="AT242" s="157" t="s">
        <v>174</v>
      </c>
      <c r="AU242" s="157" t="s">
        <v>81</v>
      </c>
      <c r="AV242" s="13" t="s">
        <v>81</v>
      </c>
      <c r="AW242" s="13" t="s">
        <v>33</v>
      </c>
      <c r="AX242" s="13" t="s">
        <v>71</v>
      </c>
      <c r="AY242" s="157" t="s">
        <v>163</v>
      </c>
    </row>
    <row r="243" spans="2:65" s="13" customFormat="1" ht="10.199999999999999">
      <c r="B243" s="156"/>
      <c r="D243" s="150" t="s">
        <v>174</v>
      </c>
      <c r="E243" s="157" t="s">
        <v>19</v>
      </c>
      <c r="F243" s="158" t="s">
        <v>747</v>
      </c>
      <c r="H243" s="159">
        <v>1.26</v>
      </c>
      <c r="I243" s="160"/>
      <c r="L243" s="156"/>
      <c r="M243" s="161"/>
      <c r="T243" s="162"/>
      <c r="AT243" s="157" t="s">
        <v>174</v>
      </c>
      <c r="AU243" s="157" t="s">
        <v>81</v>
      </c>
      <c r="AV243" s="13" t="s">
        <v>81</v>
      </c>
      <c r="AW243" s="13" t="s">
        <v>33</v>
      </c>
      <c r="AX243" s="13" t="s">
        <v>71</v>
      </c>
      <c r="AY243" s="157" t="s">
        <v>163</v>
      </c>
    </row>
    <row r="244" spans="2:65" s="14" customFormat="1" ht="10.199999999999999">
      <c r="B244" s="163"/>
      <c r="D244" s="150" t="s">
        <v>174</v>
      </c>
      <c r="E244" s="164" t="s">
        <v>19</v>
      </c>
      <c r="F244" s="165" t="s">
        <v>177</v>
      </c>
      <c r="H244" s="166">
        <v>10.7</v>
      </c>
      <c r="I244" s="167"/>
      <c r="L244" s="163"/>
      <c r="M244" s="168"/>
      <c r="T244" s="169"/>
      <c r="AT244" s="164" t="s">
        <v>174</v>
      </c>
      <c r="AU244" s="164" t="s">
        <v>81</v>
      </c>
      <c r="AV244" s="14" t="s">
        <v>170</v>
      </c>
      <c r="AW244" s="14" t="s">
        <v>33</v>
      </c>
      <c r="AX244" s="14" t="s">
        <v>79</v>
      </c>
      <c r="AY244" s="164" t="s">
        <v>163</v>
      </c>
    </row>
    <row r="245" spans="2:65" s="1" customFormat="1" ht="16.5" customHeight="1">
      <c r="B245" s="33"/>
      <c r="C245" s="132" t="s">
        <v>8</v>
      </c>
      <c r="D245" s="132" t="s">
        <v>165</v>
      </c>
      <c r="E245" s="133" t="s">
        <v>680</v>
      </c>
      <c r="F245" s="134" t="s">
        <v>681</v>
      </c>
      <c r="G245" s="135" t="s">
        <v>185</v>
      </c>
      <c r="H245" s="136">
        <v>10.7</v>
      </c>
      <c r="I245" s="137"/>
      <c r="J245" s="138">
        <f>ROUND(I245*H245,2)</f>
        <v>0</v>
      </c>
      <c r="K245" s="134" t="s">
        <v>169</v>
      </c>
      <c r="L245" s="33"/>
      <c r="M245" s="139" t="s">
        <v>19</v>
      </c>
      <c r="N245" s="140" t="s">
        <v>42</v>
      </c>
      <c r="P245" s="141">
        <f>O245*H245</f>
        <v>0</v>
      </c>
      <c r="Q245" s="141">
        <v>3.3999999999999998E-3</v>
      </c>
      <c r="R245" s="141">
        <f>Q245*H245</f>
        <v>3.6379999999999996E-2</v>
      </c>
      <c r="S245" s="141">
        <v>0</v>
      </c>
      <c r="T245" s="142">
        <f>S245*H245</f>
        <v>0</v>
      </c>
      <c r="AR245" s="143" t="s">
        <v>170</v>
      </c>
      <c r="AT245" s="143" t="s">
        <v>165</v>
      </c>
      <c r="AU245" s="143" t="s">
        <v>81</v>
      </c>
      <c r="AY245" s="18" t="s">
        <v>163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0</v>
      </c>
      <c r="BL245" s="18" t="s">
        <v>170</v>
      </c>
      <c r="BM245" s="143" t="s">
        <v>682</v>
      </c>
    </row>
    <row r="246" spans="2:65" s="1" customFormat="1" ht="10.199999999999999">
      <c r="B246" s="33"/>
      <c r="D246" s="145" t="s">
        <v>172</v>
      </c>
      <c r="F246" s="146" t="s">
        <v>683</v>
      </c>
      <c r="I246" s="147"/>
      <c r="L246" s="33"/>
      <c r="M246" s="148"/>
      <c r="T246" s="54"/>
      <c r="AT246" s="18" t="s">
        <v>172</v>
      </c>
      <c r="AU246" s="18" t="s">
        <v>81</v>
      </c>
    </row>
    <row r="247" spans="2:65" s="12" customFormat="1" ht="10.199999999999999">
      <c r="B247" s="149"/>
      <c r="D247" s="150" t="s">
        <v>174</v>
      </c>
      <c r="E247" s="151" t="s">
        <v>19</v>
      </c>
      <c r="F247" s="152" t="s">
        <v>728</v>
      </c>
      <c r="H247" s="151" t="s">
        <v>19</v>
      </c>
      <c r="I247" s="153"/>
      <c r="L247" s="149"/>
      <c r="M247" s="154"/>
      <c r="T247" s="155"/>
      <c r="AT247" s="151" t="s">
        <v>174</v>
      </c>
      <c r="AU247" s="151" t="s">
        <v>81</v>
      </c>
      <c r="AV247" s="12" t="s">
        <v>79</v>
      </c>
      <c r="AW247" s="12" t="s">
        <v>33</v>
      </c>
      <c r="AX247" s="12" t="s">
        <v>71</v>
      </c>
      <c r="AY247" s="151" t="s">
        <v>163</v>
      </c>
    </row>
    <row r="248" spans="2:65" s="12" customFormat="1" ht="10.199999999999999">
      <c r="B248" s="149"/>
      <c r="D248" s="150" t="s">
        <v>174</v>
      </c>
      <c r="E248" s="151" t="s">
        <v>19</v>
      </c>
      <c r="F248" s="152" t="s">
        <v>530</v>
      </c>
      <c r="H248" s="151" t="s">
        <v>19</v>
      </c>
      <c r="I248" s="153"/>
      <c r="L248" s="149"/>
      <c r="M248" s="154"/>
      <c r="T248" s="155"/>
      <c r="AT248" s="151" t="s">
        <v>174</v>
      </c>
      <c r="AU248" s="151" t="s">
        <v>81</v>
      </c>
      <c r="AV248" s="12" t="s">
        <v>79</v>
      </c>
      <c r="AW248" s="12" t="s">
        <v>33</v>
      </c>
      <c r="AX248" s="12" t="s">
        <v>71</v>
      </c>
      <c r="AY248" s="151" t="s">
        <v>163</v>
      </c>
    </row>
    <row r="249" spans="2:65" s="12" customFormat="1" ht="10.199999999999999">
      <c r="B249" s="149"/>
      <c r="D249" s="150" t="s">
        <v>174</v>
      </c>
      <c r="E249" s="151" t="s">
        <v>19</v>
      </c>
      <c r="F249" s="152" t="s">
        <v>738</v>
      </c>
      <c r="H249" s="151" t="s">
        <v>19</v>
      </c>
      <c r="I249" s="153"/>
      <c r="L249" s="149"/>
      <c r="M249" s="154"/>
      <c r="T249" s="155"/>
      <c r="AT249" s="151" t="s">
        <v>174</v>
      </c>
      <c r="AU249" s="151" t="s">
        <v>81</v>
      </c>
      <c r="AV249" s="12" t="s">
        <v>79</v>
      </c>
      <c r="AW249" s="12" t="s">
        <v>33</v>
      </c>
      <c r="AX249" s="12" t="s">
        <v>71</v>
      </c>
      <c r="AY249" s="151" t="s">
        <v>163</v>
      </c>
    </row>
    <row r="250" spans="2:65" s="13" customFormat="1" ht="10.199999999999999">
      <c r="B250" s="156"/>
      <c r="D250" s="150" t="s">
        <v>174</v>
      </c>
      <c r="E250" s="157" t="s">
        <v>19</v>
      </c>
      <c r="F250" s="158" t="s">
        <v>745</v>
      </c>
      <c r="H250" s="159">
        <v>1.4</v>
      </c>
      <c r="I250" s="160"/>
      <c r="L250" s="156"/>
      <c r="M250" s="161"/>
      <c r="T250" s="162"/>
      <c r="AT250" s="157" t="s">
        <v>174</v>
      </c>
      <c r="AU250" s="157" t="s">
        <v>81</v>
      </c>
      <c r="AV250" s="13" t="s">
        <v>81</v>
      </c>
      <c r="AW250" s="13" t="s">
        <v>33</v>
      </c>
      <c r="AX250" s="13" t="s">
        <v>71</v>
      </c>
      <c r="AY250" s="157" t="s">
        <v>163</v>
      </c>
    </row>
    <row r="251" spans="2:65" s="13" customFormat="1" ht="10.199999999999999">
      <c r="B251" s="156"/>
      <c r="D251" s="150" t="s">
        <v>174</v>
      </c>
      <c r="E251" s="157" t="s">
        <v>19</v>
      </c>
      <c r="F251" s="158" t="s">
        <v>745</v>
      </c>
      <c r="H251" s="159">
        <v>1.4</v>
      </c>
      <c r="I251" s="160"/>
      <c r="L251" s="156"/>
      <c r="M251" s="161"/>
      <c r="T251" s="162"/>
      <c r="AT251" s="157" t="s">
        <v>174</v>
      </c>
      <c r="AU251" s="157" t="s">
        <v>81</v>
      </c>
      <c r="AV251" s="13" t="s">
        <v>81</v>
      </c>
      <c r="AW251" s="13" t="s">
        <v>33</v>
      </c>
      <c r="AX251" s="13" t="s">
        <v>71</v>
      </c>
      <c r="AY251" s="157" t="s">
        <v>163</v>
      </c>
    </row>
    <row r="252" spans="2:65" s="13" customFormat="1" ht="10.199999999999999">
      <c r="B252" s="156"/>
      <c r="D252" s="150" t="s">
        <v>174</v>
      </c>
      <c r="E252" s="157" t="s">
        <v>19</v>
      </c>
      <c r="F252" s="158" t="s">
        <v>746</v>
      </c>
      <c r="H252" s="159">
        <v>1.29</v>
      </c>
      <c r="I252" s="160"/>
      <c r="L252" s="156"/>
      <c r="M252" s="161"/>
      <c r="T252" s="162"/>
      <c r="AT252" s="157" t="s">
        <v>174</v>
      </c>
      <c r="AU252" s="157" t="s">
        <v>81</v>
      </c>
      <c r="AV252" s="13" t="s">
        <v>81</v>
      </c>
      <c r="AW252" s="13" t="s">
        <v>33</v>
      </c>
      <c r="AX252" s="13" t="s">
        <v>71</v>
      </c>
      <c r="AY252" s="157" t="s">
        <v>163</v>
      </c>
    </row>
    <row r="253" spans="2:65" s="13" customFormat="1" ht="10.199999999999999">
      <c r="B253" s="156"/>
      <c r="D253" s="150" t="s">
        <v>174</v>
      </c>
      <c r="E253" s="157" t="s">
        <v>19</v>
      </c>
      <c r="F253" s="158" t="s">
        <v>746</v>
      </c>
      <c r="H253" s="159">
        <v>1.29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33</v>
      </c>
      <c r="AX253" s="13" t="s">
        <v>71</v>
      </c>
      <c r="AY253" s="157" t="s">
        <v>163</v>
      </c>
    </row>
    <row r="254" spans="2:65" s="12" customFormat="1" ht="10.199999999999999">
      <c r="B254" s="149"/>
      <c r="D254" s="150" t="s">
        <v>174</v>
      </c>
      <c r="E254" s="151" t="s">
        <v>19</v>
      </c>
      <c r="F254" s="152" t="s">
        <v>740</v>
      </c>
      <c r="H254" s="151" t="s">
        <v>19</v>
      </c>
      <c r="I254" s="153"/>
      <c r="L254" s="149"/>
      <c r="M254" s="154"/>
      <c r="T254" s="155"/>
      <c r="AT254" s="151" t="s">
        <v>174</v>
      </c>
      <c r="AU254" s="151" t="s">
        <v>81</v>
      </c>
      <c r="AV254" s="12" t="s">
        <v>79</v>
      </c>
      <c r="AW254" s="12" t="s">
        <v>33</v>
      </c>
      <c r="AX254" s="12" t="s">
        <v>71</v>
      </c>
      <c r="AY254" s="151" t="s">
        <v>163</v>
      </c>
    </row>
    <row r="255" spans="2:65" s="13" customFormat="1" ht="10.199999999999999">
      <c r="B255" s="156"/>
      <c r="D255" s="150" t="s">
        <v>174</v>
      </c>
      <c r="E255" s="157" t="s">
        <v>19</v>
      </c>
      <c r="F255" s="158" t="s">
        <v>745</v>
      </c>
      <c r="H255" s="159">
        <v>1.4</v>
      </c>
      <c r="I255" s="160"/>
      <c r="L255" s="156"/>
      <c r="M255" s="161"/>
      <c r="T255" s="162"/>
      <c r="AT255" s="157" t="s">
        <v>174</v>
      </c>
      <c r="AU255" s="157" t="s">
        <v>81</v>
      </c>
      <c r="AV255" s="13" t="s">
        <v>81</v>
      </c>
      <c r="AW255" s="13" t="s">
        <v>33</v>
      </c>
      <c r="AX255" s="13" t="s">
        <v>71</v>
      </c>
      <c r="AY255" s="157" t="s">
        <v>163</v>
      </c>
    </row>
    <row r="256" spans="2:65" s="13" customFormat="1" ht="10.199999999999999">
      <c r="B256" s="156"/>
      <c r="D256" s="150" t="s">
        <v>174</v>
      </c>
      <c r="E256" s="157" t="s">
        <v>19</v>
      </c>
      <c r="F256" s="158" t="s">
        <v>745</v>
      </c>
      <c r="H256" s="159">
        <v>1.4</v>
      </c>
      <c r="I256" s="160"/>
      <c r="L256" s="156"/>
      <c r="M256" s="161"/>
      <c r="T256" s="162"/>
      <c r="AT256" s="157" t="s">
        <v>174</v>
      </c>
      <c r="AU256" s="157" t="s">
        <v>81</v>
      </c>
      <c r="AV256" s="13" t="s">
        <v>81</v>
      </c>
      <c r="AW256" s="13" t="s">
        <v>33</v>
      </c>
      <c r="AX256" s="13" t="s">
        <v>71</v>
      </c>
      <c r="AY256" s="157" t="s">
        <v>163</v>
      </c>
    </row>
    <row r="257" spans="2:65" s="13" customFormat="1" ht="10.199999999999999">
      <c r="B257" s="156"/>
      <c r="D257" s="150" t="s">
        <v>174</v>
      </c>
      <c r="E257" s="157" t="s">
        <v>19</v>
      </c>
      <c r="F257" s="158" t="s">
        <v>747</v>
      </c>
      <c r="H257" s="159">
        <v>1.26</v>
      </c>
      <c r="I257" s="160"/>
      <c r="L257" s="156"/>
      <c r="M257" s="161"/>
      <c r="T257" s="162"/>
      <c r="AT257" s="157" t="s">
        <v>174</v>
      </c>
      <c r="AU257" s="157" t="s">
        <v>81</v>
      </c>
      <c r="AV257" s="13" t="s">
        <v>81</v>
      </c>
      <c r="AW257" s="13" t="s">
        <v>33</v>
      </c>
      <c r="AX257" s="13" t="s">
        <v>71</v>
      </c>
      <c r="AY257" s="157" t="s">
        <v>163</v>
      </c>
    </row>
    <row r="258" spans="2:65" s="13" customFormat="1" ht="10.199999999999999">
      <c r="B258" s="156"/>
      <c r="D258" s="150" t="s">
        <v>174</v>
      </c>
      <c r="E258" s="157" t="s">
        <v>19</v>
      </c>
      <c r="F258" s="158" t="s">
        <v>747</v>
      </c>
      <c r="H258" s="159">
        <v>1.26</v>
      </c>
      <c r="I258" s="160"/>
      <c r="L258" s="156"/>
      <c r="M258" s="161"/>
      <c r="T258" s="162"/>
      <c r="AT258" s="157" t="s">
        <v>174</v>
      </c>
      <c r="AU258" s="157" t="s">
        <v>81</v>
      </c>
      <c r="AV258" s="13" t="s">
        <v>81</v>
      </c>
      <c r="AW258" s="13" t="s">
        <v>33</v>
      </c>
      <c r="AX258" s="13" t="s">
        <v>71</v>
      </c>
      <c r="AY258" s="157" t="s">
        <v>163</v>
      </c>
    </row>
    <row r="259" spans="2:65" s="14" customFormat="1" ht="10.199999999999999">
      <c r="B259" s="163"/>
      <c r="D259" s="150" t="s">
        <v>174</v>
      </c>
      <c r="E259" s="164" t="s">
        <v>19</v>
      </c>
      <c r="F259" s="165" t="s">
        <v>177</v>
      </c>
      <c r="H259" s="166">
        <v>10.7</v>
      </c>
      <c r="I259" s="167"/>
      <c r="L259" s="163"/>
      <c r="M259" s="168"/>
      <c r="T259" s="169"/>
      <c r="AT259" s="164" t="s">
        <v>174</v>
      </c>
      <c r="AU259" s="164" t="s">
        <v>81</v>
      </c>
      <c r="AV259" s="14" t="s">
        <v>170</v>
      </c>
      <c r="AW259" s="14" t="s">
        <v>33</v>
      </c>
      <c r="AX259" s="14" t="s">
        <v>79</v>
      </c>
      <c r="AY259" s="164" t="s">
        <v>163</v>
      </c>
    </row>
    <row r="260" spans="2:65" s="1" customFormat="1" ht="24.15" customHeight="1">
      <c r="B260" s="33"/>
      <c r="C260" s="132" t="s">
        <v>248</v>
      </c>
      <c r="D260" s="132" t="s">
        <v>165</v>
      </c>
      <c r="E260" s="133" t="s">
        <v>684</v>
      </c>
      <c r="F260" s="134" t="s">
        <v>685</v>
      </c>
      <c r="G260" s="135" t="s">
        <v>185</v>
      </c>
      <c r="H260" s="136">
        <v>5.0999999999999996</v>
      </c>
      <c r="I260" s="137"/>
      <c r="J260" s="138">
        <f>ROUND(I260*H260,2)</f>
        <v>0</v>
      </c>
      <c r="K260" s="134" t="s">
        <v>169</v>
      </c>
      <c r="L260" s="33"/>
      <c r="M260" s="139" t="s">
        <v>19</v>
      </c>
      <c r="N260" s="140" t="s">
        <v>42</v>
      </c>
      <c r="P260" s="141">
        <f>O260*H260</f>
        <v>0</v>
      </c>
      <c r="Q260" s="141">
        <v>1.5E-3</v>
      </c>
      <c r="R260" s="141">
        <f>Q260*H260</f>
        <v>7.6499999999999997E-3</v>
      </c>
      <c r="S260" s="141">
        <v>0</v>
      </c>
      <c r="T260" s="142">
        <f>S260*H260</f>
        <v>0</v>
      </c>
      <c r="AR260" s="143" t="s">
        <v>170</v>
      </c>
      <c r="AT260" s="143" t="s">
        <v>165</v>
      </c>
      <c r="AU260" s="143" t="s">
        <v>81</v>
      </c>
      <c r="AY260" s="18" t="s">
        <v>163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79</v>
      </c>
      <c r="BK260" s="144">
        <f>ROUND(I260*H260,2)</f>
        <v>0</v>
      </c>
      <c r="BL260" s="18" t="s">
        <v>170</v>
      </c>
      <c r="BM260" s="143" t="s">
        <v>686</v>
      </c>
    </row>
    <row r="261" spans="2:65" s="1" customFormat="1" ht="10.199999999999999">
      <c r="B261" s="33"/>
      <c r="D261" s="145" t="s">
        <v>172</v>
      </c>
      <c r="F261" s="146" t="s">
        <v>687</v>
      </c>
      <c r="I261" s="147"/>
      <c r="L261" s="33"/>
      <c r="M261" s="148"/>
      <c r="T261" s="54"/>
      <c r="AT261" s="18" t="s">
        <v>172</v>
      </c>
      <c r="AU261" s="18" t="s">
        <v>81</v>
      </c>
    </row>
    <row r="262" spans="2:65" s="12" customFormat="1" ht="10.199999999999999">
      <c r="B262" s="149"/>
      <c r="D262" s="150" t="s">
        <v>174</v>
      </c>
      <c r="E262" s="151" t="s">
        <v>19</v>
      </c>
      <c r="F262" s="152" t="s">
        <v>728</v>
      </c>
      <c r="H262" s="151" t="s">
        <v>19</v>
      </c>
      <c r="I262" s="153"/>
      <c r="L262" s="149"/>
      <c r="M262" s="154"/>
      <c r="T262" s="155"/>
      <c r="AT262" s="151" t="s">
        <v>174</v>
      </c>
      <c r="AU262" s="151" t="s">
        <v>81</v>
      </c>
      <c r="AV262" s="12" t="s">
        <v>79</v>
      </c>
      <c r="AW262" s="12" t="s">
        <v>33</v>
      </c>
      <c r="AX262" s="12" t="s">
        <v>71</v>
      </c>
      <c r="AY262" s="151" t="s">
        <v>163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530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738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3" customFormat="1" ht="10.199999999999999">
      <c r="B265" s="156"/>
      <c r="D265" s="150" t="s">
        <v>174</v>
      </c>
      <c r="E265" s="157" t="s">
        <v>19</v>
      </c>
      <c r="F265" s="158" t="s">
        <v>746</v>
      </c>
      <c r="H265" s="159">
        <v>1.29</v>
      </c>
      <c r="I265" s="160"/>
      <c r="L265" s="156"/>
      <c r="M265" s="161"/>
      <c r="T265" s="162"/>
      <c r="AT265" s="157" t="s">
        <v>174</v>
      </c>
      <c r="AU265" s="157" t="s">
        <v>81</v>
      </c>
      <c r="AV265" s="13" t="s">
        <v>81</v>
      </c>
      <c r="AW265" s="13" t="s">
        <v>33</v>
      </c>
      <c r="AX265" s="13" t="s">
        <v>71</v>
      </c>
      <c r="AY265" s="157" t="s">
        <v>163</v>
      </c>
    </row>
    <row r="266" spans="2:65" s="13" customFormat="1" ht="10.199999999999999">
      <c r="B266" s="156"/>
      <c r="D266" s="150" t="s">
        <v>174</v>
      </c>
      <c r="E266" s="157" t="s">
        <v>19</v>
      </c>
      <c r="F266" s="158" t="s">
        <v>746</v>
      </c>
      <c r="H266" s="159">
        <v>1.29</v>
      </c>
      <c r="I266" s="160"/>
      <c r="L266" s="156"/>
      <c r="M266" s="161"/>
      <c r="T266" s="162"/>
      <c r="AT266" s="157" t="s">
        <v>174</v>
      </c>
      <c r="AU266" s="157" t="s">
        <v>81</v>
      </c>
      <c r="AV266" s="13" t="s">
        <v>81</v>
      </c>
      <c r="AW266" s="13" t="s">
        <v>33</v>
      </c>
      <c r="AX266" s="13" t="s">
        <v>71</v>
      </c>
      <c r="AY266" s="157" t="s">
        <v>163</v>
      </c>
    </row>
    <row r="267" spans="2:65" s="12" customFormat="1" ht="10.199999999999999">
      <c r="B267" s="149"/>
      <c r="D267" s="150" t="s">
        <v>174</v>
      </c>
      <c r="E267" s="151" t="s">
        <v>19</v>
      </c>
      <c r="F267" s="152" t="s">
        <v>740</v>
      </c>
      <c r="H267" s="151" t="s">
        <v>19</v>
      </c>
      <c r="I267" s="153"/>
      <c r="L267" s="149"/>
      <c r="M267" s="154"/>
      <c r="T267" s="155"/>
      <c r="AT267" s="151" t="s">
        <v>174</v>
      </c>
      <c r="AU267" s="151" t="s">
        <v>81</v>
      </c>
      <c r="AV267" s="12" t="s">
        <v>79</v>
      </c>
      <c r="AW267" s="12" t="s">
        <v>33</v>
      </c>
      <c r="AX267" s="12" t="s">
        <v>71</v>
      </c>
      <c r="AY267" s="151" t="s">
        <v>163</v>
      </c>
    </row>
    <row r="268" spans="2:65" s="13" customFormat="1" ht="10.199999999999999">
      <c r="B268" s="156"/>
      <c r="D268" s="150" t="s">
        <v>174</v>
      </c>
      <c r="E268" s="157" t="s">
        <v>19</v>
      </c>
      <c r="F268" s="158" t="s">
        <v>747</v>
      </c>
      <c r="H268" s="159">
        <v>1.26</v>
      </c>
      <c r="I268" s="160"/>
      <c r="L268" s="156"/>
      <c r="M268" s="161"/>
      <c r="T268" s="162"/>
      <c r="AT268" s="157" t="s">
        <v>174</v>
      </c>
      <c r="AU268" s="157" t="s">
        <v>81</v>
      </c>
      <c r="AV268" s="13" t="s">
        <v>81</v>
      </c>
      <c r="AW268" s="13" t="s">
        <v>33</v>
      </c>
      <c r="AX268" s="13" t="s">
        <v>71</v>
      </c>
      <c r="AY268" s="157" t="s">
        <v>163</v>
      </c>
    </row>
    <row r="269" spans="2:65" s="13" customFormat="1" ht="10.199999999999999">
      <c r="B269" s="156"/>
      <c r="D269" s="150" t="s">
        <v>174</v>
      </c>
      <c r="E269" s="157" t="s">
        <v>19</v>
      </c>
      <c r="F269" s="158" t="s">
        <v>747</v>
      </c>
      <c r="H269" s="159">
        <v>1.26</v>
      </c>
      <c r="I269" s="160"/>
      <c r="L269" s="156"/>
      <c r="M269" s="161"/>
      <c r="T269" s="162"/>
      <c r="AT269" s="157" t="s">
        <v>174</v>
      </c>
      <c r="AU269" s="157" t="s">
        <v>81</v>
      </c>
      <c r="AV269" s="13" t="s">
        <v>81</v>
      </c>
      <c r="AW269" s="13" t="s">
        <v>33</v>
      </c>
      <c r="AX269" s="13" t="s">
        <v>71</v>
      </c>
      <c r="AY269" s="157" t="s">
        <v>163</v>
      </c>
    </row>
    <row r="270" spans="2:65" s="14" customFormat="1" ht="10.199999999999999">
      <c r="B270" s="163"/>
      <c r="D270" s="150" t="s">
        <v>174</v>
      </c>
      <c r="E270" s="164" t="s">
        <v>19</v>
      </c>
      <c r="F270" s="165" t="s">
        <v>177</v>
      </c>
      <c r="H270" s="166">
        <v>5.0999999999999996</v>
      </c>
      <c r="I270" s="167"/>
      <c r="L270" s="163"/>
      <c r="M270" s="168"/>
      <c r="T270" s="169"/>
      <c r="AT270" s="164" t="s">
        <v>174</v>
      </c>
      <c r="AU270" s="164" t="s">
        <v>81</v>
      </c>
      <c r="AV270" s="14" t="s">
        <v>170</v>
      </c>
      <c r="AW270" s="14" t="s">
        <v>33</v>
      </c>
      <c r="AX270" s="14" t="s">
        <v>79</v>
      </c>
      <c r="AY270" s="164" t="s">
        <v>163</v>
      </c>
    </row>
    <row r="271" spans="2:65" s="1" customFormat="1" ht="24.15" customHeight="1">
      <c r="B271" s="33"/>
      <c r="C271" s="132" t="s">
        <v>254</v>
      </c>
      <c r="D271" s="132" t="s">
        <v>165</v>
      </c>
      <c r="E271" s="133" t="s">
        <v>688</v>
      </c>
      <c r="F271" s="134" t="s">
        <v>689</v>
      </c>
      <c r="G271" s="135" t="s">
        <v>185</v>
      </c>
      <c r="H271" s="136">
        <v>5.0999999999999996</v>
      </c>
      <c r="I271" s="137"/>
      <c r="J271" s="138">
        <f>ROUND(I271*H271,2)</f>
        <v>0</v>
      </c>
      <c r="K271" s="134" t="s">
        <v>169</v>
      </c>
      <c r="L271" s="33"/>
      <c r="M271" s="139" t="s">
        <v>19</v>
      </c>
      <c r="N271" s="140" t="s">
        <v>42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170</v>
      </c>
      <c r="AT271" s="143" t="s">
        <v>165</v>
      </c>
      <c r="AU271" s="143" t="s">
        <v>81</v>
      </c>
      <c r="AY271" s="18" t="s">
        <v>163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79</v>
      </c>
      <c r="BK271" s="144">
        <f>ROUND(I271*H271,2)</f>
        <v>0</v>
      </c>
      <c r="BL271" s="18" t="s">
        <v>170</v>
      </c>
      <c r="BM271" s="143" t="s">
        <v>690</v>
      </c>
    </row>
    <row r="272" spans="2:65" s="1" customFormat="1" ht="10.199999999999999">
      <c r="B272" s="33"/>
      <c r="D272" s="145" t="s">
        <v>172</v>
      </c>
      <c r="F272" s="146" t="s">
        <v>691</v>
      </c>
      <c r="I272" s="147"/>
      <c r="L272" s="33"/>
      <c r="M272" s="148"/>
      <c r="T272" s="54"/>
      <c r="AT272" s="18" t="s">
        <v>172</v>
      </c>
      <c r="AU272" s="18" t="s">
        <v>81</v>
      </c>
    </row>
    <row r="273" spans="2:65" s="12" customFormat="1" ht="10.199999999999999">
      <c r="B273" s="149"/>
      <c r="D273" s="150" t="s">
        <v>174</v>
      </c>
      <c r="E273" s="151" t="s">
        <v>19</v>
      </c>
      <c r="F273" s="152" t="s">
        <v>728</v>
      </c>
      <c r="H273" s="151" t="s">
        <v>19</v>
      </c>
      <c r="I273" s="153"/>
      <c r="L273" s="149"/>
      <c r="M273" s="154"/>
      <c r="T273" s="155"/>
      <c r="AT273" s="151" t="s">
        <v>174</v>
      </c>
      <c r="AU273" s="151" t="s">
        <v>81</v>
      </c>
      <c r="AV273" s="12" t="s">
        <v>79</v>
      </c>
      <c r="AW273" s="12" t="s">
        <v>33</v>
      </c>
      <c r="AX273" s="12" t="s">
        <v>71</v>
      </c>
      <c r="AY273" s="151" t="s">
        <v>163</v>
      </c>
    </row>
    <row r="274" spans="2:65" s="12" customFormat="1" ht="10.199999999999999">
      <c r="B274" s="149"/>
      <c r="D274" s="150" t="s">
        <v>174</v>
      </c>
      <c r="E274" s="151" t="s">
        <v>19</v>
      </c>
      <c r="F274" s="152" t="s">
        <v>530</v>
      </c>
      <c r="H274" s="151" t="s">
        <v>19</v>
      </c>
      <c r="I274" s="153"/>
      <c r="L274" s="149"/>
      <c r="M274" s="154"/>
      <c r="T274" s="155"/>
      <c r="AT274" s="151" t="s">
        <v>174</v>
      </c>
      <c r="AU274" s="151" t="s">
        <v>81</v>
      </c>
      <c r="AV274" s="12" t="s">
        <v>79</v>
      </c>
      <c r="AW274" s="12" t="s">
        <v>33</v>
      </c>
      <c r="AX274" s="12" t="s">
        <v>71</v>
      </c>
      <c r="AY274" s="151" t="s">
        <v>163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738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3" customFormat="1" ht="10.199999999999999">
      <c r="B276" s="156"/>
      <c r="D276" s="150" t="s">
        <v>174</v>
      </c>
      <c r="E276" s="157" t="s">
        <v>19</v>
      </c>
      <c r="F276" s="158" t="s">
        <v>746</v>
      </c>
      <c r="H276" s="159">
        <v>1.29</v>
      </c>
      <c r="I276" s="160"/>
      <c r="L276" s="156"/>
      <c r="M276" s="161"/>
      <c r="T276" s="162"/>
      <c r="AT276" s="157" t="s">
        <v>174</v>
      </c>
      <c r="AU276" s="157" t="s">
        <v>81</v>
      </c>
      <c r="AV276" s="13" t="s">
        <v>81</v>
      </c>
      <c r="AW276" s="13" t="s">
        <v>33</v>
      </c>
      <c r="AX276" s="13" t="s">
        <v>71</v>
      </c>
      <c r="AY276" s="157" t="s">
        <v>163</v>
      </c>
    </row>
    <row r="277" spans="2:65" s="13" customFormat="1" ht="10.199999999999999">
      <c r="B277" s="156"/>
      <c r="D277" s="150" t="s">
        <v>174</v>
      </c>
      <c r="E277" s="157" t="s">
        <v>19</v>
      </c>
      <c r="F277" s="158" t="s">
        <v>746</v>
      </c>
      <c r="H277" s="159">
        <v>1.29</v>
      </c>
      <c r="I277" s="160"/>
      <c r="L277" s="156"/>
      <c r="M277" s="161"/>
      <c r="T277" s="162"/>
      <c r="AT277" s="157" t="s">
        <v>174</v>
      </c>
      <c r="AU277" s="157" t="s">
        <v>81</v>
      </c>
      <c r="AV277" s="13" t="s">
        <v>81</v>
      </c>
      <c r="AW277" s="13" t="s">
        <v>33</v>
      </c>
      <c r="AX277" s="13" t="s">
        <v>71</v>
      </c>
      <c r="AY277" s="157" t="s">
        <v>163</v>
      </c>
    </row>
    <row r="278" spans="2:65" s="12" customFormat="1" ht="10.199999999999999">
      <c r="B278" s="149"/>
      <c r="D278" s="150" t="s">
        <v>174</v>
      </c>
      <c r="E278" s="151" t="s">
        <v>19</v>
      </c>
      <c r="F278" s="152" t="s">
        <v>740</v>
      </c>
      <c r="H278" s="151" t="s">
        <v>19</v>
      </c>
      <c r="I278" s="153"/>
      <c r="L278" s="149"/>
      <c r="M278" s="154"/>
      <c r="T278" s="155"/>
      <c r="AT278" s="151" t="s">
        <v>174</v>
      </c>
      <c r="AU278" s="151" t="s">
        <v>81</v>
      </c>
      <c r="AV278" s="12" t="s">
        <v>79</v>
      </c>
      <c r="AW278" s="12" t="s">
        <v>33</v>
      </c>
      <c r="AX278" s="12" t="s">
        <v>71</v>
      </c>
      <c r="AY278" s="151" t="s">
        <v>163</v>
      </c>
    </row>
    <row r="279" spans="2:65" s="13" customFormat="1" ht="10.199999999999999">
      <c r="B279" s="156"/>
      <c r="D279" s="150" t="s">
        <v>174</v>
      </c>
      <c r="E279" s="157" t="s">
        <v>19</v>
      </c>
      <c r="F279" s="158" t="s">
        <v>747</v>
      </c>
      <c r="H279" s="159">
        <v>1.26</v>
      </c>
      <c r="I279" s="160"/>
      <c r="L279" s="156"/>
      <c r="M279" s="161"/>
      <c r="T279" s="162"/>
      <c r="AT279" s="157" t="s">
        <v>174</v>
      </c>
      <c r="AU279" s="157" t="s">
        <v>81</v>
      </c>
      <c r="AV279" s="13" t="s">
        <v>81</v>
      </c>
      <c r="AW279" s="13" t="s">
        <v>33</v>
      </c>
      <c r="AX279" s="13" t="s">
        <v>71</v>
      </c>
      <c r="AY279" s="157" t="s">
        <v>163</v>
      </c>
    </row>
    <row r="280" spans="2:65" s="13" customFormat="1" ht="10.199999999999999">
      <c r="B280" s="156"/>
      <c r="D280" s="150" t="s">
        <v>174</v>
      </c>
      <c r="E280" s="157" t="s">
        <v>19</v>
      </c>
      <c r="F280" s="158" t="s">
        <v>747</v>
      </c>
      <c r="H280" s="159">
        <v>1.26</v>
      </c>
      <c r="I280" s="160"/>
      <c r="L280" s="156"/>
      <c r="M280" s="161"/>
      <c r="T280" s="162"/>
      <c r="AT280" s="157" t="s">
        <v>174</v>
      </c>
      <c r="AU280" s="157" t="s">
        <v>81</v>
      </c>
      <c r="AV280" s="13" t="s">
        <v>81</v>
      </c>
      <c r="AW280" s="13" t="s">
        <v>33</v>
      </c>
      <c r="AX280" s="13" t="s">
        <v>71</v>
      </c>
      <c r="AY280" s="157" t="s">
        <v>163</v>
      </c>
    </row>
    <row r="281" spans="2:65" s="14" customFormat="1" ht="10.199999999999999">
      <c r="B281" s="163"/>
      <c r="D281" s="150" t="s">
        <v>174</v>
      </c>
      <c r="E281" s="164" t="s">
        <v>19</v>
      </c>
      <c r="F281" s="165" t="s">
        <v>177</v>
      </c>
      <c r="H281" s="166">
        <v>5.0999999999999996</v>
      </c>
      <c r="I281" s="167"/>
      <c r="L281" s="163"/>
      <c r="M281" s="168"/>
      <c r="T281" s="169"/>
      <c r="AT281" s="164" t="s">
        <v>174</v>
      </c>
      <c r="AU281" s="164" t="s">
        <v>81</v>
      </c>
      <c r="AV281" s="14" t="s">
        <v>170</v>
      </c>
      <c r="AW281" s="14" t="s">
        <v>33</v>
      </c>
      <c r="AX281" s="14" t="s">
        <v>79</v>
      </c>
      <c r="AY281" s="164" t="s">
        <v>163</v>
      </c>
    </row>
    <row r="282" spans="2:65" s="1" customFormat="1" ht="37.799999999999997" customHeight="1">
      <c r="B282" s="33"/>
      <c r="C282" s="132" t="s">
        <v>259</v>
      </c>
      <c r="D282" s="132" t="s">
        <v>165</v>
      </c>
      <c r="E282" s="133" t="s">
        <v>692</v>
      </c>
      <c r="F282" s="134" t="s">
        <v>693</v>
      </c>
      <c r="G282" s="135" t="s">
        <v>225</v>
      </c>
      <c r="H282" s="136">
        <v>0.3</v>
      </c>
      <c r="I282" s="137"/>
      <c r="J282" s="138">
        <f>ROUND(I282*H282,2)</f>
        <v>0</v>
      </c>
      <c r="K282" s="134" t="s">
        <v>169</v>
      </c>
      <c r="L282" s="33"/>
      <c r="M282" s="139" t="s">
        <v>19</v>
      </c>
      <c r="N282" s="140" t="s">
        <v>42</v>
      </c>
      <c r="P282" s="141">
        <f>O282*H282</f>
        <v>0</v>
      </c>
      <c r="Q282" s="141">
        <v>1.0551200000000001</v>
      </c>
      <c r="R282" s="141">
        <f>Q282*H282</f>
        <v>0.31653599999999998</v>
      </c>
      <c r="S282" s="141">
        <v>0</v>
      </c>
      <c r="T282" s="142">
        <f>S282*H282</f>
        <v>0</v>
      </c>
      <c r="AR282" s="143" t="s">
        <v>170</v>
      </c>
      <c r="AT282" s="143" t="s">
        <v>165</v>
      </c>
      <c r="AU282" s="143" t="s">
        <v>81</v>
      </c>
      <c r="AY282" s="18" t="s">
        <v>163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0</v>
      </c>
      <c r="BL282" s="18" t="s">
        <v>170</v>
      </c>
      <c r="BM282" s="143" t="s">
        <v>694</v>
      </c>
    </row>
    <row r="283" spans="2:65" s="1" customFormat="1" ht="10.199999999999999">
      <c r="B283" s="33"/>
      <c r="D283" s="145" t="s">
        <v>172</v>
      </c>
      <c r="F283" s="146" t="s">
        <v>695</v>
      </c>
      <c r="I283" s="147"/>
      <c r="L283" s="33"/>
      <c r="M283" s="148"/>
      <c r="T283" s="54"/>
      <c r="AT283" s="18" t="s">
        <v>172</v>
      </c>
      <c r="AU283" s="18" t="s">
        <v>81</v>
      </c>
    </row>
    <row r="284" spans="2:65" s="12" customFormat="1" ht="10.199999999999999">
      <c r="B284" s="149"/>
      <c r="D284" s="150" t="s">
        <v>174</v>
      </c>
      <c r="E284" s="151" t="s">
        <v>19</v>
      </c>
      <c r="F284" s="152" t="s">
        <v>728</v>
      </c>
      <c r="H284" s="151" t="s">
        <v>19</v>
      </c>
      <c r="I284" s="153"/>
      <c r="L284" s="149"/>
      <c r="M284" s="154"/>
      <c r="T284" s="155"/>
      <c r="AT284" s="151" t="s">
        <v>174</v>
      </c>
      <c r="AU284" s="151" t="s">
        <v>81</v>
      </c>
      <c r="AV284" s="12" t="s">
        <v>79</v>
      </c>
      <c r="AW284" s="12" t="s">
        <v>33</v>
      </c>
      <c r="AX284" s="12" t="s">
        <v>71</v>
      </c>
      <c r="AY284" s="151" t="s">
        <v>163</v>
      </c>
    </row>
    <row r="285" spans="2:65" s="12" customFormat="1" ht="10.199999999999999">
      <c r="B285" s="149"/>
      <c r="D285" s="150" t="s">
        <v>174</v>
      </c>
      <c r="E285" s="151" t="s">
        <v>19</v>
      </c>
      <c r="F285" s="152" t="s">
        <v>530</v>
      </c>
      <c r="H285" s="151" t="s">
        <v>19</v>
      </c>
      <c r="I285" s="153"/>
      <c r="L285" s="149"/>
      <c r="M285" s="154"/>
      <c r="T285" s="155"/>
      <c r="AT285" s="151" t="s">
        <v>174</v>
      </c>
      <c r="AU285" s="151" t="s">
        <v>81</v>
      </c>
      <c r="AV285" s="12" t="s">
        <v>79</v>
      </c>
      <c r="AW285" s="12" t="s">
        <v>33</v>
      </c>
      <c r="AX285" s="12" t="s">
        <v>71</v>
      </c>
      <c r="AY285" s="151" t="s">
        <v>163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748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3" customFormat="1" ht="10.199999999999999">
      <c r="B287" s="156"/>
      <c r="D287" s="150" t="s">
        <v>174</v>
      </c>
      <c r="E287" s="157" t="s">
        <v>19</v>
      </c>
      <c r="F287" s="158" t="s">
        <v>749</v>
      </c>
      <c r="H287" s="159">
        <v>0.3</v>
      </c>
      <c r="I287" s="160"/>
      <c r="L287" s="156"/>
      <c r="M287" s="161"/>
      <c r="T287" s="162"/>
      <c r="AT287" s="157" t="s">
        <v>174</v>
      </c>
      <c r="AU287" s="157" t="s">
        <v>81</v>
      </c>
      <c r="AV287" s="13" t="s">
        <v>81</v>
      </c>
      <c r="AW287" s="13" t="s">
        <v>33</v>
      </c>
      <c r="AX287" s="13" t="s">
        <v>71</v>
      </c>
      <c r="AY287" s="157" t="s">
        <v>163</v>
      </c>
    </row>
    <row r="288" spans="2:65" s="14" customFormat="1" ht="10.199999999999999">
      <c r="B288" s="163"/>
      <c r="D288" s="150" t="s">
        <v>174</v>
      </c>
      <c r="E288" s="164" t="s">
        <v>19</v>
      </c>
      <c r="F288" s="165" t="s">
        <v>177</v>
      </c>
      <c r="H288" s="166">
        <v>0.3</v>
      </c>
      <c r="I288" s="167"/>
      <c r="L288" s="163"/>
      <c r="M288" s="168"/>
      <c r="T288" s="169"/>
      <c r="AT288" s="164" t="s">
        <v>174</v>
      </c>
      <c r="AU288" s="164" t="s">
        <v>81</v>
      </c>
      <c r="AV288" s="14" t="s">
        <v>170</v>
      </c>
      <c r="AW288" s="14" t="s">
        <v>33</v>
      </c>
      <c r="AX288" s="14" t="s">
        <v>79</v>
      </c>
      <c r="AY288" s="164" t="s">
        <v>163</v>
      </c>
    </row>
    <row r="289" spans="2:65" s="11" customFormat="1" ht="22.8" customHeight="1">
      <c r="B289" s="120"/>
      <c r="D289" s="121" t="s">
        <v>70</v>
      </c>
      <c r="E289" s="130" t="s">
        <v>201</v>
      </c>
      <c r="F289" s="130" t="s">
        <v>394</v>
      </c>
      <c r="I289" s="123"/>
      <c r="J289" s="131">
        <f>BK289</f>
        <v>0</v>
      </c>
      <c r="L289" s="120"/>
      <c r="M289" s="125"/>
      <c r="P289" s="126">
        <f>SUM(P290:P387)</f>
        <v>0</v>
      </c>
      <c r="R289" s="126">
        <f>SUM(R290:R387)</f>
        <v>8.6750134600000006</v>
      </c>
      <c r="T289" s="127">
        <f>SUM(T290:T387)</f>
        <v>0</v>
      </c>
      <c r="AR289" s="121" t="s">
        <v>79</v>
      </c>
      <c r="AT289" s="128" t="s">
        <v>70</v>
      </c>
      <c r="AU289" s="128" t="s">
        <v>79</v>
      </c>
      <c r="AY289" s="121" t="s">
        <v>163</v>
      </c>
      <c r="BK289" s="129">
        <f>SUM(BK290:BK387)</f>
        <v>0</v>
      </c>
    </row>
    <row r="290" spans="2:65" s="1" customFormat="1" ht="21.75" customHeight="1">
      <c r="B290" s="33"/>
      <c r="C290" s="132" t="s">
        <v>266</v>
      </c>
      <c r="D290" s="132" t="s">
        <v>165</v>
      </c>
      <c r="E290" s="133" t="s">
        <v>395</v>
      </c>
      <c r="F290" s="134" t="s">
        <v>396</v>
      </c>
      <c r="G290" s="135" t="s">
        <v>191</v>
      </c>
      <c r="H290" s="136">
        <v>3.32</v>
      </c>
      <c r="I290" s="137"/>
      <c r="J290" s="138">
        <f>ROUND(I290*H290,2)</f>
        <v>0</v>
      </c>
      <c r="K290" s="134" t="s">
        <v>169</v>
      </c>
      <c r="L290" s="33"/>
      <c r="M290" s="139" t="s">
        <v>19</v>
      </c>
      <c r="N290" s="140" t="s">
        <v>42</v>
      </c>
      <c r="P290" s="141">
        <f>O290*H290</f>
        <v>0</v>
      </c>
      <c r="Q290" s="141">
        <v>2.5018699999999998</v>
      </c>
      <c r="R290" s="141">
        <f>Q290*H290</f>
        <v>8.3062083999999992</v>
      </c>
      <c r="S290" s="141">
        <v>0</v>
      </c>
      <c r="T290" s="142">
        <f>S290*H290</f>
        <v>0</v>
      </c>
      <c r="AR290" s="143" t="s">
        <v>170</v>
      </c>
      <c r="AT290" s="143" t="s">
        <v>165</v>
      </c>
      <c r="AU290" s="143" t="s">
        <v>81</v>
      </c>
      <c r="AY290" s="18" t="s">
        <v>163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79</v>
      </c>
      <c r="BK290" s="144">
        <f>ROUND(I290*H290,2)</f>
        <v>0</v>
      </c>
      <c r="BL290" s="18" t="s">
        <v>170</v>
      </c>
      <c r="BM290" s="143" t="s">
        <v>397</v>
      </c>
    </row>
    <row r="291" spans="2:65" s="1" customFormat="1" ht="10.199999999999999">
      <c r="B291" s="33"/>
      <c r="D291" s="145" t="s">
        <v>172</v>
      </c>
      <c r="F291" s="146" t="s">
        <v>398</v>
      </c>
      <c r="I291" s="147"/>
      <c r="L291" s="33"/>
      <c r="M291" s="148"/>
      <c r="T291" s="54"/>
      <c r="AT291" s="18" t="s">
        <v>172</v>
      </c>
      <c r="AU291" s="18" t="s">
        <v>81</v>
      </c>
    </row>
    <row r="292" spans="2:65" s="12" customFormat="1" ht="10.199999999999999">
      <c r="B292" s="149"/>
      <c r="D292" s="150" t="s">
        <v>174</v>
      </c>
      <c r="E292" s="151" t="s">
        <v>19</v>
      </c>
      <c r="F292" s="152" t="s">
        <v>728</v>
      </c>
      <c r="H292" s="151" t="s">
        <v>19</v>
      </c>
      <c r="I292" s="153"/>
      <c r="L292" s="149"/>
      <c r="M292" s="154"/>
      <c r="T292" s="155"/>
      <c r="AT292" s="151" t="s">
        <v>174</v>
      </c>
      <c r="AU292" s="151" t="s">
        <v>81</v>
      </c>
      <c r="AV292" s="12" t="s">
        <v>79</v>
      </c>
      <c r="AW292" s="12" t="s">
        <v>33</v>
      </c>
      <c r="AX292" s="12" t="s">
        <v>71</v>
      </c>
      <c r="AY292" s="151" t="s">
        <v>163</v>
      </c>
    </row>
    <row r="293" spans="2:65" s="12" customFormat="1" ht="10.199999999999999">
      <c r="B293" s="149"/>
      <c r="D293" s="150" t="s">
        <v>174</v>
      </c>
      <c r="E293" s="151" t="s">
        <v>19</v>
      </c>
      <c r="F293" s="152" t="s">
        <v>375</v>
      </c>
      <c r="H293" s="151" t="s">
        <v>19</v>
      </c>
      <c r="I293" s="153"/>
      <c r="L293" s="149"/>
      <c r="M293" s="154"/>
      <c r="T293" s="155"/>
      <c r="AT293" s="151" t="s">
        <v>174</v>
      </c>
      <c r="AU293" s="151" t="s">
        <v>81</v>
      </c>
      <c r="AV293" s="12" t="s">
        <v>79</v>
      </c>
      <c r="AW293" s="12" t="s">
        <v>33</v>
      </c>
      <c r="AX293" s="12" t="s">
        <v>71</v>
      </c>
      <c r="AY293" s="151" t="s">
        <v>163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729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3" customFormat="1" ht="10.199999999999999">
      <c r="B295" s="156"/>
      <c r="D295" s="150" t="s">
        <v>174</v>
      </c>
      <c r="E295" s="157" t="s">
        <v>19</v>
      </c>
      <c r="F295" s="158" t="s">
        <v>750</v>
      </c>
      <c r="H295" s="159">
        <v>0.24</v>
      </c>
      <c r="I295" s="160"/>
      <c r="L295" s="156"/>
      <c r="M295" s="161"/>
      <c r="T295" s="162"/>
      <c r="AT295" s="157" t="s">
        <v>174</v>
      </c>
      <c r="AU295" s="157" t="s">
        <v>81</v>
      </c>
      <c r="AV295" s="13" t="s">
        <v>81</v>
      </c>
      <c r="AW295" s="13" t="s">
        <v>33</v>
      </c>
      <c r="AX295" s="13" t="s">
        <v>71</v>
      </c>
      <c r="AY295" s="157" t="s">
        <v>163</v>
      </c>
    </row>
    <row r="296" spans="2:65" s="13" customFormat="1" ht="10.199999999999999">
      <c r="B296" s="156"/>
      <c r="D296" s="150" t="s">
        <v>174</v>
      </c>
      <c r="E296" s="157" t="s">
        <v>19</v>
      </c>
      <c r="F296" s="158" t="s">
        <v>750</v>
      </c>
      <c r="H296" s="159">
        <v>0.24</v>
      </c>
      <c r="I296" s="160"/>
      <c r="L296" s="156"/>
      <c r="M296" s="161"/>
      <c r="T296" s="162"/>
      <c r="AT296" s="157" t="s">
        <v>174</v>
      </c>
      <c r="AU296" s="157" t="s">
        <v>81</v>
      </c>
      <c r="AV296" s="13" t="s">
        <v>81</v>
      </c>
      <c r="AW296" s="13" t="s">
        <v>33</v>
      </c>
      <c r="AX296" s="13" t="s">
        <v>71</v>
      </c>
      <c r="AY296" s="157" t="s">
        <v>163</v>
      </c>
    </row>
    <row r="297" spans="2:65" s="12" customFormat="1" ht="10.199999999999999">
      <c r="B297" s="149"/>
      <c r="D297" s="150" t="s">
        <v>174</v>
      </c>
      <c r="E297" s="151" t="s">
        <v>19</v>
      </c>
      <c r="F297" s="152" t="s">
        <v>731</v>
      </c>
      <c r="H297" s="151" t="s">
        <v>19</v>
      </c>
      <c r="I297" s="153"/>
      <c r="L297" s="149"/>
      <c r="M297" s="154"/>
      <c r="T297" s="155"/>
      <c r="AT297" s="151" t="s">
        <v>174</v>
      </c>
      <c r="AU297" s="151" t="s">
        <v>81</v>
      </c>
      <c r="AV297" s="12" t="s">
        <v>79</v>
      </c>
      <c r="AW297" s="12" t="s">
        <v>33</v>
      </c>
      <c r="AX297" s="12" t="s">
        <v>71</v>
      </c>
      <c r="AY297" s="151" t="s">
        <v>163</v>
      </c>
    </row>
    <row r="298" spans="2:65" s="13" customFormat="1" ht="10.199999999999999">
      <c r="B298" s="156"/>
      <c r="D298" s="150" t="s">
        <v>174</v>
      </c>
      <c r="E298" s="157" t="s">
        <v>19</v>
      </c>
      <c r="F298" s="158" t="s">
        <v>750</v>
      </c>
      <c r="H298" s="159">
        <v>0.24</v>
      </c>
      <c r="I298" s="160"/>
      <c r="L298" s="156"/>
      <c r="M298" s="161"/>
      <c r="T298" s="162"/>
      <c r="AT298" s="157" t="s">
        <v>174</v>
      </c>
      <c r="AU298" s="157" t="s">
        <v>81</v>
      </c>
      <c r="AV298" s="13" t="s">
        <v>81</v>
      </c>
      <c r="AW298" s="13" t="s">
        <v>33</v>
      </c>
      <c r="AX298" s="13" t="s">
        <v>71</v>
      </c>
      <c r="AY298" s="157" t="s">
        <v>163</v>
      </c>
    </row>
    <row r="299" spans="2:65" s="13" customFormat="1" ht="10.199999999999999">
      <c r="B299" s="156"/>
      <c r="D299" s="150" t="s">
        <v>174</v>
      </c>
      <c r="E299" s="157" t="s">
        <v>19</v>
      </c>
      <c r="F299" s="158" t="s">
        <v>750</v>
      </c>
      <c r="H299" s="159">
        <v>0.24</v>
      </c>
      <c r="I299" s="160"/>
      <c r="L299" s="156"/>
      <c r="M299" s="161"/>
      <c r="T299" s="162"/>
      <c r="AT299" s="157" t="s">
        <v>174</v>
      </c>
      <c r="AU299" s="157" t="s">
        <v>81</v>
      </c>
      <c r="AV299" s="13" t="s">
        <v>81</v>
      </c>
      <c r="AW299" s="13" t="s">
        <v>33</v>
      </c>
      <c r="AX299" s="13" t="s">
        <v>71</v>
      </c>
      <c r="AY299" s="157" t="s">
        <v>163</v>
      </c>
    </row>
    <row r="300" spans="2:65" s="12" customFormat="1" ht="10.199999999999999">
      <c r="B300" s="149"/>
      <c r="D300" s="150" t="s">
        <v>174</v>
      </c>
      <c r="E300" s="151" t="s">
        <v>19</v>
      </c>
      <c r="F300" s="152" t="s">
        <v>732</v>
      </c>
      <c r="H300" s="151" t="s">
        <v>19</v>
      </c>
      <c r="I300" s="153"/>
      <c r="L300" s="149"/>
      <c r="M300" s="154"/>
      <c r="T300" s="155"/>
      <c r="AT300" s="151" t="s">
        <v>174</v>
      </c>
      <c r="AU300" s="151" t="s">
        <v>81</v>
      </c>
      <c r="AV300" s="12" t="s">
        <v>79</v>
      </c>
      <c r="AW300" s="12" t="s">
        <v>33</v>
      </c>
      <c r="AX300" s="12" t="s">
        <v>71</v>
      </c>
      <c r="AY300" s="151" t="s">
        <v>163</v>
      </c>
    </row>
    <row r="301" spans="2:65" s="13" customFormat="1" ht="10.199999999999999">
      <c r="B301" s="156"/>
      <c r="D301" s="150" t="s">
        <v>174</v>
      </c>
      <c r="E301" s="157" t="s">
        <v>19</v>
      </c>
      <c r="F301" s="158" t="s">
        <v>751</v>
      </c>
      <c r="H301" s="159">
        <v>1.18</v>
      </c>
      <c r="I301" s="160"/>
      <c r="L301" s="156"/>
      <c r="M301" s="161"/>
      <c r="T301" s="162"/>
      <c r="AT301" s="157" t="s">
        <v>174</v>
      </c>
      <c r="AU301" s="157" t="s">
        <v>81</v>
      </c>
      <c r="AV301" s="13" t="s">
        <v>81</v>
      </c>
      <c r="AW301" s="13" t="s">
        <v>33</v>
      </c>
      <c r="AX301" s="13" t="s">
        <v>71</v>
      </c>
      <c r="AY301" s="157" t="s">
        <v>163</v>
      </c>
    </row>
    <row r="302" spans="2:65" s="12" customFormat="1" ht="10.199999999999999">
      <c r="B302" s="149"/>
      <c r="D302" s="150" t="s">
        <v>174</v>
      </c>
      <c r="E302" s="151" t="s">
        <v>19</v>
      </c>
      <c r="F302" s="152" t="s">
        <v>734</v>
      </c>
      <c r="H302" s="151" t="s">
        <v>19</v>
      </c>
      <c r="I302" s="153"/>
      <c r="L302" s="149"/>
      <c r="M302" s="154"/>
      <c r="T302" s="155"/>
      <c r="AT302" s="151" t="s">
        <v>174</v>
      </c>
      <c r="AU302" s="151" t="s">
        <v>81</v>
      </c>
      <c r="AV302" s="12" t="s">
        <v>79</v>
      </c>
      <c r="AW302" s="12" t="s">
        <v>33</v>
      </c>
      <c r="AX302" s="12" t="s">
        <v>71</v>
      </c>
      <c r="AY302" s="151" t="s">
        <v>163</v>
      </c>
    </row>
    <row r="303" spans="2:65" s="13" customFormat="1" ht="10.199999999999999">
      <c r="B303" s="156"/>
      <c r="D303" s="150" t="s">
        <v>174</v>
      </c>
      <c r="E303" s="157" t="s">
        <v>19</v>
      </c>
      <c r="F303" s="158" t="s">
        <v>751</v>
      </c>
      <c r="H303" s="159">
        <v>1.18</v>
      </c>
      <c r="I303" s="160"/>
      <c r="L303" s="156"/>
      <c r="M303" s="161"/>
      <c r="T303" s="162"/>
      <c r="AT303" s="157" t="s">
        <v>174</v>
      </c>
      <c r="AU303" s="157" t="s">
        <v>81</v>
      </c>
      <c r="AV303" s="13" t="s">
        <v>81</v>
      </c>
      <c r="AW303" s="13" t="s">
        <v>33</v>
      </c>
      <c r="AX303" s="13" t="s">
        <v>71</v>
      </c>
      <c r="AY303" s="157" t="s">
        <v>163</v>
      </c>
    </row>
    <row r="304" spans="2:65" s="14" customFormat="1" ht="10.199999999999999">
      <c r="B304" s="163"/>
      <c r="D304" s="150" t="s">
        <v>174</v>
      </c>
      <c r="E304" s="164" t="s">
        <v>19</v>
      </c>
      <c r="F304" s="165" t="s">
        <v>177</v>
      </c>
      <c r="H304" s="166">
        <v>3.3199999999999994</v>
      </c>
      <c r="I304" s="167"/>
      <c r="L304" s="163"/>
      <c r="M304" s="168"/>
      <c r="T304" s="169"/>
      <c r="AT304" s="164" t="s">
        <v>174</v>
      </c>
      <c r="AU304" s="164" t="s">
        <v>81</v>
      </c>
      <c r="AV304" s="14" t="s">
        <v>170</v>
      </c>
      <c r="AW304" s="14" t="s">
        <v>33</v>
      </c>
      <c r="AX304" s="14" t="s">
        <v>79</v>
      </c>
      <c r="AY304" s="164" t="s">
        <v>163</v>
      </c>
    </row>
    <row r="305" spans="2:65" s="1" customFormat="1" ht="21.75" customHeight="1">
      <c r="B305" s="33"/>
      <c r="C305" s="132" t="s">
        <v>272</v>
      </c>
      <c r="D305" s="132" t="s">
        <v>165</v>
      </c>
      <c r="E305" s="133" t="s">
        <v>402</v>
      </c>
      <c r="F305" s="134" t="s">
        <v>403</v>
      </c>
      <c r="G305" s="135" t="s">
        <v>191</v>
      </c>
      <c r="H305" s="136">
        <v>3.32</v>
      </c>
      <c r="I305" s="137"/>
      <c r="J305" s="138">
        <f>ROUND(I305*H305,2)</f>
        <v>0</v>
      </c>
      <c r="K305" s="134" t="s">
        <v>169</v>
      </c>
      <c r="L305" s="33"/>
      <c r="M305" s="139" t="s">
        <v>19</v>
      </c>
      <c r="N305" s="140" t="s">
        <v>42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170</v>
      </c>
      <c r="AT305" s="143" t="s">
        <v>165</v>
      </c>
      <c r="AU305" s="143" t="s">
        <v>81</v>
      </c>
      <c r="AY305" s="18" t="s">
        <v>163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0</v>
      </c>
      <c r="BL305" s="18" t="s">
        <v>170</v>
      </c>
      <c r="BM305" s="143" t="s">
        <v>752</v>
      </c>
    </row>
    <row r="306" spans="2:65" s="1" customFormat="1" ht="10.199999999999999">
      <c r="B306" s="33"/>
      <c r="D306" s="145" t="s">
        <v>172</v>
      </c>
      <c r="F306" s="146" t="s">
        <v>405</v>
      </c>
      <c r="I306" s="147"/>
      <c r="L306" s="33"/>
      <c r="M306" s="148"/>
      <c r="T306" s="54"/>
      <c r="AT306" s="18" t="s">
        <v>172</v>
      </c>
      <c r="AU306" s="18" t="s">
        <v>81</v>
      </c>
    </row>
    <row r="307" spans="2:65" s="12" customFormat="1" ht="10.199999999999999">
      <c r="B307" s="149"/>
      <c r="D307" s="150" t="s">
        <v>174</v>
      </c>
      <c r="E307" s="151" t="s">
        <v>19</v>
      </c>
      <c r="F307" s="152" t="s">
        <v>728</v>
      </c>
      <c r="H307" s="151" t="s">
        <v>19</v>
      </c>
      <c r="I307" s="153"/>
      <c r="L307" s="149"/>
      <c r="M307" s="154"/>
      <c r="T307" s="155"/>
      <c r="AT307" s="151" t="s">
        <v>174</v>
      </c>
      <c r="AU307" s="151" t="s">
        <v>81</v>
      </c>
      <c r="AV307" s="12" t="s">
        <v>79</v>
      </c>
      <c r="AW307" s="12" t="s">
        <v>33</v>
      </c>
      <c r="AX307" s="12" t="s">
        <v>71</v>
      </c>
      <c r="AY307" s="151" t="s">
        <v>163</v>
      </c>
    </row>
    <row r="308" spans="2:65" s="12" customFormat="1" ht="10.199999999999999">
      <c r="B308" s="149"/>
      <c r="D308" s="150" t="s">
        <v>174</v>
      </c>
      <c r="E308" s="151" t="s">
        <v>19</v>
      </c>
      <c r="F308" s="152" t="s">
        <v>375</v>
      </c>
      <c r="H308" s="151" t="s">
        <v>19</v>
      </c>
      <c r="I308" s="153"/>
      <c r="L308" s="149"/>
      <c r="M308" s="154"/>
      <c r="T308" s="155"/>
      <c r="AT308" s="151" t="s">
        <v>174</v>
      </c>
      <c r="AU308" s="151" t="s">
        <v>81</v>
      </c>
      <c r="AV308" s="12" t="s">
        <v>79</v>
      </c>
      <c r="AW308" s="12" t="s">
        <v>33</v>
      </c>
      <c r="AX308" s="12" t="s">
        <v>71</v>
      </c>
      <c r="AY308" s="151" t="s">
        <v>163</v>
      </c>
    </row>
    <row r="309" spans="2:65" s="12" customFormat="1" ht="10.199999999999999">
      <c r="B309" s="149"/>
      <c r="D309" s="150" t="s">
        <v>174</v>
      </c>
      <c r="E309" s="151" t="s">
        <v>19</v>
      </c>
      <c r="F309" s="152" t="s">
        <v>729</v>
      </c>
      <c r="H309" s="151" t="s">
        <v>19</v>
      </c>
      <c r="I309" s="153"/>
      <c r="L309" s="149"/>
      <c r="M309" s="154"/>
      <c r="T309" s="155"/>
      <c r="AT309" s="151" t="s">
        <v>174</v>
      </c>
      <c r="AU309" s="151" t="s">
        <v>81</v>
      </c>
      <c r="AV309" s="12" t="s">
        <v>79</v>
      </c>
      <c r="AW309" s="12" t="s">
        <v>33</v>
      </c>
      <c r="AX309" s="12" t="s">
        <v>71</v>
      </c>
      <c r="AY309" s="151" t="s">
        <v>163</v>
      </c>
    </row>
    <row r="310" spans="2:65" s="13" customFormat="1" ht="10.199999999999999">
      <c r="B310" s="156"/>
      <c r="D310" s="150" t="s">
        <v>174</v>
      </c>
      <c r="E310" s="157" t="s">
        <v>19</v>
      </c>
      <c r="F310" s="158" t="s">
        <v>750</v>
      </c>
      <c r="H310" s="159">
        <v>0.24</v>
      </c>
      <c r="I310" s="160"/>
      <c r="L310" s="156"/>
      <c r="M310" s="161"/>
      <c r="T310" s="162"/>
      <c r="AT310" s="157" t="s">
        <v>174</v>
      </c>
      <c r="AU310" s="157" t="s">
        <v>81</v>
      </c>
      <c r="AV310" s="13" t="s">
        <v>81</v>
      </c>
      <c r="AW310" s="13" t="s">
        <v>33</v>
      </c>
      <c r="AX310" s="13" t="s">
        <v>71</v>
      </c>
      <c r="AY310" s="157" t="s">
        <v>163</v>
      </c>
    </row>
    <row r="311" spans="2:65" s="13" customFormat="1" ht="10.199999999999999">
      <c r="B311" s="156"/>
      <c r="D311" s="150" t="s">
        <v>174</v>
      </c>
      <c r="E311" s="157" t="s">
        <v>19</v>
      </c>
      <c r="F311" s="158" t="s">
        <v>750</v>
      </c>
      <c r="H311" s="159">
        <v>0.24</v>
      </c>
      <c r="I311" s="160"/>
      <c r="L311" s="156"/>
      <c r="M311" s="161"/>
      <c r="T311" s="162"/>
      <c r="AT311" s="157" t="s">
        <v>174</v>
      </c>
      <c r="AU311" s="157" t="s">
        <v>81</v>
      </c>
      <c r="AV311" s="13" t="s">
        <v>81</v>
      </c>
      <c r="AW311" s="13" t="s">
        <v>33</v>
      </c>
      <c r="AX311" s="13" t="s">
        <v>71</v>
      </c>
      <c r="AY311" s="157" t="s">
        <v>163</v>
      </c>
    </row>
    <row r="312" spans="2:65" s="12" customFormat="1" ht="10.199999999999999">
      <c r="B312" s="149"/>
      <c r="D312" s="150" t="s">
        <v>174</v>
      </c>
      <c r="E312" s="151" t="s">
        <v>19</v>
      </c>
      <c r="F312" s="152" t="s">
        <v>731</v>
      </c>
      <c r="H312" s="151" t="s">
        <v>19</v>
      </c>
      <c r="I312" s="153"/>
      <c r="L312" s="149"/>
      <c r="M312" s="154"/>
      <c r="T312" s="155"/>
      <c r="AT312" s="151" t="s">
        <v>174</v>
      </c>
      <c r="AU312" s="151" t="s">
        <v>81</v>
      </c>
      <c r="AV312" s="12" t="s">
        <v>79</v>
      </c>
      <c r="AW312" s="12" t="s">
        <v>33</v>
      </c>
      <c r="AX312" s="12" t="s">
        <v>71</v>
      </c>
      <c r="AY312" s="151" t="s">
        <v>163</v>
      </c>
    </row>
    <row r="313" spans="2:65" s="13" customFormat="1" ht="10.199999999999999">
      <c r="B313" s="156"/>
      <c r="D313" s="150" t="s">
        <v>174</v>
      </c>
      <c r="E313" s="157" t="s">
        <v>19</v>
      </c>
      <c r="F313" s="158" t="s">
        <v>750</v>
      </c>
      <c r="H313" s="159">
        <v>0.24</v>
      </c>
      <c r="I313" s="160"/>
      <c r="L313" s="156"/>
      <c r="M313" s="161"/>
      <c r="T313" s="162"/>
      <c r="AT313" s="157" t="s">
        <v>174</v>
      </c>
      <c r="AU313" s="157" t="s">
        <v>81</v>
      </c>
      <c r="AV313" s="13" t="s">
        <v>81</v>
      </c>
      <c r="AW313" s="13" t="s">
        <v>33</v>
      </c>
      <c r="AX313" s="13" t="s">
        <v>71</v>
      </c>
      <c r="AY313" s="157" t="s">
        <v>163</v>
      </c>
    </row>
    <row r="314" spans="2:65" s="13" customFormat="1" ht="10.199999999999999">
      <c r="B314" s="156"/>
      <c r="D314" s="150" t="s">
        <v>174</v>
      </c>
      <c r="E314" s="157" t="s">
        <v>19</v>
      </c>
      <c r="F314" s="158" t="s">
        <v>750</v>
      </c>
      <c r="H314" s="159">
        <v>0.24</v>
      </c>
      <c r="I314" s="160"/>
      <c r="L314" s="156"/>
      <c r="M314" s="161"/>
      <c r="T314" s="162"/>
      <c r="AT314" s="157" t="s">
        <v>174</v>
      </c>
      <c r="AU314" s="157" t="s">
        <v>81</v>
      </c>
      <c r="AV314" s="13" t="s">
        <v>81</v>
      </c>
      <c r="AW314" s="13" t="s">
        <v>33</v>
      </c>
      <c r="AX314" s="13" t="s">
        <v>71</v>
      </c>
      <c r="AY314" s="157" t="s">
        <v>163</v>
      </c>
    </row>
    <row r="315" spans="2:65" s="12" customFormat="1" ht="10.199999999999999">
      <c r="B315" s="149"/>
      <c r="D315" s="150" t="s">
        <v>174</v>
      </c>
      <c r="E315" s="151" t="s">
        <v>19</v>
      </c>
      <c r="F315" s="152" t="s">
        <v>732</v>
      </c>
      <c r="H315" s="151" t="s">
        <v>19</v>
      </c>
      <c r="I315" s="153"/>
      <c r="L315" s="149"/>
      <c r="M315" s="154"/>
      <c r="T315" s="155"/>
      <c r="AT315" s="151" t="s">
        <v>174</v>
      </c>
      <c r="AU315" s="151" t="s">
        <v>81</v>
      </c>
      <c r="AV315" s="12" t="s">
        <v>79</v>
      </c>
      <c r="AW315" s="12" t="s">
        <v>33</v>
      </c>
      <c r="AX315" s="12" t="s">
        <v>71</v>
      </c>
      <c r="AY315" s="151" t="s">
        <v>163</v>
      </c>
    </row>
    <row r="316" spans="2:65" s="13" customFormat="1" ht="10.199999999999999">
      <c r="B316" s="156"/>
      <c r="D316" s="150" t="s">
        <v>174</v>
      </c>
      <c r="E316" s="157" t="s">
        <v>19</v>
      </c>
      <c r="F316" s="158" t="s">
        <v>751</v>
      </c>
      <c r="H316" s="159">
        <v>1.18</v>
      </c>
      <c r="I316" s="160"/>
      <c r="L316" s="156"/>
      <c r="M316" s="161"/>
      <c r="T316" s="162"/>
      <c r="AT316" s="157" t="s">
        <v>174</v>
      </c>
      <c r="AU316" s="157" t="s">
        <v>81</v>
      </c>
      <c r="AV316" s="13" t="s">
        <v>81</v>
      </c>
      <c r="AW316" s="13" t="s">
        <v>33</v>
      </c>
      <c r="AX316" s="13" t="s">
        <v>71</v>
      </c>
      <c r="AY316" s="157" t="s">
        <v>163</v>
      </c>
    </row>
    <row r="317" spans="2:65" s="12" customFormat="1" ht="10.199999999999999">
      <c r="B317" s="149"/>
      <c r="D317" s="150" t="s">
        <v>174</v>
      </c>
      <c r="E317" s="151" t="s">
        <v>19</v>
      </c>
      <c r="F317" s="152" t="s">
        <v>734</v>
      </c>
      <c r="H317" s="151" t="s">
        <v>19</v>
      </c>
      <c r="I317" s="153"/>
      <c r="L317" s="149"/>
      <c r="M317" s="154"/>
      <c r="T317" s="155"/>
      <c r="AT317" s="151" t="s">
        <v>174</v>
      </c>
      <c r="AU317" s="151" t="s">
        <v>81</v>
      </c>
      <c r="AV317" s="12" t="s">
        <v>79</v>
      </c>
      <c r="AW317" s="12" t="s">
        <v>33</v>
      </c>
      <c r="AX317" s="12" t="s">
        <v>71</v>
      </c>
      <c r="AY317" s="151" t="s">
        <v>163</v>
      </c>
    </row>
    <row r="318" spans="2:65" s="13" customFormat="1" ht="10.199999999999999">
      <c r="B318" s="156"/>
      <c r="D318" s="150" t="s">
        <v>174</v>
      </c>
      <c r="E318" s="157" t="s">
        <v>19</v>
      </c>
      <c r="F318" s="158" t="s">
        <v>751</v>
      </c>
      <c r="H318" s="159">
        <v>1.18</v>
      </c>
      <c r="I318" s="160"/>
      <c r="L318" s="156"/>
      <c r="M318" s="161"/>
      <c r="T318" s="162"/>
      <c r="AT318" s="157" t="s">
        <v>174</v>
      </c>
      <c r="AU318" s="157" t="s">
        <v>81</v>
      </c>
      <c r="AV318" s="13" t="s">
        <v>81</v>
      </c>
      <c r="AW318" s="13" t="s">
        <v>33</v>
      </c>
      <c r="AX318" s="13" t="s">
        <v>71</v>
      </c>
      <c r="AY318" s="157" t="s">
        <v>163</v>
      </c>
    </row>
    <row r="319" spans="2:65" s="14" customFormat="1" ht="10.199999999999999">
      <c r="B319" s="163"/>
      <c r="D319" s="150" t="s">
        <v>174</v>
      </c>
      <c r="E319" s="164" t="s">
        <v>19</v>
      </c>
      <c r="F319" s="165" t="s">
        <v>177</v>
      </c>
      <c r="H319" s="166">
        <v>3.3199999999999994</v>
      </c>
      <c r="I319" s="167"/>
      <c r="L319" s="163"/>
      <c r="M319" s="168"/>
      <c r="T319" s="169"/>
      <c r="AT319" s="164" t="s">
        <v>174</v>
      </c>
      <c r="AU319" s="164" t="s">
        <v>81</v>
      </c>
      <c r="AV319" s="14" t="s">
        <v>170</v>
      </c>
      <c r="AW319" s="14" t="s">
        <v>33</v>
      </c>
      <c r="AX319" s="14" t="s">
        <v>79</v>
      </c>
      <c r="AY319" s="164" t="s">
        <v>163</v>
      </c>
    </row>
    <row r="320" spans="2:65" s="1" customFormat="1" ht="24.15" customHeight="1">
      <c r="B320" s="33"/>
      <c r="C320" s="132" t="s">
        <v>276</v>
      </c>
      <c r="D320" s="132" t="s">
        <v>165</v>
      </c>
      <c r="E320" s="133" t="s">
        <v>406</v>
      </c>
      <c r="F320" s="134" t="s">
        <v>407</v>
      </c>
      <c r="G320" s="135" t="s">
        <v>191</v>
      </c>
      <c r="H320" s="136">
        <v>3.32</v>
      </c>
      <c r="I320" s="137"/>
      <c r="J320" s="138">
        <f>ROUND(I320*H320,2)</f>
        <v>0</v>
      </c>
      <c r="K320" s="134" t="s">
        <v>169</v>
      </c>
      <c r="L320" s="33"/>
      <c r="M320" s="139" t="s">
        <v>19</v>
      </c>
      <c r="N320" s="140" t="s">
        <v>42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170</v>
      </c>
      <c r="AT320" s="143" t="s">
        <v>165</v>
      </c>
      <c r="AU320" s="143" t="s">
        <v>81</v>
      </c>
      <c r="AY320" s="18" t="s">
        <v>163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79</v>
      </c>
      <c r="BK320" s="144">
        <f>ROUND(I320*H320,2)</f>
        <v>0</v>
      </c>
      <c r="BL320" s="18" t="s">
        <v>170</v>
      </c>
      <c r="BM320" s="143" t="s">
        <v>408</v>
      </c>
    </row>
    <row r="321" spans="2:65" s="1" customFormat="1" ht="10.199999999999999">
      <c r="B321" s="33"/>
      <c r="D321" s="145" t="s">
        <v>172</v>
      </c>
      <c r="F321" s="146" t="s">
        <v>409</v>
      </c>
      <c r="I321" s="147"/>
      <c r="L321" s="33"/>
      <c r="M321" s="148"/>
      <c r="T321" s="54"/>
      <c r="AT321" s="18" t="s">
        <v>172</v>
      </c>
      <c r="AU321" s="18" t="s">
        <v>81</v>
      </c>
    </row>
    <row r="322" spans="2:65" s="12" customFormat="1" ht="10.199999999999999">
      <c r="B322" s="149"/>
      <c r="D322" s="150" t="s">
        <v>174</v>
      </c>
      <c r="E322" s="151" t="s">
        <v>19</v>
      </c>
      <c r="F322" s="152" t="s">
        <v>728</v>
      </c>
      <c r="H322" s="151" t="s">
        <v>19</v>
      </c>
      <c r="I322" s="153"/>
      <c r="L322" s="149"/>
      <c r="M322" s="154"/>
      <c r="T322" s="155"/>
      <c r="AT322" s="151" t="s">
        <v>174</v>
      </c>
      <c r="AU322" s="151" t="s">
        <v>81</v>
      </c>
      <c r="AV322" s="12" t="s">
        <v>79</v>
      </c>
      <c r="AW322" s="12" t="s">
        <v>33</v>
      </c>
      <c r="AX322" s="12" t="s">
        <v>71</v>
      </c>
      <c r="AY322" s="151" t="s">
        <v>163</v>
      </c>
    </row>
    <row r="323" spans="2:65" s="12" customFormat="1" ht="10.199999999999999">
      <c r="B323" s="149"/>
      <c r="D323" s="150" t="s">
        <v>174</v>
      </c>
      <c r="E323" s="151" t="s">
        <v>19</v>
      </c>
      <c r="F323" s="152" t="s">
        <v>375</v>
      </c>
      <c r="H323" s="151" t="s">
        <v>19</v>
      </c>
      <c r="I323" s="153"/>
      <c r="L323" s="149"/>
      <c r="M323" s="154"/>
      <c r="T323" s="155"/>
      <c r="AT323" s="151" t="s">
        <v>174</v>
      </c>
      <c r="AU323" s="151" t="s">
        <v>81</v>
      </c>
      <c r="AV323" s="12" t="s">
        <v>79</v>
      </c>
      <c r="AW323" s="12" t="s">
        <v>33</v>
      </c>
      <c r="AX323" s="12" t="s">
        <v>71</v>
      </c>
      <c r="AY323" s="151" t="s">
        <v>163</v>
      </c>
    </row>
    <row r="324" spans="2:65" s="12" customFormat="1" ht="10.199999999999999">
      <c r="B324" s="149"/>
      <c r="D324" s="150" t="s">
        <v>174</v>
      </c>
      <c r="E324" s="151" t="s">
        <v>19</v>
      </c>
      <c r="F324" s="152" t="s">
        <v>729</v>
      </c>
      <c r="H324" s="151" t="s">
        <v>19</v>
      </c>
      <c r="I324" s="153"/>
      <c r="L324" s="149"/>
      <c r="M324" s="154"/>
      <c r="T324" s="155"/>
      <c r="AT324" s="151" t="s">
        <v>174</v>
      </c>
      <c r="AU324" s="151" t="s">
        <v>81</v>
      </c>
      <c r="AV324" s="12" t="s">
        <v>79</v>
      </c>
      <c r="AW324" s="12" t="s">
        <v>33</v>
      </c>
      <c r="AX324" s="12" t="s">
        <v>71</v>
      </c>
      <c r="AY324" s="151" t="s">
        <v>163</v>
      </c>
    </row>
    <row r="325" spans="2:65" s="13" customFormat="1" ht="10.199999999999999">
      <c r="B325" s="156"/>
      <c r="D325" s="150" t="s">
        <v>174</v>
      </c>
      <c r="E325" s="157" t="s">
        <v>19</v>
      </c>
      <c r="F325" s="158" t="s">
        <v>750</v>
      </c>
      <c r="H325" s="159">
        <v>0.24</v>
      </c>
      <c r="I325" s="160"/>
      <c r="L325" s="156"/>
      <c r="M325" s="161"/>
      <c r="T325" s="162"/>
      <c r="AT325" s="157" t="s">
        <v>174</v>
      </c>
      <c r="AU325" s="157" t="s">
        <v>81</v>
      </c>
      <c r="AV325" s="13" t="s">
        <v>81</v>
      </c>
      <c r="AW325" s="13" t="s">
        <v>33</v>
      </c>
      <c r="AX325" s="13" t="s">
        <v>71</v>
      </c>
      <c r="AY325" s="157" t="s">
        <v>163</v>
      </c>
    </row>
    <row r="326" spans="2:65" s="13" customFormat="1" ht="10.199999999999999">
      <c r="B326" s="156"/>
      <c r="D326" s="150" t="s">
        <v>174</v>
      </c>
      <c r="E326" s="157" t="s">
        <v>19</v>
      </c>
      <c r="F326" s="158" t="s">
        <v>750</v>
      </c>
      <c r="H326" s="159">
        <v>0.24</v>
      </c>
      <c r="I326" s="160"/>
      <c r="L326" s="156"/>
      <c r="M326" s="161"/>
      <c r="T326" s="162"/>
      <c r="AT326" s="157" t="s">
        <v>174</v>
      </c>
      <c r="AU326" s="157" t="s">
        <v>81</v>
      </c>
      <c r="AV326" s="13" t="s">
        <v>81</v>
      </c>
      <c r="AW326" s="13" t="s">
        <v>33</v>
      </c>
      <c r="AX326" s="13" t="s">
        <v>71</v>
      </c>
      <c r="AY326" s="157" t="s">
        <v>163</v>
      </c>
    </row>
    <row r="327" spans="2:65" s="12" customFormat="1" ht="10.199999999999999">
      <c r="B327" s="149"/>
      <c r="D327" s="150" t="s">
        <v>174</v>
      </c>
      <c r="E327" s="151" t="s">
        <v>19</v>
      </c>
      <c r="F327" s="152" t="s">
        <v>731</v>
      </c>
      <c r="H327" s="151" t="s">
        <v>19</v>
      </c>
      <c r="I327" s="153"/>
      <c r="L327" s="149"/>
      <c r="M327" s="154"/>
      <c r="T327" s="155"/>
      <c r="AT327" s="151" t="s">
        <v>174</v>
      </c>
      <c r="AU327" s="151" t="s">
        <v>81</v>
      </c>
      <c r="AV327" s="12" t="s">
        <v>79</v>
      </c>
      <c r="AW327" s="12" t="s">
        <v>33</v>
      </c>
      <c r="AX327" s="12" t="s">
        <v>71</v>
      </c>
      <c r="AY327" s="151" t="s">
        <v>163</v>
      </c>
    </row>
    <row r="328" spans="2:65" s="13" customFormat="1" ht="10.199999999999999">
      <c r="B328" s="156"/>
      <c r="D328" s="150" t="s">
        <v>174</v>
      </c>
      <c r="E328" s="157" t="s">
        <v>19</v>
      </c>
      <c r="F328" s="158" t="s">
        <v>750</v>
      </c>
      <c r="H328" s="159">
        <v>0.24</v>
      </c>
      <c r="I328" s="160"/>
      <c r="L328" s="156"/>
      <c r="M328" s="161"/>
      <c r="T328" s="162"/>
      <c r="AT328" s="157" t="s">
        <v>174</v>
      </c>
      <c r="AU328" s="157" t="s">
        <v>81</v>
      </c>
      <c r="AV328" s="13" t="s">
        <v>81</v>
      </c>
      <c r="AW328" s="13" t="s">
        <v>33</v>
      </c>
      <c r="AX328" s="13" t="s">
        <v>71</v>
      </c>
      <c r="AY328" s="157" t="s">
        <v>163</v>
      </c>
    </row>
    <row r="329" spans="2:65" s="13" customFormat="1" ht="10.199999999999999">
      <c r="B329" s="156"/>
      <c r="D329" s="150" t="s">
        <v>174</v>
      </c>
      <c r="E329" s="157" t="s">
        <v>19</v>
      </c>
      <c r="F329" s="158" t="s">
        <v>750</v>
      </c>
      <c r="H329" s="159">
        <v>0.24</v>
      </c>
      <c r="I329" s="160"/>
      <c r="L329" s="156"/>
      <c r="M329" s="161"/>
      <c r="T329" s="162"/>
      <c r="AT329" s="157" t="s">
        <v>174</v>
      </c>
      <c r="AU329" s="157" t="s">
        <v>81</v>
      </c>
      <c r="AV329" s="13" t="s">
        <v>81</v>
      </c>
      <c r="AW329" s="13" t="s">
        <v>33</v>
      </c>
      <c r="AX329" s="13" t="s">
        <v>71</v>
      </c>
      <c r="AY329" s="157" t="s">
        <v>163</v>
      </c>
    </row>
    <row r="330" spans="2:65" s="12" customFormat="1" ht="10.199999999999999">
      <c r="B330" s="149"/>
      <c r="D330" s="150" t="s">
        <v>174</v>
      </c>
      <c r="E330" s="151" t="s">
        <v>19</v>
      </c>
      <c r="F330" s="152" t="s">
        <v>732</v>
      </c>
      <c r="H330" s="151" t="s">
        <v>19</v>
      </c>
      <c r="I330" s="153"/>
      <c r="L330" s="149"/>
      <c r="M330" s="154"/>
      <c r="T330" s="155"/>
      <c r="AT330" s="151" t="s">
        <v>174</v>
      </c>
      <c r="AU330" s="151" t="s">
        <v>81</v>
      </c>
      <c r="AV330" s="12" t="s">
        <v>79</v>
      </c>
      <c r="AW330" s="12" t="s">
        <v>33</v>
      </c>
      <c r="AX330" s="12" t="s">
        <v>71</v>
      </c>
      <c r="AY330" s="151" t="s">
        <v>163</v>
      </c>
    </row>
    <row r="331" spans="2:65" s="13" customFormat="1" ht="10.199999999999999">
      <c r="B331" s="156"/>
      <c r="D331" s="150" t="s">
        <v>174</v>
      </c>
      <c r="E331" s="157" t="s">
        <v>19</v>
      </c>
      <c r="F331" s="158" t="s">
        <v>751</v>
      </c>
      <c r="H331" s="159">
        <v>1.18</v>
      </c>
      <c r="I331" s="160"/>
      <c r="L331" s="156"/>
      <c r="M331" s="161"/>
      <c r="T331" s="162"/>
      <c r="AT331" s="157" t="s">
        <v>174</v>
      </c>
      <c r="AU331" s="157" t="s">
        <v>81</v>
      </c>
      <c r="AV331" s="13" t="s">
        <v>81</v>
      </c>
      <c r="AW331" s="13" t="s">
        <v>33</v>
      </c>
      <c r="AX331" s="13" t="s">
        <v>71</v>
      </c>
      <c r="AY331" s="157" t="s">
        <v>163</v>
      </c>
    </row>
    <row r="332" spans="2:65" s="12" customFormat="1" ht="10.199999999999999">
      <c r="B332" s="149"/>
      <c r="D332" s="150" t="s">
        <v>174</v>
      </c>
      <c r="E332" s="151" t="s">
        <v>19</v>
      </c>
      <c r="F332" s="152" t="s">
        <v>734</v>
      </c>
      <c r="H332" s="151" t="s">
        <v>19</v>
      </c>
      <c r="I332" s="153"/>
      <c r="L332" s="149"/>
      <c r="M332" s="154"/>
      <c r="T332" s="155"/>
      <c r="AT332" s="151" t="s">
        <v>174</v>
      </c>
      <c r="AU332" s="151" t="s">
        <v>81</v>
      </c>
      <c r="AV332" s="12" t="s">
        <v>79</v>
      </c>
      <c r="AW332" s="12" t="s">
        <v>33</v>
      </c>
      <c r="AX332" s="12" t="s">
        <v>71</v>
      </c>
      <c r="AY332" s="151" t="s">
        <v>163</v>
      </c>
    </row>
    <row r="333" spans="2:65" s="13" customFormat="1" ht="10.199999999999999">
      <c r="B333" s="156"/>
      <c r="D333" s="150" t="s">
        <v>174</v>
      </c>
      <c r="E333" s="157" t="s">
        <v>19</v>
      </c>
      <c r="F333" s="158" t="s">
        <v>751</v>
      </c>
      <c r="H333" s="159">
        <v>1.18</v>
      </c>
      <c r="I333" s="160"/>
      <c r="L333" s="156"/>
      <c r="M333" s="161"/>
      <c r="T333" s="162"/>
      <c r="AT333" s="157" t="s">
        <v>174</v>
      </c>
      <c r="AU333" s="157" t="s">
        <v>81</v>
      </c>
      <c r="AV333" s="13" t="s">
        <v>81</v>
      </c>
      <c r="AW333" s="13" t="s">
        <v>33</v>
      </c>
      <c r="AX333" s="13" t="s">
        <v>71</v>
      </c>
      <c r="AY333" s="157" t="s">
        <v>163</v>
      </c>
    </row>
    <row r="334" spans="2:65" s="14" customFormat="1" ht="10.199999999999999">
      <c r="B334" s="163"/>
      <c r="D334" s="150" t="s">
        <v>174</v>
      </c>
      <c r="E334" s="164" t="s">
        <v>19</v>
      </c>
      <c r="F334" s="165" t="s">
        <v>177</v>
      </c>
      <c r="H334" s="166">
        <v>3.3199999999999994</v>
      </c>
      <c r="I334" s="167"/>
      <c r="L334" s="163"/>
      <c r="M334" s="168"/>
      <c r="T334" s="169"/>
      <c r="AT334" s="164" t="s">
        <v>174</v>
      </c>
      <c r="AU334" s="164" t="s">
        <v>81</v>
      </c>
      <c r="AV334" s="14" t="s">
        <v>170</v>
      </c>
      <c r="AW334" s="14" t="s">
        <v>33</v>
      </c>
      <c r="AX334" s="14" t="s">
        <v>79</v>
      </c>
      <c r="AY334" s="164" t="s">
        <v>163</v>
      </c>
    </row>
    <row r="335" spans="2:65" s="1" customFormat="1" ht="21.75" customHeight="1">
      <c r="B335" s="33"/>
      <c r="C335" s="132" t="s">
        <v>283</v>
      </c>
      <c r="D335" s="132" t="s">
        <v>165</v>
      </c>
      <c r="E335" s="133" t="s">
        <v>410</v>
      </c>
      <c r="F335" s="134" t="s">
        <v>411</v>
      </c>
      <c r="G335" s="135" t="s">
        <v>191</v>
      </c>
      <c r="H335" s="136">
        <v>2.36</v>
      </c>
      <c r="I335" s="137"/>
      <c r="J335" s="138">
        <f>ROUND(I335*H335,2)</f>
        <v>0</v>
      </c>
      <c r="K335" s="134" t="s">
        <v>169</v>
      </c>
      <c r="L335" s="33"/>
      <c r="M335" s="139" t="s">
        <v>19</v>
      </c>
      <c r="N335" s="140" t="s">
        <v>42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170</v>
      </c>
      <c r="AT335" s="143" t="s">
        <v>165</v>
      </c>
      <c r="AU335" s="143" t="s">
        <v>81</v>
      </c>
      <c r="AY335" s="18" t="s">
        <v>163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8" t="s">
        <v>79</v>
      </c>
      <c r="BK335" s="144">
        <f>ROUND(I335*H335,2)</f>
        <v>0</v>
      </c>
      <c r="BL335" s="18" t="s">
        <v>170</v>
      </c>
      <c r="BM335" s="143" t="s">
        <v>753</v>
      </c>
    </row>
    <row r="336" spans="2:65" s="1" customFormat="1" ht="10.199999999999999">
      <c r="B336" s="33"/>
      <c r="D336" s="145" t="s">
        <v>172</v>
      </c>
      <c r="F336" s="146" t="s">
        <v>413</v>
      </c>
      <c r="I336" s="147"/>
      <c r="L336" s="33"/>
      <c r="M336" s="148"/>
      <c r="T336" s="54"/>
      <c r="AT336" s="18" t="s">
        <v>172</v>
      </c>
      <c r="AU336" s="18" t="s">
        <v>81</v>
      </c>
    </row>
    <row r="337" spans="2:65" s="12" customFormat="1" ht="10.199999999999999">
      <c r="B337" s="149"/>
      <c r="D337" s="150" t="s">
        <v>174</v>
      </c>
      <c r="E337" s="151" t="s">
        <v>19</v>
      </c>
      <c r="F337" s="152" t="s">
        <v>728</v>
      </c>
      <c r="H337" s="151" t="s">
        <v>19</v>
      </c>
      <c r="I337" s="153"/>
      <c r="L337" s="149"/>
      <c r="M337" s="154"/>
      <c r="T337" s="155"/>
      <c r="AT337" s="151" t="s">
        <v>174</v>
      </c>
      <c r="AU337" s="151" t="s">
        <v>81</v>
      </c>
      <c r="AV337" s="12" t="s">
        <v>79</v>
      </c>
      <c r="AW337" s="12" t="s">
        <v>33</v>
      </c>
      <c r="AX337" s="12" t="s">
        <v>71</v>
      </c>
      <c r="AY337" s="151" t="s">
        <v>163</v>
      </c>
    </row>
    <row r="338" spans="2:65" s="12" customFormat="1" ht="10.199999999999999">
      <c r="B338" s="149"/>
      <c r="D338" s="150" t="s">
        <v>174</v>
      </c>
      <c r="E338" s="151" t="s">
        <v>19</v>
      </c>
      <c r="F338" s="152" t="s">
        <v>375</v>
      </c>
      <c r="H338" s="151" t="s">
        <v>19</v>
      </c>
      <c r="I338" s="153"/>
      <c r="L338" s="149"/>
      <c r="M338" s="154"/>
      <c r="T338" s="155"/>
      <c r="AT338" s="151" t="s">
        <v>174</v>
      </c>
      <c r="AU338" s="151" t="s">
        <v>81</v>
      </c>
      <c r="AV338" s="12" t="s">
        <v>79</v>
      </c>
      <c r="AW338" s="12" t="s">
        <v>33</v>
      </c>
      <c r="AX338" s="12" t="s">
        <v>71</v>
      </c>
      <c r="AY338" s="151" t="s">
        <v>163</v>
      </c>
    </row>
    <row r="339" spans="2:65" s="12" customFormat="1" ht="10.199999999999999">
      <c r="B339" s="149"/>
      <c r="D339" s="150" t="s">
        <v>174</v>
      </c>
      <c r="E339" s="151" t="s">
        <v>19</v>
      </c>
      <c r="F339" s="152" t="s">
        <v>732</v>
      </c>
      <c r="H339" s="151" t="s">
        <v>19</v>
      </c>
      <c r="I339" s="153"/>
      <c r="L339" s="149"/>
      <c r="M339" s="154"/>
      <c r="T339" s="155"/>
      <c r="AT339" s="151" t="s">
        <v>174</v>
      </c>
      <c r="AU339" s="151" t="s">
        <v>81</v>
      </c>
      <c r="AV339" s="12" t="s">
        <v>79</v>
      </c>
      <c r="AW339" s="12" t="s">
        <v>33</v>
      </c>
      <c r="AX339" s="12" t="s">
        <v>71</v>
      </c>
      <c r="AY339" s="151" t="s">
        <v>163</v>
      </c>
    </row>
    <row r="340" spans="2:65" s="13" customFormat="1" ht="10.199999999999999">
      <c r="B340" s="156"/>
      <c r="D340" s="150" t="s">
        <v>174</v>
      </c>
      <c r="E340" s="157" t="s">
        <v>19</v>
      </c>
      <c r="F340" s="158" t="s">
        <v>751</v>
      </c>
      <c r="H340" s="159">
        <v>1.18</v>
      </c>
      <c r="I340" s="160"/>
      <c r="L340" s="156"/>
      <c r="M340" s="161"/>
      <c r="T340" s="162"/>
      <c r="AT340" s="157" t="s">
        <v>174</v>
      </c>
      <c r="AU340" s="157" t="s">
        <v>81</v>
      </c>
      <c r="AV340" s="13" t="s">
        <v>81</v>
      </c>
      <c r="AW340" s="13" t="s">
        <v>33</v>
      </c>
      <c r="AX340" s="13" t="s">
        <v>71</v>
      </c>
      <c r="AY340" s="157" t="s">
        <v>163</v>
      </c>
    </row>
    <row r="341" spans="2:65" s="12" customFormat="1" ht="10.199999999999999">
      <c r="B341" s="149"/>
      <c r="D341" s="150" t="s">
        <v>174</v>
      </c>
      <c r="E341" s="151" t="s">
        <v>19</v>
      </c>
      <c r="F341" s="152" t="s">
        <v>734</v>
      </c>
      <c r="H341" s="151" t="s">
        <v>19</v>
      </c>
      <c r="I341" s="153"/>
      <c r="L341" s="149"/>
      <c r="M341" s="154"/>
      <c r="T341" s="155"/>
      <c r="AT341" s="151" t="s">
        <v>174</v>
      </c>
      <c r="AU341" s="151" t="s">
        <v>81</v>
      </c>
      <c r="AV341" s="12" t="s">
        <v>79</v>
      </c>
      <c r="AW341" s="12" t="s">
        <v>33</v>
      </c>
      <c r="AX341" s="12" t="s">
        <v>71</v>
      </c>
      <c r="AY341" s="151" t="s">
        <v>163</v>
      </c>
    </row>
    <row r="342" spans="2:65" s="13" customFormat="1" ht="10.199999999999999">
      <c r="B342" s="156"/>
      <c r="D342" s="150" t="s">
        <v>174</v>
      </c>
      <c r="E342" s="157" t="s">
        <v>19</v>
      </c>
      <c r="F342" s="158" t="s">
        <v>751</v>
      </c>
      <c r="H342" s="159">
        <v>1.18</v>
      </c>
      <c r="I342" s="160"/>
      <c r="L342" s="156"/>
      <c r="M342" s="161"/>
      <c r="T342" s="162"/>
      <c r="AT342" s="157" t="s">
        <v>174</v>
      </c>
      <c r="AU342" s="157" t="s">
        <v>81</v>
      </c>
      <c r="AV342" s="13" t="s">
        <v>81</v>
      </c>
      <c r="AW342" s="13" t="s">
        <v>33</v>
      </c>
      <c r="AX342" s="13" t="s">
        <v>71</v>
      </c>
      <c r="AY342" s="157" t="s">
        <v>163</v>
      </c>
    </row>
    <row r="343" spans="2:65" s="14" customFormat="1" ht="10.199999999999999">
      <c r="B343" s="163"/>
      <c r="D343" s="150" t="s">
        <v>174</v>
      </c>
      <c r="E343" s="164" t="s">
        <v>19</v>
      </c>
      <c r="F343" s="165" t="s">
        <v>177</v>
      </c>
      <c r="H343" s="166">
        <v>2.36</v>
      </c>
      <c r="I343" s="167"/>
      <c r="L343" s="163"/>
      <c r="M343" s="168"/>
      <c r="T343" s="169"/>
      <c r="AT343" s="164" t="s">
        <v>174</v>
      </c>
      <c r="AU343" s="164" t="s">
        <v>81</v>
      </c>
      <c r="AV343" s="14" t="s">
        <v>170</v>
      </c>
      <c r="AW343" s="14" t="s">
        <v>33</v>
      </c>
      <c r="AX343" s="14" t="s">
        <v>79</v>
      </c>
      <c r="AY343" s="164" t="s">
        <v>163</v>
      </c>
    </row>
    <row r="344" spans="2:65" s="1" customFormat="1" ht="16.5" customHeight="1">
      <c r="B344" s="33"/>
      <c r="C344" s="132" t="s">
        <v>516</v>
      </c>
      <c r="D344" s="132" t="s">
        <v>165</v>
      </c>
      <c r="E344" s="133" t="s">
        <v>414</v>
      </c>
      <c r="F344" s="134" t="s">
        <v>415</v>
      </c>
      <c r="G344" s="135" t="s">
        <v>185</v>
      </c>
      <c r="H344" s="136">
        <v>3.488</v>
      </c>
      <c r="I344" s="137"/>
      <c r="J344" s="138">
        <f>ROUND(I344*H344,2)</f>
        <v>0</v>
      </c>
      <c r="K344" s="134" t="s">
        <v>169</v>
      </c>
      <c r="L344" s="33"/>
      <c r="M344" s="139" t="s">
        <v>19</v>
      </c>
      <c r="N344" s="140" t="s">
        <v>42</v>
      </c>
      <c r="P344" s="141">
        <f>O344*H344</f>
        <v>0</v>
      </c>
      <c r="Q344" s="141">
        <v>1.6070000000000001E-2</v>
      </c>
      <c r="R344" s="141">
        <f>Q344*H344</f>
        <v>5.6052160000000004E-2</v>
      </c>
      <c r="S344" s="141">
        <v>0</v>
      </c>
      <c r="T344" s="142">
        <f>S344*H344</f>
        <v>0</v>
      </c>
      <c r="AR344" s="143" t="s">
        <v>170</v>
      </c>
      <c r="AT344" s="143" t="s">
        <v>165</v>
      </c>
      <c r="AU344" s="143" t="s">
        <v>81</v>
      </c>
      <c r="AY344" s="18" t="s">
        <v>163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8" t="s">
        <v>79</v>
      </c>
      <c r="BK344" s="144">
        <f>ROUND(I344*H344,2)</f>
        <v>0</v>
      </c>
      <c r="BL344" s="18" t="s">
        <v>170</v>
      </c>
      <c r="BM344" s="143" t="s">
        <v>416</v>
      </c>
    </row>
    <row r="345" spans="2:65" s="1" customFormat="1" ht="10.199999999999999">
      <c r="B345" s="33"/>
      <c r="D345" s="145" t="s">
        <v>172</v>
      </c>
      <c r="F345" s="146" t="s">
        <v>417</v>
      </c>
      <c r="I345" s="147"/>
      <c r="L345" s="33"/>
      <c r="M345" s="148"/>
      <c r="T345" s="54"/>
      <c r="AT345" s="18" t="s">
        <v>172</v>
      </c>
      <c r="AU345" s="18" t="s">
        <v>81</v>
      </c>
    </row>
    <row r="346" spans="2:65" s="12" customFormat="1" ht="10.199999999999999">
      <c r="B346" s="149"/>
      <c r="D346" s="150" t="s">
        <v>174</v>
      </c>
      <c r="E346" s="151" t="s">
        <v>19</v>
      </c>
      <c r="F346" s="152" t="s">
        <v>754</v>
      </c>
      <c r="H346" s="151" t="s">
        <v>19</v>
      </c>
      <c r="I346" s="153"/>
      <c r="L346" s="149"/>
      <c r="M346" s="154"/>
      <c r="T346" s="155"/>
      <c r="AT346" s="151" t="s">
        <v>174</v>
      </c>
      <c r="AU346" s="151" t="s">
        <v>81</v>
      </c>
      <c r="AV346" s="12" t="s">
        <v>79</v>
      </c>
      <c r="AW346" s="12" t="s">
        <v>33</v>
      </c>
      <c r="AX346" s="12" t="s">
        <v>71</v>
      </c>
      <c r="AY346" s="151" t="s">
        <v>163</v>
      </c>
    </row>
    <row r="347" spans="2:65" s="12" customFormat="1" ht="10.199999999999999">
      <c r="B347" s="149"/>
      <c r="D347" s="150" t="s">
        <v>174</v>
      </c>
      <c r="E347" s="151" t="s">
        <v>19</v>
      </c>
      <c r="F347" s="152" t="s">
        <v>375</v>
      </c>
      <c r="H347" s="151" t="s">
        <v>19</v>
      </c>
      <c r="I347" s="153"/>
      <c r="L347" s="149"/>
      <c r="M347" s="154"/>
      <c r="T347" s="155"/>
      <c r="AT347" s="151" t="s">
        <v>174</v>
      </c>
      <c r="AU347" s="151" t="s">
        <v>81</v>
      </c>
      <c r="AV347" s="12" t="s">
        <v>79</v>
      </c>
      <c r="AW347" s="12" t="s">
        <v>33</v>
      </c>
      <c r="AX347" s="12" t="s">
        <v>71</v>
      </c>
      <c r="AY347" s="151" t="s">
        <v>163</v>
      </c>
    </row>
    <row r="348" spans="2:65" s="13" customFormat="1" ht="10.199999999999999">
      <c r="B348" s="156"/>
      <c r="D348" s="150" t="s">
        <v>174</v>
      </c>
      <c r="E348" s="157" t="s">
        <v>19</v>
      </c>
      <c r="F348" s="158" t="s">
        <v>755</v>
      </c>
      <c r="H348" s="159">
        <v>1.744</v>
      </c>
      <c r="I348" s="160"/>
      <c r="L348" s="156"/>
      <c r="M348" s="161"/>
      <c r="T348" s="162"/>
      <c r="AT348" s="157" t="s">
        <v>174</v>
      </c>
      <c r="AU348" s="157" t="s">
        <v>81</v>
      </c>
      <c r="AV348" s="13" t="s">
        <v>81</v>
      </c>
      <c r="AW348" s="13" t="s">
        <v>33</v>
      </c>
      <c r="AX348" s="13" t="s">
        <v>71</v>
      </c>
      <c r="AY348" s="157" t="s">
        <v>163</v>
      </c>
    </row>
    <row r="349" spans="2:65" s="13" customFormat="1" ht="10.199999999999999">
      <c r="B349" s="156"/>
      <c r="D349" s="150" t="s">
        <v>174</v>
      </c>
      <c r="E349" s="157" t="s">
        <v>19</v>
      </c>
      <c r="F349" s="158" t="s">
        <v>756</v>
      </c>
      <c r="H349" s="159">
        <v>1.744</v>
      </c>
      <c r="I349" s="160"/>
      <c r="L349" s="156"/>
      <c r="M349" s="161"/>
      <c r="T349" s="162"/>
      <c r="AT349" s="157" t="s">
        <v>174</v>
      </c>
      <c r="AU349" s="157" t="s">
        <v>81</v>
      </c>
      <c r="AV349" s="13" t="s">
        <v>81</v>
      </c>
      <c r="AW349" s="13" t="s">
        <v>33</v>
      </c>
      <c r="AX349" s="13" t="s">
        <v>71</v>
      </c>
      <c r="AY349" s="157" t="s">
        <v>163</v>
      </c>
    </row>
    <row r="350" spans="2:65" s="14" customFormat="1" ht="10.199999999999999">
      <c r="B350" s="163"/>
      <c r="D350" s="150" t="s">
        <v>174</v>
      </c>
      <c r="E350" s="164" t="s">
        <v>19</v>
      </c>
      <c r="F350" s="165" t="s">
        <v>177</v>
      </c>
      <c r="H350" s="166">
        <v>3.488</v>
      </c>
      <c r="I350" s="167"/>
      <c r="L350" s="163"/>
      <c r="M350" s="168"/>
      <c r="T350" s="169"/>
      <c r="AT350" s="164" t="s">
        <v>174</v>
      </c>
      <c r="AU350" s="164" t="s">
        <v>81</v>
      </c>
      <c r="AV350" s="14" t="s">
        <v>170</v>
      </c>
      <c r="AW350" s="14" t="s">
        <v>33</v>
      </c>
      <c r="AX350" s="14" t="s">
        <v>79</v>
      </c>
      <c r="AY350" s="164" t="s">
        <v>163</v>
      </c>
    </row>
    <row r="351" spans="2:65" s="1" customFormat="1" ht="16.5" customHeight="1">
      <c r="B351" s="33"/>
      <c r="C351" s="132" t="s">
        <v>7</v>
      </c>
      <c r="D351" s="132" t="s">
        <v>165</v>
      </c>
      <c r="E351" s="133" t="s">
        <v>419</v>
      </c>
      <c r="F351" s="134" t="s">
        <v>420</v>
      </c>
      <c r="G351" s="135" t="s">
        <v>185</v>
      </c>
      <c r="H351" s="136">
        <v>3.488</v>
      </c>
      <c r="I351" s="137"/>
      <c r="J351" s="138">
        <f>ROUND(I351*H351,2)</f>
        <v>0</v>
      </c>
      <c r="K351" s="134" t="s">
        <v>169</v>
      </c>
      <c r="L351" s="33"/>
      <c r="M351" s="139" t="s">
        <v>19</v>
      </c>
      <c r="N351" s="140" t="s">
        <v>42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170</v>
      </c>
      <c r="AT351" s="143" t="s">
        <v>165</v>
      </c>
      <c r="AU351" s="143" t="s">
        <v>81</v>
      </c>
      <c r="AY351" s="18" t="s">
        <v>163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79</v>
      </c>
      <c r="BK351" s="144">
        <f>ROUND(I351*H351,2)</f>
        <v>0</v>
      </c>
      <c r="BL351" s="18" t="s">
        <v>170</v>
      </c>
      <c r="BM351" s="143" t="s">
        <v>421</v>
      </c>
    </row>
    <row r="352" spans="2:65" s="1" customFormat="1" ht="10.199999999999999">
      <c r="B352" s="33"/>
      <c r="D352" s="145" t="s">
        <v>172</v>
      </c>
      <c r="F352" s="146" t="s">
        <v>422</v>
      </c>
      <c r="I352" s="147"/>
      <c r="L352" s="33"/>
      <c r="M352" s="148"/>
      <c r="T352" s="54"/>
      <c r="AT352" s="18" t="s">
        <v>172</v>
      </c>
      <c r="AU352" s="18" t="s">
        <v>81</v>
      </c>
    </row>
    <row r="353" spans="2:65" s="12" customFormat="1" ht="10.199999999999999">
      <c r="B353" s="149"/>
      <c r="D353" s="150" t="s">
        <v>174</v>
      </c>
      <c r="E353" s="151" t="s">
        <v>19</v>
      </c>
      <c r="F353" s="152" t="s">
        <v>754</v>
      </c>
      <c r="H353" s="151" t="s">
        <v>19</v>
      </c>
      <c r="I353" s="153"/>
      <c r="L353" s="149"/>
      <c r="M353" s="154"/>
      <c r="T353" s="155"/>
      <c r="AT353" s="151" t="s">
        <v>174</v>
      </c>
      <c r="AU353" s="151" t="s">
        <v>81</v>
      </c>
      <c r="AV353" s="12" t="s">
        <v>79</v>
      </c>
      <c r="AW353" s="12" t="s">
        <v>33</v>
      </c>
      <c r="AX353" s="12" t="s">
        <v>71</v>
      </c>
      <c r="AY353" s="151" t="s">
        <v>163</v>
      </c>
    </row>
    <row r="354" spans="2:65" s="12" customFormat="1" ht="10.199999999999999">
      <c r="B354" s="149"/>
      <c r="D354" s="150" t="s">
        <v>174</v>
      </c>
      <c r="E354" s="151" t="s">
        <v>19</v>
      </c>
      <c r="F354" s="152" t="s">
        <v>375</v>
      </c>
      <c r="H354" s="151" t="s">
        <v>19</v>
      </c>
      <c r="I354" s="153"/>
      <c r="L354" s="149"/>
      <c r="M354" s="154"/>
      <c r="T354" s="155"/>
      <c r="AT354" s="151" t="s">
        <v>174</v>
      </c>
      <c r="AU354" s="151" t="s">
        <v>81</v>
      </c>
      <c r="AV354" s="12" t="s">
        <v>79</v>
      </c>
      <c r="AW354" s="12" t="s">
        <v>33</v>
      </c>
      <c r="AX354" s="12" t="s">
        <v>71</v>
      </c>
      <c r="AY354" s="151" t="s">
        <v>163</v>
      </c>
    </row>
    <row r="355" spans="2:65" s="13" customFormat="1" ht="10.199999999999999">
      <c r="B355" s="156"/>
      <c r="D355" s="150" t="s">
        <v>174</v>
      </c>
      <c r="E355" s="157" t="s">
        <v>19</v>
      </c>
      <c r="F355" s="158" t="s">
        <v>755</v>
      </c>
      <c r="H355" s="159">
        <v>1.744</v>
      </c>
      <c r="I355" s="160"/>
      <c r="L355" s="156"/>
      <c r="M355" s="161"/>
      <c r="T355" s="162"/>
      <c r="AT355" s="157" t="s">
        <v>174</v>
      </c>
      <c r="AU355" s="157" t="s">
        <v>81</v>
      </c>
      <c r="AV355" s="13" t="s">
        <v>81</v>
      </c>
      <c r="AW355" s="13" t="s">
        <v>33</v>
      </c>
      <c r="AX355" s="13" t="s">
        <v>71</v>
      </c>
      <c r="AY355" s="157" t="s">
        <v>163</v>
      </c>
    </row>
    <row r="356" spans="2:65" s="13" customFormat="1" ht="10.199999999999999">
      <c r="B356" s="156"/>
      <c r="D356" s="150" t="s">
        <v>174</v>
      </c>
      <c r="E356" s="157" t="s">
        <v>19</v>
      </c>
      <c r="F356" s="158" t="s">
        <v>756</v>
      </c>
      <c r="H356" s="159">
        <v>1.744</v>
      </c>
      <c r="I356" s="160"/>
      <c r="L356" s="156"/>
      <c r="M356" s="161"/>
      <c r="T356" s="162"/>
      <c r="AT356" s="157" t="s">
        <v>174</v>
      </c>
      <c r="AU356" s="157" t="s">
        <v>81</v>
      </c>
      <c r="AV356" s="13" t="s">
        <v>81</v>
      </c>
      <c r="AW356" s="13" t="s">
        <v>33</v>
      </c>
      <c r="AX356" s="13" t="s">
        <v>71</v>
      </c>
      <c r="AY356" s="157" t="s">
        <v>163</v>
      </c>
    </row>
    <row r="357" spans="2:65" s="14" customFormat="1" ht="10.199999999999999">
      <c r="B357" s="163"/>
      <c r="D357" s="150" t="s">
        <v>174</v>
      </c>
      <c r="E357" s="164" t="s">
        <v>19</v>
      </c>
      <c r="F357" s="165" t="s">
        <v>177</v>
      </c>
      <c r="H357" s="166">
        <v>3.488</v>
      </c>
      <c r="I357" s="167"/>
      <c r="L357" s="163"/>
      <c r="M357" s="168"/>
      <c r="T357" s="169"/>
      <c r="AT357" s="164" t="s">
        <v>174</v>
      </c>
      <c r="AU357" s="164" t="s">
        <v>81</v>
      </c>
      <c r="AV357" s="14" t="s">
        <v>170</v>
      </c>
      <c r="AW357" s="14" t="s">
        <v>33</v>
      </c>
      <c r="AX357" s="14" t="s">
        <v>79</v>
      </c>
      <c r="AY357" s="164" t="s">
        <v>163</v>
      </c>
    </row>
    <row r="358" spans="2:65" s="1" customFormat="1" ht="16.5" customHeight="1">
      <c r="B358" s="33"/>
      <c r="C358" s="132" t="s">
        <v>578</v>
      </c>
      <c r="D358" s="132" t="s">
        <v>165</v>
      </c>
      <c r="E358" s="133" t="s">
        <v>423</v>
      </c>
      <c r="F358" s="134" t="s">
        <v>424</v>
      </c>
      <c r="G358" s="135" t="s">
        <v>225</v>
      </c>
      <c r="H358" s="136">
        <v>0.28999999999999998</v>
      </c>
      <c r="I358" s="137"/>
      <c r="J358" s="138">
        <f>ROUND(I358*H358,2)</f>
        <v>0</v>
      </c>
      <c r="K358" s="134" t="s">
        <v>169</v>
      </c>
      <c r="L358" s="33"/>
      <c r="M358" s="139" t="s">
        <v>19</v>
      </c>
      <c r="N358" s="140" t="s">
        <v>42</v>
      </c>
      <c r="P358" s="141">
        <f>O358*H358</f>
        <v>0</v>
      </c>
      <c r="Q358" s="141">
        <v>1.06277</v>
      </c>
      <c r="R358" s="141">
        <f>Q358*H358</f>
        <v>0.30820329999999996</v>
      </c>
      <c r="S358" s="141">
        <v>0</v>
      </c>
      <c r="T358" s="142">
        <f>S358*H358</f>
        <v>0</v>
      </c>
      <c r="AR358" s="143" t="s">
        <v>170</v>
      </c>
      <c r="AT358" s="143" t="s">
        <v>165</v>
      </c>
      <c r="AU358" s="143" t="s">
        <v>81</v>
      </c>
      <c r="AY358" s="18" t="s">
        <v>163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79</v>
      </c>
      <c r="BK358" s="144">
        <f>ROUND(I358*H358,2)</f>
        <v>0</v>
      </c>
      <c r="BL358" s="18" t="s">
        <v>170</v>
      </c>
      <c r="BM358" s="143" t="s">
        <v>425</v>
      </c>
    </row>
    <row r="359" spans="2:65" s="1" customFormat="1" ht="10.199999999999999">
      <c r="B359" s="33"/>
      <c r="D359" s="145" t="s">
        <v>172</v>
      </c>
      <c r="F359" s="146" t="s">
        <v>426</v>
      </c>
      <c r="I359" s="147"/>
      <c r="L359" s="33"/>
      <c r="M359" s="148"/>
      <c r="T359" s="54"/>
      <c r="AT359" s="18" t="s">
        <v>172</v>
      </c>
      <c r="AU359" s="18" t="s">
        <v>81</v>
      </c>
    </row>
    <row r="360" spans="2:65" s="12" customFormat="1" ht="10.199999999999999">
      <c r="B360" s="149"/>
      <c r="D360" s="150" t="s">
        <v>174</v>
      </c>
      <c r="E360" s="151" t="s">
        <v>19</v>
      </c>
      <c r="F360" s="152" t="s">
        <v>728</v>
      </c>
      <c r="H360" s="151" t="s">
        <v>19</v>
      </c>
      <c r="I360" s="153"/>
      <c r="L360" s="149"/>
      <c r="M360" s="154"/>
      <c r="T360" s="155"/>
      <c r="AT360" s="151" t="s">
        <v>174</v>
      </c>
      <c r="AU360" s="151" t="s">
        <v>81</v>
      </c>
      <c r="AV360" s="12" t="s">
        <v>79</v>
      </c>
      <c r="AW360" s="12" t="s">
        <v>33</v>
      </c>
      <c r="AX360" s="12" t="s">
        <v>71</v>
      </c>
      <c r="AY360" s="151" t="s">
        <v>163</v>
      </c>
    </row>
    <row r="361" spans="2:65" s="12" customFormat="1" ht="10.199999999999999">
      <c r="B361" s="149"/>
      <c r="D361" s="150" t="s">
        <v>174</v>
      </c>
      <c r="E361" s="151" t="s">
        <v>19</v>
      </c>
      <c r="F361" s="152" t="s">
        <v>375</v>
      </c>
      <c r="H361" s="151" t="s">
        <v>19</v>
      </c>
      <c r="I361" s="153"/>
      <c r="L361" s="149"/>
      <c r="M361" s="154"/>
      <c r="T361" s="155"/>
      <c r="AT361" s="151" t="s">
        <v>174</v>
      </c>
      <c r="AU361" s="151" t="s">
        <v>81</v>
      </c>
      <c r="AV361" s="12" t="s">
        <v>79</v>
      </c>
      <c r="AW361" s="12" t="s">
        <v>33</v>
      </c>
      <c r="AX361" s="12" t="s">
        <v>71</v>
      </c>
      <c r="AY361" s="151" t="s">
        <v>163</v>
      </c>
    </row>
    <row r="362" spans="2:65" s="12" customFormat="1" ht="10.199999999999999">
      <c r="B362" s="149"/>
      <c r="D362" s="150" t="s">
        <v>174</v>
      </c>
      <c r="E362" s="151" t="s">
        <v>19</v>
      </c>
      <c r="F362" s="152" t="s">
        <v>729</v>
      </c>
      <c r="H362" s="151" t="s">
        <v>19</v>
      </c>
      <c r="I362" s="153"/>
      <c r="L362" s="149"/>
      <c r="M362" s="154"/>
      <c r="T362" s="155"/>
      <c r="AT362" s="151" t="s">
        <v>174</v>
      </c>
      <c r="AU362" s="151" t="s">
        <v>81</v>
      </c>
      <c r="AV362" s="12" t="s">
        <v>79</v>
      </c>
      <c r="AW362" s="12" t="s">
        <v>33</v>
      </c>
      <c r="AX362" s="12" t="s">
        <v>71</v>
      </c>
      <c r="AY362" s="151" t="s">
        <v>163</v>
      </c>
    </row>
    <row r="363" spans="2:65" s="13" customFormat="1" ht="10.199999999999999">
      <c r="B363" s="156"/>
      <c r="D363" s="150" t="s">
        <v>174</v>
      </c>
      <c r="E363" s="157" t="s">
        <v>19</v>
      </c>
      <c r="F363" s="158" t="s">
        <v>757</v>
      </c>
      <c r="H363" s="159">
        <v>4.9000000000000002E-2</v>
      </c>
      <c r="I363" s="160"/>
      <c r="L363" s="156"/>
      <c r="M363" s="161"/>
      <c r="T363" s="162"/>
      <c r="AT363" s="157" t="s">
        <v>174</v>
      </c>
      <c r="AU363" s="157" t="s">
        <v>81</v>
      </c>
      <c r="AV363" s="13" t="s">
        <v>81</v>
      </c>
      <c r="AW363" s="13" t="s">
        <v>33</v>
      </c>
      <c r="AX363" s="13" t="s">
        <v>71</v>
      </c>
      <c r="AY363" s="157" t="s">
        <v>163</v>
      </c>
    </row>
    <row r="364" spans="2:65" s="13" customFormat="1" ht="10.199999999999999">
      <c r="B364" s="156"/>
      <c r="D364" s="150" t="s">
        <v>174</v>
      </c>
      <c r="E364" s="157" t="s">
        <v>19</v>
      </c>
      <c r="F364" s="158" t="s">
        <v>757</v>
      </c>
      <c r="H364" s="159">
        <v>4.9000000000000002E-2</v>
      </c>
      <c r="I364" s="160"/>
      <c r="L364" s="156"/>
      <c r="M364" s="161"/>
      <c r="T364" s="162"/>
      <c r="AT364" s="157" t="s">
        <v>174</v>
      </c>
      <c r="AU364" s="157" t="s">
        <v>81</v>
      </c>
      <c r="AV364" s="13" t="s">
        <v>81</v>
      </c>
      <c r="AW364" s="13" t="s">
        <v>33</v>
      </c>
      <c r="AX364" s="13" t="s">
        <v>71</v>
      </c>
      <c r="AY364" s="157" t="s">
        <v>163</v>
      </c>
    </row>
    <row r="365" spans="2:65" s="12" customFormat="1" ht="10.199999999999999">
      <c r="B365" s="149"/>
      <c r="D365" s="150" t="s">
        <v>174</v>
      </c>
      <c r="E365" s="151" t="s">
        <v>19</v>
      </c>
      <c r="F365" s="152" t="s">
        <v>731</v>
      </c>
      <c r="H365" s="151" t="s">
        <v>19</v>
      </c>
      <c r="I365" s="153"/>
      <c r="L365" s="149"/>
      <c r="M365" s="154"/>
      <c r="T365" s="155"/>
      <c r="AT365" s="151" t="s">
        <v>174</v>
      </c>
      <c r="AU365" s="151" t="s">
        <v>81</v>
      </c>
      <c r="AV365" s="12" t="s">
        <v>79</v>
      </c>
      <c r="AW365" s="12" t="s">
        <v>33</v>
      </c>
      <c r="AX365" s="12" t="s">
        <v>71</v>
      </c>
      <c r="AY365" s="151" t="s">
        <v>163</v>
      </c>
    </row>
    <row r="366" spans="2:65" s="13" customFormat="1" ht="10.199999999999999">
      <c r="B366" s="156"/>
      <c r="D366" s="150" t="s">
        <v>174</v>
      </c>
      <c r="E366" s="157" t="s">
        <v>19</v>
      </c>
      <c r="F366" s="158" t="s">
        <v>757</v>
      </c>
      <c r="H366" s="159">
        <v>4.9000000000000002E-2</v>
      </c>
      <c r="I366" s="160"/>
      <c r="L366" s="156"/>
      <c r="M366" s="161"/>
      <c r="T366" s="162"/>
      <c r="AT366" s="157" t="s">
        <v>174</v>
      </c>
      <c r="AU366" s="157" t="s">
        <v>81</v>
      </c>
      <c r="AV366" s="13" t="s">
        <v>81</v>
      </c>
      <c r="AW366" s="13" t="s">
        <v>33</v>
      </c>
      <c r="AX366" s="13" t="s">
        <v>71</v>
      </c>
      <c r="AY366" s="157" t="s">
        <v>163</v>
      </c>
    </row>
    <row r="367" spans="2:65" s="13" customFormat="1" ht="10.199999999999999">
      <c r="B367" s="156"/>
      <c r="D367" s="150" t="s">
        <v>174</v>
      </c>
      <c r="E367" s="157" t="s">
        <v>19</v>
      </c>
      <c r="F367" s="158" t="s">
        <v>757</v>
      </c>
      <c r="H367" s="159">
        <v>4.9000000000000002E-2</v>
      </c>
      <c r="I367" s="160"/>
      <c r="L367" s="156"/>
      <c r="M367" s="161"/>
      <c r="T367" s="162"/>
      <c r="AT367" s="157" t="s">
        <v>174</v>
      </c>
      <c r="AU367" s="157" t="s">
        <v>81</v>
      </c>
      <c r="AV367" s="13" t="s">
        <v>81</v>
      </c>
      <c r="AW367" s="13" t="s">
        <v>33</v>
      </c>
      <c r="AX367" s="13" t="s">
        <v>71</v>
      </c>
      <c r="AY367" s="157" t="s">
        <v>163</v>
      </c>
    </row>
    <row r="368" spans="2:65" s="12" customFormat="1" ht="10.199999999999999">
      <c r="B368" s="149"/>
      <c r="D368" s="150" t="s">
        <v>174</v>
      </c>
      <c r="E368" s="151" t="s">
        <v>19</v>
      </c>
      <c r="F368" s="152" t="s">
        <v>732</v>
      </c>
      <c r="H368" s="151" t="s">
        <v>19</v>
      </c>
      <c r="I368" s="153"/>
      <c r="L368" s="149"/>
      <c r="M368" s="154"/>
      <c r="T368" s="155"/>
      <c r="AT368" s="151" t="s">
        <v>174</v>
      </c>
      <c r="AU368" s="151" t="s">
        <v>81</v>
      </c>
      <c r="AV368" s="12" t="s">
        <v>79</v>
      </c>
      <c r="AW368" s="12" t="s">
        <v>33</v>
      </c>
      <c r="AX368" s="12" t="s">
        <v>71</v>
      </c>
      <c r="AY368" s="151" t="s">
        <v>163</v>
      </c>
    </row>
    <row r="369" spans="2:65" s="13" customFormat="1" ht="10.199999999999999">
      <c r="B369" s="156"/>
      <c r="D369" s="150" t="s">
        <v>174</v>
      </c>
      <c r="E369" s="157" t="s">
        <v>19</v>
      </c>
      <c r="F369" s="158" t="s">
        <v>758</v>
      </c>
      <c r="H369" s="159">
        <v>4.7E-2</v>
      </c>
      <c r="I369" s="160"/>
      <c r="L369" s="156"/>
      <c r="M369" s="161"/>
      <c r="T369" s="162"/>
      <c r="AT369" s="157" t="s">
        <v>174</v>
      </c>
      <c r="AU369" s="157" t="s">
        <v>81</v>
      </c>
      <c r="AV369" s="13" t="s">
        <v>81</v>
      </c>
      <c r="AW369" s="13" t="s">
        <v>33</v>
      </c>
      <c r="AX369" s="13" t="s">
        <v>71</v>
      </c>
      <c r="AY369" s="157" t="s">
        <v>163</v>
      </c>
    </row>
    <row r="370" spans="2:65" s="12" customFormat="1" ht="10.199999999999999">
      <c r="B370" s="149"/>
      <c r="D370" s="150" t="s">
        <v>174</v>
      </c>
      <c r="E370" s="151" t="s">
        <v>19</v>
      </c>
      <c r="F370" s="152" t="s">
        <v>734</v>
      </c>
      <c r="H370" s="151" t="s">
        <v>19</v>
      </c>
      <c r="I370" s="153"/>
      <c r="L370" s="149"/>
      <c r="M370" s="154"/>
      <c r="T370" s="155"/>
      <c r="AT370" s="151" t="s">
        <v>174</v>
      </c>
      <c r="AU370" s="151" t="s">
        <v>81</v>
      </c>
      <c r="AV370" s="12" t="s">
        <v>79</v>
      </c>
      <c r="AW370" s="12" t="s">
        <v>33</v>
      </c>
      <c r="AX370" s="12" t="s">
        <v>71</v>
      </c>
      <c r="AY370" s="151" t="s">
        <v>163</v>
      </c>
    </row>
    <row r="371" spans="2:65" s="13" customFormat="1" ht="10.199999999999999">
      <c r="B371" s="156"/>
      <c r="D371" s="150" t="s">
        <v>174</v>
      </c>
      <c r="E371" s="157" t="s">
        <v>19</v>
      </c>
      <c r="F371" s="158" t="s">
        <v>758</v>
      </c>
      <c r="H371" s="159">
        <v>4.7E-2</v>
      </c>
      <c r="I371" s="160"/>
      <c r="L371" s="156"/>
      <c r="M371" s="161"/>
      <c r="T371" s="162"/>
      <c r="AT371" s="157" t="s">
        <v>174</v>
      </c>
      <c r="AU371" s="157" t="s">
        <v>81</v>
      </c>
      <c r="AV371" s="13" t="s">
        <v>81</v>
      </c>
      <c r="AW371" s="13" t="s">
        <v>33</v>
      </c>
      <c r="AX371" s="13" t="s">
        <v>71</v>
      </c>
      <c r="AY371" s="157" t="s">
        <v>163</v>
      </c>
    </row>
    <row r="372" spans="2:65" s="14" customFormat="1" ht="10.199999999999999">
      <c r="B372" s="163"/>
      <c r="D372" s="150" t="s">
        <v>174</v>
      </c>
      <c r="E372" s="164" t="s">
        <v>19</v>
      </c>
      <c r="F372" s="165" t="s">
        <v>177</v>
      </c>
      <c r="H372" s="166">
        <v>0.28999999999999998</v>
      </c>
      <c r="I372" s="167"/>
      <c r="L372" s="163"/>
      <c r="M372" s="168"/>
      <c r="T372" s="169"/>
      <c r="AT372" s="164" t="s">
        <v>174</v>
      </c>
      <c r="AU372" s="164" t="s">
        <v>81</v>
      </c>
      <c r="AV372" s="14" t="s">
        <v>170</v>
      </c>
      <c r="AW372" s="14" t="s">
        <v>33</v>
      </c>
      <c r="AX372" s="14" t="s">
        <v>79</v>
      </c>
      <c r="AY372" s="164" t="s">
        <v>163</v>
      </c>
    </row>
    <row r="373" spans="2:65" s="1" customFormat="1" ht="16.5" customHeight="1">
      <c r="B373" s="33"/>
      <c r="C373" s="132" t="s">
        <v>617</v>
      </c>
      <c r="D373" s="132" t="s">
        <v>165</v>
      </c>
      <c r="E373" s="133" t="s">
        <v>430</v>
      </c>
      <c r="F373" s="134" t="s">
        <v>431</v>
      </c>
      <c r="G373" s="135" t="s">
        <v>185</v>
      </c>
      <c r="H373" s="136">
        <v>20.68</v>
      </c>
      <c r="I373" s="137"/>
      <c r="J373" s="138">
        <f>ROUND(I373*H373,2)</f>
        <v>0</v>
      </c>
      <c r="K373" s="134" t="s">
        <v>169</v>
      </c>
      <c r="L373" s="33"/>
      <c r="M373" s="139" t="s">
        <v>19</v>
      </c>
      <c r="N373" s="140" t="s">
        <v>42</v>
      </c>
      <c r="P373" s="141">
        <f>O373*H373</f>
        <v>0</v>
      </c>
      <c r="Q373" s="141">
        <v>2.2000000000000001E-4</v>
      </c>
      <c r="R373" s="141">
        <f>Q373*H373</f>
        <v>4.5496E-3</v>
      </c>
      <c r="S373" s="141">
        <v>0</v>
      </c>
      <c r="T373" s="142">
        <f>S373*H373</f>
        <v>0</v>
      </c>
      <c r="AR373" s="143" t="s">
        <v>170</v>
      </c>
      <c r="AT373" s="143" t="s">
        <v>165</v>
      </c>
      <c r="AU373" s="143" t="s">
        <v>81</v>
      </c>
      <c r="AY373" s="18" t="s">
        <v>163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79</v>
      </c>
      <c r="BK373" s="144">
        <f>ROUND(I373*H373,2)</f>
        <v>0</v>
      </c>
      <c r="BL373" s="18" t="s">
        <v>170</v>
      </c>
      <c r="BM373" s="143" t="s">
        <v>432</v>
      </c>
    </row>
    <row r="374" spans="2:65" s="1" customFormat="1" ht="10.199999999999999">
      <c r="B374" s="33"/>
      <c r="D374" s="145" t="s">
        <v>172</v>
      </c>
      <c r="F374" s="146" t="s">
        <v>433</v>
      </c>
      <c r="I374" s="147"/>
      <c r="L374" s="33"/>
      <c r="M374" s="148"/>
      <c r="T374" s="54"/>
      <c r="AT374" s="18" t="s">
        <v>172</v>
      </c>
      <c r="AU374" s="18" t="s">
        <v>81</v>
      </c>
    </row>
    <row r="375" spans="2:65" s="12" customFormat="1" ht="10.199999999999999">
      <c r="B375" s="149"/>
      <c r="D375" s="150" t="s">
        <v>174</v>
      </c>
      <c r="E375" s="151" t="s">
        <v>19</v>
      </c>
      <c r="F375" s="152" t="s">
        <v>728</v>
      </c>
      <c r="H375" s="151" t="s">
        <v>19</v>
      </c>
      <c r="I375" s="153"/>
      <c r="L375" s="149"/>
      <c r="M375" s="154"/>
      <c r="T375" s="155"/>
      <c r="AT375" s="151" t="s">
        <v>174</v>
      </c>
      <c r="AU375" s="151" t="s">
        <v>81</v>
      </c>
      <c r="AV375" s="12" t="s">
        <v>79</v>
      </c>
      <c r="AW375" s="12" t="s">
        <v>33</v>
      </c>
      <c r="AX375" s="12" t="s">
        <v>71</v>
      </c>
      <c r="AY375" s="151" t="s">
        <v>163</v>
      </c>
    </row>
    <row r="376" spans="2:65" s="12" customFormat="1" ht="10.199999999999999">
      <c r="B376" s="149"/>
      <c r="D376" s="150" t="s">
        <v>174</v>
      </c>
      <c r="E376" s="151" t="s">
        <v>19</v>
      </c>
      <c r="F376" s="152" t="s">
        <v>375</v>
      </c>
      <c r="H376" s="151" t="s">
        <v>19</v>
      </c>
      <c r="I376" s="153"/>
      <c r="L376" s="149"/>
      <c r="M376" s="154"/>
      <c r="T376" s="155"/>
      <c r="AT376" s="151" t="s">
        <v>174</v>
      </c>
      <c r="AU376" s="151" t="s">
        <v>81</v>
      </c>
      <c r="AV376" s="12" t="s">
        <v>79</v>
      </c>
      <c r="AW376" s="12" t="s">
        <v>33</v>
      </c>
      <c r="AX376" s="12" t="s">
        <v>71</v>
      </c>
      <c r="AY376" s="151" t="s">
        <v>163</v>
      </c>
    </row>
    <row r="377" spans="2:65" s="12" customFormat="1" ht="10.199999999999999">
      <c r="B377" s="149"/>
      <c r="D377" s="150" t="s">
        <v>174</v>
      </c>
      <c r="E377" s="151" t="s">
        <v>19</v>
      </c>
      <c r="F377" s="152" t="s">
        <v>729</v>
      </c>
      <c r="H377" s="151" t="s">
        <v>19</v>
      </c>
      <c r="I377" s="153"/>
      <c r="L377" s="149"/>
      <c r="M377" s="154"/>
      <c r="T377" s="155"/>
      <c r="AT377" s="151" t="s">
        <v>174</v>
      </c>
      <c r="AU377" s="151" t="s">
        <v>81</v>
      </c>
      <c r="AV377" s="12" t="s">
        <v>79</v>
      </c>
      <c r="AW377" s="12" t="s">
        <v>33</v>
      </c>
      <c r="AX377" s="12" t="s">
        <v>71</v>
      </c>
      <c r="AY377" s="151" t="s">
        <v>163</v>
      </c>
    </row>
    <row r="378" spans="2:65" s="13" customFormat="1" ht="10.199999999999999">
      <c r="B378" s="156"/>
      <c r="D378" s="150" t="s">
        <v>174</v>
      </c>
      <c r="E378" s="157" t="s">
        <v>19</v>
      </c>
      <c r="F378" s="158" t="s">
        <v>730</v>
      </c>
      <c r="H378" s="159">
        <v>1.48</v>
      </c>
      <c r="I378" s="160"/>
      <c r="L378" s="156"/>
      <c r="M378" s="161"/>
      <c r="T378" s="162"/>
      <c r="AT378" s="157" t="s">
        <v>174</v>
      </c>
      <c r="AU378" s="157" t="s">
        <v>81</v>
      </c>
      <c r="AV378" s="13" t="s">
        <v>81</v>
      </c>
      <c r="AW378" s="13" t="s">
        <v>33</v>
      </c>
      <c r="AX378" s="13" t="s">
        <v>71</v>
      </c>
      <c r="AY378" s="157" t="s">
        <v>163</v>
      </c>
    </row>
    <row r="379" spans="2:65" s="13" customFormat="1" ht="10.199999999999999">
      <c r="B379" s="156"/>
      <c r="D379" s="150" t="s">
        <v>174</v>
      </c>
      <c r="E379" s="157" t="s">
        <v>19</v>
      </c>
      <c r="F379" s="158" t="s">
        <v>730</v>
      </c>
      <c r="H379" s="159">
        <v>1.48</v>
      </c>
      <c r="I379" s="160"/>
      <c r="L379" s="156"/>
      <c r="M379" s="161"/>
      <c r="T379" s="162"/>
      <c r="AT379" s="157" t="s">
        <v>174</v>
      </c>
      <c r="AU379" s="157" t="s">
        <v>81</v>
      </c>
      <c r="AV379" s="13" t="s">
        <v>81</v>
      </c>
      <c r="AW379" s="13" t="s">
        <v>33</v>
      </c>
      <c r="AX379" s="13" t="s">
        <v>71</v>
      </c>
      <c r="AY379" s="157" t="s">
        <v>163</v>
      </c>
    </row>
    <row r="380" spans="2:65" s="12" customFormat="1" ht="10.199999999999999">
      <c r="B380" s="149"/>
      <c r="D380" s="150" t="s">
        <v>174</v>
      </c>
      <c r="E380" s="151" t="s">
        <v>19</v>
      </c>
      <c r="F380" s="152" t="s">
        <v>731</v>
      </c>
      <c r="H380" s="151" t="s">
        <v>19</v>
      </c>
      <c r="I380" s="153"/>
      <c r="L380" s="149"/>
      <c r="M380" s="154"/>
      <c r="T380" s="155"/>
      <c r="AT380" s="151" t="s">
        <v>174</v>
      </c>
      <c r="AU380" s="151" t="s">
        <v>81</v>
      </c>
      <c r="AV380" s="12" t="s">
        <v>79</v>
      </c>
      <c r="AW380" s="12" t="s">
        <v>33</v>
      </c>
      <c r="AX380" s="12" t="s">
        <v>71</v>
      </c>
      <c r="AY380" s="151" t="s">
        <v>163</v>
      </c>
    </row>
    <row r="381" spans="2:65" s="13" customFormat="1" ht="10.199999999999999">
      <c r="B381" s="156"/>
      <c r="D381" s="150" t="s">
        <v>174</v>
      </c>
      <c r="E381" s="157" t="s">
        <v>19</v>
      </c>
      <c r="F381" s="158" t="s">
        <v>730</v>
      </c>
      <c r="H381" s="159">
        <v>1.48</v>
      </c>
      <c r="I381" s="160"/>
      <c r="L381" s="156"/>
      <c r="M381" s="161"/>
      <c r="T381" s="162"/>
      <c r="AT381" s="157" t="s">
        <v>174</v>
      </c>
      <c r="AU381" s="157" t="s">
        <v>81</v>
      </c>
      <c r="AV381" s="13" t="s">
        <v>81</v>
      </c>
      <c r="AW381" s="13" t="s">
        <v>33</v>
      </c>
      <c r="AX381" s="13" t="s">
        <v>71</v>
      </c>
      <c r="AY381" s="157" t="s">
        <v>163</v>
      </c>
    </row>
    <row r="382" spans="2:65" s="13" customFormat="1" ht="10.199999999999999">
      <c r="B382" s="156"/>
      <c r="D382" s="150" t="s">
        <v>174</v>
      </c>
      <c r="E382" s="157" t="s">
        <v>19</v>
      </c>
      <c r="F382" s="158" t="s">
        <v>730</v>
      </c>
      <c r="H382" s="159">
        <v>1.48</v>
      </c>
      <c r="I382" s="160"/>
      <c r="L382" s="156"/>
      <c r="M382" s="161"/>
      <c r="T382" s="162"/>
      <c r="AT382" s="157" t="s">
        <v>174</v>
      </c>
      <c r="AU382" s="157" t="s">
        <v>81</v>
      </c>
      <c r="AV382" s="13" t="s">
        <v>81</v>
      </c>
      <c r="AW382" s="13" t="s">
        <v>33</v>
      </c>
      <c r="AX382" s="13" t="s">
        <v>71</v>
      </c>
      <c r="AY382" s="157" t="s">
        <v>163</v>
      </c>
    </row>
    <row r="383" spans="2:65" s="12" customFormat="1" ht="10.199999999999999">
      <c r="B383" s="149"/>
      <c r="D383" s="150" t="s">
        <v>174</v>
      </c>
      <c r="E383" s="151" t="s">
        <v>19</v>
      </c>
      <c r="F383" s="152" t="s">
        <v>732</v>
      </c>
      <c r="H383" s="151" t="s">
        <v>19</v>
      </c>
      <c r="I383" s="153"/>
      <c r="L383" s="149"/>
      <c r="M383" s="154"/>
      <c r="T383" s="155"/>
      <c r="AT383" s="151" t="s">
        <v>174</v>
      </c>
      <c r="AU383" s="151" t="s">
        <v>81</v>
      </c>
      <c r="AV383" s="12" t="s">
        <v>79</v>
      </c>
      <c r="AW383" s="12" t="s">
        <v>33</v>
      </c>
      <c r="AX383" s="12" t="s">
        <v>71</v>
      </c>
      <c r="AY383" s="151" t="s">
        <v>163</v>
      </c>
    </row>
    <row r="384" spans="2:65" s="13" customFormat="1" ht="10.199999999999999">
      <c r="B384" s="156"/>
      <c r="D384" s="150" t="s">
        <v>174</v>
      </c>
      <c r="E384" s="157" t="s">
        <v>19</v>
      </c>
      <c r="F384" s="158" t="s">
        <v>733</v>
      </c>
      <c r="H384" s="159">
        <v>7.38</v>
      </c>
      <c r="I384" s="160"/>
      <c r="L384" s="156"/>
      <c r="M384" s="161"/>
      <c r="T384" s="162"/>
      <c r="AT384" s="157" t="s">
        <v>174</v>
      </c>
      <c r="AU384" s="157" t="s">
        <v>81</v>
      </c>
      <c r="AV384" s="13" t="s">
        <v>81</v>
      </c>
      <c r="AW384" s="13" t="s">
        <v>33</v>
      </c>
      <c r="AX384" s="13" t="s">
        <v>71</v>
      </c>
      <c r="AY384" s="157" t="s">
        <v>163</v>
      </c>
    </row>
    <row r="385" spans="2:65" s="12" customFormat="1" ht="10.199999999999999">
      <c r="B385" s="149"/>
      <c r="D385" s="150" t="s">
        <v>174</v>
      </c>
      <c r="E385" s="151" t="s">
        <v>19</v>
      </c>
      <c r="F385" s="152" t="s">
        <v>734</v>
      </c>
      <c r="H385" s="151" t="s">
        <v>19</v>
      </c>
      <c r="I385" s="153"/>
      <c r="L385" s="149"/>
      <c r="M385" s="154"/>
      <c r="T385" s="155"/>
      <c r="AT385" s="151" t="s">
        <v>174</v>
      </c>
      <c r="AU385" s="151" t="s">
        <v>81</v>
      </c>
      <c r="AV385" s="12" t="s">
        <v>79</v>
      </c>
      <c r="AW385" s="12" t="s">
        <v>33</v>
      </c>
      <c r="AX385" s="12" t="s">
        <v>71</v>
      </c>
      <c r="AY385" s="151" t="s">
        <v>163</v>
      </c>
    </row>
    <row r="386" spans="2:65" s="13" customFormat="1" ht="10.199999999999999">
      <c r="B386" s="156"/>
      <c r="D386" s="150" t="s">
        <v>174</v>
      </c>
      <c r="E386" s="157" t="s">
        <v>19</v>
      </c>
      <c r="F386" s="158" t="s">
        <v>733</v>
      </c>
      <c r="H386" s="159">
        <v>7.38</v>
      </c>
      <c r="I386" s="160"/>
      <c r="L386" s="156"/>
      <c r="M386" s="161"/>
      <c r="T386" s="162"/>
      <c r="AT386" s="157" t="s">
        <v>174</v>
      </c>
      <c r="AU386" s="157" t="s">
        <v>81</v>
      </c>
      <c r="AV386" s="13" t="s">
        <v>81</v>
      </c>
      <c r="AW386" s="13" t="s">
        <v>33</v>
      </c>
      <c r="AX386" s="13" t="s">
        <v>71</v>
      </c>
      <c r="AY386" s="157" t="s">
        <v>163</v>
      </c>
    </row>
    <row r="387" spans="2:65" s="14" customFormat="1" ht="10.199999999999999">
      <c r="B387" s="163"/>
      <c r="D387" s="150" t="s">
        <v>174</v>
      </c>
      <c r="E387" s="164" t="s">
        <v>19</v>
      </c>
      <c r="F387" s="165" t="s">
        <v>177</v>
      </c>
      <c r="H387" s="166">
        <v>20.68</v>
      </c>
      <c r="I387" s="167"/>
      <c r="L387" s="163"/>
      <c r="M387" s="168"/>
      <c r="T387" s="169"/>
      <c r="AT387" s="164" t="s">
        <v>174</v>
      </c>
      <c r="AU387" s="164" t="s">
        <v>81</v>
      </c>
      <c r="AV387" s="14" t="s">
        <v>170</v>
      </c>
      <c r="AW387" s="14" t="s">
        <v>33</v>
      </c>
      <c r="AX387" s="14" t="s">
        <v>79</v>
      </c>
      <c r="AY387" s="164" t="s">
        <v>163</v>
      </c>
    </row>
    <row r="388" spans="2:65" s="11" customFormat="1" ht="22.8" customHeight="1">
      <c r="B388" s="120"/>
      <c r="D388" s="121" t="s">
        <v>70</v>
      </c>
      <c r="E388" s="130" t="s">
        <v>319</v>
      </c>
      <c r="F388" s="130" t="s">
        <v>320</v>
      </c>
      <c r="I388" s="123"/>
      <c r="J388" s="131">
        <f>BK388</f>
        <v>0</v>
      </c>
      <c r="L388" s="120"/>
      <c r="M388" s="125"/>
      <c r="P388" s="126">
        <f>SUM(P389:P390)</f>
        <v>0</v>
      </c>
      <c r="R388" s="126">
        <f>SUM(R389:R390)</f>
        <v>0</v>
      </c>
      <c r="T388" s="127">
        <f>SUM(T389:T390)</f>
        <v>0</v>
      </c>
      <c r="AR388" s="121" t="s">
        <v>79</v>
      </c>
      <c r="AT388" s="128" t="s">
        <v>70</v>
      </c>
      <c r="AU388" s="128" t="s">
        <v>79</v>
      </c>
      <c r="AY388" s="121" t="s">
        <v>163</v>
      </c>
      <c r="BK388" s="129">
        <f>SUM(BK389:BK390)</f>
        <v>0</v>
      </c>
    </row>
    <row r="389" spans="2:65" s="1" customFormat="1" ht="37.799999999999997" customHeight="1">
      <c r="B389" s="33"/>
      <c r="C389" s="132" t="s">
        <v>619</v>
      </c>
      <c r="D389" s="132" t="s">
        <v>165</v>
      </c>
      <c r="E389" s="133" t="s">
        <v>321</v>
      </c>
      <c r="F389" s="134" t="s">
        <v>322</v>
      </c>
      <c r="G389" s="135" t="s">
        <v>225</v>
      </c>
      <c r="H389" s="136">
        <v>26.931999999999999</v>
      </c>
      <c r="I389" s="137"/>
      <c r="J389" s="138">
        <f>ROUND(I389*H389,2)</f>
        <v>0</v>
      </c>
      <c r="K389" s="134" t="s">
        <v>169</v>
      </c>
      <c r="L389" s="33"/>
      <c r="M389" s="139" t="s">
        <v>19</v>
      </c>
      <c r="N389" s="140" t="s">
        <v>42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170</v>
      </c>
      <c r="AT389" s="143" t="s">
        <v>165</v>
      </c>
      <c r="AU389" s="143" t="s">
        <v>81</v>
      </c>
      <c r="AY389" s="18" t="s">
        <v>163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8" t="s">
        <v>79</v>
      </c>
      <c r="BK389" s="144">
        <f>ROUND(I389*H389,2)</f>
        <v>0</v>
      </c>
      <c r="BL389" s="18" t="s">
        <v>170</v>
      </c>
      <c r="BM389" s="143" t="s">
        <v>452</v>
      </c>
    </row>
    <row r="390" spans="2:65" s="1" customFormat="1" ht="10.199999999999999">
      <c r="B390" s="33"/>
      <c r="D390" s="145" t="s">
        <v>172</v>
      </c>
      <c r="F390" s="146" t="s">
        <v>324</v>
      </c>
      <c r="I390" s="147"/>
      <c r="L390" s="33"/>
      <c r="M390" s="148"/>
      <c r="T390" s="54"/>
      <c r="AT390" s="18" t="s">
        <v>172</v>
      </c>
      <c r="AU390" s="18" t="s">
        <v>81</v>
      </c>
    </row>
    <row r="391" spans="2:65" s="11" customFormat="1" ht="25.95" customHeight="1">
      <c r="B391" s="120"/>
      <c r="D391" s="121" t="s">
        <v>70</v>
      </c>
      <c r="E391" s="122" t="s">
        <v>325</v>
      </c>
      <c r="F391" s="122" t="s">
        <v>326</v>
      </c>
      <c r="I391" s="123"/>
      <c r="J391" s="124">
        <f>BK391</f>
        <v>0</v>
      </c>
      <c r="L391" s="120"/>
      <c r="M391" s="125"/>
      <c r="P391" s="126">
        <f>P392+P416</f>
        <v>0</v>
      </c>
      <c r="R391" s="126">
        <f>R392+R416</f>
        <v>0.24324890000000002</v>
      </c>
      <c r="T391" s="127">
        <f>T392+T416</f>
        <v>0</v>
      </c>
      <c r="AR391" s="121" t="s">
        <v>81</v>
      </c>
      <c r="AT391" s="128" t="s">
        <v>70</v>
      </c>
      <c r="AU391" s="128" t="s">
        <v>71</v>
      </c>
      <c r="AY391" s="121" t="s">
        <v>163</v>
      </c>
      <c r="BK391" s="129">
        <f>BK392+BK416</f>
        <v>0</v>
      </c>
    </row>
    <row r="392" spans="2:65" s="11" customFormat="1" ht="22.8" customHeight="1">
      <c r="B392" s="120"/>
      <c r="D392" s="121" t="s">
        <v>70</v>
      </c>
      <c r="E392" s="130" t="s">
        <v>327</v>
      </c>
      <c r="F392" s="130" t="s">
        <v>328</v>
      </c>
      <c r="I392" s="123"/>
      <c r="J392" s="131">
        <f>BK392</f>
        <v>0</v>
      </c>
      <c r="L392" s="120"/>
      <c r="M392" s="125"/>
      <c r="P392" s="126">
        <f>SUM(P393:P415)</f>
        <v>0</v>
      </c>
      <c r="R392" s="126">
        <f>SUM(R393:R415)</f>
        <v>0.23215140000000001</v>
      </c>
      <c r="T392" s="127">
        <f>SUM(T393:T415)</f>
        <v>0</v>
      </c>
      <c r="AR392" s="121" t="s">
        <v>81</v>
      </c>
      <c r="AT392" s="128" t="s">
        <v>70</v>
      </c>
      <c r="AU392" s="128" t="s">
        <v>79</v>
      </c>
      <c r="AY392" s="121" t="s">
        <v>163</v>
      </c>
      <c r="BK392" s="129">
        <f>SUM(BK393:BK415)</f>
        <v>0</v>
      </c>
    </row>
    <row r="393" spans="2:65" s="1" customFormat="1" ht="16.5" customHeight="1">
      <c r="B393" s="33"/>
      <c r="C393" s="132" t="s">
        <v>620</v>
      </c>
      <c r="D393" s="132" t="s">
        <v>165</v>
      </c>
      <c r="E393" s="133" t="s">
        <v>329</v>
      </c>
      <c r="F393" s="134" t="s">
        <v>330</v>
      </c>
      <c r="G393" s="135" t="s">
        <v>331</v>
      </c>
      <c r="H393" s="136">
        <v>219.19</v>
      </c>
      <c r="I393" s="137"/>
      <c r="J393" s="138">
        <f>ROUND(I393*H393,2)</f>
        <v>0</v>
      </c>
      <c r="K393" s="134" t="s">
        <v>169</v>
      </c>
      <c r="L393" s="33"/>
      <c r="M393" s="139" t="s">
        <v>19</v>
      </c>
      <c r="N393" s="140" t="s">
        <v>42</v>
      </c>
      <c r="P393" s="141">
        <f>O393*H393</f>
        <v>0</v>
      </c>
      <c r="Q393" s="141">
        <v>6.0000000000000002E-5</v>
      </c>
      <c r="R393" s="141">
        <f>Q393*H393</f>
        <v>1.3151400000000001E-2</v>
      </c>
      <c r="S393" s="141">
        <v>0</v>
      </c>
      <c r="T393" s="142">
        <f>S393*H393</f>
        <v>0</v>
      </c>
      <c r="AR393" s="143" t="s">
        <v>266</v>
      </c>
      <c r="AT393" s="143" t="s">
        <v>165</v>
      </c>
      <c r="AU393" s="143" t="s">
        <v>81</v>
      </c>
      <c r="AY393" s="18" t="s">
        <v>163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8" t="s">
        <v>79</v>
      </c>
      <c r="BK393" s="144">
        <f>ROUND(I393*H393,2)</f>
        <v>0</v>
      </c>
      <c r="BL393" s="18" t="s">
        <v>266</v>
      </c>
      <c r="BM393" s="143" t="s">
        <v>706</v>
      </c>
    </row>
    <row r="394" spans="2:65" s="1" customFormat="1" ht="10.199999999999999">
      <c r="B394" s="33"/>
      <c r="D394" s="145" t="s">
        <v>172</v>
      </c>
      <c r="F394" s="146" t="s">
        <v>333</v>
      </c>
      <c r="I394" s="147"/>
      <c r="L394" s="33"/>
      <c r="M394" s="148"/>
      <c r="T394" s="54"/>
      <c r="AT394" s="18" t="s">
        <v>172</v>
      </c>
      <c r="AU394" s="18" t="s">
        <v>81</v>
      </c>
    </row>
    <row r="395" spans="2:65" s="12" customFormat="1" ht="10.199999999999999">
      <c r="B395" s="149"/>
      <c r="D395" s="150" t="s">
        <v>174</v>
      </c>
      <c r="E395" s="151" t="s">
        <v>19</v>
      </c>
      <c r="F395" s="152" t="s">
        <v>728</v>
      </c>
      <c r="H395" s="151" t="s">
        <v>19</v>
      </c>
      <c r="I395" s="153"/>
      <c r="L395" s="149"/>
      <c r="M395" s="154"/>
      <c r="T395" s="155"/>
      <c r="AT395" s="151" t="s">
        <v>174</v>
      </c>
      <c r="AU395" s="151" t="s">
        <v>81</v>
      </c>
      <c r="AV395" s="12" t="s">
        <v>79</v>
      </c>
      <c r="AW395" s="12" t="s">
        <v>33</v>
      </c>
      <c r="AX395" s="12" t="s">
        <v>71</v>
      </c>
      <c r="AY395" s="151" t="s">
        <v>163</v>
      </c>
    </row>
    <row r="396" spans="2:65" s="12" customFormat="1" ht="10.199999999999999">
      <c r="B396" s="149"/>
      <c r="D396" s="150" t="s">
        <v>174</v>
      </c>
      <c r="E396" s="151" t="s">
        <v>19</v>
      </c>
      <c r="F396" s="152" t="s">
        <v>560</v>
      </c>
      <c r="H396" s="151" t="s">
        <v>19</v>
      </c>
      <c r="I396" s="153"/>
      <c r="L396" s="149"/>
      <c r="M396" s="154"/>
      <c r="T396" s="155"/>
      <c r="AT396" s="151" t="s">
        <v>174</v>
      </c>
      <c r="AU396" s="151" t="s">
        <v>81</v>
      </c>
      <c r="AV396" s="12" t="s">
        <v>79</v>
      </c>
      <c r="AW396" s="12" t="s">
        <v>33</v>
      </c>
      <c r="AX396" s="12" t="s">
        <v>71</v>
      </c>
      <c r="AY396" s="151" t="s">
        <v>163</v>
      </c>
    </row>
    <row r="397" spans="2:65" s="12" customFormat="1" ht="10.199999999999999">
      <c r="B397" s="149"/>
      <c r="D397" s="150" t="s">
        <v>174</v>
      </c>
      <c r="E397" s="151" t="s">
        <v>19</v>
      </c>
      <c r="F397" s="152" t="s">
        <v>707</v>
      </c>
      <c r="H397" s="151" t="s">
        <v>19</v>
      </c>
      <c r="I397" s="153"/>
      <c r="L397" s="149"/>
      <c r="M397" s="154"/>
      <c r="T397" s="155"/>
      <c r="AT397" s="151" t="s">
        <v>174</v>
      </c>
      <c r="AU397" s="151" t="s">
        <v>81</v>
      </c>
      <c r="AV397" s="12" t="s">
        <v>79</v>
      </c>
      <c r="AW397" s="12" t="s">
        <v>33</v>
      </c>
      <c r="AX397" s="12" t="s">
        <v>71</v>
      </c>
      <c r="AY397" s="151" t="s">
        <v>163</v>
      </c>
    </row>
    <row r="398" spans="2:65" s="13" customFormat="1" ht="10.199999999999999">
      <c r="B398" s="156"/>
      <c r="D398" s="150" t="s">
        <v>174</v>
      </c>
      <c r="E398" s="157" t="s">
        <v>19</v>
      </c>
      <c r="F398" s="158" t="s">
        <v>759</v>
      </c>
      <c r="H398" s="159">
        <v>183.08</v>
      </c>
      <c r="I398" s="160"/>
      <c r="L398" s="156"/>
      <c r="M398" s="161"/>
      <c r="T398" s="162"/>
      <c r="AT398" s="157" t="s">
        <v>174</v>
      </c>
      <c r="AU398" s="157" t="s">
        <v>81</v>
      </c>
      <c r="AV398" s="13" t="s">
        <v>81</v>
      </c>
      <c r="AW398" s="13" t="s">
        <v>33</v>
      </c>
      <c r="AX398" s="13" t="s">
        <v>71</v>
      </c>
      <c r="AY398" s="157" t="s">
        <v>163</v>
      </c>
    </row>
    <row r="399" spans="2:65" s="12" customFormat="1" ht="10.199999999999999">
      <c r="B399" s="149"/>
      <c r="D399" s="150" t="s">
        <v>174</v>
      </c>
      <c r="E399" s="151" t="s">
        <v>19</v>
      </c>
      <c r="F399" s="152" t="s">
        <v>563</v>
      </c>
      <c r="H399" s="151" t="s">
        <v>19</v>
      </c>
      <c r="I399" s="153"/>
      <c r="L399" s="149"/>
      <c r="M399" s="154"/>
      <c r="T399" s="155"/>
      <c r="AT399" s="151" t="s">
        <v>174</v>
      </c>
      <c r="AU399" s="151" t="s">
        <v>81</v>
      </c>
      <c r="AV399" s="12" t="s">
        <v>79</v>
      </c>
      <c r="AW399" s="12" t="s">
        <v>33</v>
      </c>
      <c r="AX399" s="12" t="s">
        <v>71</v>
      </c>
      <c r="AY399" s="151" t="s">
        <v>163</v>
      </c>
    </row>
    <row r="400" spans="2:65" s="13" customFormat="1" ht="10.199999999999999">
      <c r="B400" s="156"/>
      <c r="D400" s="150" t="s">
        <v>174</v>
      </c>
      <c r="E400" s="157" t="s">
        <v>19</v>
      </c>
      <c r="F400" s="158" t="s">
        <v>760</v>
      </c>
      <c r="H400" s="159">
        <v>36.11</v>
      </c>
      <c r="I400" s="160"/>
      <c r="L400" s="156"/>
      <c r="M400" s="161"/>
      <c r="T400" s="162"/>
      <c r="AT400" s="157" t="s">
        <v>174</v>
      </c>
      <c r="AU400" s="157" t="s">
        <v>81</v>
      </c>
      <c r="AV400" s="13" t="s">
        <v>81</v>
      </c>
      <c r="AW400" s="13" t="s">
        <v>33</v>
      </c>
      <c r="AX400" s="13" t="s">
        <v>71</v>
      </c>
      <c r="AY400" s="157" t="s">
        <v>163</v>
      </c>
    </row>
    <row r="401" spans="2:65" s="14" customFormat="1" ht="10.199999999999999">
      <c r="B401" s="163"/>
      <c r="D401" s="150" t="s">
        <v>174</v>
      </c>
      <c r="E401" s="164" t="s">
        <v>19</v>
      </c>
      <c r="F401" s="165" t="s">
        <v>177</v>
      </c>
      <c r="H401" s="166">
        <v>219.19</v>
      </c>
      <c r="I401" s="167"/>
      <c r="L401" s="163"/>
      <c r="M401" s="168"/>
      <c r="T401" s="169"/>
      <c r="AT401" s="164" t="s">
        <v>174</v>
      </c>
      <c r="AU401" s="164" t="s">
        <v>81</v>
      </c>
      <c r="AV401" s="14" t="s">
        <v>170</v>
      </c>
      <c r="AW401" s="14" t="s">
        <v>33</v>
      </c>
      <c r="AX401" s="14" t="s">
        <v>79</v>
      </c>
      <c r="AY401" s="164" t="s">
        <v>163</v>
      </c>
    </row>
    <row r="402" spans="2:65" s="1" customFormat="1" ht="16.5" customHeight="1">
      <c r="B402" s="33"/>
      <c r="C402" s="178" t="s">
        <v>621</v>
      </c>
      <c r="D402" s="178" t="s">
        <v>241</v>
      </c>
      <c r="E402" s="179" t="s">
        <v>711</v>
      </c>
      <c r="F402" s="180" t="s">
        <v>712</v>
      </c>
      <c r="G402" s="181" t="s">
        <v>225</v>
      </c>
      <c r="H402" s="182">
        <v>0.183</v>
      </c>
      <c r="I402" s="183"/>
      <c r="J402" s="184">
        <f>ROUND(I402*H402,2)</f>
        <v>0</v>
      </c>
      <c r="K402" s="180" t="s">
        <v>169</v>
      </c>
      <c r="L402" s="185"/>
      <c r="M402" s="186" t="s">
        <v>19</v>
      </c>
      <c r="N402" s="187" t="s">
        <v>42</v>
      </c>
      <c r="P402" s="141">
        <f>O402*H402</f>
        <v>0</v>
      </c>
      <c r="Q402" s="141">
        <v>1</v>
      </c>
      <c r="R402" s="141">
        <f>Q402*H402</f>
        <v>0.183</v>
      </c>
      <c r="S402" s="141">
        <v>0</v>
      </c>
      <c r="T402" s="142">
        <f>S402*H402</f>
        <v>0</v>
      </c>
      <c r="AR402" s="143" t="s">
        <v>340</v>
      </c>
      <c r="AT402" s="143" t="s">
        <v>241</v>
      </c>
      <c r="AU402" s="143" t="s">
        <v>81</v>
      </c>
      <c r="AY402" s="18" t="s">
        <v>163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79</v>
      </c>
      <c r="BK402" s="144">
        <f>ROUND(I402*H402,2)</f>
        <v>0</v>
      </c>
      <c r="BL402" s="18" t="s">
        <v>266</v>
      </c>
      <c r="BM402" s="143" t="s">
        <v>713</v>
      </c>
    </row>
    <row r="403" spans="2:65" s="12" customFormat="1" ht="10.199999999999999">
      <c r="B403" s="149"/>
      <c r="D403" s="150" t="s">
        <v>174</v>
      </c>
      <c r="E403" s="151" t="s">
        <v>19</v>
      </c>
      <c r="F403" s="152" t="s">
        <v>728</v>
      </c>
      <c r="H403" s="151" t="s">
        <v>19</v>
      </c>
      <c r="I403" s="153"/>
      <c r="L403" s="149"/>
      <c r="M403" s="154"/>
      <c r="T403" s="155"/>
      <c r="AT403" s="151" t="s">
        <v>174</v>
      </c>
      <c r="AU403" s="151" t="s">
        <v>81</v>
      </c>
      <c r="AV403" s="12" t="s">
        <v>79</v>
      </c>
      <c r="AW403" s="12" t="s">
        <v>33</v>
      </c>
      <c r="AX403" s="12" t="s">
        <v>71</v>
      </c>
      <c r="AY403" s="151" t="s">
        <v>163</v>
      </c>
    </row>
    <row r="404" spans="2:65" s="12" customFormat="1" ht="10.199999999999999">
      <c r="B404" s="149"/>
      <c r="D404" s="150" t="s">
        <v>174</v>
      </c>
      <c r="E404" s="151" t="s">
        <v>19</v>
      </c>
      <c r="F404" s="152" t="s">
        <v>560</v>
      </c>
      <c r="H404" s="151" t="s">
        <v>19</v>
      </c>
      <c r="I404" s="153"/>
      <c r="L404" s="149"/>
      <c r="M404" s="154"/>
      <c r="T404" s="155"/>
      <c r="AT404" s="151" t="s">
        <v>174</v>
      </c>
      <c r="AU404" s="151" t="s">
        <v>81</v>
      </c>
      <c r="AV404" s="12" t="s">
        <v>79</v>
      </c>
      <c r="AW404" s="12" t="s">
        <v>33</v>
      </c>
      <c r="AX404" s="12" t="s">
        <v>71</v>
      </c>
      <c r="AY404" s="151" t="s">
        <v>163</v>
      </c>
    </row>
    <row r="405" spans="2:65" s="12" customFormat="1" ht="10.199999999999999">
      <c r="B405" s="149"/>
      <c r="D405" s="150" t="s">
        <v>174</v>
      </c>
      <c r="E405" s="151" t="s">
        <v>19</v>
      </c>
      <c r="F405" s="152" t="s">
        <v>707</v>
      </c>
      <c r="H405" s="151" t="s">
        <v>19</v>
      </c>
      <c r="I405" s="153"/>
      <c r="L405" s="149"/>
      <c r="M405" s="154"/>
      <c r="T405" s="155"/>
      <c r="AT405" s="151" t="s">
        <v>174</v>
      </c>
      <c r="AU405" s="151" t="s">
        <v>81</v>
      </c>
      <c r="AV405" s="12" t="s">
        <v>79</v>
      </c>
      <c r="AW405" s="12" t="s">
        <v>33</v>
      </c>
      <c r="AX405" s="12" t="s">
        <v>71</v>
      </c>
      <c r="AY405" s="151" t="s">
        <v>163</v>
      </c>
    </row>
    <row r="406" spans="2:65" s="13" customFormat="1" ht="10.199999999999999">
      <c r="B406" s="156"/>
      <c r="D406" s="150" t="s">
        <v>174</v>
      </c>
      <c r="E406" s="157" t="s">
        <v>19</v>
      </c>
      <c r="F406" s="158" t="s">
        <v>761</v>
      </c>
      <c r="H406" s="159">
        <v>0.183</v>
      </c>
      <c r="I406" s="160"/>
      <c r="L406" s="156"/>
      <c r="M406" s="161"/>
      <c r="T406" s="162"/>
      <c r="AT406" s="157" t="s">
        <v>174</v>
      </c>
      <c r="AU406" s="157" t="s">
        <v>81</v>
      </c>
      <c r="AV406" s="13" t="s">
        <v>81</v>
      </c>
      <c r="AW406" s="13" t="s">
        <v>33</v>
      </c>
      <c r="AX406" s="13" t="s">
        <v>71</v>
      </c>
      <c r="AY406" s="157" t="s">
        <v>163</v>
      </c>
    </row>
    <row r="407" spans="2:65" s="14" customFormat="1" ht="10.199999999999999">
      <c r="B407" s="163"/>
      <c r="D407" s="150" t="s">
        <v>174</v>
      </c>
      <c r="E407" s="164" t="s">
        <v>19</v>
      </c>
      <c r="F407" s="165" t="s">
        <v>177</v>
      </c>
      <c r="H407" s="166">
        <v>0.183</v>
      </c>
      <c r="I407" s="167"/>
      <c r="L407" s="163"/>
      <c r="M407" s="168"/>
      <c r="T407" s="169"/>
      <c r="AT407" s="164" t="s">
        <v>174</v>
      </c>
      <c r="AU407" s="164" t="s">
        <v>81</v>
      </c>
      <c r="AV407" s="14" t="s">
        <v>170</v>
      </c>
      <c r="AW407" s="14" t="s">
        <v>33</v>
      </c>
      <c r="AX407" s="14" t="s">
        <v>79</v>
      </c>
      <c r="AY407" s="164" t="s">
        <v>163</v>
      </c>
    </row>
    <row r="408" spans="2:65" s="1" customFormat="1" ht="16.5" customHeight="1">
      <c r="B408" s="33"/>
      <c r="C408" s="178" t="s">
        <v>705</v>
      </c>
      <c r="D408" s="178" t="s">
        <v>241</v>
      </c>
      <c r="E408" s="179" t="s">
        <v>569</v>
      </c>
      <c r="F408" s="180" t="s">
        <v>570</v>
      </c>
      <c r="G408" s="181" t="s">
        <v>225</v>
      </c>
      <c r="H408" s="182">
        <v>3.5999999999999997E-2</v>
      </c>
      <c r="I408" s="183"/>
      <c r="J408" s="184">
        <f>ROUND(I408*H408,2)</f>
        <v>0</v>
      </c>
      <c r="K408" s="180" t="s">
        <v>169</v>
      </c>
      <c r="L408" s="185"/>
      <c r="M408" s="186" t="s">
        <v>19</v>
      </c>
      <c r="N408" s="187" t="s">
        <v>42</v>
      </c>
      <c r="P408" s="141">
        <f>O408*H408</f>
        <v>0</v>
      </c>
      <c r="Q408" s="141">
        <v>1</v>
      </c>
      <c r="R408" s="141">
        <f>Q408*H408</f>
        <v>3.5999999999999997E-2</v>
      </c>
      <c r="S408" s="141">
        <v>0</v>
      </c>
      <c r="T408" s="142">
        <f>S408*H408</f>
        <v>0</v>
      </c>
      <c r="AR408" s="143" t="s">
        <v>340</v>
      </c>
      <c r="AT408" s="143" t="s">
        <v>241</v>
      </c>
      <c r="AU408" s="143" t="s">
        <v>81</v>
      </c>
      <c r="AY408" s="18" t="s">
        <v>163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79</v>
      </c>
      <c r="BK408" s="144">
        <f>ROUND(I408*H408,2)</f>
        <v>0</v>
      </c>
      <c r="BL408" s="18" t="s">
        <v>266</v>
      </c>
      <c r="BM408" s="143" t="s">
        <v>716</v>
      </c>
    </row>
    <row r="409" spans="2:65" s="12" customFormat="1" ht="10.199999999999999">
      <c r="B409" s="149"/>
      <c r="D409" s="150" t="s">
        <v>174</v>
      </c>
      <c r="E409" s="151" t="s">
        <v>19</v>
      </c>
      <c r="F409" s="152" t="s">
        <v>728</v>
      </c>
      <c r="H409" s="151" t="s">
        <v>19</v>
      </c>
      <c r="I409" s="153"/>
      <c r="L409" s="149"/>
      <c r="M409" s="154"/>
      <c r="T409" s="155"/>
      <c r="AT409" s="151" t="s">
        <v>174</v>
      </c>
      <c r="AU409" s="151" t="s">
        <v>81</v>
      </c>
      <c r="AV409" s="12" t="s">
        <v>79</v>
      </c>
      <c r="AW409" s="12" t="s">
        <v>33</v>
      </c>
      <c r="AX409" s="12" t="s">
        <v>71</v>
      </c>
      <c r="AY409" s="151" t="s">
        <v>163</v>
      </c>
    </row>
    <row r="410" spans="2:65" s="12" customFormat="1" ht="10.199999999999999">
      <c r="B410" s="149"/>
      <c r="D410" s="150" t="s">
        <v>174</v>
      </c>
      <c r="E410" s="151" t="s">
        <v>19</v>
      </c>
      <c r="F410" s="152" t="s">
        <v>560</v>
      </c>
      <c r="H410" s="151" t="s">
        <v>19</v>
      </c>
      <c r="I410" s="153"/>
      <c r="L410" s="149"/>
      <c r="M410" s="154"/>
      <c r="T410" s="155"/>
      <c r="AT410" s="151" t="s">
        <v>174</v>
      </c>
      <c r="AU410" s="151" t="s">
        <v>81</v>
      </c>
      <c r="AV410" s="12" t="s">
        <v>79</v>
      </c>
      <c r="AW410" s="12" t="s">
        <v>33</v>
      </c>
      <c r="AX410" s="12" t="s">
        <v>71</v>
      </c>
      <c r="AY410" s="151" t="s">
        <v>163</v>
      </c>
    </row>
    <row r="411" spans="2:65" s="12" customFormat="1" ht="10.199999999999999">
      <c r="B411" s="149"/>
      <c r="D411" s="150" t="s">
        <v>174</v>
      </c>
      <c r="E411" s="151" t="s">
        <v>19</v>
      </c>
      <c r="F411" s="152" t="s">
        <v>563</v>
      </c>
      <c r="H411" s="151" t="s">
        <v>19</v>
      </c>
      <c r="I411" s="153"/>
      <c r="L411" s="149"/>
      <c r="M411" s="154"/>
      <c r="T411" s="155"/>
      <c r="AT411" s="151" t="s">
        <v>174</v>
      </c>
      <c r="AU411" s="151" t="s">
        <v>81</v>
      </c>
      <c r="AV411" s="12" t="s">
        <v>79</v>
      </c>
      <c r="AW411" s="12" t="s">
        <v>33</v>
      </c>
      <c r="AX411" s="12" t="s">
        <v>71</v>
      </c>
      <c r="AY411" s="151" t="s">
        <v>163</v>
      </c>
    </row>
    <row r="412" spans="2:65" s="13" customFormat="1" ht="10.199999999999999">
      <c r="B412" s="156"/>
      <c r="D412" s="150" t="s">
        <v>174</v>
      </c>
      <c r="E412" s="157" t="s">
        <v>19</v>
      </c>
      <c r="F412" s="158" t="s">
        <v>762</v>
      </c>
      <c r="H412" s="159">
        <v>3.5999999999999997E-2</v>
      </c>
      <c r="I412" s="160"/>
      <c r="L412" s="156"/>
      <c r="M412" s="161"/>
      <c r="T412" s="162"/>
      <c r="AT412" s="157" t="s">
        <v>174</v>
      </c>
      <c r="AU412" s="157" t="s">
        <v>81</v>
      </c>
      <c r="AV412" s="13" t="s">
        <v>81</v>
      </c>
      <c r="AW412" s="13" t="s">
        <v>33</v>
      </c>
      <c r="AX412" s="13" t="s">
        <v>71</v>
      </c>
      <c r="AY412" s="157" t="s">
        <v>163</v>
      </c>
    </row>
    <row r="413" spans="2:65" s="14" customFormat="1" ht="10.199999999999999">
      <c r="B413" s="163"/>
      <c r="D413" s="150" t="s">
        <v>174</v>
      </c>
      <c r="E413" s="164" t="s">
        <v>19</v>
      </c>
      <c r="F413" s="165" t="s">
        <v>177</v>
      </c>
      <c r="H413" s="166">
        <v>3.5999999999999997E-2</v>
      </c>
      <c r="I413" s="167"/>
      <c r="L413" s="163"/>
      <c r="M413" s="168"/>
      <c r="T413" s="169"/>
      <c r="AT413" s="164" t="s">
        <v>174</v>
      </c>
      <c r="AU413" s="164" t="s">
        <v>81</v>
      </c>
      <c r="AV413" s="14" t="s">
        <v>170</v>
      </c>
      <c r="AW413" s="14" t="s">
        <v>33</v>
      </c>
      <c r="AX413" s="14" t="s">
        <v>79</v>
      </c>
      <c r="AY413" s="164" t="s">
        <v>163</v>
      </c>
    </row>
    <row r="414" spans="2:65" s="1" customFormat="1" ht="24.15" customHeight="1">
      <c r="B414" s="33"/>
      <c r="C414" s="132" t="s">
        <v>710</v>
      </c>
      <c r="D414" s="132" t="s">
        <v>165</v>
      </c>
      <c r="E414" s="133" t="s">
        <v>347</v>
      </c>
      <c r="F414" s="134" t="s">
        <v>348</v>
      </c>
      <c r="G414" s="135" t="s">
        <v>225</v>
      </c>
      <c r="H414" s="136">
        <v>0.23200000000000001</v>
      </c>
      <c r="I414" s="137"/>
      <c r="J414" s="138">
        <f>ROUND(I414*H414,2)</f>
        <v>0</v>
      </c>
      <c r="K414" s="134" t="s">
        <v>169</v>
      </c>
      <c r="L414" s="33"/>
      <c r="M414" s="139" t="s">
        <v>19</v>
      </c>
      <c r="N414" s="140" t="s">
        <v>42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266</v>
      </c>
      <c r="AT414" s="143" t="s">
        <v>165</v>
      </c>
      <c r="AU414" s="143" t="s">
        <v>81</v>
      </c>
      <c r="AY414" s="18" t="s">
        <v>163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79</v>
      </c>
      <c r="BK414" s="144">
        <f>ROUND(I414*H414,2)</f>
        <v>0</v>
      </c>
      <c r="BL414" s="18" t="s">
        <v>266</v>
      </c>
      <c r="BM414" s="143" t="s">
        <v>719</v>
      </c>
    </row>
    <row r="415" spans="2:65" s="1" customFormat="1" ht="10.199999999999999">
      <c r="B415" s="33"/>
      <c r="D415" s="145" t="s">
        <v>172</v>
      </c>
      <c r="F415" s="146" t="s">
        <v>350</v>
      </c>
      <c r="I415" s="147"/>
      <c r="L415" s="33"/>
      <c r="M415" s="148"/>
      <c r="T415" s="54"/>
      <c r="AT415" s="18" t="s">
        <v>172</v>
      </c>
      <c r="AU415" s="18" t="s">
        <v>81</v>
      </c>
    </row>
    <row r="416" spans="2:65" s="11" customFormat="1" ht="22.8" customHeight="1">
      <c r="B416" s="120"/>
      <c r="D416" s="121" t="s">
        <v>70</v>
      </c>
      <c r="E416" s="130" t="s">
        <v>351</v>
      </c>
      <c r="F416" s="130" t="s">
        <v>352</v>
      </c>
      <c r="I416" s="123"/>
      <c r="J416" s="131">
        <f>BK416</f>
        <v>0</v>
      </c>
      <c r="L416" s="120"/>
      <c r="M416" s="125"/>
      <c r="P416" s="126">
        <f>SUM(P417:P437)</f>
        <v>0</v>
      </c>
      <c r="R416" s="126">
        <f>SUM(R417:R437)</f>
        <v>1.10975E-2</v>
      </c>
      <c r="T416" s="127">
        <f>SUM(T417:T437)</f>
        <v>0</v>
      </c>
      <c r="AR416" s="121" t="s">
        <v>81</v>
      </c>
      <c r="AT416" s="128" t="s">
        <v>70</v>
      </c>
      <c r="AU416" s="128" t="s">
        <v>79</v>
      </c>
      <c r="AY416" s="121" t="s">
        <v>163</v>
      </c>
      <c r="BK416" s="129">
        <f>SUM(BK417:BK437)</f>
        <v>0</v>
      </c>
    </row>
    <row r="417" spans="2:65" s="1" customFormat="1" ht="24.15" customHeight="1">
      <c r="B417" s="33"/>
      <c r="C417" s="132" t="s">
        <v>715</v>
      </c>
      <c r="D417" s="132" t="s">
        <v>165</v>
      </c>
      <c r="E417" s="133" t="s">
        <v>353</v>
      </c>
      <c r="F417" s="134" t="s">
        <v>354</v>
      </c>
      <c r="G417" s="135" t="s">
        <v>185</v>
      </c>
      <c r="H417" s="136">
        <v>5.75</v>
      </c>
      <c r="I417" s="137"/>
      <c r="J417" s="138">
        <f>ROUND(I417*H417,2)</f>
        <v>0</v>
      </c>
      <c r="K417" s="134" t="s">
        <v>169</v>
      </c>
      <c r="L417" s="33"/>
      <c r="M417" s="139" t="s">
        <v>19</v>
      </c>
      <c r="N417" s="140" t="s">
        <v>42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266</v>
      </c>
      <c r="AT417" s="143" t="s">
        <v>165</v>
      </c>
      <c r="AU417" s="143" t="s">
        <v>81</v>
      </c>
      <c r="AY417" s="18" t="s">
        <v>163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79</v>
      </c>
      <c r="BK417" s="144">
        <f>ROUND(I417*H417,2)</f>
        <v>0</v>
      </c>
      <c r="BL417" s="18" t="s">
        <v>266</v>
      </c>
      <c r="BM417" s="143" t="s">
        <v>721</v>
      </c>
    </row>
    <row r="418" spans="2:65" s="1" customFormat="1" ht="10.199999999999999">
      <c r="B418" s="33"/>
      <c r="D418" s="145" t="s">
        <v>172</v>
      </c>
      <c r="F418" s="146" t="s">
        <v>356</v>
      </c>
      <c r="I418" s="147"/>
      <c r="L418" s="33"/>
      <c r="M418" s="148"/>
      <c r="T418" s="54"/>
      <c r="AT418" s="18" t="s">
        <v>172</v>
      </c>
      <c r="AU418" s="18" t="s">
        <v>81</v>
      </c>
    </row>
    <row r="419" spans="2:65" s="12" customFormat="1" ht="10.199999999999999">
      <c r="B419" s="149"/>
      <c r="D419" s="150" t="s">
        <v>174</v>
      </c>
      <c r="E419" s="151" t="s">
        <v>19</v>
      </c>
      <c r="F419" s="152" t="s">
        <v>728</v>
      </c>
      <c r="H419" s="151" t="s">
        <v>19</v>
      </c>
      <c r="I419" s="153"/>
      <c r="L419" s="149"/>
      <c r="M419" s="154"/>
      <c r="T419" s="155"/>
      <c r="AT419" s="151" t="s">
        <v>174</v>
      </c>
      <c r="AU419" s="151" t="s">
        <v>81</v>
      </c>
      <c r="AV419" s="12" t="s">
        <v>79</v>
      </c>
      <c r="AW419" s="12" t="s">
        <v>33</v>
      </c>
      <c r="AX419" s="12" t="s">
        <v>71</v>
      </c>
      <c r="AY419" s="151" t="s">
        <v>163</v>
      </c>
    </row>
    <row r="420" spans="2:65" s="12" customFormat="1" ht="10.199999999999999">
      <c r="B420" s="149"/>
      <c r="D420" s="150" t="s">
        <v>174</v>
      </c>
      <c r="E420" s="151" t="s">
        <v>19</v>
      </c>
      <c r="F420" s="152" t="s">
        <v>560</v>
      </c>
      <c r="H420" s="151" t="s">
        <v>19</v>
      </c>
      <c r="I420" s="153"/>
      <c r="L420" s="149"/>
      <c r="M420" s="154"/>
      <c r="T420" s="155"/>
      <c r="AT420" s="151" t="s">
        <v>174</v>
      </c>
      <c r="AU420" s="151" t="s">
        <v>81</v>
      </c>
      <c r="AV420" s="12" t="s">
        <v>79</v>
      </c>
      <c r="AW420" s="12" t="s">
        <v>33</v>
      </c>
      <c r="AX420" s="12" t="s">
        <v>71</v>
      </c>
      <c r="AY420" s="151" t="s">
        <v>163</v>
      </c>
    </row>
    <row r="421" spans="2:65" s="12" customFormat="1" ht="10.199999999999999">
      <c r="B421" s="149"/>
      <c r="D421" s="150" t="s">
        <v>174</v>
      </c>
      <c r="E421" s="151" t="s">
        <v>19</v>
      </c>
      <c r="F421" s="152" t="s">
        <v>707</v>
      </c>
      <c r="H421" s="151" t="s">
        <v>19</v>
      </c>
      <c r="I421" s="153"/>
      <c r="L421" s="149"/>
      <c r="M421" s="154"/>
      <c r="T421" s="155"/>
      <c r="AT421" s="151" t="s">
        <v>174</v>
      </c>
      <c r="AU421" s="151" t="s">
        <v>81</v>
      </c>
      <c r="AV421" s="12" t="s">
        <v>79</v>
      </c>
      <c r="AW421" s="12" t="s">
        <v>33</v>
      </c>
      <c r="AX421" s="12" t="s">
        <v>71</v>
      </c>
      <c r="AY421" s="151" t="s">
        <v>163</v>
      </c>
    </row>
    <row r="422" spans="2:65" s="13" customFormat="1" ht="10.199999999999999">
      <c r="B422" s="156"/>
      <c r="D422" s="150" t="s">
        <v>174</v>
      </c>
      <c r="E422" s="157" t="s">
        <v>19</v>
      </c>
      <c r="F422" s="158" t="s">
        <v>763</v>
      </c>
      <c r="H422" s="159">
        <v>5.75</v>
      </c>
      <c r="I422" s="160"/>
      <c r="L422" s="156"/>
      <c r="M422" s="161"/>
      <c r="T422" s="162"/>
      <c r="AT422" s="157" t="s">
        <v>174</v>
      </c>
      <c r="AU422" s="157" t="s">
        <v>81</v>
      </c>
      <c r="AV422" s="13" t="s">
        <v>81</v>
      </c>
      <c r="AW422" s="13" t="s">
        <v>33</v>
      </c>
      <c r="AX422" s="13" t="s">
        <v>71</v>
      </c>
      <c r="AY422" s="157" t="s">
        <v>163</v>
      </c>
    </row>
    <row r="423" spans="2:65" s="14" customFormat="1" ht="10.199999999999999">
      <c r="B423" s="163"/>
      <c r="D423" s="150" t="s">
        <v>174</v>
      </c>
      <c r="E423" s="164" t="s">
        <v>19</v>
      </c>
      <c r="F423" s="165" t="s">
        <v>177</v>
      </c>
      <c r="H423" s="166">
        <v>5.75</v>
      </c>
      <c r="I423" s="167"/>
      <c r="L423" s="163"/>
      <c r="M423" s="168"/>
      <c r="T423" s="169"/>
      <c r="AT423" s="164" t="s">
        <v>174</v>
      </c>
      <c r="AU423" s="164" t="s">
        <v>81</v>
      </c>
      <c r="AV423" s="14" t="s">
        <v>170</v>
      </c>
      <c r="AW423" s="14" t="s">
        <v>33</v>
      </c>
      <c r="AX423" s="14" t="s">
        <v>79</v>
      </c>
      <c r="AY423" s="164" t="s">
        <v>163</v>
      </c>
    </row>
    <row r="424" spans="2:65" s="1" customFormat="1" ht="16.5" customHeight="1">
      <c r="B424" s="33"/>
      <c r="C424" s="132" t="s">
        <v>718</v>
      </c>
      <c r="D424" s="132" t="s">
        <v>165</v>
      </c>
      <c r="E424" s="133" t="s">
        <v>358</v>
      </c>
      <c r="F424" s="134" t="s">
        <v>359</v>
      </c>
      <c r="G424" s="135" t="s">
        <v>185</v>
      </c>
      <c r="H424" s="136">
        <v>5.75</v>
      </c>
      <c r="I424" s="137"/>
      <c r="J424" s="138">
        <f>ROUND(I424*H424,2)</f>
        <v>0</v>
      </c>
      <c r="K424" s="134" t="s">
        <v>169</v>
      </c>
      <c r="L424" s="33"/>
      <c r="M424" s="139" t="s">
        <v>19</v>
      </c>
      <c r="N424" s="140" t="s">
        <v>42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266</v>
      </c>
      <c r="AT424" s="143" t="s">
        <v>165</v>
      </c>
      <c r="AU424" s="143" t="s">
        <v>81</v>
      </c>
      <c r="AY424" s="18" t="s">
        <v>163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79</v>
      </c>
      <c r="BK424" s="144">
        <f>ROUND(I424*H424,2)</f>
        <v>0</v>
      </c>
      <c r="BL424" s="18" t="s">
        <v>266</v>
      </c>
      <c r="BM424" s="143" t="s">
        <v>723</v>
      </c>
    </row>
    <row r="425" spans="2:65" s="1" customFormat="1" ht="10.199999999999999">
      <c r="B425" s="33"/>
      <c r="D425" s="145" t="s">
        <v>172</v>
      </c>
      <c r="F425" s="146" t="s">
        <v>361</v>
      </c>
      <c r="I425" s="147"/>
      <c r="L425" s="33"/>
      <c r="M425" s="148"/>
      <c r="T425" s="54"/>
      <c r="AT425" s="18" t="s">
        <v>172</v>
      </c>
      <c r="AU425" s="18" t="s">
        <v>81</v>
      </c>
    </row>
    <row r="426" spans="2:65" s="12" customFormat="1" ht="10.199999999999999">
      <c r="B426" s="149"/>
      <c r="D426" s="150" t="s">
        <v>174</v>
      </c>
      <c r="E426" s="151" t="s">
        <v>19</v>
      </c>
      <c r="F426" s="152" t="s">
        <v>728</v>
      </c>
      <c r="H426" s="151" t="s">
        <v>19</v>
      </c>
      <c r="I426" s="153"/>
      <c r="L426" s="149"/>
      <c r="M426" s="154"/>
      <c r="T426" s="155"/>
      <c r="AT426" s="151" t="s">
        <v>174</v>
      </c>
      <c r="AU426" s="151" t="s">
        <v>81</v>
      </c>
      <c r="AV426" s="12" t="s">
        <v>79</v>
      </c>
      <c r="AW426" s="12" t="s">
        <v>33</v>
      </c>
      <c r="AX426" s="12" t="s">
        <v>71</v>
      </c>
      <c r="AY426" s="151" t="s">
        <v>163</v>
      </c>
    </row>
    <row r="427" spans="2:65" s="12" customFormat="1" ht="10.199999999999999">
      <c r="B427" s="149"/>
      <c r="D427" s="150" t="s">
        <v>174</v>
      </c>
      <c r="E427" s="151" t="s">
        <v>19</v>
      </c>
      <c r="F427" s="152" t="s">
        <v>560</v>
      </c>
      <c r="H427" s="151" t="s">
        <v>19</v>
      </c>
      <c r="I427" s="153"/>
      <c r="L427" s="149"/>
      <c r="M427" s="154"/>
      <c r="T427" s="155"/>
      <c r="AT427" s="151" t="s">
        <v>174</v>
      </c>
      <c r="AU427" s="151" t="s">
        <v>81</v>
      </c>
      <c r="AV427" s="12" t="s">
        <v>79</v>
      </c>
      <c r="AW427" s="12" t="s">
        <v>33</v>
      </c>
      <c r="AX427" s="12" t="s">
        <v>71</v>
      </c>
      <c r="AY427" s="151" t="s">
        <v>163</v>
      </c>
    </row>
    <row r="428" spans="2:65" s="12" customFormat="1" ht="10.199999999999999">
      <c r="B428" s="149"/>
      <c r="D428" s="150" t="s">
        <v>174</v>
      </c>
      <c r="E428" s="151" t="s">
        <v>19</v>
      </c>
      <c r="F428" s="152" t="s">
        <v>707</v>
      </c>
      <c r="H428" s="151" t="s">
        <v>19</v>
      </c>
      <c r="I428" s="153"/>
      <c r="L428" s="149"/>
      <c r="M428" s="154"/>
      <c r="T428" s="155"/>
      <c r="AT428" s="151" t="s">
        <v>174</v>
      </c>
      <c r="AU428" s="151" t="s">
        <v>81</v>
      </c>
      <c r="AV428" s="12" t="s">
        <v>79</v>
      </c>
      <c r="AW428" s="12" t="s">
        <v>33</v>
      </c>
      <c r="AX428" s="12" t="s">
        <v>71</v>
      </c>
      <c r="AY428" s="151" t="s">
        <v>163</v>
      </c>
    </row>
    <row r="429" spans="2:65" s="13" customFormat="1" ht="10.199999999999999">
      <c r="B429" s="156"/>
      <c r="D429" s="150" t="s">
        <v>174</v>
      </c>
      <c r="E429" s="157" t="s">
        <v>19</v>
      </c>
      <c r="F429" s="158" t="s">
        <v>763</v>
      </c>
      <c r="H429" s="159">
        <v>5.75</v>
      </c>
      <c r="I429" s="160"/>
      <c r="L429" s="156"/>
      <c r="M429" s="161"/>
      <c r="T429" s="162"/>
      <c r="AT429" s="157" t="s">
        <v>174</v>
      </c>
      <c r="AU429" s="157" t="s">
        <v>81</v>
      </c>
      <c r="AV429" s="13" t="s">
        <v>81</v>
      </c>
      <c r="AW429" s="13" t="s">
        <v>33</v>
      </c>
      <c r="AX429" s="13" t="s">
        <v>71</v>
      </c>
      <c r="AY429" s="157" t="s">
        <v>163</v>
      </c>
    </row>
    <row r="430" spans="2:65" s="14" customFormat="1" ht="10.199999999999999">
      <c r="B430" s="163"/>
      <c r="D430" s="150" t="s">
        <v>174</v>
      </c>
      <c r="E430" s="164" t="s">
        <v>19</v>
      </c>
      <c r="F430" s="165" t="s">
        <v>177</v>
      </c>
      <c r="H430" s="166">
        <v>5.75</v>
      </c>
      <c r="I430" s="167"/>
      <c r="L430" s="163"/>
      <c r="M430" s="168"/>
      <c r="T430" s="169"/>
      <c r="AT430" s="164" t="s">
        <v>174</v>
      </c>
      <c r="AU430" s="164" t="s">
        <v>81</v>
      </c>
      <c r="AV430" s="14" t="s">
        <v>170</v>
      </c>
      <c r="AW430" s="14" t="s">
        <v>33</v>
      </c>
      <c r="AX430" s="14" t="s">
        <v>79</v>
      </c>
      <c r="AY430" s="164" t="s">
        <v>163</v>
      </c>
    </row>
    <row r="431" spans="2:65" s="1" customFormat="1" ht="16.5" customHeight="1">
      <c r="B431" s="33"/>
      <c r="C431" s="132" t="s">
        <v>720</v>
      </c>
      <c r="D431" s="132" t="s">
        <v>165</v>
      </c>
      <c r="E431" s="133" t="s">
        <v>362</v>
      </c>
      <c r="F431" s="134" t="s">
        <v>363</v>
      </c>
      <c r="G431" s="135" t="s">
        <v>185</v>
      </c>
      <c r="H431" s="136">
        <v>5.75</v>
      </c>
      <c r="I431" s="137"/>
      <c r="J431" s="138">
        <f>ROUND(I431*H431,2)</f>
        <v>0</v>
      </c>
      <c r="K431" s="134" t="s">
        <v>169</v>
      </c>
      <c r="L431" s="33"/>
      <c r="M431" s="139" t="s">
        <v>19</v>
      </c>
      <c r="N431" s="140" t="s">
        <v>42</v>
      </c>
      <c r="P431" s="141">
        <f>O431*H431</f>
        <v>0</v>
      </c>
      <c r="Q431" s="141">
        <v>1.9300000000000001E-3</v>
      </c>
      <c r="R431" s="141">
        <f>Q431*H431</f>
        <v>1.10975E-2</v>
      </c>
      <c r="S431" s="141">
        <v>0</v>
      </c>
      <c r="T431" s="142">
        <f>S431*H431</f>
        <v>0</v>
      </c>
      <c r="AR431" s="143" t="s">
        <v>266</v>
      </c>
      <c r="AT431" s="143" t="s">
        <v>165</v>
      </c>
      <c r="AU431" s="143" t="s">
        <v>81</v>
      </c>
      <c r="AY431" s="18" t="s">
        <v>163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8" t="s">
        <v>79</v>
      </c>
      <c r="BK431" s="144">
        <f>ROUND(I431*H431,2)</f>
        <v>0</v>
      </c>
      <c r="BL431" s="18" t="s">
        <v>266</v>
      </c>
      <c r="BM431" s="143" t="s">
        <v>725</v>
      </c>
    </row>
    <row r="432" spans="2:65" s="1" customFormat="1" ht="10.199999999999999">
      <c r="B432" s="33"/>
      <c r="D432" s="145" t="s">
        <v>172</v>
      </c>
      <c r="F432" s="146" t="s">
        <v>365</v>
      </c>
      <c r="I432" s="147"/>
      <c r="L432" s="33"/>
      <c r="M432" s="148"/>
      <c r="T432" s="54"/>
      <c r="AT432" s="18" t="s">
        <v>172</v>
      </c>
      <c r="AU432" s="18" t="s">
        <v>81</v>
      </c>
    </row>
    <row r="433" spans="2:65" s="12" customFormat="1" ht="10.199999999999999">
      <c r="B433" s="149"/>
      <c r="D433" s="150" t="s">
        <v>174</v>
      </c>
      <c r="E433" s="151" t="s">
        <v>19</v>
      </c>
      <c r="F433" s="152" t="s">
        <v>728</v>
      </c>
      <c r="H433" s="151" t="s">
        <v>19</v>
      </c>
      <c r="I433" s="153"/>
      <c r="L433" s="149"/>
      <c r="M433" s="154"/>
      <c r="T433" s="155"/>
      <c r="AT433" s="151" t="s">
        <v>174</v>
      </c>
      <c r="AU433" s="151" t="s">
        <v>81</v>
      </c>
      <c r="AV433" s="12" t="s">
        <v>79</v>
      </c>
      <c r="AW433" s="12" t="s">
        <v>33</v>
      </c>
      <c r="AX433" s="12" t="s">
        <v>71</v>
      </c>
      <c r="AY433" s="151" t="s">
        <v>163</v>
      </c>
    </row>
    <row r="434" spans="2:65" s="12" customFormat="1" ht="10.199999999999999">
      <c r="B434" s="149"/>
      <c r="D434" s="150" t="s">
        <v>174</v>
      </c>
      <c r="E434" s="151" t="s">
        <v>19</v>
      </c>
      <c r="F434" s="152" t="s">
        <v>560</v>
      </c>
      <c r="H434" s="151" t="s">
        <v>19</v>
      </c>
      <c r="I434" s="153"/>
      <c r="L434" s="149"/>
      <c r="M434" s="154"/>
      <c r="T434" s="155"/>
      <c r="AT434" s="151" t="s">
        <v>174</v>
      </c>
      <c r="AU434" s="151" t="s">
        <v>81</v>
      </c>
      <c r="AV434" s="12" t="s">
        <v>79</v>
      </c>
      <c r="AW434" s="12" t="s">
        <v>33</v>
      </c>
      <c r="AX434" s="12" t="s">
        <v>71</v>
      </c>
      <c r="AY434" s="151" t="s">
        <v>163</v>
      </c>
    </row>
    <row r="435" spans="2:65" s="12" customFormat="1" ht="10.199999999999999">
      <c r="B435" s="149"/>
      <c r="D435" s="150" t="s">
        <v>174</v>
      </c>
      <c r="E435" s="151" t="s">
        <v>19</v>
      </c>
      <c r="F435" s="152" t="s">
        <v>707</v>
      </c>
      <c r="H435" s="151" t="s">
        <v>19</v>
      </c>
      <c r="I435" s="153"/>
      <c r="L435" s="149"/>
      <c r="M435" s="154"/>
      <c r="T435" s="155"/>
      <c r="AT435" s="151" t="s">
        <v>174</v>
      </c>
      <c r="AU435" s="151" t="s">
        <v>81</v>
      </c>
      <c r="AV435" s="12" t="s">
        <v>79</v>
      </c>
      <c r="AW435" s="12" t="s">
        <v>33</v>
      </c>
      <c r="AX435" s="12" t="s">
        <v>71</v>
      </c>
      <c r="AY435" s="151" t="s">
        <v>163</v>
      </c>
    </row>
    <row r="436" spans="2:65" s="13" customFormat="1" ht="10.199999999999999">
      <c r="B436" s="156"/>
      <c r="D436" s="150" t="s">
        <v>174</v>
      </c>
      <c r="E436" s="157" t="s">
        <v>19</v>
      </c>
      <c r="F436" s="158" t="s">
        <v>763</v>
      </c>
      <c r="H436" s="159">
        <v>5.75</v>
      </c>
      <c r="I436" s="160"/>
      <c r="L436" s="156"/>
      <c r="M436" s="161"/>
      <c r="T436" s="162"/>
      <c r="AT436" s="157" t="s">
        <v>174</v>
      </c>
      <c r="AU436" s="157" t="s">
        <v>81</v>
      </c>
      <c r="AV436" s="13" t="s">
        <v>81</v>
      </c>
      <c r="AW436" s="13" t="s">
        <v>33</v>
      </c>
      <c r="AX436" s="13" t="s">
        <v>71</v>
      </c>
      <c r="AY436" s="157" t="s">
        <v>163</v>
      </c>
    </row>
    <row r="437" spans="2:65" s="14" customFormat="1" ht="10.199999999999999">
      <c r="B437" s="163"/>
      <c r="D437" s="150" t="s">
        <v>174</v>
      </c>
      <c r="E437" s="164" t="s">
        <v>19</v>
      </c>
      <c r="F437" s="165" t="s">
        <v>177</v>
      </c>
      <c r="H437" s="166">
        <v>5.75</v>
      </c>
      <c r="I437" s="167"/>
      <c r="L437" s="163"/>
      <c r="M437" s="168"/>
      <c r="T437" s="169"/>
      <c r="AT437" s="164" t="s">
        <v>174</v>
      </c>
      <c r="AU437" s="164" t="s">
        <v>81</v>
      </c>
      <c r="AV437" s="14" t="s">
        <v>170</v>
      </c>
      <c r="AW437" s="14" t="s">
        <v>33</v>
      </c>
      <c r="AX437" s="14" t="s">
        <v>79</v>
      </c>
      <c r="AY437" s="164" t="s">
        <v>163</v>
      </c>
    </row>
    <row r="438" spans="2:65" s="11" customFormat="1" ht="25.95" customHeight="1">
      <c r="B438" s="120"/>
      <c r="D438" s="121" t="s">
        <v>70</v>
      </c>
      <c r="E438" s="122" t="s">
        <v>281</v>
      </c>
      <c r="F438" s="122" t="s">
        <v>282</v>
      </c>
      <c r="I438" s="123"/>
      <c r="J438" s="124">
        <f>BK438</f>
        <v>0</v>
      </c>
      <c r="L438" s="120"/>
      <c r="M438" s="125"/>
      <c r="P438" s="126">
        <f>P439</f>
        <v>0</v>
      </c>
      <c r="R438" s="126">
        <f>R439</f>
        <v>0</v>
      </c>
      <c r="T438" s="127">
        <f>T439</f>
        <v>0</v>
      </c>
      <c r="AR438" s="121" t="s">
        <v>195</v>
      </c>
      <c r="AT438" s="128" t="s">
        <v>70</v>
      </c>
      <c r="AU438" s="128" t="s">
        <v>71</v>
      </c>
      <c r="AY438" s="121" t="s">
        <v>163</v>
      </c>
      <c r="BK438" s="129">
        <f>BK439</f>
        <v>0</v>
      </c>
    </row>
    <row r="439" spans="2:65" s="1" customFormat="1" ht="16.5" customHeight="1">
      <c r="B439" s="33"/>
      <c r="C439" s="132" t="s">
        <v>340</v>
      </c>
      <c r="D439" s="132" t="s">
        <v>165</v>
      </c>
      <c r="E439" s="133" t="s">
        <v>284</v>
      </c>
      <c r="F439" s="134" t="s">
        <v>285</v>
      </c>
      <c r="G439" s="135" t="s">
        <v>286</v>
      </c>
      <c r="H439" s="188"/>
      <c r="I439" s="137"/>
      <c r="J439" s="138">
        <f>ROUND(I439*H439,2)</f>
        <v>0</v>
      </c>
      <c r="K439" s="134" t="s">
        <v>19</v>
      </c>
      <c r="L439" s="33"/>
      <c r="M439" s="189" t="s">
        <v>19</v>
      </c>
      <c r="N439" s="190" t="s">
        <v>42</v>
      </c>
      <c r="O439" s="191"/>
      <c r="P439" s="192">
        <f>O439*H439</f>
        <v>0</v>
      </c>
      <c r="Q439" s="192">
        <v>0</v>
      </c>
      <c r="R439" s="192">
        <f>Q439*H439</f>
        <v>0</v>
      </c>
      <c r="S439" s="192">
        <v>0</v>
      </c>
      <c r="T439" s="193">
        <f>S439*H439</f>
        <v>0</v>
      </c>
      <c r="AR439" s="143" t="s">
        <v>170</v>
      </c>
      <c r="AT439" s="143" t="s">
        <v>165</v>
      </c>
      <c r="AU439" s="143" t="s">
        <v>79</v>
      </c>
      <c r="AY439" s="18" t="s">
        <v>163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8" t="s">
        <v>79</v>
      </c>
      <c r="BK439" s="144">
        <f>ROUND(I439*H439,2)</f>
        <v>0</v>
      </c>
      <c r="BL439" s="18" t="s">
        <v>170</v>
      </c>
      <c r="BM439" s="143" t="s">
        <v>453</v>
      </c>
    </row>
    <row r="440" spans="2:65" s="1" customFormat="1" ht="6.9" customHeight="1"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33"/>
    </row>
  </sheetData>
  <sheetProtection algorithmName="SHA-512" hashValue="3YZbkm+BIsPUGTDWXopGA71zt99SBTC84wW/MvGijZxMp4ATTFrgfdxuEV10EKzAv7pMjITgVFJOoMAsPHTzfA==" saltValue="2Myc9eLBTwzA0UdPCzhdVHTebTMFb8AwHcmktxUlpaw9o7IQMmTXgeoO9Vl+XiXt8xZRh9Nf9o+I4H5QxmT4Pw==" spinCount="100000" sheet="1" objects="1" scenarios="1" formatColumns="0" formatRows="0" autoFilter="0"/>
  <autoFilter ref="C94:K439" xr:uid="{00000000-0009-0000-0000-000009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900-000000000000}"/>
    <hyperlink ref="F129" r:id="rId2" xr:uid="{00000000-0004-0000-0900-000001000000}"/>
    <hyperlink ref="F145" r:id="rId3" xr:uid="{00000000-0004-0000-0900-000002000000}"/>
    <hyperlink ref="F158" r:id="rId4" xr:uid="{00000000-0004-0000-0900-000003000000}"/>
    <hyperlink ref="F171" r:id="rId5" xr:uid="{00000000-0004-0000-0900-000004000000}"/>
    <hyperlink ref="F184" r:id="rId6" xr:uid="{00000000-0004-0000-0900-000005000000}"/>
    <hyperlink ref="F197" r:id="rId7" xr:uid="{00000000-0004-0000-0900-000006000000}"/>
    <hyperlink ref="F205" r:id="rId8" xr:uid="{00000000-0004-0000-0900-000007000000}"/>
    <hyperlink ref="F216" r:id="rId9" xr:uid="{00000000-0004-0000-0900-000008000000}"/>
    <hyperlink ref="F231" r:id="rId10" xr:uid="{00000000-0004-0000-0900-000009000000}"/>
    <hyperlink ref="F246" r:id="rId11" xr:uid="{00000000-0004-0000-0900-00000A000000}"/>
    <hyperlink ref="F261" r:id="rId12" xr:uid="{00000000-0004-0000-0900-00000B000000}"/>
    <hyperlink ref="F272" r:id="rId13" xr:uid="{00000000-0004-0000-0900-00000C000000}"/>
    <hyperlink ref="F283" r:id="rId14" xr:uid="{00000000-0004-0000-0900-00000D000000}"/>
    <hyperlink ref="F291" r:id="rId15" xr:uid="{00000000-0004-0000-0900-00000E000000}"/>
    <hyperlink ref="F306" r:id="rId16" xr:uid="{00000000-0004-0000-0900-00000F000000}"/>
    <hyperlink ref="F321" r:id="rId17" xr:uid="{00000000-0004-0000-0900-000010000000}"/>
    <hyperlink ref="F336" r:id="rId18" xr:uid="{00000000-0004-0000-0900-000011000000}"/>
    <hyperlink ref="F345" r:id="rId19" xr:uid="{00000000-0004-0000-0900-000012000000}"/>
    <hyperlink ref="F352" r:id="rId20" xr:uid="{00000000-0004-0000-0900-000013000000}"/>
    <hyperlink ref="F359" r:id="rId21" xr:uid="{00000000-0004-0000-0900-000014000000}"/>
    <hyperlink ref="F374" r:id="rId22" xr:uid="{00000000-0004-0000-0900-000015000000}"/>
    <hyperlink ref="F390" r:id="rId23" xr:uid="{00000000-0004-0000-0900-000016000000}"/>
    <hyperlink ref="F394" r:id="rId24" xr:uid="{00000000-0004-0000-0900-000017000000}"/>
    <hyperlink ref="F415" r:id="rId25" xr:uid="{00000000-0004-0000-0900-000018000000}"/>
    <hyperlink ref="F418" r:id="rId26" xr:uid="{00000000-0004-0000-0900-000019000000}"/>
    <hyperlink ref="F425" r:id="rId27" xr:uid="{00000000-0004-0000-0900-00001A000000}"/>
    <hyperlink ref="F432" r:id="rId28" xr:uid="{00000000-0004-0000-0900-00001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9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764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ROUND((SUM(BE92:BE195)),  2)</f>
        <v>0</v>
      </c>
      <c r="I35" s="94">
        <v>0.21</v>
      </c>
      <c r="J35" s="84">
        <f>ROUND(((SUM(BE92:BE195))*I35),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ROUND((SUM(BF92:BF195)),  2)</f>
        <v>0</v>
      </c>
      <c r="I36" s="94">
        <v>0.12</v>
      </c>
      <c r="J36" s="84">
        <f>ROUND(((SUM(BF92:BF195))*I36),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ROUND((SUM(BG92:BG195)),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ROUND((SUM(BH92:BH195)),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ROUND((SUM(BI92:BI195)),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0209 - Překážka 9 - Lomený rail kulatý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J92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292</v>
      </c>
      <c r="E66" s="110"/>
      <c r="F66" s="110"/>
      <c r="G66" s="110"/>
      <c r="H66" s="110"/>
      <c r="I66" s="110"/>
      <c r="J66" s="111">
        <f>J144</f>
        <v>0</v>
      </c>
      <c r="L66" s="108"/>
    </row>
    <row r="67" spans="2:12" s="8" customFormat="1" ht="24.9" customHeight="1">
      <c r="B67" s="104"/>
      <c r="D67" s="105" t="s">
        <v>293</v>
      </c>
      <c r="E67" s="106"/>
      <c r="F67" s="106"/>
      <c r="G67" s="106"/>
      <c r="H67" s="106"/>
      <c r="I67" s="106"/>
      <c r="J67" s="107">
        <f>J147</f>
        <v>0</v>
      </c>
      <c r="L67" s="104"/>
    </row>
    <row r="68" spans="2:12" s="9" customFormat="1" ht="19.95" customHeight="1">
      <c r="B68" s="108"/>
      <c r="D68" s="109" t="s">
        <v>294</v>
      </c>
      <c r="E68" s="110"/>
      <c r="F68" s="110"/>
      <c r="G68" s="110"/>
      <c r="H68" s="110"/>
      <c r="I68" s="110"/>
      <c r="J68" s="111">
        <f>J148</f>
        <v>0</v>
      </c>
      <c r="L68" s="108"/>
    </row>
    <row r="69" spans="2:12" s="9" customFormat="1" ht="19.95" customHeight="1">
      <c r="B69" s="108"/>
      <c r="D69" s="109" t="s">
        <v>295</v>
      </c>
      <c r="E69" s="110"/>
      <c r="F69" s="110"/>
      <c r="G69" s="110"/>
      <c r="H69" s="110"/>
      <c r="I69" s="110"/>
      <c r="J69" s="111">
        <f>J172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J194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ht="12" customHeight="1">
      <c r="B81" s="21"/>
      <c r="C81" s="28" t="s">
        <v>138</v>
      </c>
      <c r="L81" s="21"/>
    </row>
    <row r="82" spans="2:65" s="1" customFormat="1" ht="16.5" customHeight="1">
      <c r="B82" s="33"/>
      <c r="E82" s="323" t="s">
        <v>288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289</v>
      </c>
      <c r="L83" s="33"/>
    </row>
    <row r="84" spans="2:65" s="1" customFormat="1" ht="16.5" customHeight="1">
      <c r="B84" s="33"/>
      <c r="E84" s="287" t="str">
        <f>E11</f>
        <v>0209 - Překážka 9 - Lomený rail kulatý</v>
      </c>
      <c r="F84" s="325"/>
      <c r="G84" s="325"/>
      <c r="H84" s="325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 xml:space="preserve"> </v>
      </c>
      <c r="I86" s="28" t="s">
        <v>23</v>
      </c>
      <c r="J86" s="50" t="str">
        <f>IF(J14="","",J14)</f>
        <v>9. 3. 2026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25</v>
      </c>
      <c r="F88" s="26" t="str">
        <f>E17</f>
        <v>Město Bystřice pod Hostýnem</v>
      </c>
      <c r="I88" s="28" t="s">
        <v>31</v>
      </c>
      <c r="J88" s="31" t="str">
        <f>E23</f>
        <v>Michal Langoš, Hranice na Moravě</v>
      </c>
      <c r="L88" s="33"/>
    </row>
    <row r="89" spans="2:65" s="1" customFormat="1" ht="15.15" customHeight="1">
      <c r="B89" s="33"/>
      <c r="C89" s="28" t="s">
        <v>29</v>
      </c>
      <c r="F89" s="26" t="str">
        <f>IF(E20="","",E20)</f>
        <v>Vyplň údaj</v>
      </c>
      <c r="I89" s="28" t="s">
        <v>34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149</v>
      </c>
      <c r="D91" s="114" t="s">
        <v>56</v>
      </c>
      <c r="E91" s="114" t="s">
        <v>52</v>
      </c>
      <c r="F91" s="114" t="s">
        <v>53</v>
      </c>
      <c r="G91" s="114" t="s">
        <v>150</v>
      </c>
      <c r="H91" s="114" t="s">
        <v>151</v>
      </c>
      <c r="I91" s="114" t="s">
        <v>152</v>
      </c>
      <c r="J91" s="114" t="s">
        <v>142</v>
      </c>
      <c r="K91" s="115" t="s">
        <v>153</v>
      </c>
      <c r="L91" s="112"/>
      <c r="M91" s="57" t="s">
        <v>19</v>
      </c>
      <c r="N91" s="58" t="s">
        <v>41</v>
      </c>
      <c r="O91" s="58" t="s">
        <v>154</v>
      </c>
      <c r="P91" s="58" t="s">
        <v>155</v>
      </c>
      <c r="Q91" s="58" t="s">
        <v>156</v>
      </c>
      <c r="R91" s="58" t="s">
        <v>157</v>
      </c>
      <c r="S91" s="58" t="s">
        <v>158</v>
      </c>
      <c r="T91" s="59" t="s">
        <v>159</v>
      </c>
    </row>
    <row r="92" spans="2:65" s="1" customFormat="1" ht="22.8" customHeight="1">
      <c r="B92" s="33"/>
      <c r="C92" s="62" t="s">
        <v>160</v>
      </c>
      <c r="J92" s="116">
        <f>BK92</f>
        <v>0</v>
      </c>
      <c r="L92" s="33"/>
      <c r="M92" s="60"/>
      <c r="N92" s="51"/>
      <c r="O92" s="51"/>
      <c r="P92" s="117">
        <f>P93+P147+P194</f>
        <v>0</v>
      </c>
      <c r="Q92" s="51"/>
      <c r="R92" s="117">
        <f>R93+R147+R194</f>
        <v>0.69399151000000003</v>
      </c>
      <c r="S92" s="51"/>
      <c r="T92" s="118">
        <f>T93+T147+T194</f>
        <v>0</v>
      </c>
      <c r="AT92" s="18" t="s">
        <v>70</v>
      </c>
      <c r="AU92" s="18" t="s">
        <v>143</v>
      </c>
      <c r="BK92" s="119">
        <f>BK93+BK147+BK194</f>
        <v>0</v>
      </c>
    </row>
    <row r="93" spans="2:65" s="11" customFormat="1" ht="25.95" customHeight="1">
      <c r="B93" s="120"/>
      <c r="D93" s="121" t="s">
        <v>70</v>
      </c>
      <c r="E93" s="122" t="s">
        <v>161</v>
      </c>
      <c r="F93" s="122" t="s">
        <v>162</v>
      </c>
      <c r="I93" s="123"/>
      <c r="J93" s="124">
        <f>BK93</f>
        <v>0</v>
      </c>
      <c r="L93" s="120"/>
      <c r="M93" s="125"/>
      <c r="P93" s="126">
        <f>P94+P144</f>
        <v>0</v>
      </c>
      <c r="R93" s="126">
        <f>R94+R144</f>
        <v>0.55650928</v>
      </c>
      <c r="T93" s="127">
        <f>T94+T144</f>
        <v>0</v>
      </c>
      <c r="AR93" s="121" t="s">
        <v>79</v>
      </c>
      <c r="AT93" s="128" t="s">
        <v>70</v>
      </c>
      <c r="AU93" s="128" t="s">
        <v>71</v>
      </c>
      <c r="AY93" s="121" t="s">
        <v>163</v>
      </c>
      <c r="BK93" s="129">
        <f>BK94+BK144</f>
        <v>0</v>
      </c>
    </row>
    <row r="94" spans="2:65" s="11" customFormat="1" ht="22.8" customHeight="1">
      <c r="B94" s="120"/>
      <c r="D94" s="121" t="s">
        <v>70</v>
      </c>
      <c r="E94" s="130" t="s">
        <v>81</v>
      </c>
      <c r="F94" s="130" t="s">
        <v>296</v>
      </c>
      <c r="I94" s="123"/>
      <c r="J94" s="131">
        <f>BK94</f>
        <v>0</v>
      </c>
      <c r="L94" s="120"/>
      <c r="M94" s="125"/>
      <c r="P94" s="126">
        <f>SUM(P95:P143)</f>
        <v>0</v>
      </c>
      <c r="R94" s="126">
        <f>SUM(R95:R143)</f>
        <v>0.55650928</v>
      </c>
      <c r="T94" s="127">
        <f>SUM(T95:T143)</f>
        <v>0</v>
      </c>
      <c r="AR94" s="121" t="s">
        <v>79</v>
      </c>
      <c r="AT94" s="128" t="s">
        <v>70</v>
      </c>
      <c r="AU94" s="128" t="s">
        <v>79</v>
      </c>
      <c r="AY94" s="121" t="s">
        <v>163</v>
      </c>
      <c r="BK94" s="129">
        <f>SUM(BK95:BK143)</f>
        <v>0</v>
      </c>
    </row>
    <row r="95" spans="2:65" s="1" customFormat="1" ht="21.75" customHeight="1">
      <c r="B95" s="33"/>
      <c r="C95" s="132" t="s">
        <v>79</v>
      </c>
      <c r="D95" s="132" t="s">
        <v>165</v>
      </c>
      <c r="E95" s="133" t="s">
        <v>297</v>
      </c>
      <c r="F95" s="134" t="s">
        <v>298</v>
      </c>
      <c r="G95" s="135" t="s">
        <v>191</v>
      </c>
      <c r="H95" s="136">
        <v>0.216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2.5018699999999998</v>
      </c>
      <c r="R95" s="141">
        <f>Q95*H95</f>
        <v>0.54040391999999993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299</v>
      </c>
    </row>
    <row r="96" spans="2:65" s="1" customFormat="1" ht="10.199999999999999">
      <c r="B96" s="33"/>
      <c r="D96" s="145" t="s">
        <v>172</v>
      </c>
      <c r="F96" s="146" t="s">
        <v>300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765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3" customFormat="1" ht="10.199999999999999">
      <c r="B98" s="156"/>
      <c r="D98" s="150" t="s">
        <v>174</v>
      </c>
      <c r="E98" s="157" t="s">
        <v>19</v>
      </c>
      <c r="F98" s="158" t="s">
        <v>302</v>
      </c>
      <c r="H98" s="159">
        <v>2.7E-2</v>
      </c>
      <c r="I98" s="160"/>
      <c r="L98" s="156"/>
      <c r="M98" s="161"/>
      <c r="T98" s="162"/>
      <c r="AT98" s="157" t="s">
        <v>174</v>
      </c>
      <c r="AU98" s="157" t="s">
        <v>81</v>
      </c>
      <c r="AV98" s="13" t="s">
        <v>81</v>
      </c>
      <c r="AW98" s="13" t="s">
        <v>33</v>
      </c>
      <c r="AX98" s="13" t="s">
        <v>71</v>
      </c>
      <c r="AY98" s="157" t="s">
        <v>163</v>
      </c>
    </row>
    <row r="99" spans="2:65" s="13" customFormat="1" ht="10.199999999999999">
      <c r="B99" s="156"/>
      <c r="D99" s="150" t="s">
        <v>174</v>
      </c>
      <c r="E99" s="157" t="s">
        <v>19</v>
      </c>
      <c r="F99" s="158" t="s">
        <v>302</v>
      </c>
      <c r="H99" s="159">
        <v>2.7E-2</v>
      </c>
      <c r="I99" s="160"/>
      <c r="L99" s="156"/>
      <c r="M99" s="161"/>
      <c r="T99" s="162"/>
      <c r="AT99" s="157" t="s">
        <v>174</v>
      </c>
      <c r="AU99" s="157" t="s">
        <v>81</v>
      </c>
      <c r="AV99" s="13" t="s">
        <v>81</v>
      </c>
      <c r="AW99" s="13" t="s">
        <v>33</v>
      </c>
      <c r="AX99" s="13" t="s">
        <v>71</v>
      </c>
      <c r="AY99" s="157" t="s">
        <v>163</v>
      </c>
    </row>
    <row r="100" spans="2:65" s="13" customFormat="1" ht="10.199999999999999">
      <c r="B100" s="156"/>
      <c r="D100" s="150" t="s">
        <v>174</v>
      </c>
      <c r="E100" s="157" t="s">
        <v>19</v>
      </c>
      <c r="F100" s="158" t="s">
        <v>302</v>
      </c>
      <c r="H100" s="159">
        <v>2.7E-2</v>
      </c>
      <c r="I100" s="160"/>
      <c r="L100" s="156"/>
      <c r="M100" s="161"/>
      <c r="T100" s="162"/>
      <c r="AT100" s="157" t="s">
        <v>174</v>
      </c>
      <c r="AU100" s="157" t="s">
        <v>81</v>
      </c>
      <c r="AV100" s="13" t="s">
        <v>81</v>
      </c>
      <c r="AW100" s="13" t="s">
        <v>33</v>
      </c>
      <c r="AX100" s="13" t="s">
        <v>71</v>
      </c>
      <c r="AY100" s="157" t="s">
        <v>163</v>
      </c>
    </row>
    <row r="101" spans="2:65" s="13" customFormat="1" ht="10.199999999999999">
      <c r="B101" s="156"/>
      <c r="D101" s="150" t="s">
        <v>174</v>
      </c>
      <c r="E101" s="157" t="s">
        <v>19</v>
      </c>
      <c r="F101" s="158" t="s">
        <v>302</v>
      </c>
      <c r="H101" s="159">
        <v>2.7E-2</v>
      </c>
      <c r="I101" s="160"/>
      <c r="L101" s="156"/>
      <c r="M101" s="161"/>
      <c r="T101" s="162"/>
      <c r="AT101" s="157" t="s">
        <v>174</v>
      </c>
      <c r="AU101" s="157" t="s">
        <v>81</v>
      </c>
      <c r="AV101" s="13" t="s">
        <v>81</v>
      </c>
      <c r="AW101" s="13" t="s">
        <v>33</v>
      </c>
      <c r="AX101" s="13" t="s">
        <v>71</v>
      </c>
      <c r="AY101" s="157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302</v>
      </c>
      <c r="H102" s="159">
        <v>2.7E-2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302</v>
      </c>
      <c r="H103" s="159">
        <v>2.7E-2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302</v>
      </c>
      <c r="H104" s="159">
        <v>2.7E-2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302</v>
      </c>
      <c r="H105" s="159">
        <v>2.7E-2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4" customFormat="1" ht="10.199999999999999">
      <c r="B106" s="163"/>
      <c r="D106" s="150" t="s">
        <v>174</v>
      </c>
      <c r="E106" s="164" t="s">
        <v>19</v>
      </c>
      <c r="F106" s="165" t="s">
        <v>177</v>
      </c>
      <c r="H106" s="166">
        <v>0.216</v>
      </c>
      <c r="I106" s="167"/>
      <c r="L106" s="163"/>
      <c r="M106" s="168"/>
      <c r="T106" s="169"/>
      <c r="AT106" s="164" t="s">
        <v>174</v>
      </c>
      <c r="AU106" s="164" t="s">
        <v>81</v>
      </c>
      <c r="AV106" s="14" t="s">
        <v>170</v>
      </c>
      <c r="AW106" s="14" t="s">
        <v>33</v>
      </c>
      <c r="AX106" s="14" t="s">
        <v>79</v>
      </c>
      <c r="AY106" s="164" t="s">
        <v>163</v>
      </c>
    </row>
    <row r="107" spans="2:65" s="1" customFormat="1" ht="16.5" customHeight="1">
      <c r="B107" s="33"/>
      <c r="C107" s="132" t="s">
        <v>81</v>
      </c>
      <c r="D107" s="132" t="s">
        <v>165</v>
      </c>
      <c r="E107" s="133" t="s">
        <v>303</v>
      </c>
      <c r="F107" s="134" t="s">
        <v>304</v>
      </c>
      <c r="G107" s="135" t="s">
        <v>185</v>
      </c>
      <c r="H107" s="136">
        <v>2.88</v>
      </c>
      <c r="I107" s="137"/>
      <c r="J107" s="138">
        <f>ROUND(I107*H107,2)</f>
        <v>0</v>
      </c>
      <c r="K107" s="134" t="s">
        <v>169</v>
      </c>
      <c r="L107" s="33"/>
      <c r="M107" s="139" t="s">
        <v>19</v>
      </c>
      <c r="N107" s="140" t="s">
        <v>42</v>
      </c>
      <c r="P107" s="141">
        <f>O107*H107</f>
        <v>0</v>
      </c>
      <c r="Q107" s="141">
        <v>2.64E-3</v>
      </c>
      <c r="R107" s="141">
        <f>Q107*H107</f>
        <v>7.6032000000000001E-3</v>
      </c>
      <c r="S107" s="141">
        <v>0</v>
      </c>
      <c r="T107" s="142">
        <f>S107*H107</f>
        <v>0</v>
      </c>
      <c r="AR107" s="143" t="s">
        <v>170</v>
      </c>
      <c r="AT107" s="143" t="s">
        <v>165</v>
      </c>
      <c r="AU107" s="143" t="s">
        <v>81</v>
      </c>
      <c r="AY107" s="18" t="s">
        <v>163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79</v>
      </c>
      <c r="BK107" s="144">
        <f>ROUND(I107*H107,2)</f>
        <v>0</v>
      </c>
      <c r="BL107" s="18" t="s">
        <v>170</v>
      </c>
      <c r="BM107" s="143" t="s">
        <v>305</v>
      </c>
    </row>
    <row r="108" spans="2:65" s="1" customFormat="1" ht="10.199999999999999">
      <c r="B108" s="33"/>
      <c r="D108" s="145" t="s">
        <v>172</v>
      </c>
      <c r="F108" s="146" t="s">
        <v>306</v>
      </c>
      <c r="I108" s="147"/>
      <c r="L108" s="33"/>
      <c r="M108" s="148"/>
      <c r="T108" s="54"/>
      <c r="AT108" s="18" t="s">
        <v>172</v>
      </c>
      <c r="AU108" s="18" t="s">
        <v>81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765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3" customFormat="1" ht="10.199999999999999">
      <c r="B110" s="156"/>
      <c r="D110" s="150" t="s">
        <v>174</v>
      </c>
      <c r="E110" s="157" t="s">
        <v>19</v>
      </c>
      <c r="F110" s="158" t="s">
        <v>308</v>
      </c>
      <c r="H110" s="159">
        <v>0.36</v>
      </c>
      <c r="I110" s="160"/>
      <c r="L110" s="156"/>
      <c r="M110" s="161"/>
      <c r="T110" s="162"/>
      <c r="AT110" s="157" t="s">
        <v>174</v>
      </c>
      <c r="AU110" s="157" t="s">
        <v>81</v>
      </c>
      <c r="AV110" s="13" t="s">
        <v>81</v>
      </c>
      <c r="AW110" s="13" t="s">
        <v>33</v>
      </c>
      <c r="AX110" s="13" t="s">
        <v>71</v>
      </c>
      <c r="AY110" s="157" t="s">
        <v>163</v>
      </c>
    </row>
    <row r="111" spans="2:65" s="13" customFormat="1" ht="10.199999999999999">
      <c r="B111" s="156"/>
      <c r="D111" s="150" t="s">
        <v>174</v>
      </c>
      <c r="E111" s="157" t="s">
        <v>19</v>
      </c>
      <c r="F111" s="158" t="s">
        <v>308</v>
      </c>
      <c r="H111" s="159">
        <v>0.36</v>
      </c>
      <c r="I111" s="160"/>
      <c r="L111" s="156"/>
      <c r="M111" s="161"/>
      <c r="T111" s="162"/>
      <c r="AT111" s="157" t="s">
        <v>174</v>
      </c>
      <c r="AU111" s="157" t="s">
        <v>81</v>
      </c>
      <c r="AV111" s="13" t="s">
        <v>81</v>
      </c>
      <c r="AW111" s="13" t="s">
        <v>33</v>
      </c>
      <c r="AX111" s="13" t="s">
        <v>71</v>
      </c>
      <c r="AY111" s="157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308</v>
      </c>
      <c r="H112" s="159">
        <v>0.36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3" customFormat="1" ht="10.199999999999999">
      <c r="B113" s="156"/>
      <c r="D113" s="150" t="s">
        <v>174</v>
      </c>
      <c r="E113" s="157" t="s">
        <v>19</v>
      </c>
      <c r="F113" s="158" t="s">
        <v>308</v>
      </c>
      <c r="H113" s="159">
        <v>0.36</v>
      </c>
      <c r="I113" s="160"/>
      <c r="L113" s="156"/>
      <c r="M113" s="161"/>
      <c r="T113" s="162"/>
      <c r="AT113" s="157" t="s">
        <v>174</v>
      </c>
      <c r="AU113" s="157" t="s">
        <v>81</v>
      </c>
      <c r="AV113" s="13" t="s">
        <v>81</v>
      </c>
      <c r="AW113" s="13" t="s">
        <v>33</v>
      </c>
      <c r="AX113" s="13" t="s">
        <v>71</v>
      </c>
      <c r="AY113" s="157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308</v>
      </c>
      <c r="H114" s="159">
        <v>0.36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3" customFormat="1" ht="10.199999999999999">
      <c r="B115" s="156"/>
      <c r="D115" s="150" t="s">
        <v>174</v>
      </c>
      <c r="E115" s="157" t="s">
        <v>19</v>
      </c>
      <c r="F115" s="158" t="s">
        <v>308</v>
      </c>
      <c r="H115" s="159">
        <v>0.36</v>
      </c>
      <c r="I115" s="160"/>
      <c r="L115" s="156"/>
      <c r="M115" s="161"/>
      <c r="T115" s="162"/>
      <c r="AT115" s="157" t="s">
        <v>174</v>
      </c>
      <c r="AU115" s="157" t="s">
        <v>81</v>
      </c>
      <c r="AV115" s="13" t="s">
        <v>81</v>
      </c>
      <c r="AW115" s="13" t="s">
        <v>33</v>
      </c>
      <c r="AX115" s="13" t="s">
        <v>71</v>
      </c>
      <c r="AY115" s="157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308</v>
      </c>
      <c r="H116" s="159">
        <v>0.36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3" customFormat="1" ht="10.199999999999999">
      <c r="B117" s="156"/>
      <c r="D117" s="150" t="s">
        <v>174</v>
      </c>
      <c r="E117" s="157" t="s">
        <v>19</v>
      </c>
      <c r="F117" s="158" t="s">
        <v>308</v>
      </c>
      <c r="H117" s="159">
        <v>0.36</v>
      </c>
      <c r="I117" s="160"/>
      <c r="L117" s="156"/>
      <c r="M117" s="161"/>
      <c r="T117" s="162"/>
      <c r="AT117" s="157" t="s">
        <v>174</v>
      </c>
      <c r="AU117" s="157" t="s">
        <v>81</v>
      </c>
      <c r="AV117" s="13" t="s">
        <v>81</v>
      </c>
      <c r="AW117" s="13" t="s">
        <v>33</v>
      </c>
      <c r="AX117" s="13" t="s">
        <v>71</v>
      </c>
      <c r="AY117" s="157" t="s">
        <v>163</v>
      </c>
    </row>
    <row r="118" spans="2:65" s="14" customFormat="1" ht="10.199999999999999">
      <c r="B118" s="163"/>
      <c r="D118" s="150" t="s">
        <v>174</v>
      </c>
      <c r="E118" s="164" t="s">
        <v>19</v>
      </c>
      <c r="F118" s="165" t="s">
        <v>177</v>
      </c>
      <c r="H118" s="166">
        <v>2.8799999999999994</v>
      </c>
      <c r="I118" s="167"/>
      <c r="L118" s="163"/>
      <c r="M118" s="168"/>
      <c r="T118" s="169"/>
      <c r="AT118" s="164" t="s">
        <v>174</v>
      </c>
      <c r="AU118" s="164" t="s">
        <v>81</v>
      </c>
      <c r="AV118" s="14" t="s">
        <v>170</v>
      </c>
      <c r="AW118" s="14" t="s">
        <v>33</v>
      </c>
      <c r="AX118" s="14" t="s">
        <v>79</v>
      </c>
      <c r="AY118" s="164" t="s">
        <v>163</v>
      </c>
    </row>
    <row r="119" spans="2:65" s="1" customFormat="1" ht="16.5" customHeight="1">
      <c r="B119" s="33"/>
      <c r="C119" s="132" t="s">
        <v>182</v>
      </c>
      <c r="D119" s="132" t="s">
        <v>165</v>
      </c>
      <c r="E119" s="133" t="s">
        <v>309</v>
      </c>
      <c r="F119" s="134" t="s">
        <v>310</v>
      </c>
      <c r="G119" s="135" t="s">
        <v>185</v>
      </c>
      <c r="H119" s="136">
        <v>2.88</v>
      </c>
      <c r="I119" s="137"/>
      <c r="J119" s="138">
        <f>ROUND(I119*H119,2)</f>
        <v>0</v>
      </c>
      <c r="K119" s="134" t="s">
        <v>169</v>
      </c>
      <c r="L119" s="33"/>
      <c r="M119" s="139" t="s">
        <v>19</v>
      </c>
      <c r="N119" s="140" t="s">
        <v>42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170</v>
      </c>
      <c r="AT119" s="143" t="s">
        <v>165</v>
      </c>
      <c r="AU119" s="143" t="s">
        <v>81</v>
      </c>
      <c r="AY119" s="18" t="s">
        <v>163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0</v>
      </c>
      <c r="BL119" s="18" t="s">
        <v>170</v>
      </c>
      <c r="BM119" s="143" t="s">
        <v>311</v>
      </c>
    </row>
    <row r="120" spans="2:65" s="1" customFormat="1" ht="10.199999999999999">
      <c r="B120" s="33"/>
      <c r="D120" s="145" t="s">
        <v>172</v>
      </c>
      <c r="F120" s="146" t="s">
        <v>312</v>
      </c>
      <c r="I120" s="147"/>
      <c r="L120" s="33"/>
      <c r="M120" s="148"/>
      <c r="T120" s="54"/>
      <c r="AT120" s="18" t="s">
        <v>172</v>
      </c>
      <c r="AU120" s="18" t="s">
        <v>81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765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308</v>
      </c>
      <c r="H122" s="159">
        <v>0.36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3" customFormat="1" ht="10.199999999999999">
      <c r="B123" s="156"/>
      <c r="D123" s="150" t="s">
        <v>174</v>
      </c>
      <c r="E123" s="157" t="s">
        <v>19</v>
      </c>
      <c r="F123" s="158" t="s">
        <v>308</v>
      </c>
      <c r="H123" s="159">
        <v>0.36</v>
      </c>
      <c r="I123" s="160"/>
      <c r="L123" s="156"/>
      <c r="M123" s="161"/>
      <c r="T123" s="162"/>
      <c r="AT123" s="157" t="s">
        <v>174</v>
      </c>
      <c r="AU123" s="157" t="s">
        <v>81</v>
      </c>
      <c r="AV123" s="13" t="s">
        <v>81</v>
      </c>
      <c r="AW123" s="13" t="s">
        <v>33</v>
      </c>
      <c r="AX123" s="13" t="s">
        <v>71</v>
      </c>
      <c r="AY123" s="157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308</v>
      </c>
      <c r="H124" s="159">
        <v>0.36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3" customFormat="1" ht="10.199999999999999">
      <c r="B125" s="156"/>
      <c r="D125" s="150" t="s">
        <v>174</v>
      </c>
      <c r="E125" s="157" t="s">
        <v>19</v>
      </c>
      <c r="F125" s="158" t="s">
        <v>308</v>
      </c>
      <c r="H125" s="159">
        <v>0.36</v>
      </c>
      <c r="I125" s="160"/>
      <c r="L125" s="156"/>
      <c r="M125" s="161"/>
      <c r="T125" s="162"/>
      <c r="AT125" s="157" t="s">
        <v>174</v>
      </c>
      <c r="AU125" s="157" t="s">
        <v>81</v>
      </c>
      <c r="AV125" s="13" t="s">
        <v>81</v>
      </c>
      <c r="AW125" s="13" t="s">
        <v>33</v>
      </c>
      <c r="AX125" s="13" t="s">
        <v>71</v>
      </c>
      <c r="AY125" s="157" t="s">
        <v>163</v>
      </c>
    </row>
    <row r="126" spans="2:65" s="13" customFormat="1" ht="10.199999999999999">
      <c r="B126" s="156"/>
      <c r="D126" s="150" t="s">
        <v>174</v>
      </c>
      <c r="E126" s="157" t="s">
        <v>19</v>
      </c>
      <c r="F126" s="158" t="s">
        <v>308</v>
      </c>
      <c r="H126" s="159">
        <v>0.36</v>
      </c>
      <c r="I126" s="160"/>
      <c r="L126" s="156"/>
      <c r="M126" s="161"/>
      <c r="T126" s="162"/>
      <c r="AT126" s="157" t="s">
        <v>174</v>
      </c>
      <c r="AU126" s="157" t="s">
        <v>81</v>
      </c>
      <c r="AV126" s="13" t="s">
        <v>81</v>
      </c>
      <c r="AW126" s="13" t="s">
        <v>33</v>
      </c>
      <c r="AX126" s="13" t="s">
        <v>71</v>
      </c>
      <c r="AY126" s="157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308</v>
      </c>
      <c r="H127" s="159">
        <v>0.36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3" customFormat="1" ht="10.199999999999999">
      <c r="B128" s="156"/>
      <c r="D128" s="150" t="s">
        <v>174</v>
      </c>
      <c r="E128" s="157" t="s">
        <v>19</v>
      </c>
      <c r="F128" s="158" t="s">
        <v>308</v>
      </c>
      <c r="H128" s="159">
        <v>0.36</v>
      </c>
      <c r="I128" s="160"/>
      <c r="L128" s="156"/>
      <c r="M128" s="161"/>
      <c r="T128" s="162"/>
      <c r="AT128" s="157" t="s">
        <v>174</v>
      </c>
      <c r="AU128" s="157" t="s">
        <v>81</v>
      </c>
      <c r="AV128" s="13" t="s">
        <v>81</v>
      </c>
      <c r="AW128" s="13" t="s">
        <v>33</v>
      </c>
      <c r="AX128" s="13" t="s">
        <v>71</v>
      </c>
      <c r="AY128" s="157" t="s">
        <v>163</v>
      </c>
    </row>
    <row r="129" spans="2:65" s="13" customFormat="1" ht="10.199999999999999">
      <c r="B129" s="156"/>
      <c r="D129" s="150" t="s">
        <v>174</v>
      </c>
      <c r="E129" s="157" t="s">
        <v>19</v>
      </c>
      <c r="F129" s="158" t="s">
        <v>308</v>
      </c>
      <c r="H129" s="159">
        <v>0.36</v>
      </c>
      <c r="I129" s="160"/>
      <c r="L129" s="156"/>
      <c r="M129" s="161"/>
      <c r="T129" s="162"/>
      <c r="AT129" s="157" t="s">
        <v>174</v>
      </c>
      <c r="AU129" s="157" t="s">
        <v>81</v>
      </c>
      <c r="AV129" s="13" t="s">
        <v>81</v>
      </c>
      <c r="AW129" s="13" t="s">
        <v>33</v>
      </c>
      <c r="AX129" s="13" t="s">
        <v>71</v>
      </c>
      <c r="AY129" s="157" t="s">
        <v>163</v>
      </c>
    </row>
    <row r="130" spans="2:65" s="14" customFormat="1" ht="10.199999999999999">
      <c r="B130" s="163"/>
      <c r="D130" s="150" t="s">
        <v>174</v>
      </c>
      <c r="E130" s="164" t="s">
        <v>19</v>
      </c>
      <c r="F130" s="165" t="s">
        <v>177</v>
      </c>
      <c r="H130" s="166">
        <v>2.8799999999999994</v>
      </c>
      <c r="I130" s="167"/>
      <c r="L130" s="163"/>
      <c r="M130" s="168"/>
      <c r="T130" s="169"/>
      <c r="AT130" s="164" t="s">
        <v>174</v>
      </c>
      <c r="AU130" s="164" t="s">
        <v>81</v>
      </c>
      <c r="AV130" s="14" t="s">
        <v>170</v>
      </c>
      <c r="AW130" s="14" t="s">
        <v>33</v>
      </c>
      <c r="AX130" s="14" t="s">
        <v>79</v>
      </c>
      <c r="AY130" s="164" t="s">
        <v>163</v>
      </c>
    </row>
    <row r="131" spans="2:65" s="1" customFormat="1" ht="16.5" customHeight="1">
      <c r="B131" s="33"/>
      <c r="C131" s="132" t="s">
        <v>170</v>
      </c>
      <c r="D131" s="132" t="s">
        <v>165</v>
      </c>
      <c r="E131" s="133" t="s">
        <v>313</v>
      </c>
      <c r="F131" s="134" t="s">
        <v>314</v>
      </c>
      <c r="G131" s="135" t="s">
        <v>225</v>
      </c>
      <c r="H131" s="136">
        <v>8.0000000000000002E-3</v>
      </c>
      <c r="I131" s="137"/>
      <c r="J131" s="138">
        <f>ROUND(I131*H131,2)</f>
        <v>0</v>
      </c>
      <c r="K131" s="134" t="s">
        <v>169</v>
      </c>
      <c r="L131" s="33"/>
      <c r="M131" s="139" t="s">
        <v>19</v>
      </c>
      <c r="N131" s="140" t="s">
        <v>42</v>
      </c>
      <c r="P131" s="141">
        <f>O131*H131</f>
        <v>0</v>
      </c>
      <c r="Q131" s="141">
        <v>1.06277</v>
      </c>
      <c r="R131" s="141">
        <f>Q131*H131</f>
        <v>8.5021599999999999E-3</v>
      </c>
      <c r="S131" s="141">
        <v>0</v>
      </c>
      <c r="T131" s="142">
        <f>S131*H131</f>
        <v>0</v>
      </c>
      <c r="AR131" s="143" t="s">
        <v>170</v>
      </c>
      <c r="AT131" s="143" t="s">
        <v>165</v>
      </c>
      <c r="AU131" s="143" t="s">
        <v>81</v>
      </c>
      <c r="AY131" s="18" t="s">
        <v>163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79</v>
      </c>
      <c r="BK131" s="144">
        <f>ROUND(I131*H131,2)</f>
        <v>0</v>
      </c>
      <c r="BL131" s="18" t="s">
        <v>170</v>
      </c>
      <c r="BM131" s="143" t="s">
        <v>315</v>
      </c>
    </row>
    <row r="132" spans="2:65" s="1" customFormat="1" ht="10.199999999999999">
      <c r="B132" s="33"/>
      <c r="D132" s="145" t="s">
        <v>172</v>
      </c>
      <c r="F132" s="146" t="s">
        <v>316</v>
      </c>
      <c r="I132" s="147"/>
      <c r="L132" s="33"/>
      <c r="M132" s="148"/>
      <c r="T132" s="54"/>
      <c r="AT132" s="18" t="s">
        <v>172</v>
      </c>
      <c r="AU132" s="18" t="s">
        <v>81</v>
      </c>
    </row>
    <row r="133" spans="2:65" s="12" customFormat="1" ht="10.199999999999999">
      <c r="B133" s="149"/>
      <c r="D133" s="150" t="s">
        <v>174</v>
      </c>
      <c r="E133" s="151" t="s">
        <v>19</v>
      </c>
      <c r="F133" s="152" t="s">
        <v>765</v>
      </c>
      <c r="H133" s="151" t="s">
        <v>19</v>
      </c>
      <c r="I133" s="153"/>
      <c r="L133" s="149"/>
      <c r="M133" s="154"/>
      <c r="T133" s="155"/>
      <c r="AT133" s="151" t="s">
        <v>174</v>
      </c>
      <c r="AU133" s="151" t="s">
        <v>81</v>
      </c>
      <c r="AV133" s="12" t="s">
        <v>79</v>
      </c>
      <c r="AW133" s="12" t="s">
        <v>33</v>
      </c>
      <c r="AX133" s="12" t="s">
        <v>71</v>
      </c>
      <c r="AY133" s="151" t="s">
        <v>163</v>
      </c>
    </row>
    <row r="134" spans="2:65" s="12" customFormat="1" ht="10.199999999999999">
      <c r="B134" s="149"/>
      <c r="D134" s="150" t="s">
        <v>174</v>
      </c>
      <c r="E134" s="151" t="s">
        <v>19</v>
      </c>
      <c r="F134" s="152" t="s">
        <v>317</v>
      </c>
      <c r="H134" s="151" t="s">
        <v>19</v>
      </c>
      <c r="I134" s="153"/>
      <c r="L134" s="149"/>
      <c r="M134" s="154"/>
      <c r="T134" s="155"/>
      <c r="AT134" s="151" t="s">
        <v>174</v>
      </c>
      <c r="AU134" s="151" t="s">
        <v>81</v>
      </c>
      <c r="AV134" s="12" t="s">
        <v>79</v>
      </c>
      <c r="AW134" s="12" t="s">
        <v>33</v>
      </c>
      <c r="AX134" s="12" t="s">
        <v>71</v>
      </c>
      <c r="AY134" s="151" t="s">
        <v>163</v>
      </c>
    </row>
    <row r="135" spans="2:65" s="13" customFormat="1" ht="10.199999999999999">
      <c r="B135" s="156"/>
      <c r="D135" s="150" t="s">
        <v>174</v>
      </c>
      <c r="E135" s="157" t="s">
        <v>19</v>
      </c>
      <c r="F135" s="158" t="s">
        <v>318</v>
      </c>
      <c r="H135" s="159">
        <v>1E-3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33</v>
      </c>
      <c r="AX135" s="13" t="s">
        <v>71</v>
      </c>
      <c r="AY135" s="157" t="s">
        <v>163</v>
      </c>
    </row>
    <row r="136" spans="2:65" s="13" customFormat="1" ht="10.199999999999999">
      <c r="B136" s="156"/>
      <c r="D136" s="150" t="s">
        <v>174</v>
      </c>
      <c r="E136" s="157" t="s">
        <v>19</v>
      </c>
      <c r="F136" s="158" t="s">
        <v>318</v>
      </c>
      <c r="H136" s="159">
        <v>1E-3</v>
      </c>
      <c r="I136" s="160"/>
      <c r="L136" s="156"/>
      <c r="M136" s="161"/>
      <c r="T136" s="162"/>
      <c r="AT136" s="157" t="s">
        <v>174</v>
      </c>
      <c r="AU136" s="157" t="s">
        <v>81</v>
      </c>
      <c r="AV136" s="13" t="s">
        <v>81</v>
      </c>
      <c r="AW136" s="13" t="s">
        <v>33</v>
      </c>
      <c r="AX136" s="13" t="s">
        <v>71</v>
      </c>
      <c r="AY136" s="157" t="s">
        <v>163</v>
      </c>
    </row>
    <row r="137" spans="2:65" s="13" customFormat="1" ht="10.199999999999999">
      <c r="B137" s="156"/>
      <c r="D137" s="150" t="s">
        <v>174</v>
      </c>
      <c r="E137" s="157" t="s">
        <v>19</v>
      </c>
      <c r="F137" s="158" t="s">
        <v>318</v>
      </c>
      <c r="H137" s="159">
        <v>1E-3</v>
      </c>
      <c r="I137" s="160"/>
      <c r="L137" s="156"/>
      <c r="M137" s="161"/>
      <c r="T137" s="162"/>
      <c r="AT137" s="157" t="s">
        <v>174</v>
      </c>
      <c r="AU137" s="157" t="s">
        <v>81</v>
      </c>
      <c r="AV137" s="13" t="s">
        <v>81</v>
      </c>
      <c r="AW137" s="13" t="s">
        <v>33</v>
      </c>
      <c r="AX137" s="13" t="s">
        <v>71</v>
      </c>
      <c r="AY137" s="157" t="s">
        <v>163</v>
      </c>
    </row>
    <row r="138" spans="2:65" s="13" customFormat="1" ht="10.199999999999999">
      <c r="B138" s="156"/>
      <c r="D138" s="150" t="s">
        <v>174</v>
      </c>
      <c r="E138" s="157" t="s">
        <v>19</v>
      </c>
      <c r="F138" s="158" t="s">
        <v>318</v>
      </c>
      <c r="H138" s="159">
        <v>1E-3</v>
      </c>
      <c r="I138" s="160"/>
      <c r="L138" s="156"/>
      <c r="M138" s="161"/>
      <c r="T138" s="162"/>
      <c r="AT138" s="157" t="s">
        <v>174</v>
      </c>
      <c r="AU138" s="157" t="s">
        <v>81</v>
      </c>
      <c r="AV138" s="13" t="s">
        <v>81</v>
      </c>
      <c r="AW138" s="13" t="s">
        <v>33</v>
      </c>
      <c r="AX138" s="13" t="s">
        <v>71</v>
      </c>
      <c r="AY138" s="157" t="s">
        <v>163</v>
      </c>
    </row>
    <row r="139" spans="2:65" s="13" customFormat="1" ht="10.199999999999999">
      <c r="B139" s="156"/>
      <c r="D139" s="150" t="s">
        <v>174</v>
      </c>
      <c r="E139" s="157" t="s">
        <v>19</v>
      </c>
      <c r="F139" s="158" t="s">
        <v>318</v>
      </c>
      <c r="H139" s="159">
        <v>1E-3</v>
      </c>
      <c r="I139" s="160"/>
      <c r="L139" s="156"/>
      <c r="M139" s="161"/>
      <c r="T139" s="162"/>
      <c r="AT139" s="157" t="s">
        <v>174</v>
      </c>
      <c r="AU139" s="157" t="s">
        <v>81</v>
      </c>
      <c r="AV139" s="13" t="s">
        <v>81</v>
      </c>
      <c r="AW139" s="13" t="s">
        <v>33</v>
      </c>
      <c r="AX139" s="13" t="s">
        <v>71</v>
      </c>
      <c r="AY139" s="157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318</v>
      </c>
      <c r="H140" s="159">
        <v>1E-3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3" customFormat="1" ht="10.199999999999999">
      <c r="B141" s="156"/>
      <c r="D141" s="150" t="s">
        <v>174</v>
      </c>
      <c r="E141" s="157" t="s">
        <v>19</v>
      </c>
      <c r="F141" s="158" t="s">
        <v>318</v>
      </c>
      <c r="H141" s="159">
        <v>1E-3</v>
      </c>
      <c r="I141" s="160"/>
      <c r="L141" s="156"/>
      <c r="M141" s="161"/>
      <c r="T141" s="162"/>
      <c r="AT141" s="157" t="s">
        <v>174</v>
      </c>
      <c r="AU141" s="157" t="s">
        <v>81</v>
      </c>
      <c r="AV141" s="13" t="s">
        <v>81</v>
      </c>
      <c r="AW141" s="13" t="s">
        <v>33</v>
      </c>
      <c r="AX141" s="13" t="s">
        <v>71</v>
      </c>
      <c r="AY141" s="157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318</v>
      </c>
      <c r="H142" s="159">
        <v>1E-3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4" customFormat="1" ht="10.199999999999999">
      <c r="B143" s="163"/>
      <c r="D143" s="150" t="s">
        <v>174</v>
      </c>
      <c r="E143" s="164" t="s">
        <v>19</v>
      </c>
      <c r="F143" s="165" t="s">
        <v>177</v>
      </c>
      <c r="H143" s="166">
        <v>8.0000000000000002E-3</v>
      </c>
      <c r="I143" s="167"/>
      <c r="L143" s="163"/>
      <c r="M143" s="168"/>
      <c r="T143" s="169"/>
      <c r="AT143" s="164" t="s">
        <v>174</v>
      </c>
      <c r="AU143" s="164" t="s">
        <v>81</v>
      </c>
      <c r="AV143" s="14" t="s">
        <v>170</v>
      </c>
      <c r="AW143" s="14" t="s">
        <v>33</v>
      </c>
      <c r="AX143" s="14" t="s">
        <v>79</v>
      </c>
      <c r="AY143" s="164" t="s">
        <v>163</v>
      </c>
    </row>
    <row r="144" spans="2:65" s="11" customFormat="1" ht="22.8" customHeight="1">
      <c r="B144" s="120"/>
      <c r="D144" s="121" t="s">
        <v>70</v>
      </c>
      <c r="E144" s="130" t="s">
        <v>319</v>
      </c>
      <c r="F144" s="130" t="s">
        <v>320</v>
      </c>
      <c r="I144" s="123"/>
      <c r="J144" s="131">
        <f>BK144</f>
        <v>0</v>
      </c>
      <c r="L144" s="120"/>
      <c r="M144" s="125"/>
      <c r="P144" s="126">
        <f>SUM(P145:P146)</f>
        <v>0</v>
      </c>
      <c r="R144" s="126">
        <f>SUM(R145:R146)</f>
        <v>0</v>
      </c>
      <c r="T144" s="127">
        <f>SUM(T145:T146)</f>
        <v>0</v>
      </c>
      <c r="AR144" s="121" t="s">
        <v>79</v>
      </c>
      <c r="AT144" s="128" t="s">
        <v>70</v>
      </c>
      <c r="AU144" s="128" t="s">
        <v>79</v>
      </c>
      <c r="AY144" s="121" t="s">
        <v>163</v>
      </c>
      <c r="BK144" s="129">
        <f>SUM(BK145:BK146)</f>
        <v>0</v>
      </c>
    </row>
    <row r="145" spans="2:65" s="1" customFormat="1" ht="37.799999999999997" customHeight="1">
      <c r="B145" s="33"/>
      <c r="C145" s="132" t="s">
        <v>195</v>
      </c>
      <c r="D145" s="132" t="s">
        <v>165</v>
      </c>
      <c r="E145" s="133" t="s">
        <v>321</v>
      </c>
      <c r="F145" s="134" t="s">
        <v>322</v>
      </c>
      <c r="G145" s="135" t="s">
        <v>225</v>
      </c>
      <c r="H145" s="136">
        <v>0.55700000000000005</v>
      </c>
      <c r="I145" s="137"/>
      <c r="J145" s="138">
        <f>ROUND(I145*H145,2)</f>
        <v>0</v>
      </c>
      <c r="K145" s="134" t="s">
        <v>169</v>
      </c>
      <c r="L145" s="33"/>
      <c r="M145" s="139" t="s">
        <v>19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170</v>
      </c>
      <c r="AT145" s="143" t="s">
        <v>165</v>
      </c>
      <c r="AU145" s="143" t="s">
        <v>81</v>
      </c>
      <c r="AY145" s="18" t="s">
        <v>163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0</v>
      </c>
      <c r="BL145" s="18" t="s">
        <v>170</v>
      </c>
      <c r="BM145" s="143" t="s">
        <v>323</v>
      </c>
    </row>
    <row r="146" spans="2:65" s="1" customFormat="1" ht="10.199999999999999">
      <c r="B146" s="33"/>
      <c r="D146" s="145" t="s">
        <v>172</v>
      </c>
      <c r="F146" s="146" t="s">
        <v>324</v>
      </c>
      <c r="I146" s="147"/>
      <c r="L146" s="33"/>
      <c r="M146" s="148"/>
      <c r="T146" s="54"/>
      <c r="AT146" s="18" t="s">
        <v>172</v>
      </c>
      <c r="AU146" s="18" t="s">
        <v>81</v>
      </c>
    </row>
    <row r="147" spans="2:65" s="11" customFormat="1" ht="25.95" customHeight="1">
      <c r="B147" s="120"/>
      <c r="D147" s="121" t="s">
        <v>70</v>
      </c>
      <c r="E147" s="122" t="s">
        <v>325</v>
      </c>
      <c r="F147" s="122" t="s">
        <v>326</v>
      </c>
      <c r="I147" s="123"/>
      <c r="J147" s="124">
        <f>BK147</f>
        <v>0</v>
      </c>
      <c r="L147" s="120"/>
      <c r="M147" s="125"/>
      <c r="P147" s="126">
        <f>P148+P172</f>
        <v>0</v>
      </c>
      <c r="R147" s="126">
        <f>R148+R172</f>
        <v>0.13748223000000001</v>
      </c>
      <c r="T147" s="127">
        <f>T148+T172</f>
        <v>0</v>
      </c>
      <c r="AR147" s="121" t="s">
        <v>81</v>
      </c>
      <c r="AT147" s="128" t="s">
        <v>70</v>
      </c>
      <c r="AU147" s="128" t="s">
        <v>71</v>
      </c>
      <c r="AY147" s="121" t="s">
        <v>163</v>
      </c>
      <c r="BK147" s="129">
        <f>BK148+BK172</f>
        <v>0</v>
      </c>
    </row>
    <row r="148" spans="2:65" s="11" customFormat="1" ht="22.8" customHeight="1">
      <c r="B148" s="120"/>
      <c r="D148" s="121" t="s">
        <v>70</v>
      </c>
      <c r="E148" s="130" t="s">
        <v>327</v>
      </c>
      <c r="F148" s="130" t="s">
        <v>328</v>
      </c>
      <c r="I148" s="123"/>
      <c r="J148" s="131">
        <f>BK148</f>
        <v>0</v>
      </c>
      <c r="L148" s="120"/>
      <c r="M148" s="125"/>
      <c r="P148" s="126">
        <f>SUM(P149:P171)</f>
        <v>0</v>
      </c>
      <c r="R148" s="126">
        <f>SUM(R149:R171)</f>
        <v>0.12760256</v>
      </c>
      <c r="T148" s="127">
        <f>SUM(T149:T171)</f>
        <v>0</v>
      </c>
      <c r="AR148" s="121" t="s">
        <v>81</v>
      </c>
      <c r="AT148" s="128" t="s">
        <v>70</v>
      </c>
      <c r="AU148" s="128" t="s">
        <v>79</v>
      </c>
      <c r="AY148" s="121" t="s">
        <v>163</v>
      </c>
      <c r="BK148" s="129">
        <f>SUM(BK149:BK171)</f>
        <v>0</v>
      </c>
    </row>
    <row r="149" spans="2:65" s="1" customFormat="1" ht="16.5" customHeight="1">
      <c r="B149" s="33"/>
      <c r="C149" s="132" t="s">
        <v>201</v>
      </c>
      <c r="D149" s="132" t="s">
        <v>165</v>
      </c>
      <c r="E149" s="133" t="s">
        <v>329</v>
      </c>
      <c r="F149" s="134" t="s">
        <v>330</v>
      </c>
      <c r="G149" s="135" t="s">
        <v>331</v>
      </c>
      <c r="H149" s="136">
        <v>131.77600000000001</v>
      </c>
      <c r="I149" s="137"/>
      <c r="J149" s="138">
        <f>ROUND(I149*H149,2)</f>
        <v>0</v>
      </c>
      <c r="K149" s="134" t="s">
        <v>169</v>
      </c>
      <c r="L149" s="33"/>
      <c r="M149" s="139" t="s">
        <v>19</v>
      </c>
      <c r="N149" s="140" t="s">
        <v>42</v>
      </c>
      <c r="P149" s="141">
        <f>O149*H149</f>
        <v>0</v>
      </c>
      <c r="Q149" s="141">
        <v>6.0000000000000002E-5</v>
      </c>
      <c r="R149" s="141">
        <f>Q149*H149</f>
        <v>7.90656E-3</v>
      </c>
      <c r="S149" s="141">
        <v>0</v>
      </c>
      <c r="T149" s="142">
        <f>S149*H149</f>
        <v>0</v>
      </c>
      <c r="AR149" s="143" t="s">
        <v>266</v>
      </c>
      <c r="AT149" s="143" t="s">
        <v>165</v>
      </c>
      <c r="AU149" s="143" t="s">
        <v>81</v>
      </c>
      <c r="AY149" s="18" t="s">
        <v>163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79</v>
      </c>
      <c r="BK149" s="144">
        <f>ROUND(I149*H149,2)</f>
        <v>0</v>
      </c>
      <c r="BL149" s="18" t="s">
        <v>266</v>
      </c>
      <c r="BM149" s="143" t="s">
        <v>332</v>
      </c>
    </row>
    <row r="150" spans="2:65" s="1" customFormat="1" ht="10.199999999999999">
      <c r="B150" s="33"/>
      <c r="D150" s="145" t="s">
        <v>172</v>
      </c>
      <c r="F150" s="146" t="s">
        <v>333</v>
      </c>
      <c r="I150" s="147"/>
      <c r="L150" s="33"/>
      <c r="M150" s="148"/>
      <c r="T150" s="54"/>
      <c r="AT150" s="18" t="s">
        <v>172</v>
      </c>
      <c r="AU150" s="18" t="s">
        <v>81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765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766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767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3" customFormat="1" ht="10.199999999999999">
      <c r="B154" s="156"/>
      <c r="D154" s="150" t="s">
        <v>174</v>
      </c>
      <c r="E154" s="157" t="s">
        <v>19</v>
      </c>
      <c r="F154" s="158" t="s">
        <v>768</v>
      </c>
      <c r="H154" s="159">
        <v>130.83199999999999</v>
      </c>
      <c r="I154" s="160"/>
      <c r="L154" s="156"/>
      <c r="M154" s="161"/>
      <c r="T154" s="162"/>
      <c r="AT154" s="157" t="s">
        <v>174</v>
      </c>
      <c r="AU154" s="157" t="s">
        <v>81</v>
      </c>
      <c r="AV154" s="13" t="s">
        <v>81</v>
      </c>
      <c r="AW154" s="13" t="s">
        <v>33</v>
      </c>
      <c r="AX154" s="13" t="s">
        <v>71</v>
      </c>
      <c r="AY154" s="157" t="s">
        <v>163</v>
      </c>
    </row>
    <row r="155" spans="2:65" s="12" customFormat="1" ht="10.199999999999999">
      <c r="B155" s="149"/>
      <c r="D155" s="150" t="s">
        <v>174</v>
      </c>
      <c r="E155" s="151" t="s">
        <v>19</v>
      </c>
      <c r="F155" s="152" t="s">
        <v>336</v>
      </c>
      <c r="H155" s="151" t="s">
        <v>19</v>
      </c>
      <c r="I155" s="153"/>
      <c r="L155" s="149"/>
      <c r="M155" s="154"/>
      <c r="T155" s="155"/>
      <c r="AT155" s="151" t="s">
        <v>174</v>
      </c>
      <c r="AU155" s="151" t="s">
        <v>81</v>
      </c>
      <c r="AV155" s="12" t="s">
        <v>79</v>
      </c>
      <c r="AW155" s="12" t="s">
        <v>33</v>
      </c>
      <c r="AX155" s="12" t="s">
        <v>71</v>
      </c>
      <c r="AY155" s="151" t="s">
        <v>163</v>
      </c>
    </row>
    <row r="156" spans="2:65" s="13" customFormat="1" ht="10.199999999999999">
      <c r="B156" s="156"/>
      <c r="D156" s="150" t="s">
        <v>174</v>
      </c>
      <c r="E156" s="157" t="s">
        <v>19</v>
      </c>
      <c r="F156" s="158" t="s">
        <v>769</v>
      </c>
      <c r="H156" s="159">
        <v>0.94399999999999995</v>
      </c>
      <c r="I156" s="160"/>
      <c r="L156" s="156"/>
      <c r="M156" s="161"/>
      <c r="T156" s="162"/>
      <c r="AT156" s="157" t="s">
        <v>174</v>
      </c>
      <c r="AU156" s="157" t="s">
        <v>81</v>
      </c>
      <c r="AV156" s="13" t="s">
        <v>81</v>
      </c>
      <c r="AW156" s="13" t="s">
        <v>33</v>
      </c>
      <c r="AX156" s="13" t="s">
        <v>71</v>
      </c>
      <c r="AY156" s="157" t="s">
        <v>163</v>
      </c>
    </row>
    <row r="157" spans="2:65" s="14" customFormat="1" ht="10.199999999999999">
      <c r="B157" s="163"/>
      <c r="D157" s="150" t="s">
        <v>174</v>
      </c>
      <c r="E157" s="164" t="s">
        <v>19</v>
      </c>
      <c r="F157" s="165" t="s">
        <v>177</v>
      </c>
      <c r="H157" s="166">
        <v>131.77599999999998</v>
      </c>
      <c r="I157" s="167"/>
      <c r="L157" s="163"/>
      <c r="M157" s="168"/>
      <c r="T157" s="169"/>
      <c r="AT157" s="164" t="s">
        <v>174</v>
      </c>
      <c r="AU157" s="164" t="s">
        <v>81</v>
      </c>
      <c r="AV157" s="14" t="s">
        <v>170</v>
      </c>
      <c r="AW157" s="14" t="s">
        <v>33</v>
      </c>
      <c r="AX157" s="14" t="s">
        <v>79</v>
      </c>
      <c r="AY157" s="164" t="s">
        <v>163</v>
      </c>
    </row>
    <row r="158" spans="2:65" s="1" customFormat="1" ht="16.5" customHeight="1">
      <c r="B158" s="33"/>
      <c r="C158" s="178" t="s">
        <v>211</v>
      </c>
      <c r="D158" s="178" t="s">
        <v>241</v>
      </c>
      <c r="E158" s="179" t="s">
        <v>770</v>
      </c>
      <c r="F158" s="180" t="s">
        <v>771</v>
      </c>
      <c r="G158" s="181" t="s">
        <v>445</v>
      </c>
      <c r="H158" s="182">
        <v>29.6</v>
      </c>
      <c r="I158" s="183"/>
      <c r="J158" s="184">
        <f>ROUND(I158*H158,2)</f>
        <v>0</v>
      </c>
      <c r="K158" s="180" t="s">
        <v>169</v>
      </c>
      <c r="L158" s="185"/>
      <c r="M158" s="186" t="s">
        <v>19</v>
      </c>
      <c r="N158" s="187" t="s">
        <v>42</v>
      </c>
      <c r="P158" s="141">
        <f>O158*H158</f>
        <v>0</v>
      </c>
      <c r="Q158" s="141">
        <v>4.0099999999999997E-3</v>
      </c>
      <c r="R158" s="141">
        <f>Q158*H158</f>
        <v>0.118696</v>
      </c>
      <c r="S158" s="141">
        <v>0</v>
      </c>
      <c r="T158" s="142">
        <f>S158*H158</f>
        <v>0</v>
      </c>
      <c r="AR158" s="143" t="s">
        <v>340</v>
      </c>
      <c r="AT158" s="143" t="s">
        <v>241</v>
      </c>
      <c r="AU158" s="143" t="s">
        <v>81</v>
      </c>
      <c r="AY158" s="18" t="s">
        <v>163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0</v>
      </c>
      <c r="BL158" s="18" t="s">
        <v>266</v>
      </c>
      <c r="BM158" s="143" t="s">
        <v>772</v>
      </c>
    </row>
    <row r="159" spans="2:65" s="12" customFormat="1" ht="10.199999999999999">
      <c r="B159" s="149"/>
      <c r="D159" s="150" t="s">
        <v>174</v>
      </c>
      <c r="E159" s="151" t="s">
        <v>19</v>
      </c>
      <c r="F159" s="152" t="s">
        <v>765</v>
      </c>
      <c r="H159" s="151" t="s">
        <v>19</v>
      </c>
      <c r="I159" s="153"/>
      <c r="L159" s="149"/>
      <c r="M159" s="154"/>
      <c r="T159" s="155"/>
      <c r="AT159" s="151" t="s">
        <v>174</v>
      </c>
      <c r="AU159" s="151" t="s">
        <v>81</v>
      </c>
      <c r="AV159" s="12" t="s">
        <v>79</v>
      </c>
      <c r="AW159" s="12" t="s">
        <v>33</v>
      </c>
      <c r="AX159" s="12" t="s">
        <v>71</v>
      </c>
      <c r="AY159" s="151" t="s">
        <v>163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766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767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3" customFormat="1" ht="10.199999999999999">
      <c r="B162" s="156"/>
      <c r="D162" s="150" t="s">
        <v>174</v>
      </c>
      <c r="E162" s="157" t="s">
        <v>19</v>
      </c>
      <c r="F162" s="158" t="s">
        <v>773</v>
      </c>
      <c r="H162" s="159">
        <v>29.6</v>
      </c>
      <c r="I162" s="160"/>
      <c r="L162" s="156"/>
      <c r="M162" s="161"/>
      <c r="T162" s="162"/>
      <c r="AT162" s="157" t="s">
        <v>174</v>
      </c>
      <c r="AU162" s="157" t="s">
        <v>81</v>
      </c>
      <c r="AV162" s="13" t="s">
        <v>81</v>
      </c>
      <c r="AW162" s="13" t="s">
        <v>33</v>
      </c>
      <c r="AX162" s="13" t="s">
        <v>71</v>
      </c>
      <c r="AY162" s="157" t="s">
        <v>163</v>
      </c>
    </row>
    <row r="163" spans="2:65" s="14" customFormat="1" ht="10.199999999999999">
      <c r="B163" s="163"/>
      <c r="D163" s="150" t="s">
        <v>174</v>
      </c>
      <c r="E163" s="164" t="s">
        <v>19</v>
      </c>
      <c r="F163" s="165" t="s">
        <v>177</v>
      </c>
      <c r="H163" s="166">
        <v>29.6</v>
      </c>
      <c r="I163" s="167"/>
      <c r="L163" s="163"/>
      <c r="M163" s="168"/>
      <c r="T163" s="169"/>
      <c r="AT163" s="164" t="s">
        <v>174</v>
      </c>
      <c r="AU163" s="164" t="s">
        <v>81</v>
      </c>
      <c r="AV163" s="14" t="s">
        <v>170</v>
      </c>
      <c r="AW163" s="14" t="s">
        <v>33</v>
      </c>
      <c r="AX163" s="14" t="s">
        <v>79</v>
      </c>
      <c r="AY163" s="164" t="s">
        <v>163</v>
      </c>
    </row>
    <row r="164" spans="2:65" s="1" customFormat="1" ht="16.5" customHeight="1">
      <c r="B164" s="33"/>
      <c r="C164" s="178" t="s">
        <v>176</v>
      </c>
      <c r="D164" s="178" t="s">
        <v>241</v>
      </c>
      <c r="E164" s="179" t="s">
        <v>343</v>
      </c>
      <c r="F164" s="180" t="s">
        <v>344</v>
      </c>
      <c r="G164" s="181" t="s">
        <v>225</v>
      </c>
      <c r="H164" s="182">
        <v>1E-3</v>
      </c>
      <c r="I164" s="183"/>
      <c r="J164" s="184">
        <f>ROUND(I164*H164,2)</f>
        <v>0</v>
      </c>
      <c r="K164" s="180" t="s">
        <v>169</v>
      </c>
      <c r="L164" s="185"/>
      <c r="M164" s="186" t="s">
        <v>19</v>
      </c>
      <c r="N164" s="187" t="s">
        <v>42</v>
      </c>
      <c r="P164" s="141">
        <f>O164*H164</f>
        <v>0</v>
      </c>
      <c r="Q164" s="141">
        <v>1</v>
      </c>
      <c r="R164" s="141">
        <f>Q164*H164</f>
        <v>1E-3</v>
      </c>
      <c r="S164" s="141">
        <v>0</v>
      </c>
      <c r="T164" s="142">
        <f>S164*H164</f>
        <v>0</v>
      </c>
      <c r="AR164" s="143" t="s">
        <v>340</v>
      </c>
      <c r="AT164" s="143" t="s">
        <v>241</v>
      </c>
      <c r="AU164" s="143" t="s">
        <v>81</v>
      </c>
      <c r="AY164" s="18" t="s">
        <v>163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79</v>
      </c>
      <c r="BK164" s="144">
        <f>ROUND(I164*H164,2)</f>
        <v>0</v>
      </c>
      <c r="BL164" s="18" t="s">
        <v>266</v>
      </c>
      <c r="BM164" s="143" t="s">
        <v>345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765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766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336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774</v>
      </c>
      <c r="H168" s="159">
        <v>1E-3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4" customFormat="1" ht="10.199999999999999">
      <c r="B169" s="163"/>
      <c r="D169" s="150" t="s">
        <v>174</v>
      </c>
      <c r="E169" s="164" t="s">
        <v>19</v>
      </c>
      <c r="F169" s="165" t="s">
        <v>177</v>
      </c>
      <c r="H169" s="166">
        <v>1E-3</v>
      </c>
      <c r="I169" s="167"/>
      <c r="L169" s="163"/>
      <c r="M169" s="168"/>
      <c r="T169" s="169"/>
      <c r="AT169" s="164" t="s">
        <v>174</v>
      </c>
      <c r="AU169" s="164" t="s">
        <v>81</v>
      </c>
      <c r="AV169" s="14" t="s">
        <v>170</v>
      </c>
      <c r="AW169" s="14" t="s">
        <v>33</v>
      </c>
      <c r="AX169" s="14" t="s">
        <v>79</v>
      </c>
      <c r="AY169" s="164" t="s">
        <v>163</v>
      </c>
    </row>
    <row r="170" spans="2:65" s="1" customFormat="1" ht="24.15" customHeight="1">
      <c r="B170" s="33"/>
      <c r="C170" s="132" t="s">
        <v>222</v>
      </c>
      <c r="D170" s="132" t="s">
        <v>165</v>
      </c>
      <c r="E170" s="133" t="s">
        <v>347</v>
      </c>
      <c r="F170" s="134" t="s">
        <v>348</v>
      </c>
      <c r="G170" s="135" t="s">
        <v>225</v>
      </c>
      <c r="H170" s="136">
        <v>0.128</v>
      </c>
      <c r="I170" s="137"/>
      <c r="J170" s="138">
        <f>ROUND(I170*H170,2)</f>
        <v>0</v>
      </c>
      <c r="K170" s="134" t="s">
        <v>169</v>
      </c>
      <c r="L170" s="33"/>
      <c r="M170" s="139" t="s">
        <v>19</v>
      </c>
      <c r="N170" s="140" t="s">
        <v>42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266</v>
      </c>
      <c r="AT170" s="143" t="s">
        <v>165</v>
      </c>
      <c r="AU170" s="143" t="s">
        <v>81</v>
      </c>
      <c r="AY170" s="18" t="s">
        <v>163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79</v>
      </c>
      <c r="BK170" s="144">
        <f>ROUND(I170*H170,2)</f>
        <v>0</v>
      </c>
      <c r="BL170" s="18" t="s">
        <v>266</v>
      </c>
      <c r="BM170" s="143" t="s">
        <v>349</v>
      </c>
    </row>
    <row r="171" spans="2:65" s="1" customFormat="1" ht="10.199999999999999">
      <c r="B171" s="33"/>
      <c r="D171" s="145" t="s">
        <v>172</v>
      </c>
      <c r="F171" s="146" t="s">
        <v>350</v>
      </c>
      <c r="I171" s="147"/>
      <c r="L171" s="33"/>
      <c r="M171" s="148"/>
      <c r="T171" s="54"/>
      <c r="AT171" s="18" t="s">
        <v>172</v>
      </c>
      <c r="AU171" s="18" t="s">
        <v>81</v>
      </c>
    </row>
    <row r="172" spans="2:65" s="11" customFormat="1" ht="22.8" customHeight="1">
      <c r="B172" s="120"/>
      <c r="D172" s="121" t="s">
        <v>70</v>
      </c>
      <c r="E172" s="130" t="s">
        <v>351</v>
      </c>
      <c r="F172" s="130" t="s">
        <v>352</v>
      </c>
      <c r="I172" s="123"/>
      <c r="J172" s="131">
        <f>BK172</f>
        <v>0</v>
      </c>
      <c r="L172" s="120"/>
      <c r="M172" s="125"/>
      <c r="P172" s="126">
        <f>SUM(P173:P193)</f>
        <v>0</v>
      </c>
      <c r="R172" s="126">
        <f>SUM(R173:R193)</f>
        <v>9.8796700000000001E-3</v>
      </c>
      <c r="T172" s="127">
        <f>SUM(T173:T193)</f>
        <v>0</v>
      </c>
      <c r="AR172" s="121" t="s">
        <v>81</v>
      </c>
      <c r="AT172" s="128" t="s">
        <v>70</v>
      </c>
      <c r="AU172" s="128" t="s">
        <v>79</v>
      </c>
      <c r="AY172" s="121" t="s">
        <v>163</v>
      </c>
      <c r="BK172" s="129">
        <f>SUM(BK173:BK193)</f>
        <v>0</v>
      </c>
    </row>
    <row r="173" spans="2:65" s="1" customFormat="1" ht="24.15" customHeight="1">
      <c r="B173" s="33"/>
      <c r="C173" s="132" t="s">
        <v>231</v>
      </c>
      <c r="D173" s="132" t="s">
        <v>165</v>
      </c>
      <c r="E173" s="133" t="s">
        <v>353</v>
      </c>
      <c r="F173" s="134" t="s">
        <v>354</v>
      </c>
      <c r="G173" s="135" t="s">
        <v>185</v>
      </c>
      <c r="H173" s="136">
        <v>5.1189999999999998</v>
      </c>
      <c r="I173" s="137"/>
      <c r="J173" s="138">
        <f>ROUND(I173*H173,2)</f>
        <v>0</v>
      </c>
      <c r="K173" s="134" t="s">
        <v>169</v>
      </c>
      <c r="L173" s="33"/>
      <c r="M173" s="139" t="s">
        <v>19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266</v>
      </c>
      <c r="AT173" s="143" t="s">
        <v>165</v>
      </c>
      <c r="AU173" s="143" t="s">
        <v>81</v>
      </c>
      <c r="AY173" s="18" t="s">
        <v>163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266</v>
      </c>
      <c r="BM173" s="143" t="s">
        <v>355</v>
      </c>
    </row>
    <row r="174" spans="2:65" s="1" customFormat="1" ht="10.199999999999999">
      <c r="B174" s="33"/>
      <c r="D174" s="145" t="s">
        <v>172</v>
      </c>
      <c r="F174" s="146" t="s">
        <v>356</v>
      </c>
      <c r="I174" s="147"/>
      <c r="L174" s="33"/>
      <c r="M174" s="148"/>
      <c r="T174" s="54"/>
      <c r="AT174" s="18" t="s">
        <v>172</v>
      </c>
      <c r="AU174" s="18" t="s">
        <v>81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765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766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767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775</v>
      </c>
      <c r="H178" s="159">
        <v>5.1189999999999998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4" customFormat="1" ht="10.199999999999999">
      <c r="B179" s="163"/>
      <c r="D179" s="150" t="s">
        <v>174</v>
      </c>
      <c r="E179" s="164" t="s">
        <v>19</v>
      </c>
      <c r="F179" s="165" t="s">
        <v>177</v>
      </c>
      <c r="H179" s="166">
        <v>5.1189999999999998</v>
      </c>
      <c r="I179" s="167"/>
      <c r="L179" s="163"/>
      <c r="M179" s="168"/>
      <c r="T179" s="169"/>
      <c r="AT179" s="164" t="s">
        <v>174</v>
      </c>
      <c r="AU179" s="164" t="s">
        <v>81</v>
      </c>
      <c r="AV179" s="14" t="s">
        <v>170</v>
      </c>
      <c r="AW179" s="14" t="s">
        <v>33</v>
      </c>
      <c r="AX179" s="14" t="s">
        <v>79</v>
      </c>
      <c r="AY179" s="164" t="s">
        <v>163</v>
      </c>
    </row>
    <row r="180" spans="2:65" s="1" customFormat="1" ht="16.5" customHeight="1">
      <c r="B180" s="33"/>
      <c r="C180" s="132" t="s">
        <v>236</v>
      </c>
      <c r="D180" s="132" t="s">
        <v>165</v>
      </c>
      <c r="E180" s="133" t="s">
        <v>358</v>
      </c>
      <c r="F180" s="134" t="s">
        <v>359</v>
      </c>
      <c r="G180" s="135" t="s">
        <v>185</v>
      </c>
      <c r="H180" s="136">
        <v>5.1189999999999998</v>
      </c>
      <c r="I180" s="137"/>
      <c r="J180" s="138">
        <f>ROUND(I180*H180,2)</f>
        <v>0</v>
      </c>
      <c r="K180" s="134" t="s">
        <v>169</v>
      </c>
      <c r="L180" s="33"/>
      <c r="M180" s="139" t="s">
        <v>19</v>
      </c>
      <c r="N180" s="140" t="s">
        <v>42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266</v>
      </c>
      <c r="AT180" s="143" t="s">
        <v>165</v>
      </c>
      <c r="AU180" s="143" t="s">
        <v>81</v>
      </c>
      <c r="AY180" s="18" t="s">
        <v>163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79</v>
      </c>
      <c r="BK180" s="144">
        <f>ROUND(I180*H180,2)</f>
        <v>0</v>
      </c>
      <c r="BL180" s="18" t="s">
        <v>266</v>
      </c>
      <c r="BM180" s="143" t="s">
        <v>360</v>
      </c>
    </row>
    <row r="181" spans="2:65" s="1" customFormat="1" ht="10.199999999999999">
      <c r="B181" s="33"/>
      <c r="D181" s="145" t="s">
        <v>172</v>
      </c>
      <c r="F181" s="146" t="s">
        <v>361</v>
      </c>
      <c r="I181" s="147"/>
      <c r="L181" s="33"/>
      <c r="M181" s="148"/>
      <c r="T181" s="54"/>
      <c r="AT181" s="18" t="s">
        <v>172</v>
      </c>
      <c r="AU181" s="18" t="s">
        <v>81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765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2" customFormat="1" ht="10.199999999999999">
      <c r="B183" s="149"/>
      <c r="D183" s="150" t="s">
        <v>174</v>
      </c>
      <c r="E183" s="151" t="s">
        <v>19</v>
      </c>
      <c r="F183" s="152" t="s">
        <v>766</v>
      </c>
      <c r="H183" s="151" t="s">
        <v>19</v>
      </c>
      <c r="I183" s="153"/>
      <c r="L183" s="149"/>
      <c r="M183" s="154"/>
      <c r="T183" s="155"/>
      <c r="AT183" s="151" t="s">
        <v>174</v>
      </c>
      <c r="AU183" s="151" t="s">
        <v>81</v>
      </c>
      <c r="AV183" s="12" t="s">
        <v>79</v>
      </c>
      <c r="AW183" s="12" t="s">
        <v>33</v>
      </c>
      <c r="AX183" s="12" t="s">
        <v>71</v>
      </c>
      <c r="AY183" s="151" t="s">
        <v>163</v>
      </c>
    </row>
    <row r="184" spans="2:65" s="12" customFormat="1" ht="10.199999999999999">
      <c r="B184" s="149"/>
      <c r="D184" s="150" t="s">
        <v>174</v>
      </c>
      <c r="E184" s="151" t="s">
        <v>19</v>
      </c>
      <c r="F184" s="152" t="s">
        <v>767</v>
      </c>
      <c r="H184" s="151" t="s">
        <v>19</v>
      </c>
      <c r="I184" s="153"/>
      <c r="L184" s="149"/>
      <c r="M184" s="154"/>
      <c r="T184" s="155"/>
      <c r="AT184" s="151" t="s">
        <v>174</v>
      </c>
      <c r="AU184" s="151" t="s">
        <v>81</v>
      </c>
      <c r="AV184" s="12" t="s">
        <v>79</v>
      </c>
      <c r="AW184" s="12" t="s">
        <v>33</v>
      </c>
      <c r="AX184" s="12" t="s">
        <v>71</v>
      </c>
      <c r="AY184" s="151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775</v>
      </c>
      <c r="H185" s="159">
        <v>5.1189999999999998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4" customFormat="1" ht="10.199999999999999">
      <c r="B186" s="163"/>
      <c r="D186" s="150" t="s">
        <v>174</v>
      </c>
      <c r="E186" s="164" t="s">
        <v>19</v>
      </c>
      <c r="F186" s="165" t="s">
        <v>177</v>
      </c>
      <c r="H186" s="166">
        <v>5.1189999999999998</v>
      </c>
      <c r="I186" s="167"/>
      <c r="L186" s="163"/>
      <c r="M186" s="168"/>
      <c r="T186" s="169"/>
      <c r="AT186" s="164" t="s">
        <v>174</v>
      </c>
      <c r="AU186" s="164" t="s">
        <v>81</v>
      </c>
      <c r="AV186" s="14" t="s">
        <v>170</v>
      </c>
      <c r="AW186" s="14" t="s">
        <v>33</v>
      </c>
      <c r="AX186" s="14" t="s">
        <v>79</v>
      </c>
      <c r="AY186" s="164" t="s">
        <v>163</v>
      </c>
    </row>
    <row r="187" spans="2:65" s="1" customFormat="1" ht="16.5" customHeight="1">
      <c r="B187" s="33"/>
      <c r="C187" s="132" t="s">
        <v>8</v>
      </c>
      <c r="D187" s="132" t="s">
        <v>165</v>
      </c>
      <c r="E187" s="133" t="s">
        <v>362</v>
      </c>
      <c r="F187" s="134" t="s">
        <v>363</v>
      </c>
      <c r="G187" s="135" t="s">
        <v>185</v>
      </c>
      <c r="H187" s="136">
        <v>5.1189999999999998</v>
      </c>
      <c r="I187" s="137"/>
      <c r="J187" s="138">
        <f>ROUND(I187*H187,2)</f>
        <v>0</v>
      </c>
      <c r="K187" s="134" t="s">
        <v>169</v>
      </c>
      <c r="L187" s="33"/>
      <c r="M187" s="139" t="s">
        <v>19</v>
      </c>
      <c r="N187" s="140" t="s">
        <v>42</v>
      </c>
      <c r="P187" s="141">
        <f>O187*H187</f>
        <v>0</v>
      </c>
      <c r="Q187" s="141">
        <v>1.9300000000000001E-3</v>
      </c>
      <c r="R187" s="141">
        <f>Q187*H187</f>
        <v>9.8796700000000001E-3</v>
      </c>
      <c r="S187" s="141">
        <v>0</v>
      </c>
      <c r="T187" s="142">
        <f>S187*H187</f>
        <v>0</v>
      </c>
      <c r="AR187" s="143" t="s">
        <v>266</v>
      </c>
      <c r="AT187" s="143" t="s">
        <v>165</v>
      </c>
      <c r="AU187" s="143" t="s">
        <v>81</v>
      </c>
      <c r="AY187" s="18" t="s">
        <v>163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266</v>
      </c>
      <c r="BM187" s="143" t="s">
        <v>364</v>
      </c>
    </row>
    <row r="188" spans="2:65" s="1" customFormat="1" ht="10.199999999999999">
      <c r="B188" s="33"/>
      <c r="D188" s="145" t="s">
        <v>172</v>
      </c>
      <c r="F188" s="146" t="s">
        <v>365</v>
      </c>
      <c r="I188" s="147"/>
      <c r="L188" s="33"/>
      <c r="M188" s="148"/>
      <c r="T188" s="54"/>
      <c r="AT188" s="18" t="s">
        <v>172</v>
      </c>
      <c r="AU188" s="18" t="s">
        <v>81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765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766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767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775</v>
      </c>
      <c r="H192" s="159">
        <v>5.1189999999999998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4" customFormat="1" ht="10.199999999999999">
      <c r="B193" s="163"/>
      <c r="D193" s="150" t="s">
        <v>174</v>
      </c>
      <c r="E193" s="164" t="s">
        <v>19</v>
      </c>
      <c r="F193" s="165" t="s">
        <v>177</v>
      </c>
      <c r="H193" s="166">
        <v>5.1189999999999998</v>
      </c>
      <c r="I193" s="167"/>
      <c r="L193" s="163"/>
      <c r="M193" s="168"/>
      <c r="T193" s="169"/>
      <c r="AT193" s="164" t="s">
        <v>174</v>
      </c>
      <c r="AU193" s="164" t="s">
        <v>81</v>
      </c>
      <c r="AV193" s="14" t="s">
        <v>170</v>
      </c>
      <c r="AW193" s="14" t="s">
        <v>33</v>
      </c>
      <c r="AX193" s="14" t="s">
        <v>79</v>
      </c>
      <c r="AY193" s="164" t="s">
        <v>163</v>
      </c>
    </row>
    <row r="194" spans="2:65" s="11" customFormat="1" ht="25.95" customHeight="1">
      <c r="B194" s="120"/>
      <c r="D194" s="121" t="s">
        <v>70</v>
      </c>
      <c r="E194" s="122" t="s">
        <v>281</v>
      </c>
      <c r="F194" s="122" t="s">
        <v>282</v>
      </c>
      <c r="I194" s="123"/>
      <c r="J194" s="124">
        <f>BK194</f>
        <v>0</v>
      </c>
      <c r="L194" s="120"/>
      <c r="M194" s="125"/>
      <c r="P194" s="126">
        <f>P195</f>
        <v>0</v>
      </c>
      <c r="R194" s="126">
        <f>R195</f>
        <v>0</v>
      </c>
      <c r="T194" s="127">
        <f>T195</f>
        <v>0</v>
      </c>
      <c r="AR194" s="121" t="s">
        <v>195</v>
      </c>
      <c r="AT194" s="128" t="s">
        <v>70</v>
      </c>
      <c r="AU194" s="128" t="s">
        <v>71</v>
      </c>
      <c r="AY194" s="121" t="s">
        <v>163</v>
      </c>
      <c r="BK194" s="129">
        <f>BK195</f>
        <v>0</v>
      </c>
    </row>
    <row r="195" spans="2:65" s="1" customFormat="1" ht="16.5" customHeight="1">
      <c r="B195" s="33"/>
      <c r="C195" s="132" t="s">
        <v>248</v>
      </c>
      <c r="D195" s="132" t="s">
        <v>165</v>
      </c>
      <c r="E195" s="133" t="s">
        <v>284</v>
      </c>
      <c r="F195" s="134" t="s">
        <v>285</v>
      </c>
      <c r="G195" s="135" t="s">
        <v>286</v>
      </c>
      <c r="H195" s="188"/>
      <c r="I195" s="137"/>
      <c r="J195" s="138">
        <f>ROUND(I195*H195,2)</f>
        <v>0</v>
      </c>
      <c r="K195" s="134" t="s">
        <v>19</v>
      </c>
      <c r="L195" s="33"/>
      <c r="M195" s="189" t="s">
        <v>19</v>
      </c>
      <c r="N195" s="190" t="s">
        <v>42</v>
      </c>
      <c r="O195" s="191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AR195" s="143" t="s">
        <v>170</v>
      </c>
      <c r="AT195" s="143" t="s">
        <v>165</v>
      </c>
      <c r="AU195" s="143" t="s">
        <v>79</v>
      </c>
      <c r="AY195" s="18" t="s">
        <v>163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170</v>
      </c>
      <c r="BM195" s="143" t="s">
        <v>366</v>
      </c>
    </row>
    <row r="196" spans="2:65" s="1" customFormat="1" ht="6.9" customHeight="1"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33"/>
    </row>
  </sheetData>
  <sheetProtection algorithmName="SHA-512" hashValue="SW508nm8B5Q+nm+uOQ05WXtjpTmF1K7IIPRmujEKc9mI7s8TlTc5UEQTSdmsi9HYOV9b2ytSlJFSnZ2D1dTTxA==" saltValue="fhEMhPSs6jVzAkuWnTCiiZqm40EIHLMyRW1isSpVx95oV/hrPnNokhEFdvJaNNDZM7z/MwEgNMI+PXHRrB30Fw==" spinCount="100000" sheet="1" objects="1" scenarios="1" formatColumns="0" formatRows="0" autoFilter="0"/>
  <autoFilter ref="C91:K195" xr:uid="{00000000-0009-0000-0000-00000A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A00-000000000000}"/>
    <hyperlink ref="F108" r:id="rId2" xr:uid="{00000000-0004-0000-0A00-000001000000}"/>
    <hyperlink ref="F120" r:id="rId3" xr:uid="{00000000-0004-0000-0A00-000002000000}"/>
    <hyperlink ref="F132" r:id="rId4" xr:uid="{00000000-0004-0000-0A00-000003000000}"/>
    <hyperlink ref="F146" r:id="rId5" xr:uid="{00000000-0004-0000-0A00-000004000000}"/>
    <hyperlink ref="F150" r:id="rId6" xr:uid="{00000000-0004-0000-0A00-000005000000}"/>
    <hyperlink ref="F171" r:id="rId7" xr:uid="{00000000-0004-0000-0A00-000006000000}"/>
    <hyperlink ref="F174" r:id="rId8" xr:uid="{00000000-0004-0000-0A00-000007000000}"/>
    <hyperlink ref="F181" r:id="rId9" xr:uid="{00000000-0004-0000-0A00-000008000000}"/>
    <hyperlink ref="F188" r:id="rId10" xr:uid="{00000000-0004-0000-0A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6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115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776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ROUND((SUM(BE92:BE268)),  2)</f>
        <v>0</v>
      </c>
      <c r="I35" s="94">
        <v>0.21</v>
      </c>
      <c r="J35" s="84">
        <f>ROUND(((SUM(BE92:BE268))*I35),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ROUND((SUM(BF92:BF268)),  2)</f>
        <v>0</v>
      </c>
      <c r="I36" s="94">
        <v>0.12</v>
      </c>
      <c r="J36" s="84">
        <f>ROUND(((SUM(BF92:BF268))*I36),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ROUND((SUM(BG92:BG268)),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ROUND((SUM(BH92:BH268)),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ROUND((SUM(BI92:BI268)),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0210 - Překážka 10 - Schody + eurogap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J92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639</v>
      </c>
      <c r="E66" s="110"/>
      <c r="F66" s="110"/>
      <c r="G66" s="110"/>
      <c r="H66" s="110"/>
      <c r="I66" s="110"/>
      <c r="J66" s="111">
        <f>J128</f>
        <v>0</v>
      </c>
      <c r="L66" s="108"/>
    </row>
    <row r="67" spans="2:12" s="9" customFormat="1" ht="19.95" customHeight="1">
      <c r="B67" s="108"/>
      <c r="D67" s="109" t="s">
        <v>368</v>
      </c>
      <c r="E67" s="110"/>
      <c r="F67" s="110"/>
      <c r="G67" s="110"/>
      <c r="H67" s="110"/>
      <c r="I67" s="110"/>
      <c r="J67" s="111">
        <f>J153</f>
        <v>0</v>
      </c>
      <c r="L67" s="108"/>
    </row>
    <row r="68" spans="2:12" s="9" customFormat="1" ht="19.95" customHeight="1">
      <c r="B68" s="108"/>
      <c r="D68" s="109" t="s">
        <v>369</v>
      </c>
      <c r="E68" s="110"/>
      <c r="F68" s="110"/>
      <c r="G68" s="110"/>
      <c r="H68" s="110"/>
      <c r="I68" s="110"/>
      <c r="J68" s="111">
        <f>J241</f>
        <v>0</v>
      </c>
      <c r="L68" s="108"/>
    </row>
    <row r="69" spans="2:12" s="9" customFormat="1" ht="19.95" customHeight="1">
      <c r="B69" s="108"/>
      <c r="D69" s="109" t="s">
        <v>292</v>
      </c>
      <c r="E69" s="110"/>
      <c r="F69" s="110"/>
      <c r="G69" s="110"/>
      <c r="H69" s="110"/>
      <c r="I69" s="110"/>
      <c r="J69" s="111">
        <f>J264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J267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ht="12" customHeight="1">
      <c r="B81" s="21"/>
      <c r="C81" s="28" t="s">
        <v>138</v>
      </c>
      <c r="L81" s="21"/>
    </row>
    <row r="82" spans="2:65" s="1" customFormat="1" ht="16.5" customHeight="1">
      <c r="B82" s="33"/>
      <c r="E82" s="323" t="s">
        <v>288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289</v>
      </c>
      <c r="L83" s="33"/>
    </row>
    <row r="84" spans="2:65" s="1" customFormat="1" ht="16.5" customHeight="1">
      <c r="B84" s="33"/>
      <c r="E84" s="287" t="str">
        <f>E11</f>
        <v>0210 - Překážka 10 - Schody + eurogap</v>
      </c>
      <c r="F84" s="325"/>
      <c r="G84" s="325"/>
      <c r="H84" s="325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 xml:space="preserve"> </v>
      </c>
      <c r="I86" s="28" t="s">
        <v>23</v>
      </c>
      <c r="J86" s="50" t="str">
        <f>IF(J14="","",J14)</f>
        <v>9. 3. 2026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25</v>
      </c>
      <c r="F88" s="26" t="str">
        <f>E17</f>
        <v>Město Bystřice pod Hostýnem</v>
      </c>
      <c r="I88" s="28" t="s">
        <v>31</v>
      </c>
      <c r="J88" s="31" t="str">
        <f>E23</f>
        <v>Michal Langoš, Hranice na Moravě</v>
      </c>
      <c r="L88" s="33"/>
    </row>
    <row r="89" spans="2:65" s="1" customFormat="1" ht="15.15" customHeight="1">
      <c r="B89" s="33"/>
      <c r="C89" s="28" t="s">
        <v>29</v>
      </c>
      <c r="F89" s="26" t="str">
        <f>IF(E20="","",E20)</f>
        <v>Vyplň údaj</v>
      </c>
      <c r="I89" s="28" t="s">
        <v>34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149</v>
      </c>
      <c r="D91" s="114" t="s">
        <v>56</v>
      </c>
      <c r="E91" s="114" t="s">
        <v>52</v>
      </c>
      <c r="F91" s="114" t="s">
        <v>53</v>
      </c>
      <c r="G91" s="114" t="s">
        <v>150</v>
      </c>
      <c r="H91" s="114" t="s">
        <v>151</v>
      </c>
      <c r="I91" s="114" t="s">
        <v>152</v>
      </c>
      <c r="J91" s="114" t="s">
        <v>142</v>
      </c>
      <c r="K91" s="115" t="s">
        <v>153</v>
      </c>
      <c r="L91" s="112"/>
      <c r="M91" s="57" t="s">
        <v>19</v>
      </c>
      <c r="N91" s="58" t="s">
        <v>41</v>
      </c>
      <c r="O91" s="58" t="s">
        <v>154</v>
      </c>
      <c r="P91" s="58" t="s">
        <v>155</v>
      </c>
      <c r="Q91" s="58" t="s">
        <v>156</v>
      </c>
      <c r="R91" s="58" t="s">
        <v>157</v>
      </c>
      <c r="S91" s="58" t="s">
        <v>158</v>
      </c>
      <c r="T91" s="59" t="s">
        <v>159</v>
      </c>
    </row>
    <row r="92" spans="2:65" s="1" customFormat="1" ht="22.8" customHeight="1">
      <c r="B92" s="33"/>
      <c r="C92" s="62" t="s">
        <v>160</v>
      </c>
      <c r="J92" s="116">
        <f>BK92</f>
        <v>0</v>
      </c>
      <c r="L92" s="33"/>
      <c r="M92" s="60"/>
      <c r="N92" s="51"/>
      <c r="O92" s="51"/>
      <c r="P92" s="117">
        <f>P93+P267</f>
        <v>0</v>
      </c>
      <c r="Q92" s="51"/>
      <c r="R92" s="117">
        <f>R93+R267</f>
        <v>22.11006545</v>
      </c>
      <c r="S92" s="51"/>
      <c r="T92" s="118">
        <f>T93+T267</f>
        <v>0</v>
      </c>
      <c r="AT92" s="18" t="s">
        <v>70</v>
      </c>
      <c r="AU92" s="18" t="s">
        <v>143</v>
      </c>
      <c r="BK92" s="119">
        <f>BK93+BK267</f>
        <v>0</v>
      </c>
    </row>
    <row r="93" spans="2:65" s="11" customFormat="1" ht="25.95" customHeight="1">
      <c r="B93" s="120"/>
      <c r="D93" s="121" t="s">
        <v>70</v>
      </c>
      <c r="E93" s="122" t="s">
        <v>161</v>
      </c>
      <c r="F93" s="122" t="s">
        <v>162</v>
      </c>
      <c r="I93" s="123"/>
      <c r="J93" s="124">
        <f>BK93</f>
        <v>0</v>
      </c>
      <c r="L93" s="120"/>
      <c r="M93" s="125"/>
      <c r="P93" s="126">
        <f>P94+P128+P153+P241+P264</f>
        <v>0</v>
      </c>
      <c r="R93" s="126">
        <f>R94+R128+R153+R241+R264</f>
        <v>22.11006545</v>
      </c>
      <c r="T93" s="127">
        <f>T94+T128+T153+T241+T264</f>
        <v>0</v>
      </c>
      <c r="AR93" s="121" t="s">
        <v>79</v>
      </c>
      <c r="AT93" s="128" t="s">
        <v>70</v>
      </c>
      <c r="AU93" s="128" t="s">
        <v>71</v>
      </c>
      <c r="AY93" s="121" t="s">
        <v>163</v>
      </c>
      <c r="BK93" s="129">
        <f>BK94+BK128+BK153+BK241+BK264</f>
        <v>0</v>
      </c>
    </row>
    <row r="94" spans="2:65" s="11" customFormat="1" ht="22.8" customHeight="1">
      <c r="B94" s="120"/>
      <c r="D94" s="121" t="s">
        <v>70</v>
      </c>
      <c r="E94" s="130" t="s">
        <v>81</v>
      </c>
      <c r="F94" s="130" t="s">
        <v>296</v>
      </c>
      <c r="I94" s="123"/>
      <c r="J94" s="131">
        <f>BK94</f>
        <v>0</v>
      </c>
      <c r="L94" s="120"/>
      <c r="M94" s="125"/>
      <c r="P94" s="126">
        <f>SUM(P95:P127)</f>
        <v>0</v>
      </c>
      <c r="R94" s="126">
        <f>SUM(R95:R127)</f>
        <v>12.749418499999999</v>
      </c>
      <c r="T94" s="127">
        <f>SUM(T95:T127)</f>
        <v>0</v>
      </c>
      <c r="AR94" s="121" t="s">
        <v>79</v>
      </c>
      <c r="AT94" s="128" t="s">
        <v>70</v>
      </c>
      <c r="AU94" s="128" t="s">
        <v>79</v>
      </c>
      <c r="AY94" s="121" t="s">
        <v>163</v>
      </c>
      <c r="BK94" s="129">
        <f>SUM(BK95:BK127)</f>
        <v>0</v>
      </c>
    </row>
    <row r="95" spans="2:65" s="1" customFormat="1" ht="24.15" customHeight="1">
      <c r="B95" s="33"/>
      <c r="C95" s="132" t="s">
        <v>79</v>
      </c>
      <c r="D95" s="132" t="s">
        <v>165</v>
      </c>
      <c r="E95" s="133" t="s">
        <v>370</v>
      </c>
      <c r="F95" s="134" t="s">
        <v>371</v>
      </c>
      <c r="G95" s="135" t="s">
        <v>185</v>
      </c>
      <c r="H95" s="136">
        <v>19.66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1.3999999999999999E-4</v>
      </c>
      <c r="R95" s="141">
        <f>Q95*H95</f>
        <v>2.7523999999999999E-3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372</v>
      </c>
    </row>
    <row r="96" spans="2:65" s="1" customFormat="1" ht="10.199999999999999">
      <c r="B96" s="33"/>
      <c r="D96" s="145" t="s">
        <v>172</v>
      </c>
      <c r="F96" s="146" t="s">
        <v>373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777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2" customFormat="1" ht="10.199999999999999">
      <c r="B98" s="149"/>
      <c r="D98" s="150" t="s">
        <v>174</v>
      </c>
      <c r="E98" s="151" t="s">
        <v>19</v>
      </c>
      <c r="F98" s="152" t="s">
        <v>375</v>
      </c>
      <c r="H98" s="151" t="s">
        <v>19</v>
      </c>
      <c r="I98" s="153"/>
      <c r="L98" s="149"/>
      <c r="M98" s="154"/>
      <c r="T98" s="155"/>
      <c r="AT98" s="151" t="s">
        <v>174</v>
      </c>
      <c r="AU98" s="151" t="s">
        <v>81</v>
      </c>
      <c r="AV98" s="12" t="s">
        <v>79</v>
      </c>
      <c r="AW98" s="12" t="s">
        <v>33</v>
      </c>
      <c r="AX98" s="12" t="s">
        <v>71</v>
      </c>
      <c r="AY98" s="151" t="s">
        <v>163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778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3" customFormat="1" ht="10.199999999999999">
      <c r="B100" s="156"/>
      <c r="D100" s="150" t="s">
        <v>174</v>
      </c>
      <c r="E100" s="157" t="s">
        <v>19</v>
      </c>
      <c r="F100" s="158" t="s">
        <v>779</v>
      </c>
      <c r="H100" s="159">
        <v>8.85</v>
      </c>
      <c r="I100" s="160"/>
      <c r="L100" s="156"/>
      <c r="M100" s="161"/>
      <c r="T100" s="162"/>
      <c r="AT100" s="157" t="s">
        <v>174</v>
      </c>
      <c r="AU100" s="157" t="s">
        <v>81</v>
      </c>
      <c r="AV100" s="13" t="s">
        <v>81</v>
      </c>
      <c r="AW100" s="13" t="s">
        <v>33</v>
      </c>
      <c r="AX100" s="13" t="s">
        <v>71</v>
      </c>
      <c r="AY100" s="157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780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781</v>
      </c>
      <c r="H102" s="159">
        <v>4.8099999999999996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782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783</v>
      </c>
      <c r="H104" s="159">
        <v>6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4" customFormat="1" ht="10.199999999999999">
      <c r="B105" s="163"/>
      <c r="D105" s="150" t="s">
        <v>174</v>
      </c>
      <c r="E105" s="164" t="s">
        <v>19</v>
      </c>
      <c r="F105" s="165" t="s">
        <v>177</v>
      </c>
      <c r="H105" s="166">
        <v>19.66</v>
      </c>
      <c r="I105" s="167"/>
      <c r="L105" s="163"/>
      <c r="M105" s="168"/>
      <c r="T105" s="169"/>
      <c r="AT105" s="164" t="s">
        <v>174</v>
      </c>
      <c r="AU105" s="164" t="s">
        <v>81</v>
      </c>
      <c r="AV105" s="14" t="s">
        <v>170</v>
      </c>
      <c r="AW105" s="14" t="s">
        <v>33</v>
      </c>
      <c r="AX105" s="14" t="s">
        <v>79</v>
      </c>
      <c r="AY105" s="164" t="s">
        <v>163</v>
      </c>
    </row>
    <row r="106" spans="2:65" s="1" customFormat="1" ht="16.5" customHeight="1">
      <c r="B106" s="33"/>
      <c r="C106" s="178" t="s">
        <v>81</v>
      </c>
      <c r="D106" s="178" t="s">
        <v>241</v>
      </c>
      <c r="E106" s="179" t="s">
        <v>383</v>
      </c>
      <c r="F106" s="180" t="s">
        <v>384</v>
      </c>
      <c r="G106" s="181" t="s">
        <v>185</v>
      </c>
      <c r="H106" s="182">
        <v>23.286999999999999</v>
      </c>
      <c r="I106" s="183"/>
      <c r="J106" s="184">
        <f>ROUND(I106*H106,2)</f>
        <v>0</v>
      </c>
      <c r="K106" s="180" t="s">
        <v>169</v>
      </c>
      <c r="L106" s="185"/>
      <c r="M106" s="186" t="s">
        <v>19</v>
      </c>
      <c r="N106" s="187" t="s">
        <v>42</v>
      </c>
      <c r="P106" s="141">
        <f>O106*H106</f>
        <v>0</v>
      </c>
      <c r="Q106" s="141">
        <v>2.9999999999999997E-4</v>
      </c>
      <c r="R106" s="141">
        <f>Q106*H106</f>
        <v>6.9860999999999994E-3</v>
      </c>
      <c r="S106" s="141">
        <v>0</v>
      </c>
      <c r="T106" s="142">
        <f>S106*H106</f>
        <v>0</v>
      </c>
      <c r="AR106" s="143" t="s">
        <v>176</v>
      </c>
      <c r="AT106" s="143" t="s">
        <v>241</v>
      </c>
      <c r="AU106" s="143" t="s">
        <v>81</v>
      </c>
      <c r="AY106" s="18" t="s">
        <v>163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170</v>
      </c>
      <c r="BM106" s="143" t="s">
        <v>385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777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375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778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3" customFormat="1" ht="10.199999999999999">
      <c r="B110" s="156"/>
      <c r="D110" s="150" t="s">
        <v>174</v>
      </c>
      <c r="E110" s="157" t="s">
        <v>19</v>
      </c>
      <c r="F110" s="158" t="s">
        <v>779</v>
      </c>
      <c r="H110" s="159">
        <v>8.85</v>
      </c>
      <c r="I110" s="160"/>
      <c r="L110" s="156"/>
      <c r="M110" s="161"/>
      <c r="T110" s="162"/>
      <c r="AT110" s="157" t="s">
        <v>174</v>
      </c>
      <c r="AU110" s="157" t="s">
        <v>81</v>
      </c>
      <c r="AV110" s="13" t="s">
        <v>81</v>
      </c>
      <c r="AW110" s="13" t="s">
        <v>33</v>
      </c>
      <c r="AX110" s="13" t="s">
        <v>71</v>
      </c>
      <c r="AY110" s="157" t="s">
        <v>163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780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781</v>
      </c>
      <c r="H112" s="159">
        <v>4.8099999999999996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782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783</v>
      </c>
      <c r="H114" s="159">
        <v>6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4" customFormat="1" ht="10.199999999999999">
      <c r="B115" s="163"/>
      <c r="D115" s="150" t="s">
        <v>174</v>
      </c>
      <c r="E115" s="164" t="s">
        <v>19</v>
      </c>
      <c r="F115" s="165" t="s">
        <v>177</v>
      </c>
      <c r="H115" s="166">
        <v>19.66</v>
      </c>
      <c r="I115" s="167"/>
      <c r="L115" s="163"/>
      <c r="M115" s="168"/>
      <c r="T115" s="169"/>
      <c r="AT115" s="164" t="s">
        <v>174</v>
      </c>
      <c r="AU115" s="164" t="s">
        <v>81</v>
      </c>
      <c r="AV115" s="14" t="s">
        <v>170</v>
      </c>
      <c r="AW115" s="14" t="s">
        <v>33</v>
      </c>
      <c r="AX115" s="14" t="s">
        <v>79</v>
      </c>
      <c r="AY115" s="164" t="s">
        <v>163</v>
      </c>
    </row>
    <row r="116" spans="2:65" s="13" customFormat="1" ht="10.199999999999999">
      <c r="B116" s="156"/>
      <c r="D116" s="150" t="s">
        <v>174</v>
      </c>
      <c r="F116" s="158" t="s">
        <v>784</v>
      </c>
      <c r="H116" s="159">
        <v>23.286999999999999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4</v>
      </c>
      <c r="AX116" s="13" t="s">
        <v>79</v>
      </c>
      <c r="AY116" s="157" t="s">
        <v>163</v>
      </c>
    </row>
    <row r="117" spans="2:65" s="1" customFormat="1" ht="16.5" customHeight="1">
      <c r="B117" s="33"/>
      <c r="C117" s="132" t="s">
        <v>182</v>
      </c>
      <c r="D117" s="132" t="s">
        <v>165</v>
      </c>
      <c r="E117" s="133" t="s">
        <v>387</v>
      </c>
      <c r="F117" s="134" t="s">
        <v>388</v>
      </c>
      <c r="G117" s="135" t="s">
        <v>191</v>
      </c>
      <c r="H117" s="136">
        <v>5.8979999999999997</v>
      </c>
      <c r="I117" s="137"/>
      <c r="J117" s="138">
        <f>ROUND(I117*H117,2)</f>
        <v>0</v>
      </c>
      <c r="K117" s="134" t="s">
        <v>169</v>
      </c>
      <c r="L117" s="33"/>
      <c r="M117" s="139" t="s">
        <v>19</v>
      </c>
      <c r="N117" s="140" t="s">
        <v>42</v>
      </c>
      <c r="P117" s="141">
        <f>O117*H117</f>
        <v>0</v>
      </c>
      <c r="Q117" s="141">
        <v>2.16</v>
      </c>
      <c r="R117" s="141">
        <f>Q117*H117</f>
        <v>12.73968</v>
      </c>
      <c r="S117" s="141">
        <v>0</v>
      </c>
      <c r="T117" s="142">
        <f>S117*H117</f>
        <v>0</v>
      </c>
      <c r="AR117" s="143" t="s">
        <v>170</v>
      </c>
      <c r="AT117" s="143" t="s">
        <v>165</v>
      </c>
      <c r="AU117" s="143" t="s">
        <v>81</v>
      </c>
      <c r="AY117" s="18" t="s">
        <v>163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0</v>
      </c>
      <c r="BL117" s="18" t="s">
        <v>170</v>
      </c>
      <c r="BM117" s="143" t="s">
        <v>389</v>
      </c>
    </row>
    <row r="118" spans="2:65" s="1" customFormat="1" ht="10.199999999999999">
      <c r="B118" s="33"/>
      <c r="D118" s="145" t="s">
        <v>172</v>
      </c>
      <c r="F118" s="146" t="s">
        <v>390</v>
      </c>
      <c r="I118" s="147"/>
      <c r="L118" s="33"/>
      <c r="M118" s="148"/>
      <c r="T118" s="54"/>
      <c r="AT118" s="18" t="s">
        <v>172</v>
      </c>
      <c r="AU118" s="18" t="s">
        <v>81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777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2" customFormat="1" ht="10.199999999999999">
      <c r="B120" s="149"/>
      <c r="D120" s="150" t="s">
        <v>174</v>
      </c>
      <c r="E120" s="151" t="s">
        <v>19</v>
      </c>
      <c r="F120" s="152" t="s">
        <v>375</v>
      </c>
      <c r="H120" s="151" t="s">
        <v>19</v>
      </c>
      <c r="I120" s="153"/>
      <c r="L120" s="149"/>
      <c r="M120" s="154"/>
      <c r="T120" s="155"/>
      <c r="AT120" s="151" t="s">
        <v>174</v>
      </c>
      <c r="AU120" s="151" t="s">
        <v>81</v>
      </c>
      <c r="AV120" s="12" t="s">
        <v>79</v>
      </c>
      <c r="AW120" s="12" t="s">
        <v>33</v>
      </c>
      <c r="AX120" s="12" t="s">
        <v>71</v>
      </c>
      <c r="AY120" s="151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778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785</v>
      </c>
      <c r="H122" s="159">
        <v>2.6549999999999998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780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786</v>
      </c>
      <c r="H124" s="159">
        <v>1.4430000000000001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2" customFormat="1" ht="10.199999999999999">
      <c r="B125" s="149"/>
      <c r="D125" s="150" t="s">
        <v>174</v>
      </c>
      <c r="E125" s="151" t="s">
        <v>19</v>
      </c>
      <c r="F125" s="152" t="s">
        <v>782</v>
      </c>
      <c r="H125" s="151" t="s">
        <v>19</v>
      </c>
      <c r="I125" s="153"/>
      <c r="L125" s="149"/>
      <c r="M125" s="154"/>
      <c r="T125" s="155"/>
      <c r="AT125" s="151" t="s">
        <v>174</v>
      </c>
      <c r="AU125" s="151" t="s">
        <v>81</v>
      </c>
      <c r="AV125" s="12" t="s">
        <v>79</v>
      </c>
      <c r="AW125" s="12" t="s">
        <v>33</v>
      </c>
      <c r="AX125" s="12" t="s">
        <v>71</v>
      </c>
      <c r="AY125" s="151" t="s">
        <v>163</v>
      </c>
    </row>
    <row r="126" spans="2:65" s="13" customFormat="1" ht="10.199999999999999">
      <c r="B126" s="156"/>
      <c r="D126" s="150" t="s">
        <v>174</v>
      </c>
      <c r="E126" s="157" t="s">
        <v>19</v>
      </c>
      <c r="F126" s="158" t="s">
        <v>787</v>
      </c>
      <c r="H126" s="159">
        <v>1.8</v>
      </c>
      <c r="I126" s="160"/>
      <c r="L126" s="156"/>
      <c r="M126" s="161"/>
      <c r="T126" s="162"/>
      <c r="AT126" s="157" t="s">
        <v>174</v>
      </c>
      <c r="AU126" s="157" t="s">
        <v>81</v>
      </c>
      <c r="AV126" s="13" t="s">
        <v>81</v>
      </c>
      <c r="AW126" s="13" t="s">
        <v>33</v>
      </c>
      <c r="AX126" s="13" t="s">
        <v>71</v>
      </c>
      <c r="AY126" s="157" t="s">
        <v>163</v>
      </c>
    </row>
    <row r="127" spans="2:65" s="14" customFormat="1" ht="10.199999999999999">
      <c r="B127" s="163"/>
      <c r="D127" s="150" t="s">
        <v>174</v>
      </c>
      <c r="E127" s="164" t="s">
        <v>19</v>
      </c>
      <c r="F127" s="165" t="s">
        <v>177</v>
      </c>
      <c r="H127" s="166">
        <v>5.8979999999999997</v>
      </c>
      <c r="I127" s="167"/>
      <c r="L127" s="163"/>
      <c r="M127" s="168"/>
      <c r="T127" s="169"/>
      <c r="AT127" s="164" t="s">
        <v>174</v>
      </c>
      <c r="AU127" s="164" t="s">
        <v>81</v>
      </c>
      <c r="AV127" s="14" t="s">
        <v>170</v>
      </c>
      <c r="AW127" s="14" t="s">
        <v>33</v>
      </c>
      <c r="AX127" s="14" t="s">
        <v>79</v>
      </c>
      <c r="AY127" s="164" t="s">
        <v>163</v>
      </c>
    </row>
    <row r="128" spans="2:65" s="11" customFormat="1" ht="22.8" customHeight="1">
      <c r="B128" s="120"/>
      <c r="D128" s="121" t="s">
        <v>70</v>
      </c>
      <c r="E128" s="130" t="s">
        <v>170</v>
      </c>
      <c r="F128" s="130" t="s">
        <v>664</v>
      </c>
      <c r="I128" s="123"/>
      <c r="J128" s="131">
        <f>BK128</f>
        <v>0</v>
      </c>
      <c r="L128" s="120"/>
      <c r="M128" s="125"/>
      <c r="P128" s="126">
        <f>SUM(P129:P152)</f>
        <v>0</v>
      </c>
      <c r="R128" s="126">
        <f>SUM(R129:R152)</f>
        <v>1.3070627400000001</v>
      </c>
      <c r="T128" s="127">
        <f>SUM(T129:T152)</f>
        <v>0</v>
      </c>
      <c r="AR128" s="121" t="s">
        <v>79</v>
      </c>
      <c r="AT128" s="128" t="s">
        <v>70</v>
      </c>
      <c r="AU128" s="128" t="s">
        <v>79</v>
      </c>
      <c r="AY128" s="121" t="s">
        <v>163</v>
      </c>
      <c r="BK128" s="129">
        <f>SUM(BK129:BK152)</f>
        <v>0</v>
      </c>
    </row>
    <row r="129" spans="2:65" s="1" customFormat="1" ht="24.15" customHeight="1">
      <c r="B129" s="33"/>
      <c r="C129" s="132" t="s">
        <v>170</v>
      </c>
      <c r="D129" s="132" t="s">
        <v>165</v>
      </c>
      <c r="E129" s="133" t="s">
        <v>788</v>
      </c>
      <c r="F129" s="134" t="s">
        <v>789</v>
      </c>
      <c r="G129" s="135" t="s">
        <v>445</v>
      </c>
      <c r="H129" s="136">
        <v>11.707000000000001</v>
      </c>
      <c r="I129" s="137"/>
      <c r="J129" s="138">
        <f>ROUND(I129*H129,2)</f>
        <v>0</v>
      </c>
      <c r="K129" s="134" t="s">
        <v>169</v>
      </c>
      <c r="L129" s="33"/>
      <c r="M129" s="139" t="s">
        <v>19</v>
      </c>
      <c r="N129" s="140" t="s">
        <v>42</v>
      </c>
      <c r="P129" s="141">
        <f>O129*H129</f>
        <v>0</v>
      </c>
      <c r="Q129" s="141">
        <v>0.11046</v>
      </c>
      <c r="R129" s="141">
        <f>Q129*H129</f>
        <v>1.29315522</v>
      </c>
      <c r="S129" s="141">
        <v>0</v>
      </c>
      <c r="T129" s="142">
        <f>S129*H129</f>
        <v>0</v>
      </c>
      <c r="AR129" s="143" t="s">
        <v>170</v>
      </c>
      <c r="AT129" s="143" t="s">
        <v>165</v>
      </c>
      <c r="AU129" s="143" t="s">
        <v>81</v>
      </c>
      <c r="AY129" s="18" t="s">
        <v>163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170</v>
      </c>
      <c r="BM129" s="143" t="s">
        <v>790</v>
      </c>
    </row>
    <row r="130" spans="2:65" s="1" customFormat="1" ht="10.199999999999999">
      <c r="B130" s="33"/>
      <c r="D130" s="145" t="s">
        <v>172</v>
      </c>
      <c r="F130" s="146" t="s">
        <v>791</v>
      </c>
      <c r="I130" s="147"/>
      <c r="L130" s="33"/>
      <c r="M130" s="148"/>
      <c r="T130" s="54"/>
      <c r="AT130" s="18" t="s">
        <v>172</v>
      </c>
      <c r="AU130" s="18" t="s">
        <v>81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777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375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2" customFormat="1" ht="10.199999999999999">
      <c r="B133" s="149"/>
      <c r="D133" s="150" t="s">
        <v>174</v>
      </c>
      <c r="E133" s="151" t="s">
        <v>19</v>
      </c>
      <c r="F133" s="152" t="s">
        <v>782</v>
      </c>
      <c r="H133" s="151" t="s">
        <v>19</v>
      </c>
      <c r="I133" s="153"/>
      <c r="L133" s="149"/>
      <c r="M133" s="154"/>
      <c r="T133" s="155"/>
      <c r="AT133" s="151" t="s">
        <v>174</v>
      </c>
      <c r="AU133" s="151" t="s">
        <v>81</v>
      </c>
      <c r="AV133" s="12" t="s">
        <v>79</v>
      </c>
      <c r="AW133" s="12" t="s">
        <v>33</v>
      </c>
      <c r="AX133" s="12" t="s">
        <v>71</v>
      </c>
      <c r="AY133" s="151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792</v>
      </c>
      <c r="H134" s="159">
        <v>7.3680000000000003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3" customFormat="1" ht="10.199999999999999">
      <c r="B135" s="156"/>
      <c r="D135" s="150" t="s">
        <v>174</v>
      </c>
      <c r="E135" s="157" t="s">
        <v>19</v>
      </c>
      <c r="F135" s="158" t="s">
        <v>793</v>
      </c>
      <c r="H135" s="159">
        <v>4.3390000000000004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33</v>
      </c>
      <c r="AX135" s="13" t="s">
        <v>71</v>
      </c>
      <c r="AY135" s="157" t="s">
        <v>163</v>
      </c>
    </row>
    <row r="136" spans="2:65" s="14" customFormat="1" ht="10.199999999999999">
      <c r="B136" s="163"/>
      <c r="D136" s="150" t="s">
        <v>174</v>
      </c>
      <c r="E136" s="164" t="s">
        <v>19</v>
      </c>
      <c r="F136" s="165" t="s">
        <v>177</v>
      </c>
      <c r="H136" s="166">
        <v>11.707000000000001</v>
      </c>
      <c r="I136" s="167"/>
      <c r="L136" s="163"/>
      <c r="M136" s="168"/>
      <c r="T136" s="169"/>
      <c r="AT136" s="164" t="s">
        <v>174</v>
      </c>
      <c r="AU136" s="164" t="s">
        <v>81</v>
      </c>
      <c r="AV136" s="14" t="s">
        <v>170</v>
      </c>
      <c r="AW136" s="14" t="s">
        <v>33</v>
      </c>
      <c r="AX136" s="14" t="s">
        <v>79</v>
      </c>
      <c r="AY136" s="164" t="s">
        <v>163</v>
      </c>
    </row>
    <row r="137" spans="2:65" s="1" customFormat="1" ht="21.75" customHeight="1">
      <c r="B137" s="33"/>
      <c r="C137" s="132" t="s">
        <v>195</v>
      </c>
      <c r="D137" s="132" t="s">
        <v>165</v>
      </c>
      <c r="E137" s="133" t="s">
        <v>794</v>
      </c>
      <c r="F137" s="134" t="s">
        <v>795</v>
      </c>
      <c r="G137" s="135" t="s">
        <v>185</v>
      </c>
      <c r="H137" s="136">
        <v>1.756</v>
      </c>
      <c r="I137" s="137"/>
      <c r="J137" s="138">
        <f>ROUND(I137*H137,2)</f>
        <v>0</v>
      </c>
      <c r="K137" s="134" t="s">
        <v>169</v>
      </c>
      <c r="L137" s="33"/>
      <c r="M137" s="139" t="s">
        <v>19</v>
      </c>
      <c r="N137" s="140" t="s">
        <v>42</v>
      </c>
      <c r="P137" s="141">
        <f>O137*H137</f>
        <v>0</v>
      </c>
      <c r="Q137" s="141">
        <v>7.92E-3</v>
      </c>
      <c r="R137" s="141">
        <f>Q137*H137</f>
        <v>1.390752E-2</v>
      </c>
      <c r="S137" s="141">
        <v>0</v>
      </c>
      <c r="T137" s="142">
        <f>S137*H137</f>
        <v>0</v>
      </c>
      <c r="AR137" s="143" t="s">
        <v>170</v>
      </c>
      <c r="AT137" s="143" t="s">
        <v>165</v>
      </c>
      <c r="AU137" s="143" t="s">
        <v>81</v>
      </c>
      <c r="AY137" s="18" t="s">
        <v>163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79</v>
      </c>
      <c r="BK137" s="144">
        <f>ROUND(I137*H137,2)</f>
        <v>0</v>
      </c>
      <c r="BL137" s="18" t="s">
        <v>170</v>
      </c>
      <c r="BM137" s="143" t="s">
        <v>796</v>
      </c>
    </row>
    <row r="138" spans="2:65" s="1" customFormat="1" ht="10.199999999999999">
      <c r="B138" s="33"/>
      <c r="D138" s="145" t="s">
        <v>172</v>
      </c>
      <c r="F138" s="146" t="s">
        <v>797</v>
      </c>
      <c r="I138" s="147"/>
      <c r="L138" s="33"/>
      <c r="M138" s="148"/>
      <c r="T138" s="54"/>
      <c r="AT138" s="18" t="s">
        <v>172</v>
      </c>
      <c r="AU138" s="18" t="s">
        <v>81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777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375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2" customFormat="1" ht="10.199999999999999">
      <c r="B141" s="149"/>
      <c r="D141" s="150" t="s">
        <v>174</v>
      </c>
      <c r="E141" s="151" t="s">
        <v>19</v>
      </c>
      <c r="F141" s="152" t="s">
        <v>782</v>
      </c>
      <c r="H141" s="151" t="s">
        <v>19</v>
      </c>
      <c r="I141" s="153"/>
      <c r="L141" s="149"/>
      <c r="M141" s="154"/>
      <c r="T141" s="155"/>
      <c r="AT141" s="151" t="s">
        <v>174</v>
      </c>
      <c r="AU141" s="151" t="s">
        <v>81</v>
      </c>
      <c r="AV141" s="12" t="s">
        <v>79</v>
      </c>
      <c r="AW141" s="12" t="s">
        <v>33</v>
      </c>
      <c r="AX141" s="12" t="s">
        <v>71</v>
      </c>
      <c r="AY141" s="151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798</v>
      </c>
      <c r="H142" s="159">
        <v>1.105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3" customFormat="1" ht="10.199999999999999">
      <c r="B143" s="156"/>
      <c r="D143" s="150" t="s">
        <v>174</v>
      </c>
      <c r="E143" s="157" t="s">
        <v>19</v>
      </c>
      <c r="F143" s="158" t="s">
        <v>799</v>
      </c>
      <c r="H143" s="159">
        <v>0.65100000000000002</v>
      </c>
      <c r="I143" s="160"/>
      <c r="L143" s="156"/>
      <c r="M143" s="161"/>
      <c r="T143" s="162"/>
      <c r="AT143" s="157" t="s">
        <v>174</v>
      </c>
      <c r="AU143" s="157" t="s">
        <v>81</v>
      </c>
      <c r="AV143" s="13" t="s">
        <v>81</v>
      </c>
      <c r="AW143" s="13" t="s">
        <v>33</v>
      </c>
      <c r="AX143" s="13" t="s">
        <v>71</v>
      </c>
      <c r="AY143" s="157" t="s">
        <v>163</v>
      </c>
    </row>
    <row r="144" spans="2:65" s="14" customFormat="1" ht="10.199999999999999">
      <c r="B144" s="163"/>
      <c r="D144" s="150" t="s">
        <v>174</v>
      </c>
      <c r="E144" s="164" t="s">
        <v>19</v>
      </c>
      <c r="F144" s="165" t="s">
        <v>177</v>
      </c>
      <c r="H144" s="166">
        <v>1.756</v>
      </c>
      <c r="I144" s="167"/>
      <c r="L144" s="163"/>
      <c r="M144" s="168"/>
      <c r="T144" s="169"/>
      <c r="AT144" s="164" t="s">
        <v>174</v>
      </c>
      <c r="AU144" s="164" t="s">
        <v>81</v>
      </c>
      <c r="AV144" s="14" t="s">
        <v>170</v>
      </c>
      <c r="AW144" s="14" t="s">
        <v>33</v>
      </c>
      <c r="AX144" s="14" t="s">
        <v>79</v>
      </c>
      <c r="AY144" s="164" t="s">
        <v>163</v>
      </c>
    </row>
    <row r="145" spans="2:65" s="1" customFormat="1" ht="21.75" customHeight="1">
      <c r="B145" s="33"/>
      <c r="C145" s="132" t="s">
        <v>201</v>
      </c>
      <c r="D145" s="132" t="s">
        <v>165</v>
      </c>
      <c r="E145" s="133" t="s">
        <v>800</v>
      </c>
      <c r="F145" s="134" t="s">
        <v>801</v>
      </c>
      <c r="G145" s="135" t="s">
        <v>185</v>
      </c>
      <c r="H145" s="136">
        <v>1.756</v>
      </c>
      <c r="I145" s="137"/>
      <c r="J145" s="138">
        <f>ROUND(I145*H145,2)</f>
        <v>0</v>
      </c>
      <c r="K145" s="134" t="s">
        <v>169</v>
      </c>
      <c r="L145" s="33"/>
      <c r="M145" s="139" t="s">
        <v>19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170</v>
      </c>
      <c r="AT145" s="143" t="s">
        <v>165</v>
      </c>
      <c r="AU145" s="143" t="s">
        <v>81</v>
      </c>
      <c r="AY145" s="18" t="s">
        <v>163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0</v>
      </c>
      <c r="BL145" s="18" t="s">
        <v>170</v>
      </c>
      <c r="BM145" s="143" t="s">
        <v>802</v>
      </c>
    </row>
    <row r="146" spans="2:65" s="1" customFormat="1" ht="10.199999999999999">
      <c r="B146" s="33"/>
      <c r="D146" s="145" t="s">
        <v>172</v>
      </c>
      <c r="F146" s="146" t="s">
        <v>803</v>
      </c>
      <c r="I146" s="147"/>
      <c r="L146" s="33"/>
      <c r="M146" s="148"/>
      <c r="T146" s="54"/>
      <c r="AT146" s="18" t="s">
        <v>172</v>
      </c>
      <c r="AU146" s="18" t="s">
        <v>81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777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375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2" customFormat="1" ht="10.199999999999999">
      <c r="B149" s="149"/>
      <c r="D149" s="150" t="s">
        <v>174</v>
      </c>
      <c r="E149" s="151" t="s">
        <v>19</v>
      </c>
      <c r="F149" s="152" t="s">
        <v>782</v>
      </c>
      <c r="H149" s="151" t="s">
        <v>19</v>
      </c>
      <c r="I149" s="153"/>
      <c r="L149" s="149"/>
      <c r="M149" s="154"/>
      <c r="T149" s="155"/>
      <c r="AT149" s="151" t="s">
        <v>174</v>
      </c>
      <c r="AU149" s="151" t="s">
        <v>81</v>
      </c>
      <c r="AV149" s="12" t="s">
        <v>79</v>
      </c>
      <c r="AW149" s="12" t="s">
        <v>33</v>
      </c>
      <c r="AX149" s="12" t="s">
        <v>71</v>
      </c>
      <c r="AY149" s="151" t="s">
        <v>163</v>
      </c>
    </row>
    <row r="150" spans="2:65" s="13" customFormat="1" ht="10.199999999999999">
      <c r="B150" s="156"/>
      <c r="D150" s="150" t="s">
        <v>174</v>
      </c>
      <c r="E150" s="157" t="s">
        <v>19</v>
      </c>
      <c r="F150" s="158" t="s">
        <v>798</v>
      </c>
      <c r="H150" s="159">
        <v>1.105</v>
      </c>
      <c r="I150" s="160"/>
      <c r="L150" s="156"/>
      <c r="M150" s="161"/>
      <c r="T150" s="162"/>
      <c r="AT150" s="157" t="s">
        <v>174</v>
      </c>
      <c r="AU150" s="157" t="s">
        <v>81</v>
      </c>
      <c r="AV150" s="13" t="s">
        <v>81</v>
      </c>
      <c r="AW150" s="13" t="s">
        <v>33</v>
      </c>
      <c r="AX150" s="13" t="s">
        <v>71</v>
      </c>
      <c r="AY150" s="157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799</v>
      </c>
      <c r="H151" s="159">
        <v>0.65100000000000002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4" customFormat="1" ht="10.199999999999999">
      <c r="B152" s="163"/>
      <c r="D152" s="150" t="s">
        <v>174</v>
      </c>
      <c r="E152" s="164" t="s">
        <v>19</v>
      </c>
      <c r="F152" s="165" t="s">
        <v>177</v>
      </c>
      <c r="H152" s="166">
        <v>1.756</v>
      </c>
      <c r="I152" s="167"/>
      <c r="L152" s="163"/>
      <c r="M152" s="168"/>
      <c r="T152" s="169"/>
      <c r="AT152" s="164" t="s">
        <v>174</v>
      </c>
      <c r="AU152" s="164" t="s">
        <v>81</v>
      </c>
      <c r="AV152" s="14" t="s">
        <v>170</v>
      </c>
      <c r="AW152" s="14" t="s">
        <v>33</v>
      </c>
      <c r="AX152" s="14" t="s">
        <v>79</v>
      </c>
      <c r="AY152" s="164" t="s">
        <v>163</v>
      </c>
    </row>
    <row r="153" spans="2:65" s="11" customFormat="1" ht="22.8" customHeight="1">
      <c r="B153" s="120"/>
      <c r="D153" s="121" t="s">
        <v>70</v>
      </c>
      <c r="E153" s="130" t="s">
        <v>201</v>
      </c>
      <c r="F153" s="130" t="s">
        <v>394</v>
      </c>
      <c r="I153" s="123"/>
      <c r="J153" s="131">
        <f>BK153</f>
        <v>0</v>
      </c>
      <c r="L153" s="120"/>
      <c r="M153" s="125"/>
      <c r="P153" s="126">
        <f>SUM(P154:P240)</f>
        <v>0</v>
      </c>
      <c r="R153" s="126">
        <f>SUM(R154:R240)</f>
        <v>8.0524042099999988</v>
      </c>
      <c r="T153" s="127">
        <f>SUM(T154:T240)</f>
        <v>0</v>
      </c>
      <c r="AR153" s="121" t="s">
        <v>79</v>
      </c>
      <c r="AT153" s="128" t="s">
        <v>70</v>
      </c>
      <c r="AU153" s="128" t="s">
        <v>79</v>
      </c>
      <c r="AY153" s="121" t="s">
        <v>163</v>
      </c>
      <c r="BK153" s="129">
        <f>SUM(BK154:BK240)</f>
        <v>0</v>
      </c>
    </row>
    <row r="154" spans="2:65" s="1" customFormat="1" ht="21.75" customHeight="1">
      <c r="B154" s="33"/>
      <c r="C154" s="132" t="s">
        <v>211</v>
      </c>
      <c r="D154" s="132" t="s">
        <v>165</v>
      </c>
      <c r="E154" s="133" t="s">
        <v>395</v>
      </c>
      <c r="F154" s="134" t="s">
        <v>396</v>
      </c>
      <c r="G154" s="135" t="s">
        <v>191</v>
      </c>
      <c r="H154" s="136">
        <v>3.15</v>
      </c>
      <c r="I154" s="137"/>
      <c r="J154" s="138">
        <f>ROUND(I154*H154,2)</f>
        <v>0</v>
      </c>
      <c r="K154" s="134" t="s">
        <v>169</v>
      </c>
      <c r="L154" s="33"/>
      <c r="M154" s="139" t="s">
        <v>19</v>
      </c>
      <c r="N154" s="140" t="s">
        <v>42</v>
      </c>
      <c r="P154" s="141">
        <f>O154*H154</f>
        <v>0</v>
      </c>
      <c r="Q154" s="141">
        <v>2.5018699999999998</v>
      </c>
      <c r="R154" s="141">
        <f>Q154*H154</f>
        <v>7.8808904999999996</v>
      </c>
      <c r="S154" s="141">
        <v>0</v>
      </c>
      <c r="T154" s="142">
        <f>S154*H154</f>
        <v>0</v>
      </c>
      <c r="AR154" s="143" t="s">
        <v>170</v>
      </c>
      <c r="AT154" s="143" t="s">
        <v>165</v>
      </c>
      <c r="AU154" s="143" t="s">
        <v>81</v>
      </c>
      <c r="AY154" s="18" t="s">
        <v>163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0</v>
      </c>
      <c r="BL154" s="18" t="s">
        <v>170</v>
      </c>
      <c r="BM154" s="143" t="s">
        <v>397</v>
      </c>
    </row>
    <row r="155" spans="2:65" s="1" customFormat="1" ht="10.199999999999999">
      <c r="B155" s="33"/>
      <c r="D155" s="145" t="s">
        <v>172</v>
      </c>
      <c r="F155" s="146" t="s">
        <v>398</v>
      </c>
      <c r="I155" s="147"/>
      <c r="L155" s="33"/>
      <c r="M155" s="148"/>
      <c r="T155" s="54"/>
      <c r="AT155" s="18" t="s">
        <v>172</v>
      </c>
      <c r="AU155" s="18" t="s">
        <v>81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777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375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778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804</v>
      </c>
      <c r="H159" s="159">
        <v>1.42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780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3" customFormat="1" ht="10.199999999999999">
      <c r="B161" s="156"/>
      <c r="D161" s="150" t="s">
        <v>174</v>
      </c>
      <c r="E161" s="157" t="s">
        <v>19</v>
      </c>
      <c r="F161" s="158" t="s">
        <v>805</v>
      </c>
      <c r="H161" s="159">
        <v>0.77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33</v>
      </c>
      <c r="AX161" s="13" t="s">
        <v>71</v>
      </c>
      <c r="AY161" s="157" t="s">
        <v>163</v>
      </c>
    </row>
    <row r="162" spans="2:65" s="12" customFormat="1" ht="10.199999999999999">
      <c r="B162" s="149"/>
      <c r="D162" s="150" t="s">
        <v>174</v>
      </c>
      <c r="E162" s="151" t="s">
        <v>19</v>
      </c>
      <c r="F162" s="152" t="s">
        <v>782</v>
      </c>
      <c r="H162" s="151" t="s">
        <v>19</v>
      </c>
      <c r="I162" s="153"/>
      <c r="L162" s="149"/>
      <c r="M162" s="154"/>
      <c r="T162" s="155"/>
      <c r="AT162" s="151" t="s">
        <v>174</v>
      </c>
      <c r="AU162" s="151" t="s">
        <v>81</v>
      </c>
      <c r="AV162" s="12" t="s">
        <v>79</v>
      </c>
      <c r="AW162" s="12" t="s">
        <v>33</v>
      </c>
      <c r="AX162" s="12" t="s">
        <v>71</v>
      </c>
      <c r="AY162" s="151" t="s">
        <v>163</v>
      </c>
    </row>
    <row r="163" spans="2:65" s="13" customFormat="1" ht="10.199999999999999">
      <c r="B163" s="156"/>
      <c r="D163" s="150" t="s">
        <v>174</v>
      </c>
      <c r="E163" s="157" t="s">
        <v>19</v>
      </c>
      <c r="F163" s="158" t="s">
        <v>806</v>
      </c>
      <c r="H163" s="159">
        <v>0.96</v>
      </c>
      <c r="I163" s="160"/>
      <c r="L163" s="156"/>
      <c r="M163" s="161"/>
      <c r="T163" s="162"/>
      <c r="AT163" s="157" t="s">
        <v>174</v>
      </c>
      <c r="AU163" s="157" t="s">
        <v>81</v>
      </c>
      <c r="AV163" s="13" t="s">
        <v>81</v>
      </c>
      <c r="AW163" s="13" t="s">
        <v>33</v>
      </c>
      <c r="AX163" s="13" t="s">
        <v>71</v>
      </c>
      <c r="AY163" s="157" t="s">
        <v>163</v>
      </c>
    </row>
    <row r="164" spans="2:65" s="14" customFormat="1" ht="10.199999999999999">
      <c r="B164" s="163"/>
      <c r="D164" s="150" t="s">
        <v>174</v>
      </c>
      <c r="E164" s="164" t="s">
        <v>19</v>
      </c>
      <c r="F164" s="165" t="s">
        <v>177</v>
      </c>
      <c r="H164" s="166">
        <v>3.15</v>
      </c>
      <c r="I164" s="167"/>
      <c r="L164" s="163"/>
      <c r="M164" s="168"/>
      <c r="T164" s="169"/>
      <c r="AT164" s="164" t="s">
        <v>174</v>
      </c>
      <c r="AU164" s="164" t="s">
        <v>81</v>
      </c>
      <c r="AV164" s="14" t="s">
        <v>170</v>
      </c>
      <c r="AW164" s="14" t="s">
        <v>33</v>
      </c>
      <c r="AX164" s="14" t="s">
        <v>79</v>
      </c>
      <c r="AY164" s="164" t="s">
        <v>163</v>
      </c>
    </row>
    <row r="165" spans="2:65" s="1" customFormat="1" ht="21.75" customHeight="1">
      <c r="B165" s="33"/>
      <c r="C165" s="132" t="s">
        <v>176</v>
      </c>
      <c r="D165" s="132" t="s">
        <v>165</v>
      </c>
      <c r="E165" s="133" t="s">
        <v>402</v>
      </c>
      <c r="F165" s="134" t="s">
        <v>403</v>
      </c>
      <c r="G165" s="135" t="s">
        <v>191</v>
      </c>
      <c r="H165" s="136">
        <v>3.15</v>
      </c>
      <c r="I165" s="137"/>
      <c r="J165" s="138">
        <f>ROUND(I165*H165,2)</f>
        <v>0</v>
      </c>
      <c r="K165" s="134" t="s">
        <v>169</v>
      </c>
      <c r="L165" s="33"/>
      <c r="M165" s="139" t="s">
        <v>19</v>
      </c>
      <c r="N165" s="140" t="s">
        <v>42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170</v>
      </c>
      <c r="AT165" s="143" t="s">
        <v>165</v>
      </c>
      <c r="AU165" s="143" t="s">
        <v>81</v>
      </c>
      <c r="AY165" s="18" t="s">
        <v>163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79</v>
      </c>
      <c r="BK165" s="144">
        <f>ROUND(I165*H165,2)</f>
        <v>0</v>
      </c>
      <c r="BL165" s="18" t="s">
        <v>170</v>
      </c>
      <c r="BM165" s="143" t="s">
        <v>807</v>
      </c>
    </row>
    <row r="166" spans="2:65" s="1" customFormat="1" ht="10.199999999999999">
      <c r="B166" s="33"/>
      <c r="D166" s="145" t="s">
        <v>172</v>
      </c>
      <c r="F166" s="146" t="s">
        <v>405</v>
      </c>
      <c r="I166" s="147"/>
      <c r="L166" s="33"/>
      <c r="M166" s="148"/>
      <c r="T166" s="54"/>
      <c r="AT166" s="18" t="s">
        <v>172</v>
      </c>
      <c r="AU166" s="18" t="s">
        <v>81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777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2" customFormat="1" ht="10.199999999999999">
      <c r="B168" s="149"/>
      <c r="D168" s="150" t="s">
        <v>174</v>
      </c>
      <c r="E168" s="151" t="s">
        <v>19</v>
      </c>
      <c r="F168" s="152" t="s">
        <v>375</v>
      </c>
      <c r="H168" s="151" t="s">
        <v>19</v>
      </c>
      <c r="I168" s="153"/>
      <c r="L168" s="149"/>
      <c r="M168" s="154"/>
      <c r="T168" s="155"/>
      <c r="AT168" s="151" t="s">
        <v>174</v>
      </c>
      <c r="AU168" s="151" t="s">
        <v>81</v>
      </c>
      <c r="AV168" s="12" t="s">
        <v>79</v>
      </c>
      <c r="AW168" s="12" t="s">
        <v>33</v>
      </c>
      <c r="AX168" s="12" t="s">
        <v>71</v>
      </c>
      <c r="AY168" s="151" t="s">
        <v>163</v>
      </c>
    </row>
    <row r="169" spans="2:65" s="12" customFormat="1" ht="10.199999999999999">
      <c r="B169" s="149"/>
      <c r="D169" s="150" t="s">
        <v>174</v>
      </c>
      <c r="E169" s="151" t="s">
        <v>19</v>
      </c>
      <c r="F169" s="152" t="s">
        <v>778</v>
      </c>
      <c r="H169" s="151" t="s">
        <v>19</v>
      </c>
      <c r="I169" s="153"/>
      <c r="L169" s="149"/>
      <c r="M169" s="154"/>
      <c r="T169" s="155"/>
      <c r="AT169" s="151" t="s">
        <v>174</v>
      </c>
      <c r="AU169" s="151" t="s">
        <v>81</v>
      </c>
      <c r="AV169" s="12" t="s">
        <v>79</v>
      </c>
      <c r="AW169" s="12" t="s">
        <v>33</v>
      </c>
      <c r="AX169" s="12" t="s">
        <v>71</v>
      </c>
      <c r="AY169" s="151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804</v>
      </c>
      <c r="H170" s="159">
        <v>1.42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780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3" customFormat="1" ht="10.199999999999999">
      <c r="B172" s="156"/>
      <c r="D172" s="150" t="s">
        <v>174</v>
      </c>
      <c r="E172" s="157" t="s">
        <v>19</v>
      </c>
      <c r="F172" s="158" t="s">
        <v>805</v>
      </c>
      <c r="H172" s="159">
        <v>0.77</v>
      </c>
      <c r="I172" s="160"/>
      <c r="L172" s="156"/>
      <c r="M172" s="161"/>
      <c r="T172" s="162"/>
      <c r="AT172" s="157" t="s">
        <v>174</v>
      </c>
      <c r="AU172" s="157" t="s">
        <v>81</v>
      </c>
      <c r="AV172" s="13" t="s">
        <v>81</v>
      </c>
      <c r="AW172" s="13" t="s">
        <v>33</v>
      </c>
      <c r="AX172" s="13" t="s">
        <v>71</v>
      </c>
      <c r="AY172" s="157" t="s">
        <v>163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782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3" customFormat="1" ht="10.199999999999999">
      <c r="B174" s="156"/>
      <c r="D174" s="150" t="s">
        <v>174</v>
      </c>
      <c r="E174" s="157" t="s">
        <v>19</v>
      </c>
      <c r="F174" s="158" t="s">
        <v>806</v>
      </c>
      <c r="H174" s="159">
        <v>0.96</v>
      </c>
      <c r="I174" s="160"/>
      <c r="L174" s="156"/>
      <c r="M174" s="161"/>
      <c r="T174" s="162"/>
      <c r="AT174" s="157" t="s">
        <v>174</v>
      </c>
      <c r="AU174" s="157" t="s">
        <v>81</v>
      </c>
      <c r="AV174" s="13" t="s">
        <v>81</v>
      </c>
      <c r="AW174" s="13" t="s">
        <v>33</v>
      </c>
      <c r="AX174" s="13" t="s">
        <v>71</v>
      </c>
      <c r="AY174" s="157" t="s">
        <v>163</v>
      </c>
    </row>
    <row r="175" spans="2:65" s="14" customFormat="1" ht="10.199999999999999">
      <c r="B175" s="163"/>
      <c r="D175" s="150" t="s">
        <v>174</v>
      </c>
      <c r="E175" s="164" t="s">
        <v>19</v>
      </c>
      <c r="F175" s="165" t="s">
        <v>177</v>
      </c>
      <c r="H175" s="166">
        <v>3.15</v>
      </c>
      <c r="I175" s="167"/>
      <c r="L175" s="163"/>
      <c r="M175" s="168"/>
      <c r="T175" s="169"/>
      <c r="AT175" s="164" t="s">
        <v>174</v>
      </c>
      <c r="AU175" s="164" t="s">
        <v>81</v>
      </c>
      <c r="AV175" s="14" t="s">
        <v>170</v>
      </c>
      <c r="AW175" s="14" t="s">
        <v>33</v>
      </c>
      <c r="AX175" s="14" t="s">
        <v>79</v>
      </c>
      <c r="AY175" s="164" t="s">
        <v>163</v>
      </c>
    </row>
    <row r="176" spans="2:65" s="1" customFormat="1" ht="24.15" customHeight="1">
      <c r="B176" s="33"/>
      <c r="C176" s="132" t="s">
        <v>222</v>
      </c>
      <c r="D176" s="132" t="s">
        <v>165</v>
      </c>
      <c r="E176" s="133" t="s">
        <v>406</v>
      </c>
      <c r="F176" s="134" t="s">
        <v>407</v>
      </c>
      <c r="G176" s="135" t="s">
        <v>191</v>
      </c>
      <c r="H176" s="136">
        <v>3.15</v>
      </c>
      <c r="I176" s="137"/>
      <c r="J176" s="138">
        <f>ROUND(I176*H176,2)</f>
        <v>0</v>
      </c>
      <c r="K176" s="134" t="s">
        <v>169</v>
      </c>
      <c r="L176" s="33"/>
      <c r="M176" s="139" t="s">
        <v>19</v>
      </c>
      <c r="N176" s="140" t="s">
        <v>42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170</v>
      </c>
      <c r="AT176" s="143" t="s">
        <v>165</v>
      </c>
      <c r="AU176" s="143" t="s">
        <v>81</v>
      </c>
      <c r="AY176" s="18" t="s">
        <v>163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79</v>
      </c>
      <c r="BK176" s="144">
        <f>ROUND(I176*H176,2)</f>
        <v>0</v>
      </c>
      <c r="BL176" s="18" t="s">
        <v>170</v>
      </c>
      <c r="BM176" s="143" t="s">
        <v>408</v>
      </c>
    </row>
    <row r="177" spans="2:65" s="1" customFormat="1" ht="10.199999999999999">
      <c r="B177" s="33"/>
      <c r="D177" s="145" t="s">
        <v>172</v>
      </c>
      <c r="F177" s="146" t="s">
        <v>409</v>
      </c>
      <c r="I177" s="147"/>
      <c r="L177" s="33"/>
      <c r="M177" s="148"/>
      <c r="T177" s="54"/>
      <c r="AT177" s="18" t="s">
        <v>172</v>
      </c>
      <c r="AU177" s="18" t="s">
        <v>81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777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375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778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804</v>
      </c>
      <c r="H181" s="159">
        <v>1.42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780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3" customFormat="1" ht="10.199999999999999">
      <c r="B183" s="156"/>
      <c r="D183" s="150" t="s">
        <v>174</v>
      </c>
      <c r="E183" s="157" t="s">
        <v>19</v>
      </c>
      <c r="F183" s="158" t="s">
        <v>805</v>
      </c>
      <c r="H183" s="159">
        <v>0.77</v>
      </c>
      <c r="I183" s="160"/>
      <c r="L183" s="156"/>
      <c r="M183" s="161"/>
      <c r="T183" s="162"/>
      <c r="AT183" s="157" t="s">
        <v>174</v>
      </c>
      <c r="AU183" s="157" t="s">
        <v>81</v>
      </c>
      <c r="AV183" s="13" t="s">
        <v>81</v>
      </c>
      <c r="AW183" s="13" t="s">
        <v>33</v>
      </c>
      <c r="AX183" s="13" t="s">
        <v>71</v>
      </c>
      <c r="AY183" s="157" t="s">
        <v>163</v>
      </c>
    </row>
    <row r="184" spans="2:65" s="12" customFormat="1" ht="10.199999999999999">
      <c r="B184" s="149"/>
      <c r="D184" s="150" t="s">
        <v>174</v>
      </c>
      <c r="E184" s="151" t="s">
        <v>19</v>
      </c>
      <c r="F184" s="152" t="s">
        <v>782</v>
      </c>
      <c r="H184" s="151" t="s">
        <v>19</v>
      </c>
      <c r="I184" s="153"/>
      <c r="L184" s="149"/>
      <c r="M184" s="154"/>
      <c r="T184" s="155"/>
      <c r="AT184" s="151" t="s">
        <v>174</v>
      </c>
      <c r="AU184" s="151" t="s">
        <v>81</v>
      </c>
      <c r="AV184" s="12" t="s">
        <v>79</v>
      </c>
      <c r="AW184" s="12" t="s">
        <v>33</v>
      </c>
      <c r="AX184" s="12" t="s">
        <v>71</v>
      </c>
      <c r="AY184" s="151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806</v>
      </c>
      <c r="H185" s="159">
        <v>0.96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4" customFormat="1" ht="10.199999999999999">
      <c r="B186" s="163"/>
      <c r="D186" s="150" t="s">
        <v>174</v>
      </c>
      <c r="E186" s="164" t="s">
        <v>19</v>
      </c>
      <c r="F186" s="165" t="s">
        <v>177</v>
      </c>
      <c r="H186" s="166">
        <v>3.15</v>
      </c>
      <c r="I186" s="167"/>
      <c r="L186" s="163"/>
      <c r="M186" s="168"/>
      <c r="T186" s="169"/>
      <c r="AT186" s="164" t="s">
        <v>174</v>
      </c>
      <c r="AU186" s="164" t="s">
        <v>81</v>
      </c>
      <c r="AV186" s="14" t="s">
        <v>170</v>
      </c>
      <c r="AW186" s="14" t="s">
        <v>33</v>
      </c>
      <c r="AX186" s="14" t="s">
        <v>79</v>
      </c>
      <c r="AY186" s="164" t="s">
        <v>163</v>
      </c>
    </row>
    <row r="187" spans="2:65" s="1" customFormat="1" ht="21.75" customHeight="1">
      <c r="B187" s="33"/>
      <c r="C187" s="132" t="s">
        <v>231</v>
      </c>
      <c r="D187" s="132" t="s">
        <v>165</v>
      </c>
      <c r="E187" s="133" t="s">
        <v>410</v>
      </c>
      <c r="F187" s="134" t="s">
        <v>411</v>
      </c>
      <c r="G187" s="135" t="s">
        <v>191</v>
      </c>
      <c r="H187" s="136">
        <v>1.73</v>
      </c>
      <c r="I187" s="137"/>
      <c r="J187" s="138">
        <f>ROUND(I187*H187,2)</f>
        <v>0</v>
      </c>
      <c r="K187" s="134" t="s">
        <v>169</v>
      </c>
      <c r="L187" s="33"/>
      <c r="M187" s="139" t="s">
        <v>19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170</v>
      </c>
      <c r="AT187" s="143" t="s">
        <v>165</v>
      </c>
      <c r="AU187" s="143" t="s">
        <v>81</v>
      </c>
      <c r="AY187" s="18" t="s">
        <v>163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170</v>
      </c>
      <c r="BM187" s="143" t="s">
        <v>412</v>
      </c>
    </row>
    <row r="188" spans="2:65" s="1" customFormat="1" ht="10.199999999999999">
      <c r="B188" s="33"/>
      <c r="D188" s="145" t="s">
        <v>172</v>
      </c>
      <c r="F188" s="146" t="s">
        <v>413</v>
      </c>
      <c r="I188" s="147"/>
      <c r="L188" s="33"/>
      <c r="M188" s="148"/>
      <c r="T188" s="54"/>
      <c r="AT188" s="18" t="s">
        <v>172</v>
      </c>
      <c r="AU188" s="18" t="s">
        <v>81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777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375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780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805</v>
      </c>
      <c r="H192" s="159">
        <v>0.77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2" customFormat="1" ht="10.199999999999999">
      <c r="B193" s="149"/>
      <c r="D193" s="150" t="s">
        <v>174</v>
      </c>
      <c r="E193" s="151" t="s">
        <v>19</v>
      </c>
      <c r="F193" s="152" t="s">
        <v>782</v>
      </c>
      <c r="H193" s="151" t="s">
        <v>19</v>
      </c>
      <c r="I193" s="153"/>
      <c r="L193" s="149"/>
      <c r="M193" s="154"/>
      <c r="T193" s="155"/>
      <c r="AT193" s="151" t="s">
        <v>174</v>
      </c>
      <c r="AU193" s="151" t="s">
        <v>81</v>
      </c>
      <c r="AV193" s="12" t="s">
        <v>79</v>
      </c>
      <c r="AW193" s="12" t="s">
        <v>33</v>
      </c>
      <c r="AX193" s="12" t="s">
        <v>71</v>
      </c>
      <c r="AY193" s="151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806</v>
      </c>
      <c r="H194" s="159">
        <v>0.96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4" customFormat="1" ht="10.199999999999999">
      <c r="B195" s="163"/>
      <c r="D195" s="150" t="s">
        <v>174</v>
      </c>
      <c r="E195" s="164" t="s">
        <v>19</v>
      </c>
      <c r="F195" s="165" t="s">
        <v>177</v>
      </c>
      <c r="H195" s="166">
        <v>1.73</v>
      </c>
      <c r="I195" s="167"/>
      <c r="L195" s="163"/>
      <c r="M195" s="168"/>
      <c r="T195" s="169"/>
      <c r="AT195" s="164" t="s">
        <v>174</v>
      </c>
      <c r="AU195" s="164" t="s">
        <v>81</v>
      </c>
      <c r="AV195" s="14" t="s">
        <v>170</v>
      </c>
      <c r="AW195" s="14" t="s">
        <v>33</v>
      </c>
      <c r="AX195" s="14" t="s">
        <v>79</v>
      </c>
      <c r="AY195" s="164" t="s">
        <v>163</v>
      </c>
    </row>
    <row r="196" spans="2:65" s="1" customFormat="1" ht="16.5" customHeight="1">
      <c r="B196" s="33"/>
      <c r="C196" s="132" t="s">
        <v>236</v>
      </c>
      <c r="D196" s="132" t="s">
        <v>165</v>
      </c>
      <c r="E196" s="133" t="s">
        <v>414</v>
      </c>
      <c r="F196" s="134" t="s">
        <v>415</v>
      </c>
      <c r="G196" s="135" t="s">
        <v>185</v>
      </c>
      <c r="H196" s="136">
        <v>1.978</v>
      </c>
      <c r="I196" s="137"/>
      <c r="J196" s="138">
        <f>ROUND(I196*H196,2)</f>
        <v>0</v>
      </c>
      <c r="K196" s="134" t="s">
        <v>169</v>
      </c>
      <c r="L196" s="33"/>
      <c r="M196" s="139" t="s">
        <v>19</v>
      </c>
      <c r="N196" s="140" t="s">
        <v>42</v>
      </c>
      <c r="P196" s="141">
        <f>O196*H196</f>
        <v>0</v>
      </c>
      <c r="Q196" s="141">
        <v>1.6070000000000001E-2</v>
      </c>
      <c r="R196" s="141">
        <f>Q196*H196</f>
        <v>3.1786460000000002E-2</v>
      </c>
      <c r="S196" s="141">
        <v>0</v>
      </c>
      <c r="T196" s="142">
        <f>S196*H196</f>
        <v>0</v>
      </c>
      <c r="AR196" s="143" t="s">
        <v>170</v>
      </c>
      <c r="AT196" s="143" t="s">
        <v>165</v>
      </c>
      <c r="AU196" s="143" t="s">
        <v>81</v>
      </c>
      <c r="AY196" s="18" t="s">
        <v>163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170</v>
      </c>
      <c r="BM196" s="143" t="s">
        <v>416</v>
      </c>
    </row>
    <row r="197" spans="2:65" s="1" customFormat="1" ht="10.199999999999999">
      <c r="B197" s="33"/>
      <c r="D197" s="145" t="s">
        <v>172</v>
      </c>
      <c r="F197" s="146" t="s">
        <v>417</v>
      </c>
      <c r="I197" s="147"/>
      <c r="L197" s="33"/>
      <c r="M197" s="148"/>
      <c r="T197" s="54"/>
      <c r="AT197" s="18" t="s">
        <v>172</v>
      </c>
      <c r="AU197" s="18" t="s">
        <v>81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808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2" customFormat="1" ht="10.199999999999999">
      <c r="B199" s="149"/>
      <c r="D199" s="150" t="s">
        <v>174</v>
      </c>
      <c r="E199" s="151" t="s">
        <v>19</v>
      </c>
      <c r="F199" s="152" t="s">
        <v>375</v>
      </c>
      <c r="H199" s="151" t="s">
        <v>19</v>
      </c>
      <c r="I199" s="153"/>
      <c r="L199" s="149"/>
      <c r="M199" s="154"/>
      <c r="T199" s="155"/>
      <c r="AT199" s="151" t="s">
        <v>174</v>
      </c>
      <c r="AU199" s="151" t="s">
        <v>81</v>
      </c>
      <c r="AV199" s="12" t="s">
        <v>79</v>
      </c>
      <c r="AW199" s="12" t="s">
        <v>33</v>
      </c>
      <c r="AX199" s="12" t="s">
        <v>71</v>
      </c>
      <c r="AY199" s="151" t="s">
        <v>163</v>
      </c>
    </row>
    <row r="200" spans="2:65" s="13" customFormat="1" ht="10.199999999999999">
      <c r="B200" s="156"/>
      <c r="D200" s="150" t="s">
        <v>174</v>
      </c>
      <c r="E200" s="157" t="s">
        <v>19</v>
      </c>
      <c r="F200" s="158" t="s">
        <v>809</v>
      </c>
      <c r="H200" s="159">
        <v>1.978</v>
      </c>
      <c r="I200" s="160"/>
      <c r="L200" s="156"/>
      <c r="M200" s="161"/>
      <c r="T200" s="162"/>
      <c r="AT200" s="157" t="s">
        <v>174</v>
      </c>
      <c r="AU200" s="157" t="s">
        <v>81</v>
      </c>
      <c r="AV200" s="13" t="s">
        <v>81</v>
      </c>
      <c r="AW200" s="13" t="s">
        <v>33</v>
      </c>
      <c r="AX200" s="13" t="s">
        <v>71</v>
      </c>
      <c r="AY200" s="157" t="s">
        <v>163</v>
      </c>
    </row>
    <row r="201" spans="2:65" s="14" customFormat="1" ht="10.199999999999999">
      <c r="B201" s="163"/>
      <c r="D201" s="150" t="s">
        <v>174</v>
      </c>
      <c r="E201" s="164" t="s">
        <v>19</v>
      </c>
      <c r="F201" s="165" t="s">
        <v>177</v>
      </c>
      <c r="H201" s="166">
        <v>1.978</v>
      </c>
      <c r="I201" s="167"/>
      <c r="L201" s="163"/>
      <c r="M201" s="168"/>
      <c r="T201" s="169"/>
      <c r="AT201" s="164" t="s">
        <v>174</v>
      </c>
      <c r="AU201" s="164" t="s">
        <v>81</v>
      </c>
      <c r="AV201" s="14" t="s">
        <v>170</v>
      </c>
      <c r="AW201" s="14" t="s">
        <v>33</v>
      </c>
      <c r="AX201" s="14" t="s">
        <v>79</v>
      </c>
      <c r="AY201" s="164" t="s">
        <v>163</v>
      </c>
    </row>
    <row r="202" spans="2:65" s="1" customFormat="1" ht="16.5" customHeight="1">
      <c r="B202" s="33"/>
      <c r="C202" s="132" t="s">
        <v>8</v>
      </c>
      <c r="D202" s="132" t="s">
        <v>165</v>
      </c>
      <c r="E202" s="133" t="s">
        <v>419</v>
      </c>
      <c r="F202" s="134" t="s">
        <v>420</v>
      </c>
      <c r="G202" s="135" t="s">
        <v>185</v>
      </c>
      <c r="H202" s="136">
        <v>1.978</v>
      </c>
      <c r="I202" s="137"/>
      <c r="J202" s="138">
        <f>ROUND(I202*H202,2)</f>
        <v>0</v>
      </c>
      <c r="K202" s="134" t="s">
        <v>169</v>
      </c>
      <c r="L202" s="33"/>
      <c r="M202" s="139" t="s">
        <v>19</v>
      </c>
      <c r="N202" s="140" t="s">
        <v>42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170</v>
      </c>
      <c r="AT202" s="143" t="s">
        <v>165</v>
      </c>
      <c r="AU202" s="143" t="s">
        <v>81</v>
      </c>
      <c r="AY202" s="18" t="s">
        <v>163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0</v>
      </c>
      <c r="BL202" s="18" t="s">
        <v>170</v>
      </c>
      <c r="BM202" s="143" t="s">
        <v>421</v>
      </c>
    </row>
    <row r="203" spans="2:65" s="1" customFormat="1" ht="10.199999999999999">
      <c r="B203" s="33"/>
      <c r="D203" s="145" t="s">
        <v>172</v>
      </c>
      <c r="F203" s="146" t="s">
        <v>422</v>
      </c>
      <c r="I203" s="147"/>
      <c r="L203" s="33"/>
      <c r="M203" s="148"/>
      <c r="T203" s="54"/>
      <c r="AT203" s="18" t="s">
        <v>172</v>
      </c>
      <c r="AU203" s="18" t="s">
        <v>81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808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375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3" customFormat="1" ht="10.199999999999999">
      <c r="B206" s="156"/>
      <c r="D206" s="150" t="s">
        <v>174</v>
      </c>
      <c r="E206" s="157" t="s">
        <v>19</v>
      </c>
      <c r="F206" s="158" t="s">
        <v>809</v>
      </c>
      <c r="H206" s="159">
        <v>1.978</v>
      </c>
      <c r="I206" s="160"/>
      <c r="L206" s="156"/>
      <c r="M206" s="161"/>
      <c r="T206" s="162"/>
      <c r="AT206" s="157" t="s">
        <v>174</v>
      </c>
      <c r="AU206" s="157" t="s">
        <v>81</v>
      </c>
      <c r="AV206" s="13" t="s">
        <v>81</v>
      </c>
      <c r="AW206" s="13" t="s">
        <v>33</v>
      </c>
      <c r="AX206" s="13" t="s">
        <v>71</v>
      </c>
      <c r="AY206" s="157" t="s">
        <v>163</v>
      </c>
    </row>
    <row r="207" spans="2:65" s="14" customFormat="1" ht="10.199999999999999">
      <c r="B207" s="163"/>
      <c r="D207" s="150" t="s">
        <v>174</v>
      </c>
      <c r="E207" s="164" t="s">
        <v>19</v>
      </c>
      <c r="F207" s="165" t="s">
        <v>177</v>
      </c>
      <c r="H207" s="166">
        <v>1.978</v>
      </c>
      <c r="I207" s="167"/>
      <c r="L207" s="163"/>
      <c r="M207" s="168"/>
      <c r="T207" s="169"/>
      <c r="AT207" s="164" t="s">
        <v>174</v>
      </c>
      <c r="AU207" s="164" t="s">
        <v>81</v>
      </c>
      <c r="AV207" s="14" t="s">
        <v>170</v>
      </c>
      <c r="AW207" s="14" t="s">
        <v>33</v>
      </c>
      <c r="AX207" s="14" t="s">
        <v>79</v>
      </c>
      <c r="AY207" s="164" t="s">
        <v>163</v>
      </c>
    </row>
    <row r="208" spans="2:65" s="1" customFormat="1" ht="16.5" customHeight="1">
      <c r="B208" s="33"/>
      <c r="C208" s="132" t="s">
        <v>248</v>
      </c>
      <c r="D208" s="132" t="s">
        <v>165</v>
      </c>
      <c r="E208" s="133" t="s">
        <v>423</v>
      </c>
      <c r="F208" s="134" t="s">
        <v>424</v>
      </c>
      <c r="G208" s="135" t="s">
        <v>225</v>
      </c>
      <c r="H208" s="136">
        <v>0.125</v>
      </c>
      <c r="I208" s="137"/>
      <c r="J208" s="138">
        <f>ROUND(I208*H208,2)</f>
        <v>0</v>
      </c>
      <c r="K208" s="134" t="s">
        <v>169</v>
      </c>
      <c r="L208" s="33"/>
      <c r="M208" s="139" t="s">
        <v>19</v>
      </c>
      <c r="N208" s="140" t="s">
        <v>42</v>
      </c>
      <c r="P208" s="141">
        <f>O208*H208</f>
        <v>0</v>
      </c>
      <c r="Q208" s="141">
        <v>1.06277</v>
      </c>
      <c r="R208" s="141">
        <f>Q208*H208</f>
        <v>0.13284625</v>
      </c>
      <c r="S208" s="141">
        <v>0</v>
      </c>
      <c r="T208" s="142">
        <f>S208*H208</f>
        <v>0</v>
      </c>
      <c r="AR208" s="143" t="s">
        <v>170</v>
      </c>
      <c r="AT208" s="143" t="s">
        <v>165</v>
      </c>
      <c r="AU208" s="143" t="s">
        <v>81</v>
      </c>
      <c r="AY208" s="18" t="s">
        <v>163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0</v>
      </c>
      <c r="BL208" s="18" t="s">
        <v>170</v>
      </c>
      <c r="BM208" s="143" t="s">
        <v>425</v>
      </c>
    </row>
    <row r="209" spans="2:65" s="1" customFormat="1" ht="10.199999999999999">
      <c r="B209" s="33"/>
      <c r="D209" s="145" t="s">
        <v>172</v>
      </c>
      <c r="F209" s="146" t="s">
        <v>426</v>
      </c>
      <c r="I209" s="147"/>
      <c r="L209" s="33"/>
      <c r="M209" s="148"/>
      <c r="T209" s="54"/>
      <c r="AT209" s="18" t="s">
        <v>172</v>
      </c>
      <c r="AU209" s="18" t="s">
        <v>81</v>
      </c>
    </row>
    <row r="210" spans="2:65" s="12" customFormat="1" ht="10.199999999999999">
      <c r="B210" s="149"/>
      <c r="D210" s="150" t="s">
        <v>174</v>
      </c>
      <c r="E210" s="151" t="s">
        <v>19</v>
      </c>
      <c r="F210" s="152" t="s">
        <v>777</v>
      </c>
      <c r="H210" s="151" t="s">
        <v>19</v>
      </c>
      <c r="I210" s="153"/>
      <c r="L210" s="149"/>
      <c r="M210" s="154"/>
      <c r="T210" s="155"/>
      <c r="AT210" s="151" t="s">
        <v>174</v>
      </c>
      <c r="AU210" s="151" t="s">
        <v>81</v>
      </c>
      <c r="AV210" s="12" t="s">
        <v>79</v>
      </c>
      <c r="AW210" s="12" t="s">
        <v>33</v>
      </c>
      <c r="AX210" s="12" t="s">
        <v>71</v>
      </c>
      <c r="AY210" s="151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375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2" customFormat="1" ht="10.199999999999999">
      <c r="B212" s="149"/>
      <c r="D212" s="150" t="s">
        <v>174</v>
      </c>
      <c r="E212" s="151" t="s">
        <v>19</v>
      </c>
      <c r="F212" s="152" t="s">
        <v>778</v>
      </c>
      <c r="H212" s="151" t="s">
        <v>19</v>
      </c>
      <c r="I212" s="153"/>
      <c r="L212" s="149"/>
      <c r="M212" s="154"/>
      <c r="T212" s="155"/>
      <c r="AT212" s="151" t="s">
        <v>174</v>
      </c>
      <c r="AU212" s="151" t="s">
        <v>81</v>
      </c>
      <c r="AV212" s="12" t="s">
        <v>79</v>
      </c>
      <c r="AW212" s="12" t="s">
        <v>33</v>
      </c>
      <c r="AX212" s="12" t="s">
        <v>71</v>
      </c>
      <c r="AY212" s="151" t="s">
        <v>163</v>
      </c>
    </row>
    <row r="213" spans="2:65" s="13" customFormat="1" ht="10.199999999999999">
      <c r="B213" s="156"/>
      <c r="D213" s="150" t="s">
        <v>174</v>
      </c>
      <c r="E213" s="157" t="s">
        <v>19</v>
      </c>
      <c r="F213" s="158" t="s">
        <v>810</v>
      </c>
      <c r="H213" s="159">
        <v>5.6000000000000001E-2</v>
      </c>
      <c r="I213" s="160"/>
      <c r="L213" s="156"/>
      <c r="M213" s="161"/>
      <c r="T213" s="162"/>
      <c r="AT213" s="157" t="s">
        <v>174</v>
      </c>
      <c r="AU213" s="157" t="s">
        <v>81</v>
      </c>
      <c r="AV213" s="13" t="s">
        <v>81</v>
      </c>
      <c r="AW213" s="13" t="s">
        <v>33</v>
      </c>
      <c r="AX213" s="13" t="s">
        <v>71</v>
      </c>
      <c r="AY213" s="157" t="s">
        <v>163</v>
      </c>
    </row>
    <row r="214" spans="2:65" s="12" customFormat="1" ht="10.199999999999999">
      <c r="B214" s="149"/>
      <c r="D214" s="150" t="s">
        <v>174</v>
      </c>
      <c r="E214" s="151" t="s">
        <v>19</v>
      </c>
      <c r="F214" s="152" t="s">
        <v>780</v>
      </c>
      <c r="H214" s="151" t="s">
        <v>19</v>
      </c>
      <c r="I214" s="153"/>
      <c r="L214" s="149"/>
      <c r="M214" s="154"/>
      <c r="T214" s="155"/>
      <c r="AT214" s="151" t="s">
        <v>174</v>
      </c>
      <c r="AU214" s="151" t="s">
        <v>81</v>
      </c>
      <c r="AV214" s="12" t="s">
        <v>79</v>
      </c>
      <c r="AW214" s="12" t="s">
        <v>33</v>
      </c>
      <c r="AX214" s="12" t="s">
        <v>71</v>
      </c>
      <c r="AY214" s="151" t="s">
        <v>163</v>
      </c>
    </row>
    <row r="215" spans="2:65" s="13" customFormat="1" ht="10.199999999999999">
      <c r="B215" s="156"/>
      <c r="D215" s="150" t="s">
        <v>174</v>
      </c>
      <c r="E215" s="157" t="s">
        <v>19</v>
      </c>
      <c r="F215" s="158" t="s">
        <v>811</v>
      </c>
      <c r="H215" s="159">
        <v>3.1E-2</v>
      </c>
      <c r="I215" s="160"/>
      <c r="L215" s="156"/>
      <c r="M215" s="161"/>
      <c r="T215" s="162"/>
      <c r="AT215" s="157" t="s">
        <v>174</v>
      </c>
      <c r="AU215" s="157" t="s">
        <v>81</v>
      </c>
      <c r="AV215" s="13" t="s">
        <v>81</v>
      </c>
      <c r="AW215" s="13" t="s">
        <v>33</v>
      </c>
      <c r="AX215" s="13" t="s">
        <v>71</v>
      </c>
      <c r="AY215" s="157" t="s">
        <v>163</v>
      </c>
    </row>
    <row r="216" spans="2:65" s="12" customFormat="1" ht="10.199999999999999">
      <c r="B216" s="149"/>
      <c r="D216" s="150" t="s">
        <v>174</v>
      </c>
      <c r="E216" s="151" t="s">
        <v>19</v>
      </c>
      <c r="F216" s="152" t="s">
        <v>782</v>
      </c>
      <c r="H216" s="151" t="s">
        <v>19</v>
      </c>
      <c r="I216" s="153"/>
      <c r="L216" s="149"/>
      <c r="M216" s="154"/>
      <c r="T216" s="155"/>
      <c r="AT216" s="151" t="s">
        <v>174</v>
      </c>
      <c r="AU216" s="151" t="s">
        <v>81</v>
      </c>
      <c r="AV216" s="12" t="s">
        <v>79</v>
      </c>
      <c r="AW216" s="12" t="s">
        <v>33</v>
      </c>
      <c r="AX216" s="12" t="s">
        <v>71</v>
      </c>
      <c r="AY216" s="151" t="s">
        <v>163</v>
      </c>
    </row>
    <row r="217" spans="2:65" s="13" customFormat="1" ht="10.199999999999999">
      <c r="B217" s="156"/>
      <c r="D217" s="150" t="s">
        <v>174</v>
      </c>
      <c r="E217" s="157" t="s">
        <v>19</v>
      </c>
      <c r="F217" s="158" t="s">
        <v>812</v>
      </c>
      <c r="H217" s="159">
        <v>3.7999999999999999E-2</v>
      </c>
      <c r="I217" s="160"/>
      <c r="L217" s="156"/>
      <c r="M217" s="161"/>
      <c r="T217" s="162"/>
      <c r="AT217" s="157" t="s">
        <v>174</v>
      </c>
      <c r="AU217" s="157" t="s">
        <v>81</v>
      </c>
      <c r="AV217" s="13" t="s">
        <v>81</v>
      </c>
      <c r="AW217" s="13" t="s">
        <v>33</v>
      </c>
      <c r="AX217" s="13" t="s">
        <v>71</v>
      </c>
      <c r="AY217" s="157" t="s">
        <v>163</v>
      </c>
    </row>
    <row r="218" spans="2:65" s="14" customFormat="1" ht="10.199999999999999">
      <c r="B218" s="163"/>
      <c r="D218" s="150" t="s">
        <v>174</v>
      </c>
      <c r="E218" s="164" t="s">
        <v>19</v>
      </c>
      <c r="F218" s="165" t="s">
        <v>177</v>
      </c>
      <c r="H218" s="166">
        <v>0.125</v>
      </c>
      <c r="I218" s="167"/>
      <c r="L218" s="163"/>
      <c r="M218" s="168"/>
      <c r="T218" s="169"/>
      <c r="AT218" s="164" t="s">
        <v>174</v>
      </c>
      <c r="AU218" s="164" t="s">
        <v>81</v>
      </c>
      <c r="AV218" s="14" t="s">
        <v>170</v>
      </c>
      <c r="AW218" s="14" t="s">
        <v>33</v>
      </c>
      <c r="AX218" s="14" t="s">
        <v>79</v>
      </c>
      <c r="AY218" s="164" t="s">
        <v>163</v>
      </c>
    </row>
    <row r="219" spans="2:65" s="1" customFormat="1" ht="16.5" customHeight="1">
      <c r="B219" s="33"/>
      <c r="C219" s="132" t="s">
        <v>254</v>
      </c>
      <c r="D219" s="132" t="s">
        <v>165</v>
      </c>
      <c r="E219" s="133" t="s">
        <v>601</v>
      </c>
      <c r="F219" s="134" t="s">
        <v>602</v>
      </c>
      <c r="G219" s="135" t="s">
        <v>185</v>
      </c>
      <c r="H219" s="136">
        <v>19.66</v>
      </c>
      <c r="I219" s="137"/>
      <c r="J219" s="138">
        <f>ROUND(I219*H219,2)</f>
        <v>0</v>
      </c>
      <c r="K219" s="134" t="s">
        <v>169</v>
      </c>
      <c r="L219" s="33"/>
      <c r="M219" s="139" t="s">
        <v>19</v>
      </c>
      <c r="N219" s="140" t="s">
        <v>42</v>
      </c>
      <c r="P219" s="141">
        <f>O219*H219</f>
        <v>0</v>
      </c>
      <c r="Q219" s="141">
        <v>1.2999999999999999E-4</v>
      </c>
      <c r="R219" s="141">
        <f>Q219*H219</f>
        <v>2.5558E-3</v>
      </c>
      <c r="S219" s="141">
        <v>0</v>
      </c>
      <c r="T219" s="142">
        <f>S219*H219</f>
        <v>0</v>
      </c>
      <c r="AR219" s="143" t="s">
        <v>170</v>
      </c>
      <c r="AT219" s="143" t="s">
        <v>165</v>
      </c>
      <c r="AU219" s="143" t="s">
        <v>81</v>
      </c>
      <c r="AY219" s="18" t="s">
        <v>163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79</v>
      </c>
      <c r="BK219" s="144">
        <f>ROUND(I219*H219,2)</f>
        <v>0</v>
      </c>
      <c r="BL219" s="18" t="s">
        <v>170</v>
      </c>
      <c r="BM219" s="143" t="s">
        <v>603</v>
      </c>
    </row>
    <row r="220" spans="2:65" s="1" customFormat="1" ht="10.199999999999999">
      <c r="B220" s="33"/>
      <c r="D220" s="145" t="s">
        <v>172</v>
      </c>
      <c r="F220" s="146" t="s">
        <v>604</v>
      </c>
      <c r="I220" s="147"/>
      <c r="L220" s="33"/>
      <c r="M220" s="148"/>
      <c r="T220" s="54"/>
      <c r="AT220" s="18" t="s">
        <v>172</v>
      </c>
      <c r="AU220" s="18" t="s">
        <v>81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777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2" customFormat="1" ht="10.199999999999999">
      <c r="B222" s="149"/>
      <c r="D222" s="150" t="s">
        <v>174</v>
      </c>
      <c r="E222" s="151" t="s">
        <v>19</v>
      </c>
      <c r="F222" s="152" t="s">
        <v>375</v>
      </c>
      <c r="H222" s="151" t="s">
        <v>19</v>
      </c>
      <c r="I222" s="153"/>
      <c r="L222" s="149"/>
      <c r="M222" s="154"/>
      <c r="T222" s="155"/>
      <c r="AT222" s="151" t="s">
        <v>174</v>
      </c>
      <c r="AU222" s="151" t="s">
        <v>81</v>
      </c>
      <c r="AV222" s="12" t="s">
        <v>79</v>
      </c>
      <c r="AW222" s="12" t="s">
        <v>33</v>
      </c>
      <c r="AX222" s="12" t="s">
        <v>71</v>
      </c>
      <c r="AY222" s="151" t="s">
        <v>163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778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3" customFormat="1" ht="10.199999999999999">
      <c r="B224" s="156"/>
      <c r="D224" s="150" t="s">
        <v>174</v>
      </c>
      <c r="E224" s="157" t="s">
        <v>19</v>
      </c>
      <c r="F224" s="158" t="s">
        <v>779</v>
      </c>
      <c r="H224" s="159">
        <v>8.85</v>
      </c>
      <c r="I224" s="160"/>
      <c r="L224" s="156"/>
      <c r="M224" s="161"/>
      <c r="T224" s="162"/>
      <c r="AT224" s="157" t="s">
        <v>174</v>
      </c>
      <c r="AU224" s="157" t="s">
        <v>81</v>
      </c>
      <c r="AV224" s="13" t="s">
        <v>81</v>
      </c>
      <c r="AW224" s="13" t="s">
        <v>33</v>
      </c>
      <c r="AX224" s="13" t="s">
        <v>71</v>
      </c>
      <c r="AY224" s="157" t="s">
        <v>163</v>
      </c>
    </row>
    <row r="225" spans="2:65" s="12" customFormat="1" ht="10.199999999999999">
      <c r="B225" s="149"/>
      <c r="D225" s="150" t="s">
        <v>174</v>
      </c>
      <c r="E225" s="151" t="s">
        <v>19</v>
      </c>
      <c r="F225" s="152" t="s">
        <v>780</v>
      </c>
      <c r="H225" s="151" t="s">
        <v>19</v>
      </c>
      <c r="I225" s="153"/>
      <c r="L225" s="149"/>
      <c r="M225" s="154"/>
      <c r="T225" s="155"/>
      <c r="AT225" s="151" t="s">
        <v>174</v>
      </c>
      <c r="AU225" s="151" t="s">
        <v>81</v>
      </c>
      <c r="AV225" s="12" t="s">
        <v>79</v>
      </c>
      <c r="AW225" s="12" t="s">
        <v>33</v>
      </c>
      <c r="AX225" s="12" t="s">
        <v>71</v>
      </c>
      <c r="AY225" s="151" t="s">
        <v>163</v>
      </c>
    </row>
    <row r="226" spans="2:65" s="13" customFormat="1" ht="10.199999999999999">
      <c r="B226" s="156"/>
      <c r="D226" s="150" t="s">
        <v>174</v>
      </c>
      <c r="E226" s="157" t="s">
        <v>19</v>
      </c>
      <c r="F226" s="158" t="s">
        <v>781</v>
      </c>
      <c r="H226" s="159">
        <v>4.8099999999999996</v>
      </c>
      <c r="I226" s="160"/>
      <c r="L226" s="156"/>
      <c r="M226" s="161"/>
      <c r="T226" s="162"/>
      <c r="AT226" s="157" t="s">
        <v>174</v>
      </c>
      <c r="AU226" s="157" t="s">
        <v>81</v>
      </c>
      <c r="AV226" s="13" t="s">
        <v>81</v>
      </c>
      <c r="AW226" s="13" t="s">
        <v>33</v>
      </c>
      <c r="AX226" s="13" t="s">
        <v>71</v>
      </c>
      <c r="AY226" s="157" t="s">
        <v>163</v>
      </c>
    </row>
    <row r="227" spans="2:65" s="12" customFormat="1" ht="10.199999999999999">
      <c r="B227" s="149"/>
      <c r="D227" s="150" t="s">
        <v>174</v>
      </c>
      <c r="E227" s="151" t="s">
        <v>19</v>
      </c>
      <c r="F227" s="152" t="s">
        <v>782</v>
      </c>
      <c r="H227" s="151" t="s">
        <v>19</v>
      </c>
      <c r="I227" s="153"/>
      <c r="L227" s="149"/>
      <c r="M227" s="154"/>
      <c r="T227" s="155"/>
      <c r="AT227" s="151" t="s">
        <v>174</v>
      </c>
      <c r="AU227" s="151" t="s">
        <v>81</v>
      </c>
      <c r="AV227" s="12" t="s">
        <v>79</v>
      </c>
      <c r="AW227" s="12" t="s">
        <v>33</v>
      </c>
      <c r="AX227" s="12" t="s">
        <v>71</v>
      </c>
      <c r="AY227" s="151" t="s">
        <v>163</v>
      </c>
    </row>
    <row r="228" spans="2:65" s="13" customFormat="1" ht="10.199999999999999">
      <c r="B228" s="156"/>
      <c r="D228" s="150" t="s">
        <v>174</v>
      </c>
      <c r="E228" s="157" t="s">
        <v>19</v>
      </c>
      <c r="F228" s="158" t="s">
        <v>783</v>
      </c>
      <c r="H228" s="159">
        <v>6</v>
      </c>
      <c r="I228" s="160"/>
      <c r="L228" s="156"/>
      <c r="M228" s="161"/>
      <c r="T228" s="162"/>
      <c r="AT228" s="157" t="s">
        <v>174</v>
      </c>
      <c r="AU228" s="157" t="s">
        <v>81</v>
      </c>
      <c r="AV228" s="13" t="s">
        <v>81</v>
      </c>
      <c r="AW228" s="13" t="s">
        <v>33</v>
      </c>
      <c r="AX228" s="13" t="s">
        <v>71</v>
      </c>
      <c r="AY228" s="157" t="s">
        <v>163</v>
      </c>
    </row>
    <row r="229" spans="2:65" s="14" customFormat="1" ht="10.199999999999999">
      <c r="B229" s="163"/>
      <c r="D229" s="150" t="s">
        <v>174</v>
      </c>
      <c r="E229" s="164" t="s">
        <v>19</v>
      </c>
      <c r="F229" s="165" t="s">
        <v>177</v>
      </c>
      <c r="H229" s="166">
        <v>19.66</v>
      </c>
      <c r="I229" s="167"/>
      <c r="L229" s="163"/>
      <c r="M229" s="168"/>
      <c r="T229" s="169"/>
      <c r="AT229" s="164" t="s">
        <v>174</v>
      </c>
      <c r="AU229" s="164" t="s">
        <v>81</v>
      </c>
      <c r="AV229" s="14" t="s">
        <v>170</v>
      </c>
      <c r="AW229" s="14" t="s">
        <v>33</v>
      </c>
      <c r="AX229" s="14" t="s">
        <v>79</v>
      </c>
      <c r="AY229" s="164" t="s">
        <v>163</v>
      </c>
    </row>
    <row r="230" spans="2:65" s="1" customFormat="1" ht="16.5" customHeight="1">
      <c r="B230" s="33"/>
      <c r="C230" s="132" t="s">
        <v>259</v>
      </c>
      <c r="D230" s="132" t="s">
        <v>165</v>
      </c>
      <c r="E230" s="133" t="s">
        <v>430</v>
      </c>
      <c r="F230" s="134" t="s">
        <v>431</v>
      </c>
      <c r="G230" s="135" t="s">
        <v>185</v>
      </c>
      <c r="H230" s="136">
        <v>19.66</v>
      </c>
      <c r="I230" s="137"/>
      <c r="J230" s="138">
        <f>ROUND(I230*H230,2)</f>
        <v>0</v>
      </c>
      <c r="K230" s="134" t="s">
        <v>169</v>
      </c>
      <c r="L230" s="33"/>
      <c r="M230" s="139" t="s">
        <v>19</v>
      </c>
      <c r="N230" s="140" t="s">
        <v>42</v>
      </c>
      <c r="P230" s="141">
        <f>O230*H230</f>
        <v>0</v>
      </c>
      <c r="Q230" s="141">
        <v>2.2000000000000001E-4</v>
      </c>
      <c r="R230" s="141">
        <f>Q230*H230</f>
        <v>4.3252000000000004E-3</v>
      </c>
      <c r="S230" s="141">
        <v>0</v>
      </c>
      <c r="T230" s="142">
        <f>S230*H230</f>
        <v>0</v>
      </c>
      <c r="AR230" s="143" t="s">
        <v>170</v>
      </c>
      <c r="AT230" s="143" t="s">
        <v>165</v>
      </c>
      <c r="AU230" s="143" t="s">
        <v>81</v>
      </c>
      <c r="AY230" s="18" t="s">
        <v>163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79</v>
      </c>
      <c r="BK230" s="144">
        <f>ROUND(I230*H230,2)</f>
        <v>0</v>
      </c>
      <c r="BL230" s="18" t="s">
        <v>170</v>
      </c>
      <c r="BM230" s="143" t="s">
        <v>432</v>
      </c>
    </row>
    <row r="231" spans="2:65" s="1" customFormat="1" ht="10.199999999999999">
      <c r="B231" s="33"/>
      <c r="D231" s="145" t="s">
        <v>172</v>
      </c>
      <c r="F231" s="146" t="s">
        <v>433</v>
      </c>
      <c r="I231" s="147"/>
      <c r="L231" s="33"/>
      <c r="M231" s="148"/>
      <c r="T231" s="54"/>
      <c r="AT231" s="18" t="s">
        <v>172</v>
      </c>
      <c r="AU231" s="18" t="s">
        <v>81</v>
      </c>
    </row>
    <row r="232" spans="2:65" s="12" customFormat="1" ht="10.199999999999999">
      <c r="B232" s="149"/>
      <c r="D232" s="150" t="s">
        <v>174</v>
      </c>
      <c r="E232" s="151" t="s">
        <v>19</v>
      </c>
      <c r="F232" s="152" t="s">
        <v>777</v>
      </c>
      <c r="H232" s="151" t="s">
        <v>19</v>
      </c>
      <c r="I232" s="153"/>
      <c r="L232" s="149"/>
      <c r="M232" s="154"/>
      <c r="T232" s="155"/>
      <c r="AT232" s="151" t="s">
        <v>174</v>
      </c>
      <c r="AU232" s="151" t="s">
        <v>81</v>
      </c>
      <c r="AV232" s="12" t="s">
        <v>79</v>
      </c>
      <c r="AW232" s="12" t="s">
        <v>33</v>
      </c>
      <c r="AX232" s="12" t="s">
        <v>71</v>
      </c>
      <c r="AY232" s="151" t="s">
        <v>163</v>
      </c>
    </row>
    <row r="233" spans="2:65" s="12" customFormat="1" ht="10.199999999999999">
      <c r="B233" s="149"/>
      <c r="D233" s="150" t="s">
        <v>174</v>
      </c>
      <c r="E233" s="151" t="s">
        <v>19</v>
      </c>
      <c r="F233" s="152" t="s">
        <v>375</v>
      </c>
      <c r="H233" s="151" t="s">
        <v>19</v>
      </c>
      <c r="I233" s="153"/>
      <c r="L233" s="149"/>
      <c r="M233" s="154"/>
      <c r="T233" s="155"/>
      <c r="AT233" s="151" t="s">
        <v>174</v>
      </c>
      <c r="AU233" s="151" t="s">
        <v>81</v>
      </c>
      <c r="AV233" s="12" t="s">
        <v>79</v>
      </c>
      <c r="AW233" s="12" t="s">
        <v>33</v>
      </c>
      <c r="AX233" s="12" t="s">
        <v>71</v>
      </c>
      <c r="AY233" s="151" t="s">
        <v>163</v>
      </c>
    </row>
    <row r="234" spans="2:65" s="12" customFormat="1" ht="10.199999999999999">
      <c r="B234" s="149"/>
      <c r="D234" s="150" t="s">
        <v>174</v>
      </c>
      <c r="E234" s="151" t="s">
        <v>19</v>
      </c>
      <c r="F234" s="152" t="s">
        <v>778</v>
      </c>
      <c r="H234" s="151" t="s">
        <v>19</v>
      </c>
      <c r="I234" s="153"/>
      <c r="L234" s="149"/>
      <c r="M234" s="154"/>
      <c r="T234" s="155"/>
      <c r="AT234" s="151" t="s">
        <v>174</v>
      </c>
      <c r="AU234" s="151" t="s">
        <v>81</v>
      </c>
      <c r="AV234" s="12" t="s">
        <v>79</v>
      </c>
      <c r="AW234" s="12" t="s">
        <v>33</v>
      </c>
      <c r="AX234" s="12" t="s">
        <v>71</v>
      </c>
      <c r="AY234" s="151" t="s">
        <v>163</v>
      </c>
    </row>
    <row r="235" spans="2:65" s="13" customFormat="1" ht="10.199999999999999">
      <c r="B235" s="156"/>
      <c r="D235" s="150" t="s">
        <v>174</v>
      </c>
      <c r="E235" s="157" t="s">
        <v>19</v>
      </c>
      <c r="F235" s="158" t="s">
        <v>779</v>
      </c>
      <c r="H235" s="159">
        <v>8.85</v>
      </c>
      <c r="I235" s="160"/>
      <c r="L235" s="156"/>
      <c r="M235" s="161"/>
      <c r="T235" s="162"/>
      <c r="AT235" s="157" t="s">
        <v>174</v>
      </c>
      <c r="AU235" s="157" t="s">
        <v>81</v>
      </c>
      <c r="AV235" s="13" t="s">
        <v>81</v>
      </c>
      <c r="AW235" s="13" t="s">
        <v>33</v>
      </c>
      <c r="AX235" s="13" t="s">
        <v>71</v>
      </c>
      <c r="AY235" s="157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780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3" customFormat="1" ht="10.199999999999999">
      <c r="B237" s="156"/>
      <c r="D237" s="150" t="s">
        <v>174</v>
      </c>
      <c r="E237" s="157" t="s">
        <v>19</v>
      </c>
      <c r="F237" s="158" t="s">
        <v>781</v>
      </c>
      <c r="H237" s="159">
        <v>4.8099999999999996</v>
      </c>
      <c r="I237" s="160"/>
      <c r="L237" s="156"/>
      <c r="M237" s="161"/>
      <c r="T237" s="162"/>
      <c r="AT237" s="157" t="s">
        <v>174</v>
      </c>
      <c r="AU237" s="157" t="s">
        <v>81</v>
      </c>
      <c r="AV237" s="13" t="s">
        <v>81</v>
      </c>
      <c r="AW237" s="13" t="s">
        <v>33</v>
      </c>
      <c r="AX237" s="13" t="s">
        <v>71</v>
      </c>
      <c r="AY237" s="157" t="s">
        <v>163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782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3" customFormat="1" ht="10.199999999999999">
      <c r="B239" s="156"/>
      <c r="D239" s="150" t="s">
        <v>174</v>
      </c>
      <c r="E239" s="157" t="s">
        <v>19</v>
      </c>
      <c r="F239" s="158" t="s">
        <v>783</v>
      </c>
      <c r="H239" s="159">
        <v>6</v>
      </c>
      <c r="I239" s="160"/>
      <c r="L239" s="156"/>
      <c r="M239" s="161"/>
      <c r="T239" s="162"/>
      <c r="AT239" s="157" t="s">
        <v>174</v>
      </c>
      <c r="AU239" s="157" t="s">
        <v>81</v>
      </c>
      <c r="AV239" s="13" t="s">
        <v>81</v>
      </c>
      <c r="AW239" s="13" t="s">
        <v>33</v>
      </c>
      <c r="AX239" s="13" t="s">
        <v>71</v>
      </c>
      <c r="AY239" s="157" t="s">
        <v>163</v>
      </c>
    </row>
    <row r="240" spans="2:65" s="14" customFormat="1" ht="10.199999999999999">
      <c r="B240" s="163"/>
      <c r="D240" s="150" t="s">
        <v>174</v>
      </c>
      <c r="E240" s="164" t="s">
        <v>19</v>
      </c>
      <c r="F240" s="165" t="s">
        <v>177</v>
      </c>
      <c r="H240" s="166">
        <v>19.66</v>
      </c>
      <c r="I240" s="167"/>
      <c r="L240" s="163"/>
      <c r="M240" s="168"/>
      <c r="T240" s="169"/>
      <c r="AT240" s="164" t="s">
        <v>174</v>
      </c>
      <c r="AU240" s="164" t="s">
        <v>81</v>
      </c>
      <c r="AV240" s="14" t="s">
        <v>170</v>
      </c>
      <c r="AW240" s="14" t="s">
        <v>33</v>
      </c>
      <c r="AX240" s="14" t="s">
        <v>79</v>
      </c>
      <c r="AY240" s="164" t="s">
        <v>163</v>
      </c>
    </row>
    <row r="241" spans="2:65" s="11" customFormat="1" ht="22.8" customHeight="1">
      <c r="B241" s="120"/>
      <c r="D241" s="121" t="s">
        <v>70</v>
      </c>
      <c r="E241" s="130" t="s">
        <v>222</v>
      </c>
      <c r="F241" s="130" t="s">
        <v>434</v>
      </c>
      <c r="I241" s="123"/>
      <c r="J241" s="131">
        <f>BK241</f>
        <v>0</v>
      </c>
      <c r="L241" s="120"/>
      <c r="M241" s="125"/>
      <c r="P241" s="126">
        <f>SUM(P242:P263)</f>
        <v>0</v>
      </c>
      <c r="R241" s="126">
        <f>SUM(R242:R263)</f>
        <v>1.1800000000000001E-3</v>
      </c>
      <c r="T241" s="127">
        <f>SUM(T242:T263)</f>
        <v>0</v>
      </c>
      <c r="AR241" s="121" t="s">
        <v>79</v>
      </c>
      <c r="AT241" s="128" t="s">
        <v>70</v>
      </c>
      <c r="AU241" s="128" t="s">
        <v>79</v>
      </c>
      <c r="AY241" s="121" t="s">
        <v>163</v>
      </c>
      <c r="BK241" s="129">
        <f>SUM(BK242:BK263)</f>
        <v>0</v>
      </c>
    </row>
    <row r="242" spans="2:65" s="1" customFormat="1" ht="24.15" customHeight="1">
      <c r="B242" s="33"/>
      <c r="C242" s="132" t="s">
        <v>266</v>
      </c>
      <c r="D242" s="132" t="s">
        <v>165</v>
      </c>
      <c r="E242" s="133" t="s">
        <v>435</v>
      </c>
      <c r="F242" s="134" t="s">
        <v>436</v>
      </c>
      <c r="G242" s="135" t="s">
        <v>168</v>
      </c>
      <c r="H242" s="136">
        <v>14.75</v>
      </c>
      <c r="I242" s="137"/>
      <c r="J242" s="138">
        <f>ROUND(I242*H242,2)</f>
        <v>0</v>
      </c>
      <c r="K242" s="134" t="s">
        <v>169</v>
      </c>
      <c r="L242" s="33"/>
      <c r="M242" s="139" t="s">
        <v>19</v>
      </c>
      <c r="N242" s="140" t="s">
        <v>42</v>
      </c>
      <c r="P242" s="141">
        <f>O242*H242</f>
        <v>0</v>
      </c>
      <c r="Q242" s="141">
        <v>8.0000000000000007E-5</v>
      </c>
      <c r="R242" s="141">
        <f>Q242*H242</f>
        <v>1.1800000000000001E-3</v>
      </c>
      <c r="S242" s="141">
        <v>0</v>
      </c>
      <c r="T242" s="142">
        <f>S242*H242</f>
        <v>0</v>
      </c>
      <c r="AR242" s="143" t="s">
        <v>170</v>
      </c>
      <c r="AT242" s="143" t="s">
        <v>165</v>
      </c>
      <c r="AU242" s="143" t="s">
        <v>81</v>
      </c>
      <c r="AY242" s="18" t="s">
        <v>163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79</v>
      </c>
      <c r="BK242" s="144">
        <f>ROUND(I242*H242,2)</f>
        <v>0</v>
      </c>
      <c r="BL242" s="18" t="s">
        <v>170</v>
      </c>
      <c r="BM242" s="143" t="s">
        <v>437</v>
      </c>
    </row>
    <row r="243" spans="2:65" s="1" customFormat="1" ht="10.199999999999999">
      <c r="B243" s="33"/>
      <c r="D243" s="145" t="s">
        <v>172</v>
      </c>
      <c r="F243" s="146" t="s">
        <v>438</v>
      </c>
      <c r="I243" s="147"/>
      <c r="L243" s="33"/>
      <c r="M243" s="148"/>
      <c r="T243" s="54"/>
      <c r="AT243" s="18" t="s">
        <v>172</v>
      </c>
      <c r="AU243" s="18" t="s">
        <v>81</v>
      </c>
    </row>
    <row r="244" spans="2:65" s="12" customFormat="1" ht="10.199999999999999">
      <c r="B244" s="149"/>
      <c r="D244" s="150" t="s">
        <v>174</v>
      </c>
      <c r="E244" s="151" t="s">
        <v>19</v>
      </c>
      <c r="F244" s="152" t="s">
        <v>777</v>
      </c>
      <c r="H244" s="151" t="s">
        <v>19</v>
      </c>
      <c r="I244" s="153"/>
      <c r="L244" s="149"/>
      <c r="M244" s="154"/>
      <c r="T244" s="155"/>
      <c r="AT244" s="151" t="s">
        <v>174</v>
      </c>
      <c r="AU244" s="151" t="s">
        <v>81</v>
      </c>
      <c r="AV244" s="12" t="s">
        <v>79</v>
      </c>
      <c r="AW244" s="12" t="s">
        <v>33</v>
      </c>
      <c r="AX244" s="12" t="s">
        <v>71</v>
      </c>
      <c r="AY244" s="151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375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2" customFormat="1" ht="10.199999999999999">
      <c r="B246" s="149"/>
      <c r="D246" s="150" t="s">
        <v>174</v>
      </c>
      <c r="E246" s="151" t="s">
        <v>19</v>
      </c>
      <c r="F246" s="152" t="s">
        <v>778</v>
      </c>
      <c r="H246" s="151" t="s">
        <v>19</v>
      </c>
      <c r="I246" s="153"/>
      <c r="L246" s="149"/>
      <c r="M246" s="154"/>
      <c r="T246" s="155"/>
      <c r="AT246" s="151" t="s">
        <v>174</v>
      </c>
      <c r="AU246" s="151" t="s">
        <v>81</v>
      </c>
      <c r="AV246" s="12" t="s">
        <v>79</v>
      </c>
      <c r="AW246" s="12" t="s">
        <v>33</v>
      </c>
      <c r="AX246" s="12" t="s">
        <v>71</v>
      </c>
      <c r="AY246" s="151" t="s">
        <v>163</v>
      </c>
    </row>
    <row r="247" spans="2:65" s="13" customFormat="1" ht="10.199999999999999">
      <c r="B247" s="156"/>
      <c r="D247" s="150" t="s">
        <v>174</v>
      </c>
      <c r="E247" s="157" t="s">
        <v>19</v>
      </c>
      <c r="F247" s="158" t="s">
        <v>813</v>
      </c>
      <c r="H247" s="159">
        <v>6.64</v>
      </c>
      <c r="I247" s="160"/>
      <c r="L247" s="156"/>
      <c r="M247" s="161"/>
      <c r="T247" s="162"/>
      <c r="AT247" s="157" t="s">
        <v>174</v>
      </c>
      <c r="AU247" s="157" t="s">
        <v>81</v>
      </c>
      <c r="AV247" s="13" t="s">
        <v>81</v>
      </c>
      <c r="AW247" s="13" t="s">
        <v>33</v>
      </c>
      <c r="AX247" s="13" t="s">
        <v>71</v>
      </c>
      <c r="AY247" s="157" t="s">
        <v>163</v>
      </c>
    </row>
    <row r="248" spans="2:65" s="12" customFormat="1" ht="10.199999999999999">
      <c r="B248" s="149"/>
      <c r="D248" s="150" t="s">
        <v>174</v>
      </c>
      <c r="E248" s="151" t="s">
        <v>19</v>
      </c>
      <c r="F248" s="152" t="s">
        <v>780</v>
      </c>
      <c r="H248" s="151" t="s">
        <v>19</v>
      </c>
      <c r="I248" s="153"/>
      <c r="L248" s="149"/>
      <c r="M248" s="154"/>
      <c r="T248" s="155"/>
      <c r="AT248" s="151" t="s">
        <v>174</v>
      </c>
      <c r="AU248" s="151" t="s">
        <v>81</v>
      </c>
      <c r="AV248" s="12" t="s">
        <v>79</v>
      </c>
      <c r="AW248" s="12" t="s">
        <v>33</v>
      </c>
      <c r="AX248" s="12" t="s">
        <v>71</v>
      </c>
      <c r="AY248" s="151" t="s">
        <v>163</v>
      </c>
    </row>
    <row r="249" spans="2:65" s="13" customFormat="1" ht="10.199999999999999">
      <c r="B249" s="156"/>
      <c r="D249" s="150" t="s">
        <v>174</v>
      </c>
      <c r="E249" s="157" t="s">
        <v>19</v>
      </c>
      <c r="F249" s="158" t="s">
        <v>814</v>
      </c>
      <c r="H249" s="159">
        <v>3.61</v>
      </c>
      <c r="I249" s="160"/>
      <c r="L249" s="156"/>
      <c r="M249" s="161"/>
      <c r="T249" s="162"/>
      <c r="AT249" s="157" t="s">
        <v>174</v>
      </c>
      <c r="AU249" s="157" t="s">
        <v>81</v>
      </c>
      <c r="AV249" s="13" t="s">
        <v>81</v>
      </c>
      <c r="AW249" s="13" t="s">
        <v>33</v>
      </c>
      <c r="AX249" s="13" t="s">
        <v>71</v>
      </c>
      <c r="AY249" s="157" t="s">
        <v>163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782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3" customFormat="1" ht="10.199999999999999">
      <c r="B251" s="156"/>
      <c r="D251" s="150" t="s">
        <v>174</v>
      </c>
      <c r="E251" s="157" t="s">
        <v>19</v>
      </c>
      <c r="F251" s="158" t="s">
        <v>815</v>
      </c>
      <c r="H251" s="159">
        <v>4.5</v>
      </c>
      <c r="I251" s="160"/>
      <c r="L251" s="156"/>
      <c r="M251" s="161"/>
      <c r="T251" s="162"/>
      <c r="AT251" s="157" t="s">
        <v>174</v>
      </c>
      <c r="AU251" s="157" t="s">
        <v>81</v>
      </c>
      <c r="AV251" s="13" t="s">
        <v>81</v>
      </c>
      <c r="AW251" s="13" t="s">
        <v>33</v>
      </c>
      <c r="AX251" s="13" t="s">
        <v>71</v>
      </c>
      <c r="AY251" s="157" t="s">
        <v>163</v>
      </c>
    </row>
    <row r="252" spans="2:65" s="14" customFormat="1" ht="10.199999999999999">
      <c r="B252" s="163"/>
      <c r="D252" s="150" t="s">
        <v>174</v>
      </c>
      <c r="E252" s="164" t="s">
        <v>19</v>
      </c>
      <c r="F252" s="165" t="s">
        <v>177</v>
      </c>
      <c r="H252" s="166">
        <v>14.75</v>
      </c>
      <c r="I252" s="167"/>
      <c r="L252" s="163"/>
      <c r="M252" s="168"/>
      <c r="T252" s="169"/>
      <c r="AT252" s="164" t="s">
        <v>174</v>
      </c>
      <c r="AU252" s="164" t="s">
        <v>81</v>
      </c>
      <c r="AV252" s="14" t="s">
        <v>170</v>
      </c>
      <c r="AW252" s="14" t="s">
        <v>33</v>
      </c>
      <c r="AX252" s="14" t="s">
        <v>79</v>
      </c>
      <c r="AY252" s="164" t="s">
        <v>163</v>
      </c>
    </row>
    <row r="253" spans="2:65" s="1" customFormat="1" ht="16.5" customHeight="1">
      <c r="B253" s="33"/>
      <c r="C253" s="178" t="s">
        <v>272</v>
      </c>
      <c r="D253" s="178" t="s">
        <v>241</v>
      </c>
      <c r="E253" s="179" t="s">
        <v>443</v>
      </c>
      <c r="F253" s="180" t="s">
        <v>444</v>
      </c>
      <c r="G253" s="181" t="s">
        <v>445</v>
      </c>
      <c r="H253" s="182">
        <v>32.450000000000003</v>
      </c>
      <c r="I253" s="183"/>
      <c r="J253" s="184">
        <f>ROUND(I253*H253,2)</f>
        <v>0</v>
      </c>
      <c r="K253" s="180" t="s">
        <v>244</v>
      </c>
      <c r="L253" s="185"/>
      <c r="M253" s="186" t="s">
        <v>19</v>
      </c>
      <c r="N253" s="187" t="s">
        <v>42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176</v>
      </c>
      <c r="AT253" s="143" t="s">
        <v>241</v>
      </c>
      <c r="AU253" s="143" t="s">
        <v>81</v>
      </c>
      <c r="AY253" s="18" t="s">
        <v>163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0</v>
      </c>
      <c r="BL253" s="18" t="s">
        <v>170</v>
      </c>
      <c r="BM253" s="143" t="s">
        <v>446</v>
      </c>
    </row>
    <row r="254" spans="2:65" s="12" customFormat="1" ht="10.199999999999999">
      <c r="B254" s="149"/>
      <c r="D254" s="150" t="s">
        <v>174</v>
      </c>
      <c r="E254" s="151" t="s">
        <v>19</v>
      </c>
      <c r="F254" s="152" t="s">
        <v>777</v>
      </c>
      <c r="H254" s="151" t="s">
        <v>19</v>
      </c>
      <c r="I254" s="153"/>
      <c r="L254" s="149"/>
      <c r="M254" s="154"/>
      <c r="T254" s="155"/>
      <c r="AT254" s="151" t="s">
        <v>174</v>
      </c>
      <c r="AU254" s="151" t="s">
        <v>81</v>
      </c>
      <c r="AV254" s="12" t="s">
        <v>79</v>
      </c>
      <c r="AW254" s="12" t="s">
        <v>33</v>
      </c>
      <c r="AX254" s="12" t="s">
        <v>71</v>
      </c>
      <c r="AY254" s="151" t="s">
        <v>163</v>
      </c>
    </row>
    <row r="255" spans="2:65" s="12" customFormat="1" ht="10.199999999999999">
      <c r="B255" s="149"/>
      <c r="D255" s="150" t="s">
        <v>174</v>
      </c>
      <c r="E255" s="151" t="s">
        <v>19</v>
      </c>
      <c r="F255" s="152" t="s">
        <v>375</v>
      </c>
      <c r="H255" s="151" t="s">
        <v>19</v>
      </c>
      <c r="I255" s="153"/>
      <c r="L255" s="149"/>
      <c r="M255" s="154"/>
      <c r="T255" s="155"/>
      <c r="AT255" s="151" t="s">
        <v>174</v>
      </c>
      <c r="AU255" s="151" t="s">
        <v>81</v>
      </c>
      <c r="AV255" s="12" t="s">
        <v>79</v>
      </c>
      <c r="AW255" s="12" t="s">
        <v>33</v>
      </c>
      <c r="AX255" s="12" t="s">
        <v>71</v>
      </c>
      <c r="AY255" s="151" t="s">
        <v>163</v>
      </c>
    </row>
    <row r="256" spans="2:65" s="12" customFormat="1" ht="10.199999999999999">
      <c r="B256" s="149"/>
      <c r="D256" s="150" t="s">
        <v>174</v>
      </c>
      <c r="E256" s="151" t="s">
        <v>19</v>
      </c>
      <c r="F256" s="152" t="s">
        <v>778</v>
      </c>
      <c r="H256" s="151" t="s">
        <v>19</v>
      </c>
      <c r="I256" s="153"/>
      <c r="L256" s="149"/>
      <c r="M256" s="154"/>
      <c r="T256" s="155"/>
      <c r="AT256" s="151" t="s">
        <v>174</v>
      </c>
      <c r="AU256" s="151" t="s">
        <v>81</v>
      </c>
      <c r="AV256" s="12" t="s">
        <v>79</v>
      </c>
      <c r="AW256" s="12" t="s">
        <v>33</v>
      </c>
      <c r="AX256" s="12" t="s">
        <v>71</v>
      </c>
      <c r="AY256" s="151" t="s">
        <v>163</v>
      </c>
    </row>
    <row r="257" spans="2:65" s="13" customFormat="1" ht="10.199999999999999">
      <c r="B257" s="156"/>
      <c r="D257" s="150" t="s">
        <v>174</v>
      </c>
      <c r="E257" s="157" t="s">
        <v>19</v>
      </c>
      <c r="F257" s="158" t="s">
        <v>816</v>
      </c>
      <c r="H257" s="159">
        <v>13.28</v>
      </c>
      <c r="I257" s="160"/>
      <c r="L257" s="156"/>
      <c r="M257" s="161"/>
      <c r="T257" s="162"/>
      <c r="AT257" s="157" t="s">
        <v>174</v>
      </c>
      <c r="AU257" s="157" t="s">
        <v>81</v>
      </c>
      <c r="AV257" s="13" t="s">
        <v>81</v>
      </c>
      <c r="AW257" s="13" t="s">
        <v>33</v>
      </c>
      <c r="AX257" s="13" t="s">
        <v>71</v>
      </c>
      <c r="AY257" s="157" t="s">
        <v>163</v>
      </c>
    </row>
    <row r="258" spans="2:65" s="12" customFormat="1" ht="10.199999999999999">
      <c r="B258" s="149"/>
      <c r="D258" s="150" t="s">
        <v>174</v>
      </c>
      <c r="E258" s="151" t="s">
        <v>19</v>
      </c>
      <c r="F258" s="152" t="s">
        <v>780</v>
      </c>
      <c r="H258" s="151" t="s">
        <v>19</v>
      </c>
      <c r="I258" s="153"/>
      <c r="L258" s="149"/>
      <c r="M258" s="154"/>
      <c r="T258" s="155"/>
      <c r="AT258" s="151" t="s">
        <v>174</v>
      </c>
      <c r="AU258" s="151" t="s">
        <v>81</v>
      </c>
      <c r="AV258" s="12" t="s">
        <v>79</v>
      </c>
      <c r="AW258" s="12" t="s">
        <v>33</v>
      </c>
      <c r="AX258" s="12" t="s">
        <v>71</v>
      </c>
      <c r="AY258" s="151" t="s">
        <v>163</v>
      </c>
    </row>
    <row r="259" spans="2:65" s="13" customFormat="1" ht="10.199999999999999">
      <c r="B259" s="156"/>
      <c r="D259" s="150" t="s">
        <v>174</v>
      </c>
      <c r="E259" s="157" t="s">
        <v>19</v>
      </c>
      <c r="F259" s="158" t="s">
        <v>817</v>
      </c>
      <c r="H259" s="159">
        <v>7.22</v>
      </c>
      <c r="I259" s="160"/>
      <c r="L259" s="156"/>
      <c r="M259" s="161"/>
      <c r="T259" s="162"/>
      <c r="AT259" s="157" t="s">
        <v>174</v>
      </c>
      <c r="AU259" s="157" t="s">
        <v>81</v>
      </c>
      <c r="AV259" s="13" t="s">
        <v>81</v>
      </c>
      <c r="AW259" s="13" t="s">
        <v>33</v>
      </c>
      <c r="AX259" s="13" t="s">
        <v>71</v>
      </c>
      <c r="AY259" s="157" t="s">
        <v>163</v>
      </c>
    </row>
    <row r="260" spans="2:65" s="12" customFormat="1" ht="10.199999999999999">
      <c r="B260" s="149"/>
      <c r="D260" s="150" t="s">
        <v>174</v>
      </c>
      <c r="E260" s="151" t="s">
        <v>19</v>
      </c>
      <c r="F260" s="152" t="s">
        <v>782</v>
      </c>
      <c r="H260" s="151" t="s">
        <v>19</v>
      </c>
      <c r="I260" s="153"/>
      <c r="L260" s="149"/>
      <c r="M260" s="154"/>
      <c r="T260" s="155"/>
      <c r="AT260" s="151" t="s">
        <v>174</v>
      </c>
      <c r="AU260" s="151" t="s">
        <v>81</v>
      </c>
      <c r="AV260" s="12" t="s">
        <v>79</v>
      </c>
      <c r="AW260" s="12" t="s">
        <v>33</v>
      </c>
      <c r="AX260" s="12" t="s">
        <v>71</v>
      </c>
      <c r="AY260" s="151" t="s">
        <v>163</v>
      </c>
    </row>
    <row r="261" spans="2:65" s="13" customFormat="1" ht="10.199999999999999">
      <c r="B261" s="156"/>
      <c r="D261" s="150" t="s">
        <v>174</v>
      </c>
      <c r="E261" s="157" t="s">
        <v>19</v>
      </c>
      <c r="F261" s="158" t="s">
        <v>818</v>
      </c>
      <c r="H261" s="159">
        <v>9</v>
      </c>
      <c r="I261" s="160"/>
      <c r="L261" s="156"/>
      <c r="M261" s="161"/>
      <c r="T261" s="162"/>
      <c r="AT261" s="157" t="s">
        <v>174</v>
      </c>
      <c r="AU261" s="157" t="s">
        <v>81</v>
      </c>
      <c r="AV261" s="13" t="s">
        <v>81</v>
      </c>
      <c r="AW261" s="13" t="s">
        <v>33</v>
      </c>
      <c r="AX261" s="13" t="s">
        <v>71</v>
      </c>
      <c r="AY261" s="157" t="s">
        <v>163</v>
      </c>
    </row>
    <row r="262" spans="2:65" s="14" customFormat="1" ht="10.199999999999999">
      <c r="B262" s="163"/>
      <c r="D262" s="150" t="s">
        <v>174</v>
      </c>
      <c r="E262" s="164" t="s">
        <v>19</v>
      </c>
      <c r="F262" s="165" t="s">
        <v>177</v>
      </c>
      <c r="H262" s="166">
        <v>29.5</v>
      </c>
      <c r="I262" s="167"/>
      <c r="L262" s="163"/>
      <c r="M262" s="168"/>
      <c r="T262" s="169"/>
      <c r="AT262" s="164" t="s">
        <v>174</v>
      </c>
      <c r="AU262" s="164" t="s">
        <v>81</v>
      </c>
      <c r="AV262" s="14" t="s">
        <v>170</v>
      </c>
      <c r="AW262" s="14" t="s">
        <v>33</v>
      </c>
      <c r="AX262" s="14" t="s">
        <v>79</v>
      </c>
      <c r="AY262" s="164" t="s">
        <v>163</v>
      </c>
    </row>
    <row r="263" spans="2:65" s="13" customFormat="1" ht="10.199999999999999">
      <c r="B263" s="156"/>
      <c r="D263" s="150" t="s">
        <v>174</v>
      </c>
      <c r="F263" s="158" t="s">
        <v>819</v>
      </c>
      <c r="H263" s="159">
        <v>32.450000000000003</v>
      </c>
      <c r="I263" s="160"/>
      <c r="L263" s="156"/>
      <c r="M263" s="161"/>
      <c r="T263" s="162"/>
      <c r="AT263" s="157" t="s">
        <v>174</v>
      </c>
      <c r="AU263" s="157" t="s">
        <v>81</v>
      </c>
      <c r="AV263" s="13" t="s">
        <v>81</v>
      </c>
      <c r="AW263" s="13" t="s">
        <v>4</v>
      </c>
      <c r="AX263" s="13" t="s">
        <v>79</v>
      </c>
      <c r="AY263" s="157" t="s">
        <v>163</v>
      </c>
    </row>
    <row r="264" spans="2:65" s="11" customFormat="1" ht="22.8" customHeight="1">
      <c r="B264" s="120"/>
      <c r="D264" s="121" t="s">
        <v>70</v>
      </c>
      <c r="E264" s="130" t="s">
        <v>319</v>
      </c>
      <c r="F264" s="130" t="s">
        <v>320</v>
      </c>
      <c r="I264" s="123"/>
      <c r="J264" s="131">
        <f>BK264</f>
        <v>0</v>
      </c>
      <c r="L264" s="120"/>
      <c r="M264" s="125"/>
      <c r="P264" s="126">
        <f>SUM(P265:P266)</f>
        <v>0</v>
      </c>
      <c r="R264" s="126">
        <f>SUM(R265:R266)</f>
        <v>0</v>
      </c>
      <c r="T264" s="127">
        <f>SUM(T265:T266)</f>
        <v>0</v>
      </c>
      <c r="AR264" s="121" t="s">
        <v>79</v>
      </c>
      <c r="AT264" s="128" t="s">
        <v>70</v>
      </c>
      <c r="AU264" s="128" t="s">
        <v>79</v>
      </c>
      <c r="AY264" s="121" t="s">
        <v>163</v>
      </c>
      <c r="BK264" s="129">
        <f>SUM(BK265:BK266)</f>
        <v>0</v>
      </c>
    </row>
    <row r="265" spans="2:65" s="1" customFormat="1" ht="37.799999999999997" customHeight="1">
      <c r="B265" s="33"/>
      <c r="C265" s="132" t="s">
        <v>276</v>
      </c>
      <c r="D265" s="132" t="s">
        <v>165</v>
      </c>
      <c r="E265" s="133" t="s">
        <v>321</v>
      </c>
      <c r="F265" s="134" t="s">
        <v>322</v>
      </c>
      <c r="G265" s="135" t="s">
        <v>225</v>
      </c>
      <c r="H265" s="136">
        <v>22.11</v>
      </c>
      <c r="I265" s="137"/>
      <c r="J265" s="138">
        <f>ROUND(I265*H265,2)</f>
        <v>0</v>
      </c>
      <c r="K265" s="134" t="s">
        <v>169</v>
      </c>
      <c r="L265" s="33"/>
      <c r="M265" s="139" t="s">
        <v>19</v>
      </c>
      <c r="N265" s="140" t="s">
        <v>42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170</v>
      </c>
      <c r="AT265" s="143" t="s">
        <v>165</v>
      </c>
      <c r="AU265" s="143" t="s">
        <v>81</v>
      </c>
      <c r="AY265" s="18" t="s">
        <v>163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0</v>
      </c>
      <c r="BL265" s="18" t="s">
        <v>170</v>
      </c>
      <c r="BM265" s="143" t="s">
        <v>452</v>
      </c>
    </row>
    <row r="266" spans="2:65" s="1" customFormat="1" ht="10.199999999999999">
      <c r="B266" s="33"/>
      <c r="D266" s="145" t="s">
        <v>172</v>
      </c>
      <c r="F266" s="146" t="s">
        <v>324</v>
      </c>
      <c r="I266" s="147"/>
      <c r="L266" s="33"/>
      <c r="M266" s="148"/>
      <c r="T266" s="54"/>
      <c r="AT266" s="18" t="s">
        <v>172</v>
      </c>
      <c r="AU266" s="18" t="s">
        <v>81</v>
      </c>
    </row>
    <row r="267" spans="2:65" s="11" customFormat="1" ht="25.95" customHeight="1">
      <c r="B267" s="120"/>
      <c r="D267" s="121" t="s">
        <v>70</v>
      </c>
      <c r="E267" s="122" t="s">
        <v>281</v>
      </c>
      <c r="F267" s="122" t="s">
        <v>282</v>
      </c>
      <c r="I267" s="123"/>
      <c r="J267" s="124">
        <f>BK267</f>
        <v>0</v>
      </c>
      <c r="L267" s="120"/>
      <c r="M267" s="125"/>
      <c r="P267" s="126">
        <f>P268</f>
        <v>0</v>
      </c>
      <c r="R267" s="126">
        <f>R268</f>
        <v>0</v>
      </c>
      <c r="T267" s="127">
        <f>T268</f>
        <v>0</v>
      </c>
      <c r="AR267" s="121" t="s">
        <v>195</v>
      </c>
      <c r="AT267" s="128" t="s">
        <v>70</v>
      </c>
      <c r="AU267" s="128" t="s">
        <v>71</v>
      </c>
      <c r="AY267" s="121" t="s">
        <v>163</v>
      </c>
      <c r="BK267" s="129">
        <f>BK268</f>
        <v>0</v>
      </c>
    </row>
    <row r="268" spans="2:65" s="1" customFormat="1" ht="16.5" customHeight="1">
      <c r="B268" s="33"/>
      <c r="C268" s="132" t="s">
        <v>283</v>
      </c>
      <c r="D268" s="132" t="s">
        <v>165</v>
      </c>
      <c r="E268" s="133" t="s">
        <v>284</v>
      </c>
      <c r="F268" s="134" t="s">
        <v>285</v>
      </c>
      <c r="G268" s="135" t="s">
        <v>286</v>
      </c>
      <c r="H268" s="188"/>
      <c r="I268" s="137"/>
      <c r="J268" s="138">
        <f>ROUND(I268*H268,2)</f>
        <v>0</v>
      </c>
      <c r="K268" s="134" t="s">
        <v>19</v>
      </c>
      <c r="L268" s="33"/>
      <c r="M268" s="189" t="s">
        <v>19</v>
      </c>
      <c r="N268" s="190" t="s">
        <v>42</v>
      </c>
      <c r="O268" s="191"/>
      <c r="P268" s="192">
        <f>O268*H268</f>
        <v>0</v>
      </c>
      <c r="Q268" s="192">
        <v>0</v>
      </c>
      <c r="R268" s="192">
        <f>Q268*H268</f>
        <v>0</v>
      </c>
      <c r="S268" s="192">
        <v>0</v>
      </c>
      <c r="T268" s="193">
        <f>S268*H268</f>
        <v>0</v>
      </c>
      <c r="AR268" s="143" t="s">
        <v>170</v>
      </c>
      <c r="AT268" s="143" t="s">
        <v>165</v>
      </c>
      <c r="AU268" s="143" t="s">
        <v>79</v>
      </c>
      <c r="AY268" s="18" t="s">
        <v>163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79</v>
      </c>
      <c r="BK268" s="144">
        <f>ROUND(I268*H268,2)</f>
        <v>0</v>
      </c>
      <c r="BL268" s="18" t="s">
        <v>170</v>
      </c>
      <c r="BM268" s="143" t="s">
        <v>453</v>
      </c>
    </row>
    <row r="269" spans="2:65" s="1" customFormat="1" ht="6.9" customHeight="1">
      <c r="B269" s="42"/>
      <c r="C269" s="43"/>
      <c r="D269" s="43"/>
      <c r="E269" s="43"/>
      <c r="F269" s="43"/>
      <c r="G269" s="43"/>
      <c r="H269" s="43"/>
      <c r="I269" s="43"/>
      <c r="J269" s="43"/>
      <c r="K269" s="43"/>
      <c r="L269" s="33"/>
    </row>
  </sheetData>
  <sheetProtection algorithmName="SHA-512" hashValue="uzzb8wSbahtQgFxSZq1wYdRo+VPPbYLG5meZqM2Kx10vYHaC3BThSKW8zBWCr5sv36DXVYJReZzRS9iSTr3dPA==" saltValue="i5eqNEZ+QDpcYRDj+TVShXDuRam0o/G6DWEJEHMcgcncgqU1GdQ8wLRaNRa96OAGt6IrNX3QyQp93iG6axgCGQ==" spinCount="100000" sheet="1" objects="1" scenarios="1" formatColumns="0" formatRows="0" autoFilter="0"/>
  <autoFilter ref="C91:K268" xr:uid="{00000000-0009-0000-0000-00000B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B00-000000000000}"/>
    <hyperlink ref="F118" r:id="rId2" xr:uid="{00000000-0004-0000-0B00-000001000000}"/>
    <hyperlink ref="F130" r:id="rId3" xr:uid="{00000000-0004-0000-0B00-000002000000}"/>
    <hyperlink ref="F138" r:id="rId4" xr:uid="{00000000-0004-0000-0B00-000003000000}"/>
    <hyperlink ref="F146" r:id="rId5" xr:uid="{00000000-0004-0000-0B00-000004000000}"/>
    <hyperlink ref="F155" r:id="rId6" xr:uid="{00000000-0004-0000-0B00-000005000000}"/>
    <hyperlink ref="F166" r:id="rId7" xr:uid="{00000000-0004-0000-0B00-000006000000}"/>
    <hyperlink ref="F177" r:id="rId8" xr:uid="{00000000-0004-0000-0B00-000007000000}"/>
    <hyperlink ref="F188" r:id="rId9" xr:uid="{00000000-0004-0000-0B00-000008000000}"/>
    <hyperlink ref="F197" r:id="rId10" xr:uid="{00000000-0004-0000-0B00-000009000000}"/>
    <hyperlink ref="F203" r:id="rId11" xr:uid="{00000000-0004-0000-0B00-00000A000000}"/>
    <hyperlink ref="F209" r:id="rId12" xr:uid="{00000000-0004-0000-0B00-00000B000000}"/>
    <hyperlink ref="F220" r:id="rId13" xr:uid="{00000000-0004-0000-0B00-00000C000000}"/>
    <hyperlink ref="F231" r:id="rId14" xr:uid="{00000000-0004-0000-0B00-00000D000000}"/>
    <hyperlink ref="F243" r:id="rId15" xr:uid="{00000000-0004-0000-0B00-00000E000000}"/>
    <hyperlink ref="F266" r:id="rId16" xr:uid="{00000000-0004-0000-0B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8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820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ROUND(J94,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ROUND((SUM(BE94:BE280)),  2)</f>
        <v>0</v>
      </c>
      <c r="I35" s="94">
        <v>0.21</v>
      </c>
      <c r="J35" s="84">
        <f>ROUND(((SUM(BE94:BE280))*I35),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ROUND((SUM(BF94:BF280)),  2)</f>
        <v>0</v>
      </c>
      <c r="I36" s="94">
        <v>0.12</v>
      </c>
      <c r="J36" s="84">
        <f>ROUND(((SUM(BF94:BF280))*I36),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ROUND((SUM(BG94:BG280)),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ROUND((SUM(BH94:BH280)),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ROUND((SUM(BI94:BI280)),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0211 - Překážka 11 - Pojezdové schody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J94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J96</f>
        <v>0</v>
      </c>
      <c r="L65" s="108"/>
    </row>
    <row r="66" spans="2:12" s="9" customFormat="1" ht="19.95" customHeight="1">
      <c r="B66" s="108"/>
      <c r="D66" s="109" t="s">
        <v>368</v>
      </c>
      <c r="E66" s="110"/>
      <c r="F66" s="110"/>
      <c r="G66" s="110"/>
      <c r="H66" s="110"/>
      <c r="I66" s="110"/>
      <c r="J66" s="111">
        <f>J130</f>
        <v>0</v>
      </c>
      <c r="L66" s="108"/>
    </row>
    <row r="67" spans="2:12" s="9" customFormat="1" ht="19.95" customHeight="1">
      <c r="B67" s="108"/>
      <c r="D67" s="109" t="s">
        <v>369</v>
      </c>
      <c r="E67" s="110"/>
      <c r="F67" s="110"/>
      <c r="G67" s="110"/>
      <c r="H67" s="110"/>
      <c r="I67" s="110"/>
      <c r="J67" s="111">
        <f>J206</f>
        <v>0</v>
      </c>
      <c r="L67" s="108"/>
    </row>
    <row r="68" spans="2:12" s="9" customFormat="1" ht="19.95" customHeight="1">
      <c r="B68" s="108"/>
      <c r="D68" s="109" t="s">
        <v>292</v>
      </c>
      <c r="E68" s="110"/>
      <c r="F68" s="110"/>
      <c r="G68" s="110"/>
      <c r="H68" s="110"/>
      <c r="I68" s="110"/>
      <c r="J68" s="111">
        <f>J229</f>
        <v>0</v>
      </c>
      <c r="L68" s="108"/>
    </row>
    <row r="69" spans="2:12" s="8" customFormat="1" ht="24.9" customHeight="1">
      <c r="B69" s="104"/>
      <c r="D69" s="105" t="s">
        <v>293</v>
      </c>
      <c r="E69" s="106"/>
      <c r="F69" s="106"/>
      <c r="G69" s="106"/>
      <c r="H69" s="106"/>
      <c r="I69" s="106"/>
      <c r="J69" s="107">
        <f>J232</f>
        <v>0</v>
      </c>
      <c r="L69" s="104"/>
    </row>
    <row r="70" spans="2:12" s="9" customFormat="1" ht="19.95" customHeight="1">
      <c r="B70" s="108"/>
      <c r="D70" s="109" t="s">
        <v>294</v>
      </c>
      <c r="E70" s="110"/>
      <c r="F70" s="110"/>
      <c r="G70" s="110"/>
      <c r="H70" s="110"/>
      <c r="I70" s="110"/>
      <c r="J70" s="111">
        <f>J233</f>
        <v>0</v>
      </c>
      <c r="L70" s="108"/>
    </row>
    <row r="71" spans="2:12" s="9" customFormat="1" ht="19.95" customHeight="1">
      <c r="B71" s="108"/>
      <c r="D71" s="109" t="s">
        <v>295</v>
      </c>
      <c r="E71" s="110"/>
      <c r="F71" s="110"/>
      <c r="G71" s="110"/>
      <c r="H71" s="110"/>
      <c r="I71" s="110"/>
      <c r="J71" s="111">
        <f>J257</f>
        <v>0</v>
      </c>
      <c r="L71" s="108"/>
    </row>
    <row r="72" spans="2:12" s="8" customFormat="1" ht="24.9" customHeight="1">
      <c r="B72" s="104"/>
      <c r="D72" s="105" t="s">
        <v>147</v>
      </c>
      <c r="E72" s="106"/>
      <c r="F72" s="106"/>
      <c r="G72" s="106"/>
      <c r="H72" s="106"/>
      <c r="I72" s="106"/>
      <c r="J72" s="107">
        <f>J279</f>
        <v>0</v>
      </c>
      <c r="L72" s="104"/>
    </row>
    <row r="73" spans="2:12" s="1" customFormat="1" ht="21.75" customHeight="1">
      <c r="B73" s="33"/>
      <c r="L73" s="33"/>
    </row>
    <row r="74" spans="2:12" s="1" customFormat="1" ht="6.9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" customHeight="1">
      <c r="B79" s="33"/>
      <c r="C79" s="22" t="s">
        <v>148</v>
      </c>
      <c r="L79" s="33"/>
    </row>
    <row r="80" spans="2:12" s="1" customFormat="1" ht="6.9" customHeight="1">
      <c r="B80" s="33"/>
      <c r="L80" s="33"/>
    </row>
    <row r="81" spans="2:63" s="1" customFormat="1" ht="12" customHeight="1">
      <c r="B81" s="33"/>
      <c r="C81" s="28" t="s">
        <v>16</v>
      </c>
      <c r="L81" s="33"/>
    </row>
    <row r="82" spans="2:63" s="1" customFormat="1" ht="16.5" customHeight="1">
      <c r="B82" s="33"/>
      <c r="E82" s="323" t="str">
        <f>E7</f>
        <v>Novostavba skateparkového hřiště, Bystřice pod Hostýnem revize</v>
      </c>
      <c r="F82" s="324"/>
      <c r="G82" s="324"/>
      <c r="H82" s="324"/>
      <c r="L82" s="33"/>
    </row>
    <row r="83" spans="2:63" ht="12" customHeight="1">
      <c r="B83" s="21"/>
      <c r="C83" s="28" t="s">
        <v>138</v>
      </c>
      <c r="L83" s="21"/>
    </row>
    <row r="84" spans="2:63" s="1" customFormat="1" ht="16.5" customHeight="1">
      <c r="B84" s="33"/>
      <c r="E84" s="323" t="s">
        <v>288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289</v>
      </c>
      <c r="L85" s="33"/>
    </row>
    <row r="86" spans="2:63" s="1" customFormat="1" ht="16.5" customHeight="1">
      <c r="B86" s="33"/>
      <c r="E86" s="287" t="str">
        <f>E11</f>
        <v>0211 - Překážka 11 - Pojezdové schody</v>
      </c>
      <c r="F86" s="325"/>
      <c r="G86" s="325"/>
      <c r="H86" s="325"/>
      <c r="L86" s="33"/>
    </row>
    <row r="87" spans="2:63" s="1" customFormat="1" ht="6.9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F14</f>
        <v xml:space="preserve"> </v>
      </c>
      <c r="I88" s="28" t="s">
        <v>23</v>
      </c>
      <c r="J88" s="50" t="str">
        <f>IF(J14="","",J14)</f>
        <v>9. 3. 2026</v>
      </c>
      <c r="L88" s="33"/>
    </row>
    <row r="89" spans="2:63" s="1" customFormat="1" ht="6.9" customHeight="1">
      <c r="B89" s="33"/>
      <c r="L89" s="33"/>
    </row>
    <row r="90" spans="2:63" s="1" customFormat="1" ht="25.65" customHeight="1">
      <c r="B90" s="33"/>
      <c r="C90" s="28" t="s">
        <v>25</v>
      </c>
      <c r="F90" s="26" t="str">
        <f>E17</f>
        <v>Město Bystřice pod Hostýnem</v>
      </c>
      <c r="I90" s="28" t="s">
        <v>31</v>
      </c>
      <c r="J90" s="31" t="str">
        <f>E23</f>
        <v>Michal Langoš, Hranice na Moravě</v>
      </c>
      <c r="L90" s="33"/>
    </row>
    <row r="91" spans="2:63" s="1" customFormat="1" ht="15.15" customHeight="1">
      <c r="B91" s="33"/>
      <c r="C91" s="28" t="s">
        <v>29</v>
      </c>
      <c r="F91" s="26" t="str">
        <f>IF(E20="","",E20)</f>
        <v>Vyplň údaj</v>
      </c>
      <c r="I91" s="28" t="s">
        <v>34</v>
      </c>
      <c r="J91" s="31" t="str">
        <f>E26</f>
        <v xml:space="preserve"> 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149</v>
      </c>
      <c r="D93" s="114" t="s">
        <v>56</v>
      </c>
      <c r="E93" s="114" t="s">
        <v>52</v>
      </c>
      <c r="F93" s="114" t="s">
        <v>53</v>
      </c>
      <c r="G93" s="114" t="s">
        <v>150</v>
      </c>
      <c r="H93" s="114" t="s">
        <v>151</v>
      </c>
      <c r="I93" s="114" t="s">
        <v>152</v>
      </c>
      <c r="J93" s="114" t="s">
        <v>142</v>
      </c>
      <c r="K93" s="115" t="s">
        <v>153</v>
      </c>
      <c r="L93" s="112"/>
      <c r="M93" s="57" t="s">
        <v>19</v>
      </c>
      <c r="N93" s="58" t="s">
        <v>41</v>
      </c>
      <c r="O93" s="58" t="s">
        <v>154</v>
      </c>
      <c r="P93" s="58" t="s">
        <v>155</v>
      </c>
      <c r="Q93" s="58" t="s">
        <v>156</v>
      </c>
      <c r="R93" s="58" t="s">
        <v>157</v>
      </c>
      <c r="S93" s="58" t="s">
        <v>158</v>
      </c>
      <c r="T93" s="59" t="s">
        <v>159</v>
      </c>
    </row>
    <row r="94" spans="2:63" s="1" customFormat="1" ht="22.8" customHeight="1">
      <c r="B94" s="33"/>
      <c r="C94" s="62" t="s">
        <v>160</v>
      </c>
      <c r="J94" s="116">
        <f>BK94</f>
        <v>0</v>
      </c>
      <c r="L94" s="33"/>
      <c r="M94" s="60"/>
      <c r="N94" s="51"/>
      <c r="O94" s="51"/>
      <c r="P94" s="117">
        <f>P95+P232+P279</f>
        <v>0</v>
      </c>
      <c r="Q94" s="51"/>
      <c r="R94" s="117">
        <f>R95+R232+R279</f>
        <v>17.75923147</v>
      </c>
      <c r="S94" s="51"/>
      <c r="T94" s="118">
        <f>T95+T232+T279</f>
        <v>0</v>
      </c>
      <c r="AT94" s="18" t="s">
        <v>70</v>
      </c>
      <c r="AU94" s="18" t="s">
        <v>143</v>
      </c>
      <c r="BK94" s="119">
        <f>BK95+BK232+BK279</f>
        <v>0</v>
      </c>
    </row>
    <row r="95" spans="2:63" s="11" customFormat="1" ht="25.95" customHeight="1">
      <c r="B95" s="120"/>
      <c r="D95" s="121" t="s">
        <v>70</v>
      </c>
      <c r="E95" s="122" t="s">
        <v>161</v>
      </c>
      <c r="F95" s="122" t="s">
        <v>162</v>
      </c>
      <c r="I95" s="123"/>
      <c r="J95" s="124">
        <f>BK95</f>
        <v>0</v>
      </c>
      <c r="L95" s="120"/>
      <c r="M95" s="125"/>
      <c r="P95" s="126">
        <f>P96+P130+P206+P229</f>
        <v>0</v>
      </c>
      <c r="R95" s="126">
        <f>R96+R130+R206+R229</f>
        <v>17.59014638</v>
      </c>
      <c r="T95" s="127">
        <f>T96+T130+T206+T229</f>
        <v>0</v>
      </c>
      <c r="AR95" s="121" t="s">
        <v>79</v>
      </c>
      <c r="AT95" s="128" t="s">
        <v>70</v>
      </c>
      <c r="AU95" s="128" t="s">
        <v>71</v>
      </c>
      <c r="AY95" s="121" t="s">
        <v>163</v>
      </c>
      <c r="BK95" s="129">
        <f>BK96+BK130+BK206+BK229</f>
        <v>0</v>
      </c>
    </row>
    <row r="96" spans="2:63" s="11" customFormat="1" ht="22.8" customHeight="1">
      <c r="B96" s="120"/>
      <c r="D96" s="121" t="s">
        <v>70</v>
      </c>
      <c r="E96" s="130" t="s">
        <v>81</v>
      </c>
      <c r="F96" s="130" t="s">
        <v>296</v>
      </c>
      <c r="I96" s="123"/>
      <c r="J96" s="131">
        <f>BK96</f>
        <v>0</v>
      </c>
      <c r="L96" s="120"/>
      <c r="M96" s="125"/>
      <c r="P96" s="126">
        <f>SUM(P97:P129)</f>
        <v>0</v>
      </c>
      <c r="R96" s="126">
        <f>SUM(R97:R129)</f>
        <v>10.752052900000001</v>
      </c>
      <c r="T96" s="127">
        <f>SUM(T97:T129)</f>
        <v>0</v>
      </c>
      <c r="AR96" s="121" t="s">
        <v>79</v>
      </c>
      <c r="AT96" s="128" t="s">
        <v>70</v>
      </c>
      <c r="AU96" s="128" t="s">
        <v>79</v>
      </c>
      <c r="AY96" s="121" t="s">
        <v>163</v>
      </c>
      <c r="BK96" s="129">
        <f>SUM(BK97:BK129)</f>
        <v>0</v>
      </c>
    </row>
    <row r="97" spans="2:65" s="1" customFormat="1" ht="24.15" customHeight="1">
      <c r="B97" s="33"/>
      <c r="C97" s="132" t="s">
        <v>79</v>
      </c>
      <c r="D97" s="132" t="s">
        <v>165</v>
      </c>
      <c r="E97" s="133" t="s">
        <v>370</v>
      </c>
      <c r="F97" s="134" t="s">
        <v>371</v>
      </c>
      <c r="G97" s="135" t="s">
        <v>185</v>
      </c>
      <c r="H97" s="136">
        <v>16.579999999999998</v>
      </c>
      <c r="I97" s="137"/>
      <c r="J97" s="138">
        <f>ROUND(I97*H97,2)</f>
        <v>0</v>
      </c>
      <c r="K97" s="134" t="s">
        <v>169</v>
      </c>
      <c r="L97" s="33"/>
      <c r="M97" s="139" t="s">
        <v>19</v>
      </c>
      <c r="N97" s="140" t="s">
        <v>42</v>
      </c>
      <c r="P97" s="141">
        <f>O97*H97</f>
        <v>0</v>
      </c>
      <c r="Q97" s="141">
        <v>1.3999999999999999E-4</v>
      </c>
      <c r="R97" s="141">
        <f>Q97*H97</f>
        <v>2.3211999999999994E-3</v>
      </c>
      <c r="S97" s="141">
        <v>0</v>
      </c>
      <c r="T97" s="142">
        <f>S97*H97</f>
        <v>0</v>
      </c>
      <c r="AR97" s="143" t="s">
        <v>170</v>
      </c>
      <c r="AT97" s="143" t="s">
        <v>165</v>
      </c>
      <c r="AU97" s="143" t="s">
        <v>81</v>
      </c>
      <c r="AY97" s="18" t="s">
        <v>163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170</v>
      </c>
      <c r="BM97" s="143" t="s">
        <v>372</v>
      </c>
    </row>
    <row r="98" spans="2:65" s="1" customFormat="1" ht="10.199999999999999">
      <c r="B98" s="33"/>
      <c r="D98" s="145" t="s">
        <v>172</v>
      </c>
      <c r="F98" s="146" t="s">
        <v>373</v>
      </c>
      <c r="I98" s="147"/>
      <c r="L98" s="33"/>
      <c r="M98" s="148"/>
      <c r="T98" s="54"/>
      <c r="AT98" s="18" t="s">
        <v>172</v>
      </c>
      <c r="AU98" s="18" t="s">
        <v>81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821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375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822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823</v>
      </c>
      <c r="H102" s="159">
        <v>2.52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824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825</v>
      </c>
      <c r="H104" s="159">
        <v>8.35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826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827</v>
      </c>
      <c r="H106" s="159">
        <v>5.71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4" customFormat="1" ht="10.199999999999999">
      <c r="B107" s="163"/>
      <c r="D107" s="150" t="s">
        <v>174</v>
      </c>
      <c r="E107" s="164" t="s">
        <v>19</v>
      </c>
      <c r="F107" s="165" t="s">
        <v>177</v>
      </c>
      <c r="H107" s="166">
        <v>16.579999999999998</v>
      </c>
      <c r="I107" s="167"/>
      <c r="L107" s="163"/>
      <c r="M107" s="168"/>
      <c r="T107" s="169"/>
      <c r="AT107" s="164" t="s">
        <v>174</v>
      </c>
      <c r="AU107" s="164" t="s">
        <v>81</v>
      </c>
      <c r="AV107" s="14" t="s">
        <v>170</v>
      </c>
      <c r="AW107" s="14" t="s">
        <v>33</v>
      </c>
      <c r="AX107" s="14" t="s">
        <v>79</v>
      </c>
      <c r="AY107" s="164" t="s">
        <v>163</v>
      </c>
    </row>
    <row r="108" spans="2:65" s="1" customFormat="1" ht="16.5" customHeight="1">
      <c r="B108" s="33"/>
      <c r="C108" s="178" t="s">
        <v>81</v>
      </c>
      <c r="D108" s="178" t="s">
        <v>241</v>
      </c>
      <c r="E108" s="179" t="s">
        <v>383</v>
      </c>
      <c r="F108" s="180" t="s">
        <v>384</v>
      </c>
      <c r="G108" s="181" t="s">
        <v>185</v>
      </c>
      <c r="H108" s="182">
        <v>19.638999999999999</v>
      </c>
      <c r="I108" s="183"/>
      <c r="J108" s="184">
        <f>ROUND(I108*H108,2)</f>
        <v>0</v>
      </c>
      <c r="K108" s="180" t="s">
        <v>169</v>
      </c>
      <c r="L108" s="185"/>
      <c r="M108" s="186" t="s">
        <v>19</v>
      </c>
      <c r="N108" s="187" t="s">
        <v>42</v>
      </c>
      <c r="P108" s="141">
        <f>O108*H108</f>
        <v>0</v>
      </c>
      <c r="Q108" s="141">
        <v>2.9999999999999997E-4</v>
      </c>
      <c r="R108" s="141">
        <f>Q108*H108</f>
        <v>5.8916999999999997E-3</v>
      </c>
      <c r="S108" s="141">
        <v>0</v>
      </c>
      <c r="T108" s="142">
        <f>S108*H108</f>
        <v>0</v>
      </c>
      <c r="AR108" s="143" t="s">
        <v>176</v>
      </c>
      <c r="AT108" s="143" t="s">
        <v>241</v>
      </c>
      <c r="AU108" s="143" t="s">
        <v>81</v>
      </c>
      <c r="AY108" s="18" t="s">
        <v>163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79</v>
      </c>
      <c r="BK108" s="144">
        <f>ROUND(I108*H108,2)</f>
        <v>0</v>
      </c>
      <c r="BL108" s="18" t="s">
        <v>170</v>
      </c>
      <c r="BM108" s="143" t="s">
        <v>385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821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2" customFormat="1" ht="10.199999999999999">
      <c r="B110" s="149"/>
      <c r="D110" s="150" t="s">
        <v>174</v>
      </c>
      <c r="E110" s="151" t="s">
        <v>19</v>
      </c>
      <c r="F110" s="152" t="s">
        <v>375</v>
      </c>
      <c r="H110" s="151" t="s">
        <v>19</v>
      </c>
      <c r="I110" s="153"/>
      <c r="L110" s="149"/>
      <c r="M110" s="154"/>
      <c r="T110" s="155"/>
      <c r="AT110" s="151" t="s">
        <v>174</v>
      </c>
      <c r="AU110" s="151" t="s">
        <v>81</v>
      </c>
      <c r="AV110" s="12" t="s">
        <v>79</v>
      </c>
      <c r="AW110" s="12" t="s">
        <v>33</v>
      </c>
      <c r="AX110" s="12" t="s">
        <v>71</v>
      </c>
      <c r="AY110" s="151" t="s">
        <v>163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822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823</v>
      </c>
      <c r="H112" s="159">
        <v>2.52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824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825</v>
      </c>
      <c r="H114" s="159">
        <v>8.35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2" customFormat="1" ht="10.199999999999999">
      <c r="B115" s="149"/>
      <c r="D115" s="150" t="s">
        <v>174</v>
      </c>
      <c r="E115" s="151" t="s">
        <v>19</v>
      </c>
      <c r="F115" s="152" t="s">
        <v>826</v>
      </c>
      <c r="H115" s="151" t="s">
        <v>19</v>
      </c>
      <c r="I115" s="153"/>
      <c r="L115" s="149"/>
      <c r="M115" s="154"/>
      <c r="T115" s="155"/>
      <c r="AT115" s="151" t="s">
        <v>174</v>
      </c>
      <c r="AU115" s="151" t="s">
        <v>81</v>
      </c>
      <c r="AV115" s="12" t="s">
        <v>79</v>
      </c>
      <c r="AW115" s="12" t="s">
        <v>33</v>
      </c>
      <c r="AX115" s="12" t="s">
        <v>71</v>
      </c>
      <c r="AY115" s="151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827</v>
      </c>
      <c r="H116" s="159">
        <v>5.71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4" customFormat="1" ht="10.199999999999999">
      <c r="B117" s="163"/>
      <c r="D117" s="150" t="s">
        <v>174</v>
      </c>
      <c r="E117" s="164" t="s">
        <v>19</v>
      </c>
      <c r="F117" s="165" t="s">
        <v>177</v>
      </c>
      <c r="H117" s="166">
        <v>16.579999999999998</v>
      </c>
      <c r="I117" s="167"/>
      <c r="L117" s="163"/>
      <c r="M117" s="168"/>
      <c r="T117" s="169"/>
      <c r="AT117" s="164" t="s">
        <v>174</v>
      </c>
      <c r="AU117" s="164" t="s">
        <v>81</v>
      </c>
      <c r="AV117" s="14" t="s">
        <v>170</v>
      </c>
      <c r="AW117" s="14" t="s">
        <v>33</v>
      </c>
      <c r="AX117" s="14" t="s">
        <v>79</v>
      </c>
      <c r="AY117" s="164" t="s">
        <v>163</v>
      </c>
    </row>
    <row r="118" spans="2:65" s="13" customFormat="1" ht="10.199999999999999">
      <c r="B118" s="156"/>
      <c r="D118" s="150" t="s">
        <v>174</v>
      </c>
      <c r="F118" s="158" t="s">
        <v>828</v>
      </c>
      <c r="H118" s="159">
        <v>19.638999999999999</v>
      </c>
      <c r="I118" s="160"/>
      <c r="L118" s="156"/>
      <c r="M118" s="161"/>
      <c r="T118" s="162"/>
      <c r="AT118" s="157" t="s">
        <v>174</v>
      </c>
      <c r="AU118" s="157" t="s">
        <v>81</v>
      </c>
      <c r="AV118" s="13" t="s">
        <v>81</v>
      </c>
      <c r="AW118" s="13" t="s">
        <v>4</v>
      </c>
      <c r="AX118" s="13" t="s">
        <v>79</v>
      </c>
      <c r="AY118" s="157" t="s">
        <v>163</v>
      </c>
    </row>
    <row r="119" spans="2:65" s="1" customFormat="1" ht="16.5" customHeight="1">
      <c r="B119" s="33"/>
      <c r="C119" s="132" t="s">
        <v>182</v>
      </c>
      <c r="D119" s="132" t="s">
        <v>165</v>
      </c>
      <c r="E119" s="133" t="s">
        <v>387</v>
      </c>
      <c r="F119" s="134" t="s">
        <v>388</v>
      </c>
      <c r="G119" s="135" t="s">
        <v>191</v>
      </c>
      <c r="H119" s="136">
        <v>4.9740000000000002</v>
      </c>
      <c r="I119" s="137"/>
      <c r="J119" s="138">
        <f>ROUND(I119*H119,2)</f>
        <v>0</v>
      </c>
      <c r="K119" s="134" t="s">
        <v>169</v>
      </c>
      <c r="L119" s="33"/>
      <c r="M119" s="139" t="s">
        <v>19</v>
      </c>
      <c r="N119" s="140" t="s">
        <v>42</v>
      </c>
      <c r="P119" s="141">
        <f>O119*H119</f>
        <v>0</v>
      </c>
      <c r="Q119" s="141">
        <v>2.16</v>
      </c>
      <c r="R119" s="141">
        <f>Q119*H119</f>
        <v>10.743840000000001</v>
      </c>
      <c r="S119" s="141">
        <v>0</v>
      </c>
      <c r="T119" s="142">
        <f>S119*H119</f>
        <v>0</v>
      </c>
      <c r="AR119" s="143" t="s">
        <v>170</v>
      </c>
      <c r="AT119" s="143" t="s">
        <v>165</v>
      </c>
      <c r="AU119" s="143" t="s">
        <v>81</v>
      </c>
      <c r="AY119" s="18" t="s">
        <v>163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79</v>
      </c>
      <c r="BK119" s="144">
        <f>ROUND(I119*H119,2)</f>
        <v>0</v>
      </c>
      <c r="BL119" s="18" t="s">
        <v>170</v>
      </c>
      <c r="BM119" s="143" t="s">
        <v>389</v>
      </c>
    </row>
    <row r="120" spans="2:65" s="1" customFormat="1" ht="10.199999999999999">
      <c r="B120" s="33"/>
      <c r="D120" s="145" t="s">
        <v>172</v>
      </c>
      <c r="F120" s="146" t="s">
        <v>390</v>
      </c>
      <c r="I120" s="147"/>
      <c r="L120" s="33"/>
      <c r="M120" s="148"/>
      <c r="T120" s="54"/>
      <c r="AT120" s="18" t="s">
        <v>172</v>
      </c>
      <c r="AU120" s="18" t="s">
        <v>81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821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2" customFormat="1" ht="10.199999999999999">
      <c r="B122" s="149"/>
      <c r="D122" s="150" t="s">
        <v>174</v>
      </c>
      <c r="E122" s="151" t="s">
        <v>19</v>
      </c>
      <c r="F122" s="152" t="s">
        <v>375</v>
      </c>
      <c r="H122" s="151" t="s">
        <v>19</v>
      </c>
      <c r="I122" s="153"/>
      <c r="L122" s="149"/>
      <c r="M122" s="154"/>
      <c r="T122" s="155"/>
      <c r="AT122" s="151" t="s">
        <v>174</v>
      </c>
      <c r="AU122" s="151" t="s">
        <v>81</v>
      </c>
      <c r="AV122" s="12" t="s">
        <v>79</v>
      </c>
      <c r="AW122" s="12" t="s">
        <v>33</v>
      </c>
      <c r="AX122" s="12" t="s">
        <v>71</v>
      </c>
      <c r="AY122" s="151" t="s">
        <v>163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822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829</v>
      </c>
      <c r="H124" s="159">
        <v>0.75600000000000001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2" customFormat="1" ht="10.199999999999999">
      <c r="B125" s="149"/>
      <c r="D125" s="150" t="s">
        <v>174</v>
      </c>
      <c r="E125" s="151" t="s">
        <v>19</v>
      </c>
      <c r="F125" s="152" t="s">
        <v>824</v>
      </c>
      <c r="H125" s="151" t="s">
        <v>19</v>
      </c>
      <c r="I125" s="153"/>
      <c r="L125" s="149"/>
      <c r="M125" s="154"/>
      <c r="T125" s="155"/>
      <c r="AT125" s="151" t="s">
        <v>174</v>
      </c>
      <c r="AU125" s="151" t="s">
        <v>81</v>
      </c>
      <c r="AV125" s="12" t="s">
        <v>79</v>
      </c>
      <c r="AW125" s="12" t="s">
        <v>33</v>
      </c>
      <c r="AX125" s="12" t="s">
        <v>71</v>
      </c>
      <c r="AY125" s="151" t="s">
        <v>163</v>
      </c>
    </row>
    <row r="126" spans="2:65" s="13" customFormat="1" ht="10.199999999999999">
      <c r="B126" s="156"/>
      <c r="D126" s="150" t="s">
        <v>174</v>
      </c>
      <c r="E126" s="157" t="s">
        <v>19</v>
      </c>
      <c r="F126" s="158" t="s">
        <v>830</v>
      </c>
      <c r="H126" s="159">
        <v>2.5049999999999999</v>
      </c>
      <c r="I126" s="160"/>
      <c r="L126" s="156"/>
      <c r="M126" s="161"/>
      <c r="T126" s="162"/>
      <c r="AT126" s="157" t="s">
        <v>174</v>
      </c>
      <c r="AU126" s="157" t="s">
        <v>81</v>
      </c>
      <c r="AV126" s="13" t="s">
        <v>81</v>
      </c>
      <c r="AW126" s="13" t="s">
        <v>33</v>
      </c>
      <c r="AX126" s="13" t="s">
        <v>71</v>
      </c>
      <c r="AY126" s="157" t="s">
        <v>163</v>
      </c>
    </row>
    <row r="127" spans="2:65" s="12" customFormat="1" ht="10.199999999999999">
      <c r="B127" s="149"/>
      <c r="D127" s="150" t="s">
        <v>174</v>
      </c>
      <c r="E127" s="151" t="s">
        <v>19</v>
      </c>
      <c r="F127" s="152" t="s">
        <v>826</v>
      </c>
      <c r="H127" s="151" t="s">
        <v>19</v>
      </c>
      <c r="I127" s="153"/>
      <c r="L127" s="149"/>
      <c r="M127" s="154"/>
      <c r="T127" s="155"/>
      <c r="AT127" s="151" t="s">
        <v>174</v>
      </c>
      <c r="AU127" s="151" t="s">
        <v>81</v>
      </c>
      <c r="AV127" s="12" t="s">
        <v>79</v>
      </c>
      <c r="AW127" s="12" t="s">
        <v>33</v>
      </c>
      <c r="AX127" s="12" t="s">
        <v>71</v>
      </c>
      <c r="AY127" s="151" t="s">
        <v>163</v>
      </c>
    </row>
    <row r="128" spans="2:65" s="13" customFormat="1" ht="10.199999999999999">
      <c r="B128" s="156"/>
      <c r="D128" s="150" t="s">
        <v>174</v>
      </c>
      <c r="E128" s="157" t="s">
        <v>19</v>
      </c>
      <c r="F128" s="158" t="s">
        <v>831</v>
      </c>
      <c r="H128" s="159">
        <v>1.7130000000000001</v>
      </c>
      <c r="I128" s="160"/>
      <c r="L128" s="156"/>
      <c r="M128" s="161"/>
      <c r="T128" s="162"/>
      <c r="AT128" s="157" t="s">
        <v>174</v>
      </c>
      <c r="AU128" s="157" t="s">
        <v>81</v>
      </c>
      <c r="AV128" s="13" t="s">
        <v>81</v>
      </c>
      <c r="AW128" s="13" t="s">
        <v>33</v>
      </c>
      <c r="AX128" s="13" t="s">
        <v>71</v>
      </c>
      <c r="AY128" s="157" t="s">
        <v>163</v>
      </c>
    </row>
    <row r="129" spans="2:65" s="14" customFormat="1" ht="10.199999999999999">
      <c r="B129" s="163"/>
      <c r="D129" s="150" t="s">
        <v>174</v>
      </c>
      <c r="E129" s="164" t="s">
        <v>19</v>
      </c>
      <c r="F129" s="165" t="s">
        <v>177</v>
      </c>
      <c r="H129" s="166">
        <v>4.9740000000000002</v>
      </c>
      <c r="I129" s="167"/>
      <c r="L129" s="163"/>
      <c r="M129" s="168"/>
      <c r="T129" s="169"/>
      <c r="AT129" s="164" t="s">
        <v>174</v>
      </c>
      <c r="AU129" s="164" t="s">
        <v>81</v>
      </c>
      <c r="AV129" s="14" t="s">
        <v>170</v>
      </c>
      <c r="AW129" s="14" t="s">
        <v>33</v>
      </c>
      <c r="AX129" s="14" t="s">
        <v>79</v>
      </c>
      <c r="AY129" s="164" t="s">
        <v>163</v>
      </c>
    </row>
    <row r="130" spans="2:65" s="11" customFormat="1" ht="22.8" customHeight="1">
      <c r="B130" s="120"/>
      <c r="D130" s="121" t="s">
        <v>70</v>
      </c>
      <c r="E130" s="130" t="s">
        <v>201</v>
      </c>
      <c r="F130" s="130" t="s">
        <v>394</v>
      </c>
      <c r="I130" s="123"/>
      <c r="J130" s="131">
        <f>BK130</f>
        <v>0</v>
      </c>
      <c r="L130" s="120"/>
      <c r="M130" s="125"/>
      <c r="P130" s="126">
        <f>SUM(P131:P205)</f>
        <v>0</v>
      </c>
      <c r="R130" s="126">
        <f>SUM(R131:R205)</f>
        <v>6.8370982799999993</v>
      </c>
      <c r="T130" s="127">
        <f>SUM(T131:T205)</f>
        <v>0</v>
      </c>
      <c r="AR130" s="121" t="s">
        <v>79</v>
      </c>
      <c r="AT130" s="128" t="s">
        <v>70</v>
      </c>
      <c r="AU130" s="128" t="s">
        <v>79</v>
      </c>
      <c r="AY130" s="121" t="s">
        <v>163</v>
      </c>
      <c r="BK130" s="129">
        <f>SUM(BK131:BK205)</f>
        <v>0</v>
      </c>
    </row>
    <row r="131" spans="2:65" s="1" customFormat="1" ht="21.75" customHeight="1">
      <c r="B131" s="33"/>
      <c r="C131" s="132" t="s">
        <v>170</v>
      </c>
      <c r="D131" s="132" t="s">
        <v>165</v>
      </c>
      <c r="E131" s="133" t="s">
        <v>395</v>
      </c>
      <c r="F131" s="134" t="s">
        <v>396</v>
      </c>
      <c r="G131" s="135" t="s">
        <v>191</v>
      </c>
      <c r="H131" s="136">
        <v>2.65</v>
      </c>
      <c r="I131" s="137"/>
      <c r="J131" s="138">
        <f>ROUND(I131*H131,2)</f>
        <v>0</v>
      </c>
      <c r="K131" s="134" t="s">
        <v>169</v>
      </c>
      <c r="L131" s="33"/>
      <c r="M131" s="139" t="s">
        <v>19</v>
      </c>
      <c r="N131" s="140" t="s">
        <v>42</v>
      </c>
      <c r="P131" s="141">
        <f>O131*H131</f>
        <v>0</v>
      </c>
      <c r="Q131" s="141">
        <v>2.5018699999999998</v>
      </c>
      <c r="R131" s="141">
        <f>Q131*H131</f>
        <v>6.6299554999999994</v>
      </c>
      <c r="S131" s="141">
        <v>0</v>
      </c>
      <c r="T131" s="142">
        <f>S131*H131</f>
        <v>0</v>
      </c>
      <c r="AR131" s="143" t="s">
        <v>170</v>
      </c>
      <c r="AT131" s="143" t="s">
        <v>165</v>
      </c>
      <c r="AU131" s="143" t="s">
        <v>81</v>
      </c>
      <c r="AY131" s="18" t="s">
        <v>163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79</v>
      </c>
      <c r="BK131" s="144">
        <f>ROUND(I131*H131,2)</f>
        <v>0</v>
      </c>
      <c r="BL131" s="18" t="s">
        <v>170</v>
      </c>
      <c r="BM131" s="143" t="s">
        <v>397</v>
      </c>
    </row>
    <row r="132" spans="2:65" s="1" customFormat="1" ht="10.199999999999999">
      <c r="B132" s="33"/>
      <c r="D132" s="145" t="s">
        <v>172</v>
      </c>
      <c r="F132" s="146" t="s">
        <v>398</v>
      </c>
      <c r="I132" s="147"/>
      <c r="L132" s="33"/>
      <c r="M132" s="148"/>
      <c r="T132" s="54"/>
      <c r="AT132" s="18" t="s">
        <v>172</v>
      </c>
      <c r="AU132" s="18" t="s">
        <v>81</v>
      </c>
    </row>
    <row r="133" spans="2:65" s="12" customFormat="1" ht="10.199999999999999">
      <c r="B133" s="149"/>
      <c r="D133" s="150" t="s">
        <v>174</v>
      </c>
      <c r="E133" s="151" t="s">
        <v>19</v>
      </c>
      <c r="F133" s="152" t="s">
        <v>821</v>
      </c>
      <c r="H133" s="151" t="s">
        <v>19</v>
      </c>
      <c r="I133" s="153"/>
      <c r="L133" s="149"/>
      <c r="M133" s="154"/>
      <c r="T133" s="155"/>
      <c r="AT133" s="151" t="s">
        <v>174</v>
      </c>
      <c r="AU133" s="151" t="s">
        <v>81</v>
      </c>
      <c r="AV133" s="12" t="s">
        <v>79</v>
      </c>
      <c r="AW133" s="12" t="s">
        <v>33</v>
      </c>
      <c r="AX133" s="12" t="s">
        <v>71</v>
      </c>
      <c r="AY133" s="151" t="s">
        <v>163</v>
      </c>
    </row>
    <row r="134" spans="2:65" s="12" customFormat="1" ht="10.199999999999999">
      <c r="B134" s="149"/>
      <c r="D134" s="150" t="s">
        <v>174</v>
      </c>
      <c r="E134" s="151" t="s">
        <v>19</v>
      </c>
      <c r="F134" s="152" t="s">
        <v>375</v>
      </c>
      <c r="H134" s="151" t="s">
        <v>19</v>
      </c>
      <c r="I134" s="153"/>
      <c r="L134" s="149"/>
      <c r="M134" s="154"/>
      <c r="T134" s="155"/>
      <c r="AT134" s="151" t="s">
        <v>174</v>
      </c>
      <c r="AU134" s="151" t="s">
        <v>81</v>
      </c>
      <c r="AV134" s="12" t="s">
        <v>79</v>
      </c>
      <c r="AW134" s="12" t="s">
        <v>33</v>
      </c>
      <c r="AX134" s="12" t="s">
        <v>71</v>
      </c>
      <c r="AY134" s="151" t="s">
        <v>163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822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3" customFormat="1" ht="10.199999999999999">
      <c r="B136" s="156"/>
      <c r="D136" s="150" t="s">
        <v>174</v>
      </c>
      <c r="E136" s="157" t="s">
        <v>19</v>
      </c>
      <c r="F136" s="158" t="s">
        <v>832</v>
      </c>
      <c r="H136" s="159">
        <v>0.4</v>
      </c>
      <c r="I136" s="160"/>
      <c r="L136" s="156"/>
      <c r="M136" s="161"/>
      <c r="T136" s="162"/>
      <c r="AT136" s="157" t="s">
        <v>174</v>
      </c>
      <c r="AU136" s="157" t="s">
        <v>81</v>
      </c>
      <c r="AV136" s="13" t="s">
        <v>81</v>
      </c>
      <c r="AW136" s="13" t="s">
        <v>33</v>
      </c>
      <c r="AX136" s="13" t="s">
        <v>71</v>
      </c>
      <c r="AY136" s="157" t="s">
        <v>163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824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3" customFormat="1" ht="10.199999999999999">
      <c r="B138" s="156"/>
      <c r="D138" s="150" t="s">
        <v>174</v>
      </c>
      <c r="E138" s="157" t="s">
        <v>19</v>
      </c>
      <c r="F138" s="158" t="s">
        <v>833</v>
      </c>
      <c r="H138" s="159">
        <v>1.34</v>
      </c>
      <c r="I138" s="160"/>
      <c r="L138" s="156"/>
      <c r="M138" s="161"/>
      <c r="T138" s="162"/>
      <c r="AT138" s="157" t="s">
        <v>174</v>
      </c>
      <c r="AU138" s="157" t="s">
        <v>81</v>
      </c>
      <c r="AV138" s="13" t="s">
        <v>81</v>
      </c>
      <c r="AW138" s="13" t="s">
        <v>33</v>
      </c>
      <c r="AX138" s="13" t="s">
        <v>71</v>
      </c>
      <c r="AY138" s="157" t="s">
        <v>163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826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834</v>
      </c>
      <c r="H140" s="159">
        <v>0.91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4" customFormat="1" ht="10.199999999999999">
      <c r="B141" s="163"/>
      <c r="D141" s="150" t="s">
        <v>174</v>
      </c>
      <c r="E141" s="164" t="s">
        <v>19</v>
      </c>
      <c r="F141" s="165" t="s">
        <v>177</v>
      </c>
      <c r="H141" s="166">
        <v>2.6500000000000004</v>
      </c>
      <c r="I141" s="167"/>
      <c r="L141" s="163"/>
      <c r="M141" s="168"/>
      <c r="T141" s="169"/>
      <c r="AT141" s="164" t="s">
        <v>174</v>
      </c>
      <c r="AU141" s="164" t="s">
        <v>81</v>
      </c>
      <c r="AV141" s="14" t="s">
        <v>170</v>
      </c>
      <c r="AW141" s="14" t="s">
        <v>33</v>
      </c>
      <c r="AX141" s="14" t="s">
        <v>79</v>
      </c>
      <c r="AY141" s="164" t="s">
        <v>163</v>
      </c>
    </row>
    <row r="142" spans="2:65" s="1" customFormat="1" ht="21.75" customHeight="1">
      <c r="B142" s="33"/>
      <c r="C142" s="132" t="s">
        <v>578</v>
      </c>
      <c r="D142" s="132" t="s">
        <v>165</v>
      </c>
      <c r="E142" s="133" t="s">
        <v>402</v>
      </c>
      <c r="F142" s="134" t="s">
        <v>403</v>
      </c>
      <c r="G142" s="135" t="s">
        <v>191</v>
      </c>
      <c r="H142" s="136">
        <v>2.65</v>
      </c>
      <c r="I142" s="137"/>
      <c r="J142" s="138">
        <f>ROUND(I142*H142,2)</f>
        <v>0</v>
      </c>
      <c r="K142" s="134" t="s">
        <v>169</v>
      </c>
      <c r="L142" s="33"/>
      <c r="M142" s="139" t="s">
        <v>19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170</v>
      </c>
      <c r="AT142" s="143" t="s">
        <v>165</v>
      </c>
      <c r="AU142" s="143" t="s">
        <v>81</v>
      </c>
      <c r="AY142" s="18" t="s">
        <v>163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79</v>
      </c>
      <c r="BK142" s="144">
        <f>ROUND(I142*H142,2)</f>
        <v>0</v>
      </c>
      <c r="BL142" s="18" t="s">
        <v>170</v>
      </c>
      <c r="BM142" s="143" t="s">
        <v>835</v>
      </c>
    </row>
    <row r="143" spans="2:65" s="1" customFormat="1" ht="10.199999999999999">
      <c r="B143" s="33"/>
      <c r="D143" s="145" t="s">
        <v>172</v>
      </c>
      <c r="F143" s="146" t="s">
        <v>405</v>
      </c>
      <c r="I143" s="147"/>
      <c r="L143" s="33"/>
      <c r="M143" s="148"/>
      <c r="T143" s="54"/>
      <c r="AT143" s="18" t="s">
        <v>172</v>
      </c>
      <c r="AU143" s="18" t="s">
        <v>81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821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375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822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3" customFormat="1" ht="10.199999999999999">
      <c r="B147" s="156"/>
      <c r="D147" s="150" t="s">
        <v>174</v>
      </c>
      <c r="E147" s="157" t="s">
        <v>19</v>
      </c>
      <c r="F147" s="158" t="s">
        <v>832</v>
      </c>
      <c r="H147" s="159">
        <v>0.4</v>
      </c>
      <c r="I147" s="160"/>
      <c r="L147" s="156"/>
      <c r="M147" s="161"/>
      <c r="T147" s="162"/>
      <c r="AT147" s="157" t="s">
        <v>174</v>
      </c>
      <c r="AU147" s="157" t="s">
        <v>81</v>
      </c>
      <c r="AV147" s="13" t="s">
        <v>81</v>
      </c>
      <c r="AW147" s="13" t="s">
        <v>33</v>
      </c>
      <c r="AX147" s="13" t="s">
        <v>71</v>
      </c>
      <c r="AY147" s="157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824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3" customFormat="1" ht="10.199999999999999">
      <c r="B149" s="156"/>
      <c r="D149" s="150" t="s">
        <v>174</v>
      </c>
      <c r="E149" s="157" t="s">
        <v>19</v>
      </c>
      <c r="F149" s="158" t="s">
        <v>833</v>
      </c>
      <c r="H149" s="159">
        <v>1.34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33</v>
      </c>
      <c r="AX149" s="13" t="s">
        <v>71</v>
      </c>
      <c r="AY149" s="157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826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834</v>
      </c>
      <c r="H151" s="159">
        <v>0.91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4" customFormat="1" ht="10.199999999999999">
      <c r="B152" s="163"/>
      <c r="D152" s="150" t="s">
        <v>174</v>
      </c>
      <c r="E152" s="164" t="s">
        <v>19</v>
      </c>
      <c r="F152" s="165" t="s">
        <v>177</v>
      </c>
      <c r="H152" s="166">
        <v>2.6500000000000004</v>
      </c>
      <c r="I152" s="167"/>
      <c r="L152" s="163"/>
      <c r="M152" s="168"/>
      <c r="T152" s="169"/>
      <c r="AT152" s="164" t="s">
        <v>174</v>
      </c>
      <c r="AU152" s="164" t="s">
        <v>81</v>
      </c>
      <c r="AV152" s="14" t="s">
        <v>170</v>
      </c>
      <c r="AW152" s="14" t="s">
        <v>33</v>
      </c>
      <c r="AX152" s="14" t="s">
        <v>79</v>
      </c>
      <c r="AY152" s="164" t="s">
        <v>163</v>
      </c>
    </row>
    <row r="153" spans="2:65" s="1" customFormat="1" ht="24.15" customHeight="1">
      <c r="B153" s="33"/>
      <c r="C153" s="132" t="s">
        <v>195</v>
      </c>
      <c r="D153" s="132" t="s">
        <v>165</v>
      </c>
      <c r="E153" s="133" t="s">
        <v>406</v>
      </c>
      <c r="F153" s="134" t="s">
        <v>407</v>
      </c>
      <c r="G153" s="135" t="s">
        <v>191</v>
      </c>
      <c r="H153" s="136">
        <v>2.65</v>
      </c>
      <c r="I153" s="137"/>
      <c r="J153" s="138">
        <f>ROUND(I153*H153,2)</f>
        <v>0</v>
      </c>
      <c r="K153" s="134" t="s">
        <v>169</v>
      </c>
      <c r="L153" s="33"/>
      <c r="M153" s="139" t="s">
        <v>19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170</v>
      </c>
      <c r="AT153" s="143" t="s">
        <v>165</v>
      </c>
      <c r="AU153" s="143" t="s">
        <v>81</v>
      </c>
      <c r="AY153" s="18" t="s">
        <v>163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0</v>
      </c>
      <c r="BL153" s="18" t="s">
        <v>170</v>
      </c>
      <c r="BM153" s="143" t="s">
        <v>408</v>
      </c>
    </row>
    <row r="154" spans="2:65" s="1" customFormat="1" ht="10.199999999999999">
      <c r="B154" s="33"/>
      <c r="D154" s="145" t="s">
        <v>172</v>
      </c>
      <c r="F154" s="146" t="s">
        <v>409</v>
      </c>
      <c r="I154" s="147"/>
      <c r="L154" s="33"/>
      <c r="M154" s="148"/>
      <c r="T154" s="54"/>
      <c r="AT154" s="18" t="s">
        <v>172</v>
      </c>
      <c r="AU154" s="18" t="s">
        <v>81</v>
      </c>
    </row>
    <row r="155" spans="2:65" s="12" customFormat="1" ht="10.199999999999999">
      <c r="B155" s="149"/>
      <c r="D155" s="150" t="s">
        <v>174</v>
      </c>
      <c r="E155" s="151" t="s">
        <v>19</v>
      </c>
      <c r="F155" s="152" t="s">
        <v>821</v>
      </c>
      <c r="H155" s="151" t="s">
        <v>19</v>
      </c>
      <c r="I155" s="153"/>
      <c r="L155" s="149"/>
      <c r="M155" s="154"/>
      <c r="T155" s="155"/>
      <c r="AT155" s="151" t="s">
        <v>174</v>
      </c>
      <c r="AU155" s="151" t="s">
        <v>81</v>
      </c>
      <c r="AV155" s="12" t="s">
        <v>79</v>
      </c>
      <c r="AW155" s="12" t="s">
        <v>33</v>
      </c>
      <c r="AX155" s="12" t="s">
        <v>71</v>
      </c>
      <c r="AY155" s="151" t="s">
        <v>163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375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822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3" customFormat="1" ht="10.199999999999999">
      <c r="B158" s="156"/>
      <c r="D158" s="150" t="s">
        <v>174</v>
      </c>
      <c r="E158" s="157" t="s">
        <v>19</v>
      </c>
      <c r="F158" s="158" t="s">
        <v>832</v>
      </c>
      <c r="H158" s="159">
        <v>0.4</v>
      </c>
      <c r="I158" s="160"/>
      <c r="L158" s="156"/>
      <c r="M158" s="161"/>
      <c r="T158" s="162"/>
      <c r="AT158" s="157" t="s">
        <v>174</v>
      </c>
      <c r="AU158" s="157" t="s">
        <v>81</v>
      </c>
      <c r="AV158" s="13" t="s">
        <v>81</v>
      </c>
      <c r="AW158" s="13" t="s">
        <v>33</v>
      </c>
      <c r="AX158" s="13" t="s">
        <v>71</v>
      </c>
      <c r="AY158" s="157" t="s">
        <v>163</v>
      </c>
    </row>
    <row r="159" spans="2:65" s="12" customFormat="1" ht="10.199999999999999">
      <c r="B159" s="149"/>
      <c r="D159" s="150" t="s">
        <v>174</v>
      </c>
      <c r="E159" s="151" t="s">
        <v>19</v>
      </c>
      <c r="F159" s="152" t="s">
        <v>824</v>
      </c>
      <c r="H159" s="151" t="s">
        <v>19</v>
      </c>
      <c r="I159" s="153"/>
      <c r="L159" s="149"/>
      <c r="M159" s="154"/>
      <c r="T159" s="155"/>
      <c r="AT159" s="151" t="s">
        <v>174</v>
      </c>
      <c r="AU159" s="151" t="s">
        <v>81</v>
      </c>
      <c r="AV159" s="12" t="s">
        <v>79</v>
      </c>
      <c r="AW159" s="12" t="s">
        <v>33</v>
      </c>
      <c r="AX159" s="12" t="s">
        <v>71</v>
      </c>
      <c r="AY159" s="151" t="s">
        <v>163</v>
      </c>
    </row>
    <row r="160" spans="2:65" s="13" customFormat="1" ht="10.199999999999999">
      <c r="B160" s="156"/>
      <c r="D160" s="150" t="s">
        <v>174</v>
      </c>
      <c r="E160" s="157" t="s">
        <v>19</v>
      </c>
      <c r="F160" s="158" t="s">
        <v>833</v>
      </c>
      <c r="H160" s="159">
        <v>1.34</v>
      </c>
      <c r="I160" s="160"/>
      <c r="L160" s="156"/>
      <c r="M160" s="161"/>
      <c r="T160" s="162"/>
      <c r="AT160" s="157" t="s">
        <v>174</v>
      </c>
      <c r="AU160" s="157" t="s">
        <v>81</v>
      </c>
      <c r="AV160" s="13" t="s">
        <v>81</v>
      </c>
      <c r="AW160" s="13" t="s">
        <v>33</v>
      </c>
      <c r="AX160" s="13" t="s">
        <v>71</v>
      </c>
      <c r="AY160" s="157" t="s">
        <v>163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826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3" customFormat="1" ht="10.199999999999999">
      <c r="B162" s="156"/>
      <c r="D162" s="150" t="s">
        <v>174</v>
      </c>
      <c r="E162" s="157" t="s">
        <v>19</v>
      </c>
      <c r="F162" s="158" t="s">
        <v>834</v>
      </c>
      <c r="H162" s="159">
        <v>0.91</v>
      </c>
      <c r="I162" s="160"/>
      <c r="L162" s="156"/>
      <c r="M162" s="161"/>
      <c r="T162" s="162"/>
      <c r="AT162" s="157" t="s">
        <v>174</v>
      </c>
      <c r="AU162" s="157" t="s">
        <v>81</v>
      </c>
      <c r="AV162" s="13" t="s">
        <v>81</v>
      </c>
      <c r="AW162" s="13" t="s">
        <v>33</v>
      </c>
      <c r="AX162" s="13" t="s">
        <v>71</v>
      </c>
      <c r="AY162" s="157" t="s">
        <v>163</v>
      </c>
    </row>
    <row r="163" spans="2:65" s="14" customFormat="1" ht="10.199999999999999">
      <c r="B163" s="163"/>
      <c r="D163" s="150" t="s">
        <v>174</v>
      </c>
      <c r="E163" s="164" t="s">
        <v>19</v>
      </c>
      <c r="F163" s="165" t="s">
        <v>177</v>
      </c>
      <c r="H163" s="166">
        <v>2.6500000000000004</v>
      </c>
      <c r="I163" s="167"/>
      <c r="L163" s="163"/>
      <c r="M163" s="168"/>
      <c r="T163" s="169"/>
      <c r="AT163" s="164" t="s">
        <v>174</v>
      </c>
      <c r="AU163" s="164" t="s">
        <v>81</v>
      </c>
      <c r="AV163" s="14" t="s">
        <v>170</v>
      </c>
      <c r="AW163" s="14" t="s">
        <v>33</v>
      </c>
      <c r="AX163" s="14" t="s">
        <v>79</v>
      </c>
      <c r="AY163" s="164" t="s">
        <v>163</v>
      </c>
    </row>
    <row r="164" spans="2:65" s="1" customFormat="1" ht="16.5" customHeight="1">
      <c r="B164" s="33"/>
      <c r="C164" s="132" t="s">
        <v>201</v>
      </c>
      <c r="D164" s="132" t="s">
        <v>165</v>
      </c>
      <c r="E164" s="133" t="s">
        <v>414</v>
      </c>
      <c r="F164" s="134" t="s">
        <v>415</v>
      </c>
      <c r="G164" s="135" t="s">
        <v>185</v>
      </c>
      <c r="H164" s="136">
        <v>5.7190000000000003</v>
      </c>
      <c r="I164" s="137"/>
      <c r="J164" s="138">
        <f>ROUND(I164*H164,2)</f>
        <v>0</v>
      </c>
      <c r="K164" s="134" t="s">
        <v>169</v>
      </c>
      <c r="L164" s="33"/>
      <c r="M164" s="139" t="s">
        <v>19</v>
      </c>
      <c r="N164" s="140" t="s">
        <v>42</v>
      </c>
      <c r="P164" s="141">
        <f>O164*H164</f>
        <v>0</v>
      </c>
      <c r="Q164" s="141">
        <v>1.6070000000000001E-2</v>
      </c>
      <c r="R164" s="141">
        <f>Q164*H164</f>
        <v>9.1904330000000006E-2</v>
      </c>
      <c r="S164" s="141">
        <v>0</v>
      </c>
      <c r="T164" s="142">
        <f>S164*H164</f>
        <v>0</v>
      </c>
      <c r="AR164" s="143" t="s">
        <v>170</v>
      </c>
      <c r="AT164" s="143" t="s">
        <v>165</v>
      </c>
      <c r="AU164" s="143" t="s">
        <v>81</v>
      </c>
      <c r="AY164" s="18" t="s">
        <v>163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79</v>
      </c>
      <c r="BK164" s="144">
        <f>ROUND(I164*H164,2)</f>
        <v>0</v>
      </c>
      <c r="BL164" s="18" t="s">
        <v>170</v>
      </c>
      <c r="BM164" s="143" t="s">
        <v>416</v>
      </c>
    </row>
    <row r="165" spans="2:65" s="1" customFormat="1" ht="10.199999999999999">
      <c r="B165" s="33"/>
      <c r="D165" s="145" t="s">
        <v>172</v>
      </c>
      <c r="F165" s="146" t="s">
        <v>417</v>
      </c>
      <c r="I165" s="147"/>
      <c r="L165" s="33"/>
      <c r="M165" s="148"/>
      <c r="T165" s="54"/>
      <c r="AT165" s="18" t="s">
        <v>172</v>
      </c>
      <c r="AU165" s="18" t="s">
        <v>81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821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375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836</v>
      </c>
      <c r="H168" s="159">
        <v>0.19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3" customFormat="1" ht="10.199999999999999">
      <c r="B169" s="156"/>
      <c r="D169" s="150" t="s">
        <v>174</v>
      </c>
      <c r="E169" s="157" t="s">
        <v>19</v>
      </c>
      <c r="F169" s="158" t="s">
        <v>837</v>
      </c>
      <c r="H169" s="159">
        <v>0.52500000000000002</v>
      </c>
      <c r="I169" s="160"/>
      <c r="L169" s="156"/>
      <c r="M169" s="161"/>
      <c r="T169" s="162"/>
      <c r="AT169" s="157" t="s">
        <v>174</v>
      </c>
      <c r="AU169" s="157" t="s">
        <v>81</v>
      </c>
      <c r="AV169" s="13" t="s">
        <v>81</v>
      </c>
      <c r="AW169" s="13" t="s">
        <v>33</v>
      </c>
      <c r="AX169" s="13" t="s">
        <v>71</v>
      </c>
      <c r="AY169" s="157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838</v>
      </c>
      <c r="H170" s="159">
        <v>1.125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3" customFormat="1" ht="10.199999999999999">
      <c r="B171" s="156"/>
      <c r="D171" s="150" t="s">
        <v>174</v>
      </c>
      <c r="E171" s="157" t="s">
        <v>19</v>
      </c>
      <c r="F171" s="158" t="s">
        <v>839</v>
      </c>
      <c r="H171" s="159">
        <v>2.4089999999999998</v>
      </c>
      <c r="I171" s="160"/>
      <c r="L171" s="156"/>
      <c r="M171" s="161"/>
      <c r="T171" s="162"/>
      <c r="AT171" s="157" t="s">
        <v>174</v>
      </c>
      <c r="AU171" s="157" t="s">
        <v>81</v>
      </c>
      <c r="AV171" s="13" t="s">
        <v>81</v>
      </c>
      <c r="AW171" s="13" t="s">
        <v>33</v>
      </c>
      <c r="AX171" s="13" t="s">
        <v>71</v>
      </c>
      <c r="AY171" s="157" t="s">
        <v>163</v>
      </c>
    </row>
    <row r="172" spans="2:65" s="13" customFormat="1" ht="10.199999999999999">
      <c r="B172" s="156"/>
      <c r="D172" s="150" t="s">
        <v>174</v>
      </c>
      <c r="E172" s="157" t="s">
        <v>19</v>
      </c>
      <c r="F172" s="158" t="s">
        <v>840</v>
      </c>
      <c r="H172" s="159">
        <v>1.47</v>
      </c>
      <c r="I172" s="160"/>
      <c r="L172" s="156"/>
      <c r="M172" s="161"/>
      <c r="T172" s="162"/>
      <c r="AT172" s="157" t="s">
        <v>174</v>
      </c>
      <c r="AU172" s="157" t="s">
        <v>81</v>
      </c>
      <c r="AV172" s="13" t="s">
        <v>81</v>
      </c>
      <c r="AW172" s="13" t="s">
        <v>33</v>
      </c>
      <c r="AX172" s="13" t="s">
        <v>71</v>
      </c>
      <c r="AY172" s="157" t="s">
        <v>163</v>
      </c>
    </row>
    <row r="173" spans="2:65" s="14" customFormat="1" ht="10.199999999999999">
      <c r="B173" s="163"/>
      <c r="D173" s="150" t="s">
        <v>174</v>
      </c>
      <c r="E173" s="164" t="s">
        <v>19</v>
      </c>
      <c r="F173" s="165" t="s">
        <v>177</v>
      </c>
      <c r="H173" s="166">
        <v>5.7189999999999994</v>
      </c>
      <c r="I173" s="167"/>
      <c r="L173" s="163"/>
      <c r="M173" s="168"/>
      <c r="T173" s="169"/>
      <c r="AT173" s="164" t="s">
        <v>174</v>
      </c>
      <c r="AU173" s="164" t="s">
        <v>81</v>
      </c>
      <c r="AV173" s="14" t="s">
        <v>170</v>
      </c>
      <c r="AW173" s="14" t="s">
        <v>33</v>
      </c>
      <c r="AX173" s="14" t="s">
        <v>79</v>
      </c>
      <c r="AY173" s="164" t="s">
        <v>163</v>
      </c>
    </row>
    <row r="174" spans="2:65" s="1" customFormat="1" ht="16.5" customHeight="1">
      <c r="B174" s="33"/>
      <c r="C174" s="132" t="s">
        <v>211</v>
      </c>
      <c r="D174" s="132" t="s">
        <v>165</v>
      </c>
      <c r="E174" s="133" t="s">
        <v>419</v>
      </c>
      <c r="F174" s="134" t="s">
        <v>420</v>
      </c>
      <c r="G174" s="135" t="s">
        <v>185</v>
      </c>
      <c r="H174" s="136">
        <v>5.7190000000000003</v>
      </c>
      <c r="I174" s="137"/>
      <c r="J174" s="138">
        <f>ROUND(I174*H174,2)</f>
        <v>0</v>
      </c>
      <c r="K174" s="134" t="s">
        <v>169</v>
      </c>
      <c r="L174" s="33"/>
      <c r="M174" s="139" t="s">
        <v>19</v>
      </c>
      <c r="N174" s="140" t="s">
        <v>42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170</v>
      </c>
      <c r="AT174" s="143" t="s">
        <v>165</v>
      </c>
      <c r="AU174" s="143" t="s">
        <v>81</v>
      </c>
      <c r="AY174" s="18" t="s">
        <v>163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79</v>
      </c>
      <c r="BK174" s="144">
        <f>ROUND(I174*H174,2)</f>
        <v>0</v>
      </c>
      <c r="BL174" s="18" t="s">
        <v>170</v>
      </c>
      <c r="BM174" s="143" t="s">
        <v>421</v>
      </c>
    </row>
    <row r="175" spans="2:65" s="1" customFormat="1" ht="10.199999999999999">
      <c r="B175" s="33"/>
      <c r="D175" s="145" t="s">
        <v>172</v>
      </c>
      <c r="F175" s="146" t="s">
        <v>422</v>
      </c>
      <c r="I175" s="147"/>
      <c r="L175" s="33"/>
      <c r="M175" s="148"/>
      <c r="T175" s="54"/>
      <c r="AT175" s="18" t="s">
        <v>172</v>
      </c>
      <c r="AU175" s="18" t="s">
        <v>81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821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375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836</v>
      </c>
      <c r="H178" s="159">
        <v>0.19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837</v>
      </c>
      <c r="H179" s="159">
        <v>0.52500000000000002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3" customFormat="1" ht="10.199999999999999">
      <c r="B180" s="156"/>
      <c r="D180" s="150" t="s">
        <v>174</v>
      </c>
      <c r="E180" s="157" t="s">
        <v>19</v>
      </c>
      <c r="F180" s="158" t="s">
        <v>838</v>
      </c>
      <c r="H180" s="159">
        <v>1.125</v>
      </c>
      <c r="I180" s="160"/>
      <c r="L180" s="156"/>
      <c r="M180" s="161"/>
      <c r="T180" s="162"/>
      <c r="AT180" s="157" t="s">
        <v>174</v>
      </c>
      <c r="AU180" s="157" t="s">
        <v>81</v>
      </c>
      <c r="AV180" s="13" t="s">
        <v>81</v>
      </c>
      <c r="AW180" s="13" t="s">
        <v>33</v>
      </c>
      <c r="AX180" s="13" t="s">
        <v>71</v>
      </c>
      <c r="AY180" s="157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839</v>
      </c>
      <c r="H181" s="159">
        <v>2.4089999999999998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3" customFormat="1" ht="10.199999999999999">
      <c r="B182" s="156"/>
      <c r="D182" s="150" t="s">
        <v>174</v>
      </c>
      <c r="E182" s="157" t="s">
        <v>19</v>
      </c>
      <c r="F182" s="158" t="s">
        <v>840</v>
      </c>
      <c r="H182" s="159">
        <v>1.47</v>
      </c>
      <c r="I182" s="160"/>
      <c r="L182" s="156"/>
      <c r="M182" s="161"/>
      <c r="T182" s="162"/>
      <c r="AT182" s="157" t="s">
        <v>174</v>
      </c>
      <c r="AU182" s="157" t="s">
        <v>81</v>
      </c>
      <c r="AV182" s="13" t="s">
        <v>81</v>
      </c>
      <c r="AW182" s="13" t="s">
        <v>33</v>
      </c>
      <c r="AX182" s="13" t="s">
        <v>71</v>
      </c>
      <c r="AY182" s="157" t="s">
        <v>163</v>
      </c>
    </row>
    <row r="183" spans="2:65" s="14" customFormat="1" ht="10.199999999999999">
      <c r="B183" s="163"/>
      <c r="D183" s="150" t="s">
        <v>174</v>
      </c>
      <c r="E183" s="164" t="s">
        <v>19</v>
      </c>
      <c r="F183" s="165" t="s">
        <v>177</v>
      </c>
      <c r="H183" s="166">
        <v>5.7189999999999994</v>
      </c>
      <c r="I183" s="167"/>
      <c r="L183" s="163"/>
      <c r="M183" s="168"/>
      <c r="T183" s="169"/>
      <c r="AT183" s="164" t="s">
        <v>174</v>
      </c>
      <c r="AU183" s="164" t="s">
        <v>81</v>
      </c>
      <c r="AV183" s="14" t="s">
        <v>170</v>
      </c>
      <c r="AW183" s="14" t="s">
        <v>33</v>
      </c>
      <c r="AX183" s="14" t="s">
        <v>79</v>
      </c>
      <c r="AY183" s="164" t="s">
        <v>163</v>
      </c>
    </row>
    <row r="184" spans="2:65" s="1" customFormat="1" ht="16.5" customHeight="1">
      <c r="B184" s="33"/>
      <c r="C184" s="132" t="s">
        <v>176</v>
      </c>
      <c r="D184" s="132" t="s">
        <v>165</v>
      </c>
      <c r="E184" s="133" t="s">
        <v>423</v>
      </c>
      <c r="F184" s="134" t="s">
        <v>424</v>
      </c>
      <c r="G184" s="135" t="s">
        <v>225</v>
      </c>
      <c r="H184" s="136">
        <v>0.105</v>
      </c>
      <c r="I184" s="137"/>
      <c r="J184" s="138">
        <f>ROUND(I184*H184,2)</f>
        <v>0</v>
      </c>
      <c r="K184" s="134" t="s">
        <v>169</v>
      </c>
      <c r="L184" s="33"/>
      <c r="M184" s="139" t="s">
        <v>19</v>
      </c>
      <c r="N184" s="140" t="s">
        <v>42</v>
      </c>
      <c r="P184" s="141">
        <f>O184*H184</f>
        <v>0</v>
      </c>
      <c r="Q184" s="141">
        <v>1.06277</v>
      </c>
      <c r="R184" s="141">
        <f>Q184*H184</f>
        <v>0.11159084999999999</v>
      </c>
      <c r="S184" s="141">
        <v>0</v>
      </c>
      <c r="T184" s="142">
        <f>S184*H184</f>
        <v>0</v>
      </c>
      <c r="AR184" s="143" t="s">
        <v>170</v>
      </c>
      <c r="AT184" s="143" t="s">
        <v>165</v>
      </c>
      <c r="AU184" s="143" t="s">
        <v>81</v>
      </c>
      <c r="AY184" s="18" t="s">
        <v>163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0</v>
      </c>
      <c r="BL184" s="18" t="s">
        <v>170</v>
      </c>
      <c r="BM184" s="143" t="s">
        <v>425</v>
      </c>
    </row>
    <row r="185" spans="2:65" s="1" customFormat="1" ht="10.199999999999999">
      <c r="B185" s="33"/>
      <c r="D185" s="145" t="s">
        <v>172</v>
      </c>
      <c r="F185" s="146" t="s">
        <v>426</v>
      </c>
      <c r="I185" s="147"/>
      <c r="L185" s="33"/>
      <c r="M185" s="148"/>
      <c r="T185" s="54"/>
      <c r="AT185" s="18" t="s">
        <v>172</v>
      </c>
      <c r="AU185" s="18" t="s">
        <v>81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821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2" customFormat="1" ht="10.199999999999999">
      <c r="B187" s="149"/>
      <c r="D187" s="150" t="s">
        <v>174</v>
      </c>
      <c r="E187" s="151" t="s">
        <v>19</v>
      </c>
      <c r="F187" s="152" t="s">
        <v>375</v>
      </c>
      <c r="H187" s="151" t="s">
        <v>19</v>
      </c>
      <c r="I187" s="153"/>
      <c r="L187" s="149"/>
      <c r="M187" s="154"/>
      <c r="T187" s="155"/>
      <c r="AT187" s="151" t="s">
        <v>174</v>
      </c>
      <c r="AU187" s="151" t="s">
        <v>81</v>
      </c>
      <c r="AV187" s="12" t="s">
        <v>79</v>
      </c>
      <c r="AW187" s="12" t="s">
        <v>33</v>
      </c>
      <c r="AX187" s="12" t="s">
        <v>71</v>
      </c>
      <c r="AY187" s="151" t="s">
        <v>163</v>
      </c>
    </row>
    <row r="188" spans="2:65" s="12" customFormat="1" ht="10.199999999999999">
      <c r="B188" s="149"/>
      <c r="D188" s="150" t="s">
        <v>174</v>
      </c>
      <c r="E188" s="151" t="s">
        <v>19</v>
      </c>
      <c r="F188" s="152" t="s">
        <v>822</v>
      </c>
      <c r="H188" s="151" t="s">
        <v>19</v>
      </c>
      <c r="I188" s="153"/>
      <c r="L188" s="149"/>
      <c r="M188" s="154"/>
      <c r="T188" s="155"/>
      <c r="AT188" s="151" t="s">
        <v>174</v>
      </c>
      <c r="AU188" s="151" t="s">
        <v>81</v>
      </c>
      <c r="AV188" s="12" t="s">
        <v>79</v>
      </c>
      <c r="AW188" s="12" t="s">
        <v>33</v>
      </c>
      <c r="AX188" s="12" t="s">
        <v>71</v>
      </c>
      <c r="AY188" s="151" t="s">
        <v>163</v>
      </c>
    </row>
    <row r="189" spans="2:65" s="13" customFormat="1" ht="10.199999999999999">
      <c r="B189" s="156"/>
      <c r="D189" s="150" t="s">
        <v>174</v>
      </c>
      <c r="E189" s="157" t="s">
        <v>19</v>
      </c>
      <c r="F189" s="158" t="s">
        <v>841</v>
      </c>
      <c r="H189" s="159">
        <v>1.6E-2</v>
      </c>
      <c r="I189" s="160"/>
      <c r="L189" s="156"/>
      <c r="M189" s="161"/>
      <c r="T189" s="162"/>
      <c r="AT189" s="157" t="s">
        <v>174</v>
      </c>
      <c r="AU189" s="157" t="s">
        <v>81</v>
      </c>
      <c r="AV189" s="13" t="s">
        <v>81</v>
      </c>
      <c r="AW189" s="13" t="s">
        <v>33</v>
      </c>
      <c r="AX189" s="13" t="s">
        <v>71</v>
      </c>
      <c r="AY189" s="157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824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3" customFormat="1" ht="10.199999999999999">
      <c r="B191" s="156"/>
      <c r="D191" s="150" t="s">
        <v>174</v>
      </c>
      <c r="E191" s="157" t="s">
        <v>19</v>
      </c>
      <c r="F191" s="158" t="s">
        <v>842</v>
      </c>
      <c r="H191" s="159">
        <v>5.2999999999999999E-2</v>
      </c>
      <c r="I191" s="160"/>
      <c r="L191" s="156"/>
      <c r="M191" s="161"/>
      <c r="T191" s="162"/>
      <c r="AT191" s="157" t="s">
        <v>174</v>
      </c>
      <c r="AU191" s="157" t="s">
        <v>81</v>
      </c>
      <c r="AV191" s="13" t="s">
        <v>81</v>
      </c>
      <c r="AW191" s="13" t="s">
        <v>33</v>
      </c>
      <c r="AX191" s="13" t="s">
        <v>71</v>
      </c>
      <c r="AY191" s="157" t="s">
        <v>163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826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3" customFormat="1" ht="10.199999999999999">
      <c r="B193" s="156"/>
      <c r="D193" s="150" t="s">
        <v>174</v>
      </c>
      <c r="E193" s="157" t="s">
        <v>19</v>
      </c>
      <c r="F193" s="158" t="s">
        <v>843</v>
      </c>
      <c r="H193" s="159">
        <v>3.5999999999999997E-2</v>
      </c>
      <c r="I193" s="160"/>
      <c r="L193" s="156"/>
      <c r="M193" s="161"/>
      <c r="T193" s="162"/>
      <c r="AT193" s="157" t="s">
        <v>174</v>
      </c>
      <c r="AU193" s="157" t="s">
        <v>81</v>
      </c>
      <c r="AV193" s="13" t="s">
        <v>81</v>
      </c>
      <c r="AW193" s="13" t="s">
        <v>33</v>
      </c>
      <c r="AX193" s="13" t="s">
        <v>71</v>
      </c>
      <c r="AY193" s="157" t="s">
        <v>163</v>
      </c>
    </row>
    <row r="194" spans="2:65" s="14" customFormat="1" ht="10.199999999999999">
      <c r="B194" s="163"/>
      <c r="D194" s="150" t="s">
        <v>174</v>
      </c>
      <c r="E194" s="164" t="s">
        <v>19</v>
      </c>
      <c r="F194" s="165" t="s">
        <v>177</v>
      </c>
      <c r="H194" s="166">
        <v>0.10500000000000001</v>
      </c>
      <c r="I194" s="167"/>
      <c r="L194" s="163"/>
      <c r="M194" s="168"/>
      <c r="T194" s="169"/>
      <c r="AT194" s="164" t="s">
        <v>174</v>
      </c>
      <c r="AU194" s="164" t="s">
        <v>81</v>
      </c>
      <c r="AV194" s="14" t="s">
        <v>170</v>
      </c>
      <c r="AW194" s="14" t="s">
        <v>33</v>
      </c>
      <c r="AX194" s="14" t="s">
        <v>79</v>
      </c>
      <c r="AY194" s="164" t="s">
        <v>163</v>
      </c>
    </row>
    <row r="195" spans="2:65" s="1" customFormat="1" ht="16.5" customHeight="1">
      <c r="B195" s="33"/>
      <c r="C195" s="132" t="s">
        <v>231</v>
      </c>
      <c r="D195" s="132" t="s">
        <v>165</v>
      </c>
      <c r="E195" s="133" t="s">
        <v>430</v>
      </c>
      <c r="F195" s="134" t="s">
        <v>431</v>
      </c>
      <c r="G195" s="135" t="s">
        <v>185</v>
      </c>
      <c r="H195" s="136">
        <v>16.579999999999998</v>
      </c>
      <c r="I195" s="137"/>
      <c r="J195" s="138">
        <f>ROUND(I195*H195,2)</f>
        <v>0</v>
      </c>
      <c r="K195" s="134" t="s">
        <v>169</v>
      </c>
      <c r="L195" s="33"/>
      <c r="M195" s="139" t="s">
        <v>19</v>
      </c>
      <c r="N195" s="140" t="s">
        <v>42</v>
      </c>
      <c r="P195" s="141">
        <f>O195*H195</f>
        <v>0</v>
      </c>
      <c r="Q195" s="141">
        <v>2.2000000000000001E-4</v>
      </c>
      <c r="R195" s="141">
        <f>Q195*H195</f>
        <v>3.6475999999999995E-3</v>
      </c>
      <c r="S195" s="141">
        <v>0</v>
      </c>
      <c r="T195" s="142">
        <f>S195*H195</f>
        <v>0</v>
      </c>
      <c r="AR195" s="143" t="s">
        <v>170</v>
      </c>
      <c r="AT195" s="143" t="s">
        <v>165</v>
      </c>
      <c r="AU195" s="143" t="s">
        <v>81</v>
      </c>
      <c r="AY195" s="18" t="s">
        <v>163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170</v>
      </c>
      <c r="BM195" s="143" t="s">
        <v>432</v>
      </c>
    </row>
    <row r="196" spans="2:65" s="1" customFormat="1" ht="10.199999999999999">
      <c r="B196" s="33"/>
      <c r="D196" s="145" t="s">
        <v>172</v>
      </c>
      <c r="F196" s="146" t="s">
        <v>433</v>
      </c>
      <c r="I196" s="147"/>
      <c r="L196" s="33"/>
      <c r="M196" s="148"/>
      <c r="T196" s="54"/>
      <c r="AT196" s="18" t="s">
        <v>172</v>
      </c>
      <c r="AU196" s="18" t="s">
        <v>81</v>
      </c>
    </row>
    <row r="197" spans="2:65" s="12" customFormat="1" ht="10.199999999999999">
      <c r="B197" s="149"/>
      <c r="D197" s="150" t="s">
        <v>174</v>
      </c>
      <c r="E197" s="151" t="s">
        <v>19</v>
      </c>
      <c r="F197" s="152" t="s">
        <v>821</v>
      </c>
      <c r="H197" s="151" t="s">
        <v>19</v>
      </c>
      <c r="I197" s="153"/>
      <c r="L197" s="149"/>
      <c r="M197" s="154"/>
      <c r="T197" s="155"/>
      <c r="AT197" s="151" t="s">
        <v>174</v>
      </c>
      <c r="AU197" s="151" t="s">
        <v>81</v>
      </c>
      <c r="AV197" s="12" t="s">
        <v>79</v>
      </c>
      <c r="AW197" s="12" t="s">
        <v>33</v>
      </c>
      <c r="AX197" s="12" t="s">
        <v>71</v>
      </c>
      <c r="AY197" s="151" t="s">
        <v>163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375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2" customFormat="1" ht="10.199999999999999">
      <c r="B199" s="149"/>
      <c r="D199" s="150" t="s">
        <v>174</v>
      </c>
      <c r="E199" s="151" t="s">
        <v>19</v>
      </c>
      <c r="F199" s="152" t="s">
        <v>822</v>
      </c>
      <c r="H199" s="151" t="s">
        <v>19</v>
      </c>
      <c r="I199" s="153"/>
      <c r="L199" s="149"/>
      <c r="M199" s="154"/>
      <c r="T199" s="155"/>
      <c r="AT199" s="151" t="s">
        <v>174</v>
      </c>
      <c r="AU199" s="151" t="s">
        <v>81</v>
      </c>
      <c r="AV199" s="12" t="s">
        <v>79</v>
      </c>
      <c r="AW199" s="12" t="s">
        <v>33</v>
      </c>
      <c r="AX199" s="12" t="s">
        <v>71</v>
      </c>
      <c r="AY199" s="151" t="s">
        <v>163</v>
      </c>
    </row>
    <row r="200" spans="2:65" s="13" customFormat="1" ht="10.199999999999999">
      <c r="B200" s="156"/>
      <c r="D200" s="150" t="s">
        <v>174</v>
      </c>
      <c r="E200" s="157" t="s">
        <v>19</v>
      </c>
      <c r="F200" s="158" t="s">
        <v>823</v>
      </c>
      <c r="H200" s="159">
        <v>2.52</v>
      </c>
      <c r="I200" s="160"/>
      <c r="L200" s="156"/>
      <c r="M200" s="161"/>
      <c r="T200" s="162"/>
      <c r="AT200" s="157" t="s">
        <v>174</v>
      </c>
      <c r="AU200" s="157" t="s">
        <v>81</v>
      </c>
      <c r="AV200" s="13" t="s">
        <v>81</v>
      </c>
      <c r="AW200" s="13" t="s">
        <v>33</v>
      </c>
      <c r="AX200" s="13" t="s">
        <v>71</v>
      </c>
      <c r="AY200" s="157" t="s">
        <v>163</v>
      </c>
    </row>
    <row r="201" spans="2:65" s="12" customFormat="1" ht="10.199999999999999">
      <c r="B201" s="149"/>
      <c r="D201" s="150" t="s">
        <v>174</v>
      </c>
      <c r="E201" s="151" t="s">
        <v>19</v>
      </c>
      <c r="F201" s="152" t="s">
        <v>824</v>
      </c>
      <c r="H201" s="151" t="s">
        <v>19</v>
      </c>
      <c r="I201" s="153"/>
      <c r="L201" s="149"/>
      <c r="M201" s="154"/>
      <c r="T201" s="155"/>
      <c r="AT201" s="151" t="s">
        <v>174</v>
      </c>
      <c r="AU201" s="151" t="s">
        <v>81</v>
      </c>
      <c r="AV201" s="12" t="s">
        <v>79</v>
      </c>
      <c r="AW201" s="12" t="s">
        <v>33</v>
      </c>
      <c r="AX201" s="12" t="s">
        <v>71</v>
      </c>
      <c r="AY201" s="151" t="s">
        <v>163</v>
      </c>
    </row>
    <row r="202" spans="2:65" s="13" customFormat="1" ht="10.199999999999999">
      <c r="B202" s="156"/>
      <c r="D202" s="150" t="s">
        <v>174</v>
      </c>
      <c r="E202" s="157" t="s">
        <v>19</v>
      </c>
      <c r="F202" s="158" t="s">
        <v>825</v>
      </c>
      <c r="H202" s="159">
        <v>8.35</v>
      </c>
      <c r="I202" s="160"/>
      <c r="L202" s="156"/>
      <c r="M202" s="161"/>
      <c r="T202" s="162"/>
      <c r="AT202" s="157" t="s">
        <v>174</v>
      </c>
      <c r="AU202" s="157" t="s">
        <v>81</v>
      </c>
      <c r="AV202" s="13" t="s">
        <v>81</v>
      </c>
      <c r="AW202" s="13" t="s">
        <v>33</v>
      </c>
      <c r="AX202" s="13" t="s">
        <v>71</v>
      </c>
      <c r="AY202" s="157" t="s">
        <v>163</v>
      </c>
    </row>
    <row r="203" spans="2:65" s="12" customFormat="1" ht="10.199999999999999">
      <c r="B203" s="149"/>
      <c r="D203" s="150" t="s">
        <v>174</v>
      </c>
      <c r="E203" s="151" t="s">
        <v>19</v>
      </c>
      <c r="F203" s="152" t="s">
        <v>826</v>
      </c>
      <c r="H203" s="151" t="s">
        <v>19</v>
      </c>
      <c r="I203" s="153"/>
      <c r="L203" s="149"/>
      <c r="M203" s="154"/>
      <c r="T203" s="155"/>
      <c r="AT203" s="151" t="s">
        <v>174</v>
      </c>
      <c r="AU203" s="151" t="s">
        <v>81</v>
      </c>
      <c r="AV203" s="12" t="s">
        <v>79</v>
      </c>
      <c r="AW203" s="12" t="s">
        <v>33</v>
      </c>
      <c r="AX203" s="12" t="s">
        <v>71</v>
      </c>
      <c r="AY203" s="151" t="s">
        <v>163</v>
      </c>
    </row>
    <row r="204" spans="2:65" s="13" customFormat="1" ht="10.199999999999999">
      <c r="B204" s="156"/>
      <c r="D204" s="150" t="s">
        <v>174</v>
      </c>
      <c r="E204" s="157" t="s">
        <v>19</v>
      </c>
      <c r="F204" s="158" t="s">
        <v>827</v>
      </c>
      <c r="H204" s="159">
        <v>5.71</v>
      </c>
      <c r="I204" s="160"/>
      <c r="L204" s="156"/>
      <c r="M204" s="161"/>
      <c r="T204" s="162"/>
      <c r="AT204" s="157" t="s">
        <v>174</v>
      </c>
      <c r="AU204" s="157" t="s">
        <v>81</v>
      </c>
      <c r="AV204" s="13" t="s">
        <v>81</v>
      </c>
      <c r="AW204" s="13" t="s">
        <v>33</v>
      </c>
      <c r="AX204" s="13" t="s">
        <v>71</v>
      </c>
      <c r="AY204" s="157" t="s">
        <v>163</v>
      </c>
    </row>
    <row r="205" spans="2:65" s="14" customFormat="1" ht="10.199999999999999">
      <c r="B205" s="163"/>
      <c r="D205" s="150" t="s">
        <v>174</v>
      </c>
      <c r="E205" s="164" t="s">
        <v>19</v>
      </c>
      <c r="F205" s="165" t="s">
        <v>177</v>
      </c>
      <c r="H205" s="166">
        <v>16.579999999999998</v>
      </c>
      <c r="I205" s="167"/>
      <c r="L205" s="163"/>
      <c r="M205" s="168"/>
      <c r="T205" s="169"/>
      <c r="AT205" s="164" t="s">
        <v>174</v>
      </c>
      <c r="AU205" s="164" t="s">
        <v>81</v>
      </c>
      <c r="AV205" s="14" t="s">
        <v>170</v>
      </c>
      <c r="AW205" s="14" t="s">
        <v>33</v>
      </c>
      <c r="AX205" s="14" t="s">
        <v>79</v>
      </c>
      <c r="AY205" s="164" t="s">
        <v>163</v>
      </c>
    </row>
    <row r="206" spans="2:65" s="11" customFormat="1" ht="22.8" customHeight="1">
      <c r="B206" s="120"/>
      <c r="D206" s="121" t="s">
        <v>70</v>
      </c>
      <c r="E206" s="130" t="s">
        <v>222</v>
      </c>
      <c r="F206" s="130" t="s">
        <v>434</v>
      </c>
      <c r="I206" s="123"/>
      <c r="J206" s="131">
        <f>BK206</f>
        <v>0</v>
      </c>
      <c r="L206" s="120"/>
      <c r="M206" s="125"/>
      <c r="P206" s="126">
        <f>SUM(P207:P228)</f>
        <v>0</v>
      </c>
      <c r="R206" s="126">
        <f>SUM(R207:R228)</f>
        <v>9.9520000000000012E-4</v>
      </c>
      <c r="T206" s="127">
        <f>SUM(T207:T228)</f>
        <v>0</v>
      </c>
      <c r="AR206" s="121" t="s">
        <v>79</v>
      </c>
      <c r="AT206" s="128" t="s">
        <v>70</v>
      </c>
      <c r="AU206" s="128" t="s">
        <v>79</v>
      </c>
      <c r="AY206" s="121" t="s">
        <v>163</v>
      </c>
      <c r="BK206" s="129">
        <f>SUM(BK207:BK228)</f>
        <v>0</v>
      </c>
    </row>
    <row r="207" spans="2:65" s="1" customFormat="1" ht="24.15" customHeight="1">
      <c r="B207" s="33"/>
      <c r="C207" s="132" t="s">
        <v>236</v>
      </c>
      <c r="D207" s="132" t="s">
        <v>165</v>
      </c>
      <c r="E207" s="133" t="s">
        <v>435</v>
      </c>
      <c r="F207" s="134" t="s">
        <v>436</v>
      </c>
      <c r="G207" s="135" t="s">
        <v>168</v>
      </c>
      <c r="H207" s="136">
        <v>12.44</v>
      </c>
      <c r="I207" s="137"/>
      <c r="J207" s="138">
        <f>ROUND(I207*H207,2)</f>
        <v>0</v>
      </c>
      <c r="K207" s="134" t="s">
        <v>169</v>
      </c>
      <c r="L207" s="33"/>
      <c r="M207" s="139" t="s">
        <v>19</v>
      </c>
      <c r="N207" s="140" t="s">
        <v>42</v>
      </c>
      <c r="P207" s="141">
        <f>O207*H207</f>
        <v>0</v>
      </c>
      <c r="Q207" s="141">
        <v>8.0000000000000007E-5</v>
      </c>
      <c r="R207" s="141">
        <f>Q207*H207</f>
        <v>9.9520000000000012E-4</v>
      </c>
      <c r="S207" s="141">
        <v>0</v>
      </c>
      <c r="T207" s="142">
        <f>S207*H207</f>
        <v>0</v>
      </c>
      <c r="AR207" s="143" t="s">
        <v>170</v>
      </c>
      <c r="AT207" s="143" t="s">
        <v>165</v>
      </c>
      <c r="AU207" s="143" t="s">
        <v>81</v>
      </c>
      <c r="AY207" s="18" t="s">
        <v>163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170</v>
      </c>
      <c r="BM207" s="143" t="s">
        <v>437</v>
      </c>
    </row>
    <row r="208" spans="2:65" s="1" customFormat="1" ht="10.199999999999999">
      <c r="B208" s="33"/>
      <c r="D208" s="145" t="s">
        <v>172</v>
      </c>
      <c r="F208" s="146" t="s">
        <v>438</v>
      </c>
      <c r="I208" s="147"/>
      <c r="L208" s="33"/>
      <c r="M208" s="148"/>
      <c r="T208" s="54"/>
      <c r="AT208" s="18" t="s">
        <v>172</v>
      </c>
      <c r="AU208" s="18" t="s">
        <v>81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821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2" customFormat="1" ht="10.199999999999999">
      <c r="B210" s="149"/>
      <c r="D210" s="150" t="s">
        <v>174</v>
      </c>
      <c r="E210" s="151" t="s">
        <v>19</v>
      </c>
      <c r="F210" s="152" t="s">
        <v>375</v>
      </c>
      <c r="H210" s="151" t="s">
        <v>19</v>
      </c>
      <c r="I210" s="153"/>
      <c r="L210" s="149"/>
      <c r="M210" s="154"/>
      <c r="T210" s="155"/>
      <c r="AT210" s="151" t="s">
        <v>174</v>
      </c>
      <c r="AU210" s="151" t="s">
        <v>81</v>
      </c>
      <c r="AV210" s="12" t="s">
        <v>79</v>
      </c>
      <c r="AW210" s="12" t="s">
        <v>33</v>
      </c>
      <c r="AX210" s="12" t="s">
        <v>71</v>
      </c>
      <c r="AY210" s="151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822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844</v>
      </c>
      <c r="H212" s="159">
        <v>1.89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824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3" customFormat="1" ht="10.199999999999999">
      <c r="B214" s="156"/>
      <c r="D214" s="150" t="s">
        <v>174</v>
      </c>
      <c r="E214" s="157" t="s">
        <v>19</v>
      </c>
      <c r="F214" s="158" t="s">
        <v>845</v>
      </c>
      <c r="H214" s="159">
        <v>6.2649999999999997</v>
      </c>
      <c r="I214" s="160"/>
      <c r="L214" s="156"/>
      <c r="M214" s="161"/>
      <c r="T214" s="162"/>
      <c r="AT214" s="157" t="s">
        <v>174</v>
      </c>
      <c r="AU214" s="157" t="s">
        <v>81</v>
      </c>
      <c r="AV214" s="13" t="s">
        <v>81</v>
      </c>
      <c r="AW214" s="13" t="s">
        <v>33</v>
      </c>
      <c r="AX214" s="13" t="s">
        <v>71</v>
      </c>
      <c r="AY214" s="157" t="s">
        <v>163</v>
      </c>
    </row>
    <row r="215" spans="2:65" s="12" customFormat="1" ht="10.199999999999999">
      <c r="B215" s="149"/>
      <c r="D215" s="150" t="s">
        <v>174</v>
      </c>
      <c r="E215" s="151" t="s">
        <v>19</v>
      </c>
      <c r="F215" s="152" t="s">
        <v>826</v>
      </c>
      <c r="H215" s="151" t="s">
        <v>19</v>
      </c>
      <c r="I215" s="153"/>
      <c r="L215" s="149"/>
      <c r="M215" s="154"/>
      <c r="T215" s="155"/>
      <c r="AT215" s="151" t="s">
        <v>174</v>
      </c>
      <c r="AU215" s="151" t="s">
        <v>81</v>
      </c>
      <c r="AV215" s="12" t="s">
        <v>79</v>
      </c>
      <c r="AW215" s="12" t="s">
        <v>33</v>
      </c>
      <c r="AX215" s="12" t="s">
        <v>71</v>
      </c>
      <c r="AY215" s="151" t="s">
        <v>163</v>
      </c>
    </row>
    <row r="216" spans="2:65" s="13" customFormat="1" ht="10.199999999999999">
      <c r="B216" s="156"/>
      <c r="D216" s="150" t="s">
        <v>174</v>
      </c>
      <c r="E216" s="157" t="s">
        <v>19</v>
      </c>
      <c r="F216" s="158" t="s">
        <v>846</v>
      </c>
      <c r="H216" s="159">
        <v>4.2850000000000001</v>
      </c>
      <c r="I216" s="160"/>
      <c r="L216" s="156"/>
      <c r="M216" s="161"/>
      <c r="T216" s="162"/>
      <c r="AT216" s="157" t="s">
        <v>174</v>
      </c>
      <c r="AU216" s="157" t="s">
        <v>81</v>
      </c>
      <c r="AV216" s="13" t="s">
        <v>81</v>
      </c>
      <c r="AW216" s="13" t="s">
        <v>33</v>
      </c>
      <c r="AX216" s="13" t="s">
        <v>71</v>
      </c>
      <c r="AY216" s="157" t="s">
        <v>163</v>
      </c>
    </row>
    <row r="217" spans="2:65" s="14" customFormat="1" ht="10.199999999999999">
      <c r="B217" s="163"/>
      <c r="D217" s="150" t="s">
        <v>174</v>
      </c>
      <c r="E217" s="164" t="s">
        <v>19</v>
      </c>
      <c r="F217" s="165" t="s">
        <v>177</v>
      </c>
      <c r="H217" s="166">
        <v>12.44</v>
      </c>
      <c r="I217" s="167"/>
      <c r="L217" s="163"/>
      <c r="M217" s="168"/>
      <c r="T217" s="169"/>
      <c r="AT217" s="164" t="s">
        <v>174</v>
      </c>
      <c r="AU217" s="164" t="s">
        <v>81</v>
      </c>
      <c r="AV217" s="14" t="s">
        <v>170</v>
      </c>
      <c r="AW217" s="14" t="s">
        <v>33</v>
      </c>
      <c r="AX217" s="14" t="s">
        <v>79</v>
      </c>
      <c r="AY217" s="164" t="s">
        <v>163</v>
      </c>
    </row>
    <row r="218" spans="2:65" s="1" customFormat="1" ht="16.5" customHeight="1">
      <c r="B218" s="33"/>
      <c r="C218" s="178" t="s">
        <v>8</v>
      </c>
      <c r="D218" s="178" t="s">
        <v>241</v>
      </c>
      <c r="E218" s="179" t="s">
        <v>443</v>
      </c>
      <c r="F218" s="180" t="s">
        <v>444</v>
      </c>
      <c r="G218" s="181" t="s">
        <v>445</v>
      </c>
      <c r="H218" s="182">
        <v>27.367999999999999</v>
      </c>
      <c r="I218" s="183"/>
      <c r="J218" s="184">
        <f>ROUND(I218*H218,2)</f>
        <v>0</v>
      </c>
      <c r="K218" s="180" t="s">
        <v>244</v>
      </c>
      <c r="L218" s="185"/>
      <c r="M218" s="186" t="s">
        <v>19</v>
      </c>
      <c r="N218" s="187" t="s">
        <v>42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176</v>
      </c>
      <c r="AT218" s="143" t="s">
        <v>241</v>
      </c>
      <c r="AU218" s="143" t="s">
        <v>81</v>
      </c>
      <c r="AY218" s="18" t="s">
        <v>163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170</v>
      </c>
      <c r="BM218" s="143" t="s">
        <v>446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821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375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822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847</v>
      </c>
      <c r="H222" s="159">
        <v>3.78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824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3" customFormat="1" ht="10.199999999999999">
      <c r="B224" s="156"/>
      <c r="D224" s="150" t="s">
        <v>174</v>
      </c>
      <c r="E224" s="157" t="s">
        <v>19</v>
      </c>
      <c r="F224" s="158" t="s">
        <v>848</v>
      </c>
      <c r="H224" s="159">
        <v>12.53</v>
      </c>
      <c r="I224" s="160"/>
      <c r="L224" s="156"/>
      <c r="M224" s="161"/>
      <c r="T224" s="162"/>
      <c r="AT224" s="157" t="s">
        <v>174</v>
      </c>
      <c r="AU224" s="157" t="s">
        <v>81</v>
      </c>
      <c r="AV224" s="13" t="s">
        <v>81</v>
      </c>
      <c r="AW224" s="13" t="s">
        <v>33</v>
      </c>
      <c r="AX224" s="13" t="s">
        <v>71</v>
      </c>
      <c r="AY224" s="157" t="s">
        <v>163</v>
      </c>
    </row>
    <row r="225" spans="2:65" s="12" customFormat="1" ht="10.199999999999999">
      <c r="B225" s="149"/>
      <c r="D225" s="150" t="s">
        <v>174</v>
      </c>
      <c r="E225" s="151" t="s">
        <v>19</v>
      </c>
      <c r="F225" s="152" t="s">
        <v>826</v>
      </c>
      <c r="H225" s="151" t="s">
        <v>19</v>
      </c>
      <c r="I225" s="153"/>
      <c r="L225" s="149"/>
      <c r="M225" s="154"/>
      <c r="T225" s="155"/>
      <c r="AT225" s="151" t="s">
        <v>174</v>
      </c>
      <c r="AU225" s="151" t="s">
        <v>81</v>
      </c>
      <c r="AV225" s="12" t="s">
        <v>79</v>
      </c>
      <c r="AW225" s="12" t="s">
        <v>33</v>
      </c>
      <c r="AX225" s="12" t="s">
        <v>71</v>
      </c>
      <c r="AY225" s="151" t="s">
        <v>163</v>
      </c>
    </row>
    <row r="226" spans="2:65" s="13" customFormat="1" ht="10.199999999999999">
      <c r="B226" s="156"/>
      <c r="D226" s="150" t="s">
        <v>174</v>
      </c>
      <c r="E226" s="157" t="s">
        <v>19</v>
      </c>
      <c r="F226" s="158" t="s">
        <v>849</v>
      </c>
      <c r="H226" s="159">
        <v>8.57</v>
      </c>
      <c r="I226" s="160"/>
      <c r="L226" s="156"/>
      <c r="M226" s="161"/>
      <c r="T226" s="162"/>
      <c r="AT226" s="157" t="s">
        <v>174</v>
      </c>
      <c r="AU226" s="157" t="s">
        <v>81</v>
      </c>
      <c r="AV226" s="13" t="s">
        <v>81</v>
      </c>
      <c r="AW226" s="13" t="s">
        <v>33</v>
      </c>
      <c r="AX226" s="13" t="s">
        <v>71</v>
      </c>
      <c r="AY226" s="157" t="s">
        <v>163</v>
      </c>
    </row>
    <row r="227" spans="2:65" s="14" customFormat="1" ht="10.199999999999999">
      <c r="B227" s="163"/>
      <c r="D227" s="150" t="s">
        <v>174</v>
      </c>
      <c r="E227" s="164" t="s">
        <v>19</v>
      </c>
      <c r="F227" s="165" t="s">
        <v>177</v>
      </c>
      <c r="H227" s="166">
        <v>24.88</v>
      </c>
      <c r="I227" s="167"/>
      <c r="L227" s="163"/>
      <c r="M227" s="168"/>
      <c r="T227" s="169"/>
      <c r="AT227" s="164" t="s">
        <v>174</v>
      </c>
      <c r="AU227" s="164" t="s">
        <v>81</v>
      </c>
      <c r="AV227" s="14" t="s">
        <v>170</v>
      </c>
      <c r="AW227" s="14" t="s">
        <v>33</v>
      </c>
      <c r="AX227" s="14" t="s">
        <v>79</v>
      </c>
      <c r="AY227" s="164" t="s">
        <v>163</v>
      </c>
    </row>
    <row r="228" spans="2:65" s="13" customFormat="1" ht="10.199999999999999">
      <c r="B228" s="156"/>
      <c r="D228" s="150" t="s">
        <v>174</v>
      </c>
      <c r="F228" s="158" t="s">
        <v>850</v>
      </c>
      <c r="H228" s="159">
        <v>27.367999999999999</v>
      </c>
      <c r="I228" s="160"/>
      <c r="L228" s="156"/>
      <c r="M228" s="161"/>
      <c r="T228" s="162"/>
      <c r="AT228" s="157" t="s">
        <v>174</v>
      </c>
      <c r="AU228" s="157" t="s">
        <v>81</v>
      </c>
      <c r="AV228" s="13" t="s">
        <v>81</v>
      </c>
      <c r="AW228" s="13" t="s">
        <v>4</v>
      </c>
      <c r="AX228" s="13" t="s">
        <v>79</v>
      </c>
      <c r="AY228" s="157" t="s">
        <v>163</v>
      </c>
    </row>
    <row r="229" spans="2:65" s="11" customFormat="1" ht="22.8" customHeight="1">
      <c r="B229" s="120"/>
      <c r="D229" s="121" t="s">
        <v>70</v>
      </c>
      <c r="E229" s="130" t="s">
        <v>319</v>
      </c>
      <c r="F229" s="130" t="s">
        <v>320</v>
      </c>
      <c r="I229" s="123"/>
      <c r="J229" s="131">
        <f>BK229</f>
        <v>0</v>
      </c>
      <c r="L229" s="120"/>
      <c r="M229" s="125"/>
      <c r="P229" s="126">
        <f>SUM(P230:P231)</f>
        <v>0</v>
      </c>
      <c r="R229" s="126">
        <f>SUM(R230:R231)</f>
        <v>0</v>
      </c>
      <c r="T229" s="127">
        <f>SUM(T230:T231)</f>
        <v>0</v>
      </c>
      <c r="AR229" s="121" t="s">
        <v>79</v>
      </c>
      <c r="AT229" s="128" t="s">
        <v>70</v>
      </c>
      <c r="AU229" s="128" t="s">
        <v>79</v>
      </c>
      <c r="AY229" s="121" t="s">
        <v>163</v>
      </c>
      <c r="BK229" s="129">
        <f>SUM(BK230:BK231)</f>
        <v>0</v>
      </c>
    </row>
    <row r="230" spans="2:65" s="1" customFormat="1" ht="37.799999999999997" customHeight="1">
      <c r="B230" s="33"/>
      <c r="C230" s="132" t="s">
        <v>248</v>
      </c>
      <c r="D230" s="132" t="s">
        <v>165</v>
      </c>
      <c r="E230" s="133" t="s">
        <v>321</v>
      </c>
      <c r="F230" s="134" t="s">
        <v>322</v>
      </c>
      <c r="G230" s="135" t="s">
        <v>225</v>
      </c>
      <c r="H230" s="136">
        <v>17.59</v>
      </c>
      <c r="I230" s="137"/>
      <c r="J230" s="138">
        <f>ROUND(I230*H230,2)</f>
        <v>0</v>
      </c>
      <c r="K230" s="134" t="s">
        <v>169</v>
      </c>
      <c r="L230" s="33"/>
      <c r="M230" s="139" t="s">
        <v>19</v>
      </c>
      <c r="N230" s="140" t="s">
        <v>42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170</v>
      </c>
      <c r="AT230" s="143" t="s">
        <v>165</v>
      </c>
      <c r="AU230" s="143" t="s">
        <v>81</v>
      </c>
      <c r="AY230" s="18" t="s">
        <v>163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79</v>
      </c>
      <c r="BK230" s="144">
        <f>ROUND(I230*H230,2)</f>
        <v>0</v>
      </c>
      <c r="BL230" s="18" t="s">
        <v>170</v>
      </c>
      <c r="BM230" s="143" t="s">
        <v>452</v>
      </c>
    </row>
    <row r="231" spans="2:65" s="1" customFormat="1" ht="10.199999999999999">
      <c r="B231" s="33"/>
      <c r="D231" s="145" t="s">
        <v>172</v>
      </c>
      <c r="F231" s="146" t="s">
        <v>324</v>
      </c>
      <c r="I231" s="147"/>
      <c r="L231" s="33"/>
      <c r="M231" s="148"/>
      <c r="T231" s="54"/>
      <c r="AT231" s="18" t="s">
        <v>172</v>
      </c>
      <c r="AU231" s="18" t="s">
        <v>81</v>
      </c>
    </row>
    <row r="232" spans="2:65" s="11" customFormat="1" ht="25.95" customHeight="1">
      <c r="B232" s="120"/>
      <c r="D232" s="121" t="s">
        <v>70</v>
      </c>
      <c r="E232" s="122" t="s">
        <v>325</v>
      </c>
      <c r="F232" s="122" t="s">
        <v>326</v>
      </c>
      <c r="I232" s="123"/>
      <c r="J232" s="124">
        <f>BK232</f>
        <v>0</v>
      </c>
      <c r="L232" s="120"/>
      <c r="M232" s="125"/>
      <c r="P232" s="126">
        <f>P233+P257</f>
        <v>0</v>
      </c>
      <c r="R232" s="126">
        <f>R233+R257</f>
        <v>0.16908508999999999</v>
      </c>
      <c r="T232" s="127">
        <f>T233+T257</f>
        <v>0</v>
      </c>
      <c r="AR232" s="121" t="s">
        <v>81</v>
      </c>
      <c r="AT232" s="128" t="s">
        <v>70</v>
      </c>
      <c r="AU232" s="128" t="s">
        <v>71</v>
      </c>
      <c r="AY232" s="121" t="s">
        <v>163</v>
      </c>
      <c r="BK232" s="129">
        <f>BK233+BK257</f>
        <v>0</v>
      </c>
    </row>
    <row r="233" spans="2:65" s="11" customFormat="1" ht="22.8" customHeight="1">
      <c r="B233" s="120"/>
      <c r="D233" s="121" t="s">
        <v>70</v>
      </c>
      <c r="E233" s="130" t="s">
        <v>327</v>
      </c>
      <c r="F233" s="130" t="s">
        <v>328</v>
      </c>
      <c r="I233" s="123"/>
      <c r="J233" s="131">
        <f>BK233</f>
        <v>0</v>
      </c>
      <c r="L233" s="120"/>
      <c r="M233" s="125"/>
      <c r="P233" s="126">
        <f>SUM(P234:P256)</f>
        <v>0</v>
      </c>
      <c r="R233" s="126">
        <f>SUM(R234:R256)</f>
        <v>0.16112383999999999</v>
      </c>
      <c r="T233" s="127">
        <f>SUM(T234:T256)</f>
        <v>0</v>
      </c>
      <c r="AR233" s="121" t="s">
        <v>81</v>
      </c>
      <c r="AT233" s="128" t="s">
        <v>70</v>
      </c>
      <c r="AU233" s="128" t="s">
        <v>79</v>
      </c>
      <c r="AY233" s="121" t="s">
        <v>163</v>
      </c>
      <c r="BK233" s="129">
        <f>SUM(BK234:BK256)</f>
        <v>0</v>
      </c>
    </row>
    <row r="234" spans="2:65" s="1" customFormat="1" ht="16.5" customHeight="1">
      <c r="B234" s="33"/>
      <c r="C234" s="132" t="s">
        <v>254</v>
      </c>
      <c r="D234" s="132" t="s">
        <v>165</v>
      </c>
      <c r="E234" s="133" t="s">
        <v>329</v>
      </c>
      <c r="F234" s="134" t="s">
        <v>330</v>
      </c>
      <c r="G234" s="135" t="s">
        <v>331</v>
      </c>
      <c r="H234" s="136">
        <v>152.06399999999999</v>
      </c>
      <c r="I234" s="137"/>
      <c r="J234" s="138">
        <f>ROUND(I234*H234,2)</f>
        <v>0</v>
      </c>
      <c r="K234" s="134" t="s">
        <v>169</v>
      </c>
      <c r="L234" s="33"/>
      <c r="M234" s="139" t="s">
        <v>19</v>
      </c>
      <c r="N234" s="140" t="s">
        <v>42</v>
      </c>
      <c r="P234" s="141">
        <f>O234*H234</f>
        <v>0</v>
      </c>
      <c r="Q234" s="141">
        <v>6.0000000000000002E-5</v>
      </c>
      <c r="R234" s="141">
        <f>Q234*H234</f>
        <v>9.1238399999999994E-3</v>
      </c>
      <c r="S234" s="141">
        <v>0</v>
      </c>
      <c r="T234" s="142">
        <f>S234*H234</f>
        <v>0</v>
      </c>
      <c r="AR234" s="143" t="s">
        <v>266</v>
      </c>
      <c r="AT234" s="143" t="s">
        <v>165</v>
      </c>
      <c r="AU234" s="143" t="s">
        <v>81</v>
      </c>
      <c r="AY234" s="18" t="s">
        <v>163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79</v>
      </c>
      <c r="BK234" s="144">
        <f>ROUND(I234*H234,2)</f>
        <v>0</v>
      </c>
      <c r="BL234" s="18" t="s">
        <v>266</v>
      </c>
      <c r="BM234" s="143" t="s">
        <v>559</v>
      </c>
    </row>
    <row r="235" spans="2:65" s="1" customFormat="1" ht="10.199999999999999">
      <c r="B235" s="33"/>
      <c r="D235" s="145" t="s">
        <v>172</v>
      </c>
      <c r="F235" s="146" t="s">
        <v>333</v>
      </c>
      <c r="I235" s="147"/>
      <c r="L235" s="33"/>
      <c r="M235" s="148"/>
      <c r="T235" s="54"/>
      <c r="AT235" s="18" t="s">
        <v>172</v>
      </c>
      <c r="AU235" s="18" t="s">
        <v>81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821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2" customFormat="1" ht="10.199999999999999">
      <c r="B237" s="149"/>
      <c r="D237" s="150" t="s">
        <v>174</v>
      </c>
      <c r="E237" s="151" t="s">
        <v>19</v>
      </c>
      <c r="F237" s="152" t="s">
        <v>560</v>
      </c>
      <c r="H237" s="151" t="s">
        <v>19</v>
      </c>
      <c r="I237" s="153"/>
      <c r="L237" s="149"/>
      <c r="M237" s="154"/>
      <c r="T237" s="155"/>
      <c r="AT237" s="151" t="s">
        <v>174</v>
      </c>
      <c r="AU237" s="151" t="s">
        <v>81</v>
      </c>
      <c r="AV237" s="12" t="s">
        <v>79</v>
      </c>
      <c r="AW237" s="12" t="s">
        <v>33</v>
      </c>
      <c r="AX237" s="12" t="s">
        <v>71</v>
      </c>
      <c r="AY237" s="151" t="s">
        <v>163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707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3" customFormat="1" ht="10.199999999999999">
      <c r="B239" s="156"/>
      <c r="D239" s="150" t="s">
        <v>174</v>
      </c>
      <c r="E239" s="157" t="s">
        <v>19</v>
      </c>
      <c r="F239" s="158" t="s">
        <v>851</v>
      </c>
      <c r="H239" s="159">
        <v>131.34</v>
      </c>
      <c r="I239" s="160"/>
      <c r="L239" s="156"/>
      <c r="M239" s="161"/>
      <c r="T239" s="162"/>
      <c r="AT239" s="157" t="s">
        <v>174</v>
      </c>
      <c r="AU239" s="157" t="s">
        <v>81</v>
      </c>
      <c r="AV239" s="13" t="s">
        <v>81</v>
      </c>
      <c r="AW239" s="13" t="s">
        <v>33</v>
      </c>
      <c r="AX239" s="13" t="s">
        <v>71</v>
      </c>
      <c r="AY239" s="157" t="s">
        <v>163</v>
      </c>
    </row>
    <row r="240" spans="2:65" s="12" customFormat="1" ht="10.199999999999999">
      <c r="B240" s="149"/>
      <c r="D240" s="150" t="s">
        <v>174</v>
      </c>
      <c r="E240" s="151" t="s">
        <v>19</v>
      </c>
      <c r="F240" s="152" t="s">
        <v>563</v>
      </c>
      <c r="H240" s="151" t="s">
        <v>19</v>
      </c>
      <c r="I240" s="153"/>
      <c r="L240" s="149"/>
      <c r="M240" s="154"/>
      <c r="T240" s="155"/>
      <c r="AT240" s="151" t="s">
        <v>174</v>
      </c>
      <c r="AU240" s="151" t="s">
        <v>81</v>
      </c>
      <c r="AV240" s="12" t="s">
        <v>79</v>
      </c>
      <c r="AW240" s="12" t="s">
        <v>33</v>
      </c>
      <c r="AX240" s="12" t="s">
        <v>71</v>
      </c>
      <c r="AY240" s="151" t="s">
        <v>163</v>
      </c>
    </row>
    <row r="241" spans="2:65" s="13" customFormat="1" ht="10.199999999999999">
      <c r="B241" s="156"/>
      <c r="D241" s="150" t="s">
        <v>174</v>
      </c>
      <c r="E241" s="157" t="s">
        <v>19</v>
      </c>
      <c r="F241" s="158" t="s">
        <v>852</v>
      </c>
      <c r="H241" s="159">
        <v>20.724</v>
      </c>
      <c r="I241" s="160"/>
      <c r="L241" s="156"/>
      <c r="M241" s="161"/>
      <c r="T241" s="162"/>
      <c r="AT241" s="157" t="s">
        <v>174</v>
      </c>
      <c r="AU241" s="157" t="s">
        <v>81</v>
      </c>
      <c r="AV241" s="13" t="s">
        <v>81</v>
      </c>
      <c r="AW241" s="13" t="s">
        <v>33</v>
      </c>
      <c r="AX241" s="13" t="s">
        <v>71</v>
      </c>
      <c r="AY241" s="157" t="s">
        <v>163</v>
      </c>
    </row>
    <row r="242" spans="2:65" s="14" customFormat="1" ht="10.199999999999999">
      <c r="B242" s="163"/>
      <c r="D242" s="150" t="s">
        <v>174</v>
      </c>
      <c r="E242" s="164" t="s">
        <v>19</v>
      </c>
      <c r="F242" s="165" t="s">
        <v>177</v>
      </c>
      <c r="H242" s="166">
        <v>152.06399999999999</v>
      </c>
      <c r="I242" s="167"/>
      <c r="L242" s="163"/>
      <c r="M242" s="168"/>
      <c r="T242" s="169"/>
      <c r="AT242" s="164" t="s">
        <v>174</v>
      </c>
      <c r="AU242" s="164" t="s">
        <v>81</v>
      </c>
      <c r="AV242" s="14" t="s">
        <v>170</v>
      </c>
      <c r="AW242" s="14" t="s">
        <v>33</v>
      </c>
      <c r="AX242" s="14" t="s">
        <v>79</v>
      </c>
      <c r="AY242" s="164" t="s">
        <v>163</v>
      </c>
    </row>
    <row r="243" spans="2:65" s="1" customFormat="1" ht="16.5" customHeight="1">
      <c r="B243" s="33"/>
      <c r="C243" s="178" t="s">
        <v>259</v>
      </c>
      <c r="D243" s="178" t="s">
        <v>241</v>
      </c>
      <c r="E243" s="179" t="s">
        <v>711</v>
      </c>
      <c r="F243" s="180" t="s">
        <v>712</v>
      </c>
      <c r="G243" s="181" t="s">
        <v>225</v>
      </c>
      <c r="H243" s="182">
        <v>0.13100000000000001</v>
      </c>
      <c r="I243" s="183"/>
      <c r="J243" s="184">
        <f>ROUND(I243*H243,2)</f>
        <v>0</v>
      </c>
      <c r="K243" s="180" t="s">
        <v>169</v>
      </c>
      <c r="L243" s="185"/>
      <c r="M243" s="186" t="s">
        <v>19</v>
      </c>
      <c r="N243" s="187" t="s">
        <v>42</v>
      </c>
      <c r="P243" s="141">
        <f>O243*H243</f>
        <v>0</v>
      </c>
      <c r="Q243" s="141">
        <v>1</v>
      </c>
      <c r="R243" s="141">
        <f>Q243*H243</f>
        <v>0.13100000000000001</v>
      </c>
      <c r="S243" s="141">
        <v>0</v>
      </c>
      <c r="T243" s="142">
        <f>S243*H243</f>
        <v>0</v>
      </c>
      <c r="AR243" s="143" t="s">
        <v>340</v>
      </c>
      <c r="AT243" s="143" t="s">
        <v>241</v>
      </c>
      <c r="AU243" s="143" t="s">
        <v>81</v>
      </c>
      <c r="AY243" s="18" t="s">
        <v>163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79</v>
      </c>
      <c r="BK243" s="144">
        <f>ROUND(I243*H243,2)</f>
        <v>0</v>
      </c>
      <c r="BL243" s="18" t="s">
        <v>266</v>
      </c>
      <c r="BM243" s="143" t="s">
        <v>853</v>
      </c>
    </row>
    <row r="244" spans="2:65" s="12" customFormat="1" ht="10.199999999999999">
      <c r="B244" s="149"/>
      <c r="D244" s="150" t="s">
        <v>174</v>
      </c>
      <c r="E244" s="151" t="s">
        <v>19</v>
      </c>
      <c r="F244" s="152" t="s">
        <v>821</v>
      </c>
      <c r="H244" s="151" t="s">
        <v>19</v>
      </c>
      <c r="I244" s="153"/>
      <c r="L244" s="149"/>
      <c r="M244" s="154"/>
      <c r="T244" s="155"/>
      <c r="AT244" s="151" t="s">
        <v>174</v>
      </c>
      <c r="AU244" s="151" t="s">
        <v>81</v>
      </c>
      <c r="AV244" s="12" t="s">
        <v>79</v>
      </c>
      <c r="AW244" s="12" t="s">
        <v>33</v>
      </c>
      <c r="AX244" s="12" t="s">
        <v>71</v>
      </c>
      <c r="AY244" s="151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560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2" customFormat="1" ht="10.199999999999999">
      <c r="B246" s="149"/>
      <c r="D246" s="150" t="s">
        <v>174</v>
      </c>
      <c r="E246" s="151" t="s">
        <v>19</v>
      </c>
      <c r="F246" s="152" t="s">
        <v>707</v>
      </c>
      <c r="H246" s="151" t="s">
        <v>19</v>
      </c>
      <c r="I246" s="153"/>
      <c r="L246" s="149"/>
      <c r="M246" s="154"/>
      <c r="T246" s="155"/>
      <c r="AT246" s="151" t="s">
        <v>174</v>
      </c>
      <c r="AU246" s="151" t="s">
        <v>81</v>
      </c>
      <c r="AV246" s="12" t="s">
        <v>79</v>
      </c>
      <c r="AW246" s="12" t="s">
        <v>33</v>
      </c>
      <c r="AX246" s="12" t="s">
        <v>71</v>
      </c>
      <c r="AY246" s="151" t="s">
        <v>163</v>
      </c>
    </row>
    <row r="247" spans="2:65" s="13" customFormat="1" ht="10.199999999999999">
      <c r="B247" s="156"/>
      <c r="D247" s="150" t="s">
        <v>174</v>
      </c>
      <c r="E247" s="157" t="s">
        <v>19</v>
      </c>
      <c r="F247" s="158" t="s">
        <v>854</v>
      </c>
      <c r="H247" s="159">
        <v>0.13100000000000001</v>
      </c>
      <c r="I247" s="160"/>
      <c r="L247" s="156"/>
      <c r="M247" s="161"/>
      <c r="T247" s="162"/>
      <c r="AT247" s="157" t="s">
        <v>174</v>
      </c>
      <c r="AU247" s="157" t="s">
        <v>81</v>
      </c>
      <c r="AV247" s="13" t="s">
        <v>81</v>
      </c>
      <c r="AW247" s="13" t="s">
        <v>33</v>
      </c>
      <c r="AX247" s="13" t="s">
        <v>71</v>
      </c>
      <c r="AY247" s="157" t="s">
        <v>163</v>
      </c>
    </row>
    <row r="248" spans="2:65" s="14" customFormat="1" ht="10.199999999999999">
      <c r="B248" s="163"/>
      <c r="D248" s="150" t="s">
        <v>174</v>
      </c>
      <c r="E248" s="164" t="s">
        <v>19</v>
      </c>
      <c r="F248" s="165" t="s">
        <v>177</v>
      </c>
      <c r="H248" s="166">
        <v>0.13100000000000001</v>
      </c>
      <c r="I248" s="167"/>
      <c r="L248" s="163"/>
      <c r="M248" s="168"/>
      <c r="T248" s="169"/>
      <c r="AT248" s="164" t="s">
        <v>174</v>
      </c>
      <c r="AU248" s="164" t="s">
        <v>81</v>
      </c>
      <c r="AV248" s="14" t="s">
        <v>170</v>
      </c>
      <c r="AW248" s="14" t="s">
        <v>33</v>
      </c>
      <c r="AX248" s="14" t="s">
        <v>79</v>
      </c>
      <c r="AY248" s="164" t="s">
        <v>163</v>
      </c>
    </row>
    <row r="249" spans="2:65" s="1" customFormat="1" ht="16.5" customHeight="1">
      <c r="B249" s="33"/>
      <c r="C249" s="178" t="s">
        <v>266</v>
      </c>
      <c r="D249" s="178" t="s">
        <v>241</v>
      </c>
      <c r="E249" s="179" t="s">
        <v>569</v>
      </c>
      <c r="F249" s="180" t="s">
        <v>570</v>
      </c>
      <c r="G249" s="181" t="s">
        <v>225</v>
      </c>
      <c r="H249" s="182">
        <v>2.1000000000000001E-2</v>
      </c>
      <c r="I249" s="183"/>
      <c r="J249" s="184">
        <f>ROUND(I249*H249,2)</f>
        <v>0</v>
      </c>
      <c r="K249" s="180" t="s">
        <v>169</v>
      </c>
      <c r="L249" s="185"/>
      <c r="M249" s="186" t="s">
        <v>19</v>
      </c>
      <c r="N249" s="187" t="s">
        <v>42</v>
      </c>
      <c r="P249" s="141">
        <f>O249*H249</f>
        <v>0</v>
      </c>
      <c r="Q249" s="141">
        <v>1</v>
      </c>
      <c r="R249" s="141">
        <f>Q249*H249</f>
        <v>2.1000000000000001E-2</v>
      </c>
      <c r="S249" s="141">
        <v>0</v>
      </c>
      <c r="T249" s="142">
        <f>S249*H249</f>
        <v>0</v>
      </c>
      <c r="AR249" s="143" t="s">
        <v>340</v>
      </c>
      <c r="AT249" s="143" t="s">
        <v>241</v>
      </c>
      <c r="AU249" s="143" t="s">
        <v>81</v>
      </c>
      <c r="AY249" s="18" t="s">
        <v>163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0</v>
      </c>
      <c r="BL249" s="18" t="s">
        <v>266</v>
      </c>
      <c r="BM249" s="143" t="s">
        <v>571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821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2" customFormat="1" ht="10.199999999999999">
      <c r="B251" s="149"/>
      <c r="D251" s="150" t="s">
        <v>174</v>
      </c>
      <c r="E251" s="151" t="s">
        <v>19</v>
      </c>
      <c r="F251" s="152" t="s">
        <v>560</v>
      </c>
      <c r="H251" s="151" t="s">
        <v>19</v>
      </c>
      <c r="I251" s="153"/>
      <c r="L251" s="149"/>
      <c r="M251" s="154"/>
      <c r="T251" s="155"/>
      <c r="AT251" s="151" t="s">
        <v>174</v>
      </c>
      <c r="AU251" s="151" t="s">
        <v>81</v>
      </c>
      <c r="AV251" s="12" t="s">
        <v>79</v>
      </c>
      <c r="AW251" s="12" t="s">
        <v>33</v>
      </c>
      <c r="AX251" s="12" t="s">
        <v>71</v>
      </c>
      <c r="AY251" s="151" t="s">
        <v>163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563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3" customFormat="1" ht="10.199999999999999">
      <c r="B253" s="156"/>
      <c r="D253" s="150" t="s">
        <v>174</v>
      </c>
      <c r="E253" s="157" t="s">
        <v>19</v>
      </c>
      <c r="F253" s="158" t="s">
        <v>855</v>
      </c>
      <c r="H253" s="159">
        <v>2.1000000000000001E-2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33</v>
      </c>
      <c r="AX253" s="13" t="s">
        <v>71</v>
      </c>
      <c r="AY253" s="157" t="s">
        <v>163</v>
      </c>
    </row>
    <row r="254" spans="2:65" s="14" customFormat="1" ht="10.199999999999999">
      <c r="B254" s="163"/>
      <c r="D254" s="150" t="s">
        <v>174</v>
      </c>
      <c r="E254" s="164" t="s">
        <v>19</v>
      </c>
      <c r="F254" s="165" t="s">
        <v>177</v>
      </c>
      <c r="H254" s="166">
        <v>2.1000000000000001E-2</v>
      </c>
      <c r="I254" s="167"/>
      <c r="L254" s="163"/>
      <c r="M254" s="168"/>
      <c r="T254" s="169"/>
      <c r="AT254" s="164" t="s">
        <v>174</v>
      </c>
      <c r="AU254" s="164" t="s">
        <v>81</v>
      </c>
      <c r="AV254" s="14" t="s">
        <v>170</v>
      </c>
      <c r="AW254" s="14" t="s">
        <v>33</v>
      </c>
      <c r="AX254" s="14" t="s">
        <v>79</v>
      </c>
      <c r="AY254" s="164" t="s">
        <v>163</v>
      </c>
    </row>
    <row r="255" spans="2:65" s="1" customFormat="1" ht="24.15" customHeight="1">
      <c r="B255" s="33"/>
      <c r="C255" s="132" t="s">
        <v>272</v>
      </c>
      <c r="D255" s="132" t="s">
        <v>165</v>
      </c>
      <c r="E255" s="133" t="s">
        <v>347</v>
      </c>
      <c r="F255" s="134" t="s">
        <v>348</v>
      </c>
      <c r="G255" s="135" t="s">
        <v>225</v>
      </c>
      <c r="H255" s="136">
        <v>0.161</v>
      </c>
      <c r="I255" s="137"/>
      <c r="J255" s="138">
        <f>ROUND(I255*H255,2)</f>
        <v>0</v>
      </c>
      <c r="K255" s="134" t="s">
        <v>169</v>
      </c>
      <c r="L255" s="33"/>
      <c r="M255" s="139" t="s">
        <v>19</v>
      </c>
      <c r="N255" s="140" t="s">
        <v>42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266</v>
      </c>
      <c r="AT255" s="143" t="s">
        <v>165</v>
      </c>
      <c r="AU255" s="143" t="s">
        <v>81</v>
      </c>
      <c r="AY255" s="18" t="s">
        <v>163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0</v>
      </c>
      <c r="BL255" s="18" t="s">
        <v>266</v>
      </c>
      <c r="BM255" s="143" t="s">
        <v>573</v>
      </c>
    </row>
    <row r="256" spans="2:65" s="1" customFormat="1" ht="10.199999999999999">
      <c r="B256" s="33"/>
      <c r="D256" s="145" t="s">
        <v>172</v>
      </c>
      <c r="F256" s="146" t="s">
        <v>350</v>
      </c>
      <c r="I256" s="147"/>
      <c r="L256" s="33"/>
      <c r="M256" s="148"/>
      <c r="T256" s="54"/>
      <c r="AT256" s="18" t="s">
        <v>172</v>
      </c>
      <c r="AU256" s="18" t="s">
        <v>81</v>
      </c>
    </row>
    <row r="257" spans="2:65" s="11" customFormat="1" ht="22.8" customHeight="1">
      <c r="B257" s="120"/>
      <c r="D257" s="121" t="s">
        <v>70</v>
      </c>
      <c r="E257" s="130" t="s">
        <v>351</v>
      </c>
      <c r="F257" s="130" t="s">
        <v>352</v>
      </c>
      <c r="I257" s="123"/>
      <c r="J257" s="131">
        <f>BK257</f>
        <v>0</v>
      </c>
      <c r="L257" s="120"/>
      <c r="M257" s="125"/>
      <c r="P257" s="126">
        <f>SUM(P258:P278)</f>
        <v>0</v>
      </c>
      <c r="R257" s="126">
        <f>SUM(R258:R278)</f>
        <v>7.9612499999999996E-3</v>
      </c>
      <c r="T257" s="127">
        <f>SUM(T258:T278)</f>
        <v>0</v>
      </c>
      <c r="AR257" s="121" t="s">
        <v>81</v>
      </c>
      <c r="AT257" s="128" t="s">
        <v>70</v>
      </c>
      <c r="AU257" s="128" t="s">
        <v>79</v>
      </c>
      <c r="AY257" s="121" t="s">
        <v>163</v>
      </c>
      <c r="BK257" s="129">
        <f>SUM(BK258:BK278)</f>
        <v>0</v>
      </c>
    </row>
    <row r="258" spans="2:65" s="1" customFormat="1" ht="24.15" customHeight="1">
      <c r="B258" s="33"/>
      <c r="C258" s="132" t="s">
        <v>276</v>
      </c>
      <c r="D258" s="132" t="s">
        <v>165</v>
      </c>
      <c r="E258" s="133" t="s">
        <v>353</v>
      </c>
      <c r="F258" s="134" t="s">
        <v>354</v>
      </c>
      <c r="G258" s="135" t="s">
        <v>185</v>
      </c>
      <c r="H258" s="136">
        <v>4.125</v>
      </c>
      <c r="I258" s="137"/>
      <c r="J258" s="138">
        <f>ROUND(I258*H258,2)</f>
        <v>0</v>
      </c>
      <c r="K258" s="134" t="s">
        <v>169</v>
      </c>
      <c r="L258" s="33"/>
      <c r="M258" s="139" t="s">
        <v>19</v>
      </c>
      <c r="N258" s="140" t="s">
        <v>42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266</v>
      </c>
      <c r="AT258" s="143" t="s">
        <v>165</v>
      </c>
      <c r="AU258" s="143" t="s">
        <v>81</v>
      </c>
      <c r="AY258" s="18" t="s">
        <v>163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8" t="s">
        <v>79</v>
      </c>
      <c r="BK258" s="144">
        <f>ROUND(I258*H258,2)</f>
        <v>0</v>
      </c>
      <c r="BL258" s="18" t="s">
        <v>266</v>
      </c>
      <c r="BM258" s="143" t="s">
        <v>574</v>
      </c>
    </row>
    <row r="259" spans="2:65" s="1" customFormat="1" ht="10.199999999999999">
      <c r="B259" s="33"/>
      <c r="D259" s="145" t="s">
        <v>172</v>
      </c>
      <c r="F259" s="146" t="s">
        <v>356</v>
      </c>
      <c r="I259" s="147"/>
      <c r="L259" s="33"/>
      <c r="M259" s="148"/>
      <c r="T259" s="54"/>
      <c r="AT259" s="18" t="s">
        <v>172</v>
      </c>
      <c r="AU259" s="18" t="s">
        <v>81</v>
      </c>
    </row>
    <row r="260" spans="2:65" s="12" customFormat="1" ht="10.199999999999999">
      <c r="B260" s="149"/>
      <c r="D260" s="150" t="s">
        <v>174</v>
      </c>
      <c r="E260" s="151" t="s">
        <v>19</v>
      </c>
      <c r="F260" s="152" t="s">
        <v>821</v>
      </c>
      <c r="H260" s="151" t="s">
        <v>19</v>
      </c>
      <c r="I260" s="153"/>
      <c r="L260" s="149"/>
      <c r="M260" s="154"/>
      <c r="T260" s="155"/>
      <c r="AT260" s="151" t="s">
        <v>174</v>
      </c>
      <c r="AU260" s="151" t="s">
        <v>81</v>
      </c>
      <c r="AV260" s="12" t="s">
        <v>79</v>
      </c>
      <c r="AW260" s="12" t="s">
        <v>33</v>
      </c>
      <c r="AX260" s="12" t="s">
        <v>71</v>
      </c>
      <c r="AY260" s="151" t="s">
        <v>163</v>
      </c>
    </row>
    <row r="261" spans="2:65" s="12" customFormat="1" ht="10.199999999999999">
      <c r="B261" s="149"/>
      <c r="D261" s="150" t="s">
        <v>174</v>
      </c>
      <c r="E261" s="151" t="s">
        <v>19</v>
      </c>
      <c r="F261" s="152" t="s">
        <v>560</v>
      </c>
      <c r="H261" s="151" t="s">
        <v>19</v>
      </c>
      <c r="I261" s="153"/>
      <c r="L261" s="149"/>
      <c r="M261" s="154"/>
      <c r="T261" s="155"/>
      <c r="AT261" s="151" t="s">
        <v>174</v>
      </c>
      <c r="AU261" s="151" t="s">
        <v>81</v>
      </c>
      <c r="AV261" s="12" t="s">
        <v>79</v>
      </c>
      <c r="AW261" s="12" t="s">
        <v>33</v>
      </c>
      <c r="AX261" s="12" t="s">
        <v>71</v>
      </c>
      <c r="AY261" s="151" t="s">
        <v>163</v>
      </c>
    </row>
    <row r="262" spans="2:65" s="12" customFormat="1" ht="10.199999999999999">
      <c r="B262" s="149"/>
      <c r="D262" s="150" t="s">
        <v>174</v>
      </c>
      <c r="E262" s="151" t="s">
        <v>19</v>
      </c>
      <c r="F262" s="152" t="s">
        <v>707</v>
      </c>
      <c r="H262" s="151" t="s">
        <v>19</v>
      </c>
      <c r="I262" s="153"/>
      <c r="L262" s="149"/>
      <c r="M262" s="154"/>
      <c r="T262" s="155"/>
      <c r="AT262" s="151" t="s">
        <v>174</v>
      </c>
      <c r="AU262" s="151" t="s">
        <v>81</v>
      </c>
      <c r="AV262" s="12" t="s">
        <v>79</v>
      </c>
      <c r="AW262" s="12" t="s">
        <v>33</v>
      </c>
      <c r="AX262" s="12" t="s">
        <v>71</v>
      </c>
      <c r="AY262" s="151" t="s">
        <v>163</v>
      </c>
    </row>
    <row r="263" spans="2:65" s="13" customFormat="1" ht="10.199999999999999">
      <c r="B263" s="156"/>
      <c r="D263" s="150" t="s">
        <v>174</v>
      </c>
      <c r="E263" s="157" t="s">
        <v>19</v>
      </c>
      <c r="F263" s="158" t="s">
        <v>856</v>
      </c>
      <c r="H263" s="159">
        <v>4.125</v>
      </c>
      <c r="I263" s="160"/>
      <c r="L263" s="156"/>
      <c r="M263" s="161"/>
      <c r="T263" s="162"/>
      <c r="AT263" s="157" t="s">
        <v>174</v>
      </c>
      <c r="AU263" s="157" t="s">
        <v>81</v>
      </c>
      <c r="AV263" s="13" t="s">
        <v>81</v>
      </c>
      <c r="AW263" s="13" t="s">
        <v>33</v>
      </c>
      <c r="AX263" s="13" t="s">
        <v>71</v>
      </c>
      <c r="AY263" s="157" t="s">
        <v>163</v>
      </c>
    </row>
    <row r="264" spans="2:65" s="14" customFormat="1" ht="10.199999999999999">
      <c r="B264" s="163"/>
      <c r="D264" s="150" t="s">
        <v>174</v>
      </c>
      <c r="E264" s="164" t="s">
        <v>19</v>
      </c>
      <c r="F264" s="165" t="s">
        <v>177</v>
      </c>
      <c r="H264" s="166">
        <v>4.125</v>
      </c>
      <c r="I264" s="167"/>
      <c r="L264" s="163"/>
      <c r="M264" s="168"/>
      <c r="T264" s="169"/>
      <c r="AT264" s="164" t="s">
        <v>174</v>
      </c>
      <c r="AU264" s="164" t="s">
        <v>81</v>
      </c>
      <c r="AV264" s="14" t="s">
        <v>170</v>
      </c>
      <c r="AW264" s="14" t="s">
        <v>33</v>
      </c>
      <c r="AX264" s="14" t="s">
        <v>79</v>
      </c>
      <c r="AY264" s="164" t="s">
        <v>163</v>
      </c>
    </row>
    <row r="265" spans="2:65" s="1" customFormat="1" ht="16.5" customHeight="1">
      <c r="B265" s="33"/>
      <c r="C265" s="132" t="s">
        <v>283</v>
      </c>
      <c r="D265" s="132" t="s">
        <v>165</v>
      </c>
      <c r="E265" s="133" t="s">
        <v>358</v>
      </c>
      <c r="F265" s="134" t="s">
        <v>359</v>
      </c>
      <c r="G265" s="135" t="s">
        <v>185</v>
      </c>
      <c r="H265" s="136">
        <v>4.125</v>
      </c>
      <c r="I265" s="137"/>
      <c r="J265" s="138">
        <f>ROUND(I265*H265,2)</f>
        <v>0</v>
      </c>
      <c r="K265" s="134" t="s">
        <v>169</v>
      </c>
      <c r="L265" s="33"/>
      <c r="M265" s="139" t="s">
        <v>19</v>
      </c>
      <c r="N265" s="140" t="s">
        <v>42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266</v>
      </c>
      <c r="AT265" s="143" t="s">
        <v>165</v>
      </c>
      <c r="AU265" s="143" t="s">
        <v>81</v>
      </c>
      <c r="AY265" s="18" t="s">
        <v>163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79</v>
      </c>
      <c r="BK265" s="144">
        <f>ROUND(I265*H265,2)</f>
        <v>0</v>
      </c>
      <c r="BL265" s="18" t="s">
        <v>266</v>
      </c>
      <c r="BM265" s="143" t="s">
        <v>576</v>
      </c>
    </row>
    <row r="266" spans="2:65" s="1" customFormat="1" ht="10.199999999999999">
      <c r="B266" s="33"/>
      <c r="D266" s="145" t="s">
        <v>172</v>
      </c>
      <c r="F266" s="146" t="s">
        <v>361</v>
      </c>
      <c r="I266" s="147"/>
      <c r="L266" s="33"/>
      <c r="M266" s="148"/>
      <c r="T266" s="54"/>
      <c r="AT266" s="18" t="s">
        <v>172</v>
      </c>
      <c r="AU266" s="18" t="s">
        <v>81</v>
      </c>
    </row>
    <row r="267" spans="2:65" s="12" customFormat="1" ht="10.199999999999999">
      <c r="B267" s="149"/>
      <c r="D267" s="150" t="s">
        <v>174</v>
      </c>
      <c r="E267" s="151" t="s">
        <v>19</v>
      </c>
      <c r="F267" s="152" t="s">
        <v>821</v>
      </c>
      <c r="H267" s="151" t="s">
        <v>19</v>
      </c>
      <c r="I267" s="153"/>
      <c r="L267" s="149"/>
      <c r="M267" s="154"/>
      <c r="T267" s="155"/>
      <c r="AT267" s="151" t="s">
        <v>174</v>
      </c>
      <c r="AU267" s="151" t="s">
        <v>81</v>
      </c>
      <c r="AV267" s="12" t="s">
        <v>79</v>
      </c>
      <c r="AW267" s="12" t="s">
        <v>33</v>
      </c>
      <c r="AX267" s="12" t="s">
        <v>71</v>
      </c>
      <c r="AY267" s="151" t="s">
        <v>163</v>
      </c>
    </row>
    <row r="268" spans="2:65" s="12" customFormat="1" ht="10.199999999999999">
      <c r="B268" s="149"/>
      <c r="D268" s="150" t="s">
        <v>174</v>
      </c>
      <c r="E268" s="151" t="s">
        <v>19</v>
      </c>
      <c r="F268" s="152" t="s">
        <v>560</v>
      </c>
      <c r="H268" s="151" t="s">
        <v>19</v>
      </c>
      <c r="I268" s="153"/>
      <c r="L268" s="149"/>
      <c r="M268" s="154"/>
      <c r="T268" s="155"/>
      <c r="AT268" s="151" t="s">
        <v>174</v>
      </c>
      <c r="AU268" s="151" t="s">
        <v>81</v>
      </c>
      <c r="AV268" s="12" t="s">
        <v>79</v>
      </c>
      <c r="AW268" s="12" t="s">
        <v>33</v>
      </c>
      <c r="AX268" s="12" t="s">
        <v>71</v>
      </c>
      <c r="AY268" s="151" t="s">
        <v>163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707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3" customFormat="1" ht="10.199999999999999">
      <c r="B270" s="156"/>
      <c r="D270" s="150" t="s">
        <v>174</v>
      </c>
      <c r="E270" s="157" t="s">
        <v>19</v>
      </c>
      <c r="F270" s="158" t="s">
        <v>856</v>
      </c>
      <c r="H270" s="159">
        <v>4.125</v>
      </c>
      <c r="I270" s="160"/>
      <c r="L270" s="156"/>
      <c r="M270" s="161"/>
      <c r="T270" s="162"/>
      <c r="AT270" s="157" t="s">
        <v>174</v>
      </c>
      <c r="AU270" s="157" t="s">
        <v>81</v>
      </c>
      <c r="AV270" s="13" t="s">
        <v>81</v>
      </c>
      <c r="AW270" s="13" t="s">
        <v>33</v>
      </c>
      <c r="AX270" s="13" t="s">
        <v>71</v>
      </c>
      <c r="AY270" s="157" t="s">
        <v>163</v>
      </c>
    </row>
    <row r="271" spans="2:65" s="14" customFormat="1" ht="10.199999999999999">
      <c r="B271" s="163"/>
      <c r="D271" s="150" t="s">
        <v>174</v>
      </c>
      <c r="E271" s="164" t="s">
        <v>19</v>
      </c>
      <c r="F271" s="165" t="s">
        <v>177</v>
      </c>
      <c r="H271" s="166">
        <v>4.125</v>
      </c>
      <c r="I271" s="167"/>
      <c r="L271" s="163"/>
      <c r="M271" s="168"/>
      <c r="T271" s="169"/>
      <c r="AT271" s="164" t="s">
        <v>174</v>
      </c>
      <c r="AU271" s="164" t="s">
        <v>81</v>
      </c>
      <c r="AV271" s="14" t="s">
        <v>170</v>
      </c>
      <c r="AW271" s="14" t="s">
        <v>33</v>
      </c>
      <c r="AX271" s="14" t="s">
        <v>79</v>
      </c>
      <c r="AY271" s="164" t="s">
        <v>163</v>
      </c>
    </row>
    <row r="272" spans="2:65" s="1" customFormat="1" ht="16.5" customHeight="1">
      <c r="B272" s="33"/>
      <c r="C272" s="132" t="s">
        <v>516</v>
      </c>
      <c r="D272" s="132" t="s">
        <v>165</v>
      </c>
      <c r="E272" s="133" t="s">
        <v>362</v>
      </c>
      <c r="F272" s="134" t="s">
        <v>363</v>
      </c>
      <c r="G272" s="135" t="s">
        <v>185</v>
      </c>
      <c r="H272" s="136">
        <v>4.125</v>
      </c>
      <c r="I272" s="137"/>
      <c r="J272" s="138">
        <f>ROUND(I272*H272,2)</f>
        <v>0</v>
      </c>
      <c r="K272" s="134" t="s">
        <v>169</v>
      </c>
      <c r="L272" s="33"/>
      <c r="M272" s="139" t="s">
        <v>19</v>
      </c>
      <c r="N272" s="140" t="s">
        <v>42</v>
      </c>
      <c r="P272" s="141">
        <f>O272*H272</f>
        <v>0</v>
      </c>
      <c r="Q272" s="141">
        <v>1.9300000000000001E-3</v>
      </c>
      <c r="R272" s="141">
        <f>Q272*H272</f>
        <v>7.9612499999999996E-3</v>
      </c>
      <c r="S272" s="141">
        <v>0</v>
      </c>
      <c r="T272" s="142">
        <f>S272*H272</f>
        <v>0</v>
      </c>
      <c r="AR272" s="143" t="s">
        <v>266</v>
      </c>
      <c r="AT272" s="143" t="s">
        <v>165</v>
      </c>
      <c r="AU272" s="143" t="s">
        <v>81</v>
      </c>
      <c r="AY272" s="18" t="s">
        <v>163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79</v>
      </c>
      <c r="BK272" s="144">
        <f>ROUND(I272*H272,2)</f>
        <v>0</v>
      </c>
      <c r="BL272" s="18" t="s">
        <v>266</v>
      </c>
      <c r="BM272" s="143" t="s">
        <v>577</v>
      </c>
    </row>
    <row r="273" spans="2:65" s="1" customFormat="1" ht="10.199999999999999">
      <c r="B273" s="33"/>
      <c r="D273" s="145" t="s">
        <v>172</v>
      </c>
      <c r="F273" s="146" t="s">
        <v>365</v>
      </c>
      <c r="I273" s="147"/>
      <c r="L273" s="33"/>
      <c r="M273" s="148"/>
      <c r="T273" s="54"/>
      <c r="AT273" s="18" t="s">
        <v>172</v>
      </c>
      <c r="AU273" s="18" t="s">
        <v>81</v>
      </c>
    </row>
    <row r="274" spans="2:65" s="12" customFormat="1" ht="10.199999999999999">
      <c r="B274" s="149"/>
      <c r="D274" s="150" t="s">
        <v>174</v>
      </c>
      <c r="E274" s="151" t="s">
        <v>19</v>
      </c>
      <c r="F274" s="152" t="s">
        <v>821</v>
      </c>
      <c r="H274" s="151" t="s">
        <v>19</v>
      </c>
      <c r="I274" s="153"/>
      <c r="L274" s="149"/>
      <c r="M274" s="154"/>
      <c r="T274" s="155"/>
      <c r="AT274" s="151" t="s">
        <v>174</v>
      </c>
      <c r="AU274" s="151" t="s">
        <v>81</v>
      </c>
      <c r="AV274" s="12" t="s">
        <v>79</v>
      </c>
      <c r="AW274" s="12" t="s">
        <v>33</v>
      </c>
      <c r="AX274" s="12" t="s">
        <v>71</v>
      </c>
      <c r="AY274" s="151" t="s">
        <v>163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560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2" customFormat="1" ht="10.199999999999999">
      <c r="B276" s="149"/>
      <c r="D276" s="150" t="s">
        <v>174</v>
      </c>
      <c r="E276" s="151" t="s">
        <v>19</v>
      </c>
      <c r="F276" s="152" t="s">
        <v>707</v>
      </c>
      <c r="H276" s="151" t="s">
        <v>19</v>
      </c>
      <c r="I276" s="153"/>
      <c r="L276" s="149"/>
      <c r="M276" s="154"/>
      <c r="T276" s="155"/>
      <c r="AT276" s="151" t="s">
        <v>174</v>
      </c>
      <c r="AU276" s="151" t="s">
        <v>81</v>
      </c>
      <c r="AV276" s="12" t="s">
        <v>79</v>
      </c>
      <c r="AW276" s="12" t="s">
        <v>33</v>
      </c>
      <c r="AX276" s="12" t="s">
        <v>71</v>
      </c>
      <c r="AY276" s="151" t="s">
        <v>163</v>
      </c>
    </row>
    <row r="277" spans="2:65" s="13" customFormat="1" ht="10.199999999999999">
      <c r="B277" s="156"/>
      <c r="D277" s="150" t="s">
        <v>174</v>
      </c>
      <c r="E277" s="157" t="s">
        <v>19</v>
      </c>
      <c r="F277" s="158" t="s">
        <v>856</v>
      </c>
      <c r="H277" s="159">
        <v>4.125</v>
      </c>
      <c r="I277" s="160"/>
      <c r="L277" s="156"/>
      <c r="M277" s="161"/>
      <c r="T277" s="162"/>
      <c r="AT277" s="157" t="s">
        <v>174</v>
      </c>
      <c r="AU277" s="157" t="s">
        <v>81</v>
      </c>
      <c r="AV277" s="13" t="s">
        <v>81</v>
      </c>
      <c r="AW277" s="13" t="s">
        <v>33</v>
      </c>
      <c r="AX277" s="13" t="s">
        <v>71</v>
      </c>
      <c r="AY277" s="157" t="s">
        <v>163</v>
      </c>
    </row>
    <row r="278" spans="2:65" s="14" customFormat="1" ht="10.199999999999999">
      <c r="B278" s="163"/>
      <c r="D278" s="150" t="s">
        <v>174</v>
      </c>
      <c r="E278" s="164" t="s">
        <v>19</v>
      </c>
      <c r="F278" s="165" t="s">
        <v>177</v>
      </c>
      <c r="H278" s="166">
        <v>4.125</v>
      </c>
      <c r="I278" s="167"/>
      <c r="L278" s="163"/>
      <c r="M278" s="168"/>
      <c r="T278" s="169"/>
      <c r="AT278" s="164" t="s">
        <v>174</v>
      </c>
      <c r="AU278" s="164" t="s">
        <v>81</v>
      </c>
      <c r="AV278" s="14" t="s">
        <v>170</v>
      </c>
      <c r="AW278" s="14" t="s">
        <v>33</v>
      </c>
      <c r="AX278" s="14" t="s">
        <v>79</v>
      </c>
      <c r="AY278" s="164" t="s">
        <v>163</v>
      </c>
    </row>
    <row r="279" spans="2:65" s="11" customFormat="1" ht="25.95" customHeight="1">
      <c r="B279" s="120"/>
      <c r="D279" s="121" t="s">
        <v>70</v>
      </c>
      <c r="E279" s="122" t="s">
        <v>281</v>
      </c>
      <c r="F279" s="122" t="s">
        <v>282</v>
      </c>
      <c r="I279" s="123"/>
      <c r="J279" s="124">
        <f>BK279</f>
        <v>0</v>
      </c>
      <c r="L279" s="120"/>
      <c r="M279" s="125"/>
      <c r="P279" s="126">
        <f>P280</f>
        <v>0</v>
      </c>
      <c r="R279" s="126">
        <f>R280</f>
        <v>0</v>
      </c>
      <c r="T279" s="127">
        <f>T280</f>
        <v>0</v>
      </c>
      <c r="AR279" s="121" t="s">
        <v>195</v>
      </c>
      <c r="AT279" s="128" t="s">
        <v>70</v>
      </c>
      <c r="AU279" s="128" t="s">
        <v>71</v>
      </c>
      <c r="AY279" s="121" t="s">
        <v>163</v>
      </c>
      <c r="BK279" s="129">
        <f>BK280</f>
        <v>0</v>
      </c>
    </row>
    <row r="280" spans="2:65" s="1" customFormat="1" ht="16.5" customHeight="1">
      <c r="B280" s="33"/>
      <c r="C280" s="132" t="s">
        <v>7</v>
      </c>
      <c r="D280" s="132" t="s">
        <v>165</v>
      </c>
      <c r="E280" s="133" t="s">
        <v>284</v>
      </c>
      <c r="F280" s="134" t="s">
        <v>285</v>
      </c>
      <c r="G280" s="135" t="s">
        <v>286</v>
      </c>
      <c r="H280" s="188"/>
      <c r="I280" s="137"/>
      <c r="J280" s="138">
        <f>ROUND(I280*H280,2)</f>
        <v>0</v>
      </c>
      <c r="K280" s="134" t="s">
        <v>19</v>
      </c>
      <c r="L280" s="33"/>
      <c r="M280" s="189" t="s">
        <v>19</v>
      </c>
      <c r="N280" s="190" t="s">
        <v>42</v>
      </c>
      <c r="O280" s="191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AR280" s="143" t="s">
        <v>170</v>
      </c>
      <c r="AT280" s="143" t="s">
        <v>165</v>
      </c>
      <c r="AU280" s="143" t="s">
        <v>79</v>
      </c>
      <c r="AY280" s="18" t="s">
        <v>163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79</v>
      </c>
      <c r="BK280" s="144">
        <f>ROUND(I280*H280,2)</f>
        <v>0</v>
      </c>
      <c r="BL280" s="18" t="s">
        <v>170</v>
      </c>
      <c r="BM280" s="143" t="s">
        <v>453</v>
      </c>
    </row>
    <row r="281" spans="2:65" s="1" customFormat="1" ht="6.9" customHeight="1"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33"/>
    </row>
  </sheetData>
  <sheetProtection algorithmName="SHA-512" hashValue="kqOaVfATUCtDraUsH2DRmYEbQOizvTl7Az30PyYE6zZZ6ICsgJ3TkWQqa4hsHsLk+wELsFaZTxpMvr3BtF0KfA==" saltValue="7f9SIJS3HIl2bHzni4i9l/PAUxlRQFbEZr+FcDuIgPpUsQwhKFSTO6ktJ4ICLKUQgB6p2mHz0YXGt4MSC0CvzA==" spinCount="100000" sheet="1" objects="1" scenarios="1" formatColumns="0" formatRows="0" autoFilter="0"/>
  <autoFilter ref="C93:K280" xr:uid="{00000000-0009-0000-0000-00000C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C00-000000000000}"/>
    <hyperlink ref="F120" r:id="rId2" xr:uid="{00000000-0004-0000-0C00-000001000000}"/>
    <hyperlink ref="F132" r:id="rId3" xr:uid="{00000000-0004-0000-0C00-000002000000}"/>
    <hyperlink ref="F143" r:id="rId4" xr:uid="{00000000-0004-0000-0C00-000003000000}"/>
    <hyperlink ref="F154" r:id="rId5" xr:uid="{00000000-0004-0000-0C00-000004000000}"/>
    <hyperlink ref="F165" r:id="rId6" xr:uid="{00000000-0004-0000-0C00-000005000000}"/>
    <hyperlink ref="F175" r:id="rId7" xr:uid="{00000000-0004-0000-0C00-000006000000}"/>
    <hyperlink ref="F185" r:id="rId8" xr:uid="{00000000-0004-0000-0C00-000007000000}"/>
    <hyperlink ref="F196" r:id="rId9" xr:uid="{00000000-0004-0000-0C00-000008000000}"/>
    <hyperlink ref="F208" r:id="rId10" xr:uid="{00000000-0004-0000-0C00-000009000000}"/>
    <hyperlink ref="F231" r:id="rId11" xr:uid="{00000000-0004-0000-0C00-00000A000000}"/>
    <hyperlink ref="F235" r:id="rId12" xr:uid="{00000000-0004-0000-0C00-00000B000000}"/>
    <hyperlink ref="F256" r:id="rId13" xr:uid="{00000000-0004-0000-0C00-00000C000000}"/>
    <hyperlink ref="F259" r:id="rId14" xr:uid="{00000000-0004-0000-0C00-00000D000000}"/>
    <hyperlink ref="F266" r:id="rId15" xr:uid="{00000000-0004-0000-0C00-00000E000000}"/>
    <hyperlink ref="F273" r:id="rId16" xr:uid="{00000000-0004-0000-0C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9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857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ROUND(J95,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ROUND((SUM(BE95:BE292)),  2)</f>
        <v>0</v>
      </c>
      <c r="I35" s="94">
        <v>0.21</v>
      </c>
      <c r="J35" s="84">
        <f>ROUND(((SUM(BE95:BE292))*I35),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ROUND((SUM(BF95:BF292)),  2)</f>
        <v>0</v>
      </c>
      <c r="I36" s="94">
        <v>0.12</v>
      </c>
      <c r="J36" s="84">
        <f>ROUND(((SUM(BF95:BF292))*I36),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ROUND((SUM(BG95:BG292)),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ROUND((SUM(BH95:BH292)),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ROUND((SUM(BI95:BI292)),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0212 - Překážka 12 - Rozjezdový mini bank s grind boxem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J95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J96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J97</f>
        <v>0</v>
      </c>
      <c r="L65" s="108"/>
    </row>
    <row r="66" spans="2:12" s="9" customFormat="1" ht="19.95" customHeight="1">
      <c r="B66" s="108"/>
      <c r="D66" s="109" t="s">
        <v>455</v>
      </c>
      <c r="E66" s="110"/>
      <c r="F66" s="110"/>
      <c r="G66" s="110"/>
      <c r="H66" s="110"/>
      <c r="I66" s="110"/>
      <c r="J66" s="111">
        <f>J125</f>
        <v>0</v>
      </c>
      <c r="L66" s="108"/>
    </row>
    <row r="67" spans="2:12" s="9" customFormat="1" ht="19.95" customHeight="1">
      <c r="B67" s="108"/>
      <c r="D67" s="109" t="s">
        <v>368</v>
      </c>
      <c r="E67" s="110"/>
      <c r="F67" s="110"/>
      <c r="G67" s="110"/>
      <c r="H67" s="110"/>
      <c r="I67" s="110"/>
      <c r="J67" s="111">
        <f>J161</f>
        <v>0</v>
      </c>
      <c r="L67" s="108"/>
    </row>
    <row r="68" spans="2:12" s="9" customFormat="1" ht="19.95" customHeight="1">
      <c r="B68" s="108"/>
      <c r="D68" s="109" t="s">
        <v>369</v>
      </c>
      <c r="E68" s="110"/>
      <c r="F68" s="110"/>
      <c r="G68" s="110"/>
      <c r="H68" s="110"/>
      <c r="I68" s="110"/>
      <c r="J68" s="111">
        <f>J226</f>
        <v>0</v>
      </c>
      <c r="L68" s="108"/>
    </row>
    <row r="69" spans="2:12" s="9" customFormat="1" ht="19.95" customHeight="1">
      <c r="B69" s="108"/>
      <c r="D69" s="109" t="s">
        <v>292</v>
      </c>
      <c r="E69" s="110"/>
      <c r="F69" s="110"/>
      <c r="G69" s="110"/>
      <c r="H69" s="110"/>
      <c r="I69" s="110"/>
      <c r="J69" s="111">
        <f>J241</f>
        <v>0</v>
      </c>
      <c r="L69" s="108"/>
    </row>
    <row r="70" spans="2:12" s="8" customFormat="1" ht="24.9" customHeight="1">
      <c r="B70" s="104"/>
      <c r="D70" s="105" t="s">
        <v>293</v>
      </c>
      <c r="E70" s="106"/>
      <c r="F70" s="106"/>
      <c r="G70" s="106"/>
      <c r="H70" s="106"/>
      <c r="I70" s="106"/>
      <c r="J70" s="107">
        <f>J244</f>
        <v>0</v>
      </c>
      <c r="L70" s="104"/>
    </row>
    <row r="71" spans="2:12" s="9" customFormat="1" ht="19.95" customHeight="1">
      <c r="B71" s="108"/>
      <c r="D71" s="109" t="s">
        <v>294</v>
      </c>
      <c r="E71" s="110"/>
      <c r="F71" s="110"/>
      <c r="G71" s="110"/>
      <c r="H71" s="110"/>
      <c r="I71" s="110"/>
      <c r="J71" s="111">
        <f>J245</f>
        <v>0</v>
      </c>
      <c r="L71" s="108"/>
    </row>
    <row r="72" spans="2:12" s="9" customFormat="1" ht="19.95" customHeight="1">
      <c r="B72" s="108"/>
      <c r="D72" s="109" t="s">
        <v>295</v>
      </c>
      <c r="E72" s="110"/>
      <c r="F72" s="110"/>
      <c r="G72" s="110"/>
      <c r="H72" s="110"/>
      <c r="I72" s="110"/>
      <c r="J72" s="111">
        <f>J269</f>
        <v>0</v>
      </c>
      <c r="L72" s="108"/>
    </row>
    <row r="73" spans="2:12" s="8" customFormat="1" ht="24.9" customHeight="1">
      <c r="B73" s="104"/>
      <c r="D73" s="105" t="s">
        <v>147</v>
      </c>
      <c r="E73" s="106"/>
      <c r="F73" s="106"/>
      <c r="G73" s="106"/>
      <c r="H73" s="106"/>
      <c r="I73" s="106"/>
      <c r="J73" s="107">
        <f>J291</f>
        <v>0</v>
      </c>
      <c r="L73" s="104"/>
    </row>
    <row r="74" spans="2:12" s="1" customFormat="1" ht="21.75" customHeight="1">
      <c r="B74" s="33"/>
      <c r="L74" s="33"/>
    </row>
    <row r="75" spans="2:12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>
      <c r="B80" s="33"/>
      <c r="C80" s="22" t="s">
        <v>148</v>
      </c>
      <c r="L80" s="33"/>
    </row>
    <row r="81" spans="2:63" s="1" customFormat="1" ht="6.9" customHeight="1">
      <c r="B81" s="33"/>
      <c r="L81" s="33"/>
    </row>
    <row r="82" spans="2:63" s="1" customFormat="1" ht="12" customHeight="1">
      <c r="B82" s="33"/>
      <c r="C82" s="28" t="s">
        <v>16</v>
      </c>
      <c r="L82" s="33"/>
    </row>
    <row r="83" spans="2:63" s="1" customFormat="1" ht="16.5" customHeight="1">
      <c r="B83" s="33"/>
      <c r="E83" s="323" t="str">
        <f>E7</f>
        <v>Novostavba skateparkového hřiště, Bystřice pod Hostýnem revize</v>
      </c>
      <c r="F83" s="324"/>
      <c r="G83" s="324"/>
      <c r="H83" s="324"/>
      <c r="L83" s="33"/>
    </row>
    <row r="84" spans="2:63" ht="12" customHeight="1">
      <c r="B84" s="21"/>
      <c r="C84" s="28" t="s">
        <v>138</v>
      </c>
      <c r="L84" s="21"/>
    </row>
    <row r="85" spans="2:63" s="1" customFormat="1" ht="16.5" customHeight="1">
      <c r="B85" s="33"/>
      <c r="E85" s="323" t="s">
        <v>288</v>
      </c>
      <c r="F85" s="325"/>
      <c r="G85" s="325"/>
      <c r="H85" s="325"/>
      <c r="L85" s="33"/>
    </row>
    <row r="86" spans="2:63" s="1" customFormat="1" ht="12" customHeight="1">
      <c r="B86" s="33"/>
      <c r="C86" s="28" t="s">
        <v>289</v>
      </c>
      <c r="L86" s="33"/>
    </row>
    <row r="87" spans="2:63" s="1" customFormat="1" ht="16.5" customHeight="1">
      <c r="B87" s="33"/>
      <c r="E87" s="287" t="str">
        <f>E11</f>
        <v>0212 - Překážka 12 - Rozjezdový mini bank s grind boxem</v>
      </c>
      <c r="F87" s="325"/>
      <c r="G87" s="325"/>
      <c r="H87" s="325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8" t="s">
        <v>21</v>
      </c>
      <c r="F89" s="26" t="str">
        <f>F14</f>
        <v xml:space="preserve"> </v>
      </c>
      <c r="I89" s="28" t="s">
        <v>23</v>
      </c>
      <c r="J89" s="50" t="str">
        <f>IF(J14="","",J14)</f>
        <v>9. 3. 2026</v>
      </c>
      <c r="L89" s="33"/>
    </row>
    <row r="90" spans="2:63" s="1" customFormat="1" ht="6.9" customHeight="1">
      <c r="B90" s="33"/>
      <c r="L90" s="33"/>
    </row>
    <row r="91" spans="2:63" s="1" customFormat="1" ht="25.65" customHeight="1">
      <c r="B91" s="33"/>
      <c r="C91" s="28" t="s">
        <v>25</v>
      </c>
      <c r="F91" s="26" t="str">
        <f>E17</f>
        <v>Město Bystřice pod Hostýnem</v>
      </c>
      <c r="I91" s="28" t="s">
        <v>31</v>
      </c>
      <c r="J91" s="31" t="str">
        <f>E23</f>
        <v>Michal Langoš, Hranice na Moravě</v>
      </c>
      <c r="L91" s="33"/>
    </row>
    <row r="92" spans="2:63" s="1" customFormat="1" ht="15.15" customHeight="1">
      <c r="B92" s="33"/>
      <c r="C92" s="28" t="s">
        <v>29</v>
      </c>
      <c r="F92" s="26" t="str">
        <f>IF(E20="","",E20)</f>
        <v>Vyplň údaj</v>
      </c>
      <c r="I92" s="28" t="s">
        <v>34</v>
      </c>
      <c r="J92" s="31" t="str">
        <f>E26</f>
        <v xml:space="preserve"> 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12"/>
      <c r="C94" s="113" t="s">
        <v>149</v>
      </c>
      <c r="D94" s="114" t="s">
        <v>56</v>
      </c>
      <c r="E94" s="114" t="s">
        <v>52</v>
      </c>
      <c r="F94" s="114" t="s">
        <v>53</v>
      </c>
      <c r="G94" s="114" t="s">
        <v>150</v>
      </c>
      <c r="H94" s="114" t="s">
        <v>151</v>
      </c>
      <c r="I94" s="114" t="s">
        <v>152</v>
      </c>
      <c r="J94" s="114" t="s">
        <v>142</v>
      </c>
      <c r="K94" s="115" t="s">
        <v>153</v>
      </c>
      <c r="L94" s="112"/>
      <c r="M94" s="57" t="s">
        <v>19</v>
      </c>
      <c r="N94" s="58" t="s">
        <v>41</v>
      </c>
      <c r="O94" s="58" t="s">
        <v>154</v>
      </c>
      <c r="P94" s="58" t="s">
        <v>155</v>
      </c>
      <c r="Q94" s="58" t="s">
        <v>156</v>
      </c>
      <c r="R94" s="58" t="s">
        <v>157</v>
      </c>
      <c r="S94" s="58" t="s">
        <v>158</v>
      </c>
      <c r="T94" s="59" t="s">
        <v>159</v>
      </c>
    </row>
    <row r="95" spans="2:63" s="1" customFormat="1" ht="22.8" customHeight="1">
      <c r="B95" s="33"/>
      <c r="C95" s="62" t="s">
        <v>160</v>
      </c>
      <c r="J95" s="116">
        <f>BK95</f>
        <v>0</v>
      </c>
      <c r="L95" s="33"/>
      <c r="M95" s="60"/>
      <c r="N95" s="51"/>
      <c r="O95" s="51"/>
      <c r="P95" s="117">
        <f>P96+P244+P291</f>
        <v>0</v>
      </c>
      <c r="Q95" s="51"/>
      <c r="R95" s="117">
        <f>R96+R244+R291</f>
        <v>10.584625730000003</v>
      </c>
      <c r="S95" s="51"/>
      <c r="T95" s="118">
        <f>T96+T244+T291</f>
        <v>0</v>
      </c>
      <c r="AT95" s="18" t="s">
        <v>70</v>
      </c>
      <c r="AU95" s="18" t="s">
        <v>143</v>
      </c>
      <c r="BK95" s="119">
        <f>BK96+BK244+BK291</f>
        <v>0</v>
      </c>
    </row>
    <row r="96" spans="2:63" s="11" customFormat="1" ht="25.95" customHeight="1">
      <c r="B96" s="120"/>
      <c r="D96" s="121" t="s">
        <v>70</v>
      </c>
      <c r="E96" s="122" t="s">
        <v>161</v>
      </c>
      <c r="F96" s="122" t="s">
        <v>162</v>
      </c>
      <c r="I96" s="123"/>
      <c r="J96" s="124">
        <f>BK96</f>
        <v>0</v>
      </c>
      <c r="L96" s="120"/>
      <c r="M96" s="125"/>
      <c r="P96" s="126">
        <f>P97+P125+P161+P226+P241</f>
        <v>0</v>
      </c>
      <c r="R96" s="126">
        <f>R97+R125+R161+R226+R241</f>
        <v>10.569072540000002</v>
      </c>
      <c r="T96" s="127">
        <f>T97+T125+T161+T226+T241</f>
        <v>0</v>
      </c>
      <c r="AR96" s="121" t="s">
        <v>79</v>
      </c>
      <c r="AT96" s="128" t="s">
        <v>70</v>
      </c>
      <c r="AU96" s="128" t="s">
        <v>71</v>
      </c>
      <c r="AY96" s="121" t="s">
        <v>163</v>
      </c>
      <c r="BK96" s="129">
        <f>BK97+BK125+BK161+BK226+BK241</f>
        <v>0</v>
      </c>
    </row>
    <row r="97" spans="2:65" s="11" customFormat="1" ht="22.8" customHeight="1">
      <c r="B97" s="120"/>
      <c r="D97" s="121" t="s">
        <v>70</v>
      </c>
      <c r="E97" s="130" t="s">
        <v>81</v>
      </c>
      <c r="F97" s="130" t="s">
        <v>296</v>
      </c>
      <c r="I97" s="123"/>
      <c r="J97" s="131">
        <f>BK97</f>
        <v>0</v>
      </c>
      <c r="L97" s="120"/>
      <c r="M97" s="125"/>
      <c r="P97" s="126">
        <f>SUM(P98:P124)</f>
        <v>0</v>
      </c>
      <c r="R97" s="126">
        <f>SUM(R98:R124)</f>
        <v>6.2385253000000009</v>
      </c>
      <c r="T97" s="127">
        <f>SUM(T98:T124)</f>
        <v>0</v>
      </c>
      <c r="AR97" s="121" t="s">
        <v>79</v>
      </c>
      <c r="AT97" s="128" t="s">
        <v>70</v>
      </c>
      <c r="AU97" s="128" t="s">
        <v>79</v>
      </c>
      <c r="AY97" s="121" t="s">
        <v>163</v>
      </c>
      <c r="BK97" s="129">
        <f>SUM(BK98:BK124)</f>
        <v>0</v>
      </c>
    </row>
    <row r="98" spans="2:65" s="1" customFormat="1" ht="24.15" customHeight="1">
      <c r="B98" s="33"/>
      <c r="C98" s="132" t="s">
        <v>79</v>
      </c>
      <c r="D98" s="132" t="s">
        <v>165</v>
      </c>
      <c r="E98" s="133" t="s">
        <v>370</v>
      </c>
      <c r="F98" s="134" t="s">
        <v>371</v>
      </c>
      <c r="G98" s="135" t="s">
        <v>185</v>
      </c>
      <c r="H98" s="136">
        <v>9.6199999999999992</v>
      </c>
      <c r="I98" s="137"/>
      <c r="J98" s="138">
        <f>ROUND(I98*H98,2)</f>
        <v>0</v>
      </c>
      <c r="K98" s="134" t="s">
        <v>169</v>
      </c>
      <c r="L98" s="33"/>
      <c r="M98" s="139" t="s">
        <v>19</v>
      </c>
      <c r="N98" s="140" t="s">
        <v>42</v>
      </c>
      <c r="P98" s="141">
        <f>O98*H98</f>
        <v>0</v>
      </c>
      <c r="Q98" s="141">
        <v>1.3999999999999999E-4</v>
      </c>
      <c r="R98" s="141">
        <f>Q98*H98</f>
        <v>1.3467999999999998E-3</v>
      </c>
      <c r="S98" s="141">
        <v>0</v>
      </c>
      <c r="T98" s="142">
        <f>S98*H98</f>
        <v>0</v>
      </c>
      <c r="AR98" s="143" t="s">
        <v>170</v>
      </c>
      <c r="AT98" s="143" t="s">
        <v>165</v>
      </c>
      <c r="AU98" s="143" t="s">
        <v>81</v>
      </c>
      <c r="AY98" s="18" t="s">
        <v>163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79</v>
      </c>
      <c r="BK98" s="144">
        <f>ROUND(I98*H98,2)</f>
        <v>0</v>
      </c>
      <c r="BL98" s="18" t="s">
        <v>170</v>
      </c>
      <c r="BM98" s="143" t="s">
        <v>372</v>
      </c>
    </row>
    <row r="99" spans="2:65" s="1" customFormat="1" ht="10.199999999999999">
      <c r="B99" s="33"/>
      <c r="D99" s="145" t="s">
        <v>172</v>
      </c>
      <c r="F99" s="146" t="s">
        <v>373</v>
      </c>
      <c r="I99" s="147"/>
      <c r="L99" s="33"/>
      <c r="M99" s="148"/>
      <c r="T99" s="54"/>
      <c r="AT99" s="18" t="s">
        <v>172</v>
      </c>
      <c r="AU99" s="18" t="s">
        <v>81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858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375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859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860</v>
      </c>
      <c r="H103" s="159">
        <v>9.02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2" customFormat="1" ht="10.199999999999999">
      <c r="B104" s="149"/>
      <c r="D104" s="150" t="s">
        <v>174</v>
      </c>
      <c r="E104" s="151" t="s">
        <v>19</v>
      </c>
      <c r="F104" s="152" t="s">
        <v>861</v>
      </c>
      <c r="H104" s="151" t="s">
        <v>19</v>
      </c>
      <c r="I104" s="153"/>
      <c r="L104" s="149"/>
      <c r="M104" s="154"/>
      <c r="T104" s="155"/>
      <c r="AT104" s="151" t="s">
        <v>174</v>
      </c>
      <c r="AU104" s="151" t="s">
        <v>81</v>
      </c>
      <c r="AV104" s="12" t="s">
        <v>79</v>
      </c>
      <c r="AW104" s="12" t="s">
        <v>33</v>
      </c>
      <c r="AX104" s="12" t="s">
        <v>71</v>
      </c>
      <c r="AY104" s="151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862</v>
      </c>
      <c r="H105" s="159">
        <v>0.6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4" customFormat="1" ht="10.199999999999999">
      <c r="B106" s="163"/>
      <c r="D106" s="150" t="s">
        <v>174</v>
      </c>
      <c r="E106" s="164" t="s">
        <v>19</v>
      </c>
      <c r="F106" s="165" t="s">
        <v>177</v>
      </c>
      <c r="H106" s="166">
        <v>9.6199999999999992</v>
      </c>
      <c r="I106" s="167"/>
      <c r="L106" s="163"/>
      <c r="M106" s="168"/>
      <c r="T106" s="169"/>
      <c r="AT106" s="164" t="s">
        <v>174</v>
      </c>
      <c r="AU106" s="164" t="s">
        <v>81</v>
      </c>
      <c r="AV106" s="14" t="s">
        <v>170</v>
      </c>
      <c r="AW106" s="14" t="s">
        <v>33</v>
      </c>
      <c r="AX106" s="14" t="s">
        <v>79</v>
      </c>
      <c r="AY106" s="164" t="s">
        <v>163</v>
      </c>
    </row>
    <row r="107" spans="2:65" s="1" customFormat="1" ht="16.5" customHeight="1">
      <c r="B107" s="33"/>
      <c r="C107" s="178" t="s">
        <v>81</v>
      </c>
      <c r="D107" s="178" t="s">
        <v>241</v>
      </c>
      <c r="E107" s="179" t="s">
        <v>383</v>
      </c>
      <c r="F107" s="180" t="s">
        <v>384</v>
      </c>
      <c r="G107" s="181" t="s">
        <v>185</v>
      </c>
      <c r="H107" s="182">
        <v>11.395</v>
      </c>
      <c r="I107" s="183"/>
      <c r="J107" s="184">
        <f>ROUND(I107*H107,2)</f>
        <v>0</v>
      </c>
      <c r="K107" s="180" t="s">
        <v>169</v>
      </c>
      <c r="L107" s="185"/>
      <c r="M107" s="186" t="s">
        <v>19</v>
      </c>
      <c r="N107" s="187" t="s">
        <v>42</v>
      </c>
      <c r="P107" s="141">
        <f>O107*H107</f>
        <v>0</v>
      </c>
      <c r="Q107" s="141">
        <v>2.9999999999999997E-4</v>
      </c>
      <c r="R107" s="141">
        <f>Q107*H107</f>
        <v>3.4184999999999997E-3</v>
      </c>
      <c r="S107" s="141">
        <v>0</v>
      </c>
      <c r="T107" s="142">
        <f>S107*H107</f>
        <v>0</v>
      </c>
      <c r="AR107" s="143" t="s">
        <v>176</v>
      </c>
      <c r="AT107" s="143" t="s">
        <v>241</v>
      </c>
      <c r="AU107" s="143" t="s">
        <v>81</v>
      </c>
      <c r="AY107" s="18" t="s">
        <v>163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79</v>
      </c>
      <c r="BK107" s="144">
        <f>ROUND(I107*H107,2)</f>
        <v>0</v>
      </c>
      <c r="BL107" s="18" t="s">
        <v>170</v>
      </c>
      <c r="BM107" s="143" t="s">
        <v>385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858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375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2" customFormat="1" ht="10.199999999999999">
      <c r="B110" s="149"/>
      <c r="D110" s="150" t="s">
        <v>174</v>
      </c>
      <c r="E110" s="151" t="s">
        <v>19</v>
      </c>
      <c r="F110" s="152" t="s">
        <v>859</v>
      </c>
      <c r="H110" s="151" t="s">
        <v>19</v>
      </c>
      <c r="I110" s="153"/>
      <c r="L110" s="149"/>
      <c r="M110" s="154"/>
      <c r="T110" s="155"/>
      <c r="AT110" s="151" t="s">
        <v>174</v>
      </c>
      <c r="AU110" s="151" t="s">
        <v>81</v>
      </c>
      <c r="AV110" s="12" t="s">
        <v>79</v>
      </c>
      <c r="AW110" s="12" t="s">
        <v>33</v>
      </c>
      <c r="AX110" s="12" t="s">
        <v>71</v>
      </c>
      <c r="AY110" s="151" t="s">
        <v>163</v>
      </c>
    </row>
    <row r="111" spans="2:65" s="13" customFormat="1" ht="10.199999999999999">
      <c r="B111" s="156"/>
      <c r="D111" s="150" t="s">
        <v>174</v>
      </c>
      <c r="E111" s="157" t="s">
        <v>19</v>
      </c>
      <c r="F111" s="158" t="s">
        <v>860</v>
      </c>
      <c r="H111" s="159">
        <v>9.02</v>
      </c>
      <c r="I111" s="160"/>
      <c r="L111" s="156"/>
      <c r="M111" s="161"/>
      <c r="T111" s="162"/>
      <c r="AT111" s="157" t="s">
        <v>174</v>
      </c>
      <c r="AU111" s="157" t="s">
        <v>81</v>
      </c>
      <c r="AV111" s="13" t="s">
        <v>81</v>
      </c>
      <c r="AW111" s="13" t="s">
        <v>33</v>
      </c>
      <c r="AX111" s="13" t="s">
        <v>71</v>
      </c>
      <c r="AY111" s="157" t="s">
        <v>163</v>
      </c>
    </row>
    <row r="112" spans="2:65" s="12" customFormat="1" ht="10.199999999999999">
      <c r="B112" s="149"/>
      <c r="D112" s="150" t="s">
        <v>174</v>
      </c>
      <c r="E112" s="151" t="s">
        <v>19</v>
      </c>
      <c r="F112" s="152" t="s">
        <v>861</v>
      </c>
      <c r="H112" s="151" t="s">
        <v>19</v>
      </c>
      <c r="I112" s="153"/>
      <c r="L112" s="149"/>
      <c r="M112" s="154"/>
      <c r="T112" s="155"/>
      <c r="AT112" s="151" t="s">
        <v>174</v>
      </c>
      <c r="AU112" s="151" t="s">
        <v>81</v>
      </c>
      <c r="AV112" s="12" t="s">
        <v>79</v>
      </c>
      <c r="AW112" s="12" t="s">
        <v>33</v>
      </c>
      <c r="AX112" s="12" t="s">
        <v>71</v>
      </c>
      <c r="AY112" s="151" t="s">
        <v>163</v>
      </c>
    </row>
    <row r="113" spans="2:65" s="13" customFormat="1" ht="10.199999999999999">
      <c r="B113" s="156"/>
      <c r="D113" s="150" t="s">
        <v>174</v>
      </c>
      <c r="E113" s="157" t="s">
        <v>19</v>
      </c>
      <c r="F113" s="158" t="s">
        <v>862</v>
      </c>
      <c r="H113" s="159">
        <v>0.6</v>
      </c>
      <c r="I113" s="160"/>
      <c r="L113" s="156"/>
      <c r="M113" s="161"/>
      <c r="T113" s="162"/>
      <c r="AT113" s="157" t="s">
        <v>174</v>
      </c>
      <c r="AU113" s="157" t="s">
        <v>81</v>
      </c>
      <c r="AV113" s="13" t="s">
        <v>81</v>
      </c>
      <c r="AW113" s="13" t="s">
        <v>33</v>
      </c>
      <c r="AX113" s="13" t="s">
        <v>71</v>
      </c>
      <c r="AY113" s="157" t="s">
        <v>163</v>
      </c>
    </row>
    <row r="114" spans="2:65" s="14" customFormat="1" ht="10.199999999999999">
      <c r="B114" s="163"/>
      <c r="D114" s="150" t="s">
        <v>174</v>
      </c>
      <c r="E114" s="164" t="s">
        <v>19</v>
      </c>
      <c r="F114" s="165" t="s">
        <v>177</v>
      </c>
      <c r="H114" s="166">
        <v>9.6199999999999992</v>
      </c>
      <c r="I114" s="167"/>
      <c r="L114" s="163"/>
      <c r="M114" s="168"/>
      <c r="T114" s="169"/>
      <c r="AT114" s="164" t="s">
        <v>174</v>
      </c>
      <c r="AU114" s="164" t="s">
        <v>81</v>
      </c>
      <c r="AV114" s="14" t="s">
        <v>170</v>
      </c>
      <c r="AW114" s="14" t="s">
        <v>33</v>
      </c>
      <c r="AX114" s="14" t="s">
        <v>79</v>
      </c>
      <c r="AY114" s="164" t="s">
        <v>163</v>
      </c>
    </row>
    <row r="115" spans="2:65" s="13" customFormat="1" ht="10.199999999999999">
      <c r="B115" s="156"/>
      <c r="D115" s="150" t="s">
        <v>174</v>
      </c>
      <c r="F115" s="158" t="s">
        <v>863</v>
      </c>
      <c r="H115" s="159">
        <v>11.395</v>
      </c>
      <c r="I115" s="160"/>
      <c r="L115" s="156"/>
      <c r="M115" s="161"/>
      <c r="T115" s="162"/>
      <c r="AT115" s="157" t="s">
        <v>174</v>
      </c>
      <c r="AU115" s="157" t="s">
        <v>81</v>
      </c>
      <c r="AV115" s="13" t="s">
        <v>81</v>
      </c>
      <c r="AW115" s="13" t="s">
        <v>4</v>
      </c>
      <c r="AX115" s="13" t="s">
        <v>79</v>
      </c>
      <c r="AY115" s="157" t="s">
        <v>163</v>
      </c>
    </row>
    <row r="116" spans="2:65" s="1" customFormat="1" ht="16.5" customHeight="1">
      <c r="B116" s="33"/>
      <c r="C116" s="132" t="s">
        <v>182</v>
      </c>
      <c r="D116" s="132" t="s">
        <v>165</v>
      </c>
      <c r="E116" s="133" t="s">
        <v>387</v>
      </c>
      <c r="F116" s="134" t="s">
        <v>388</v>
      </c>
      <c r="G116" s="135" t="s">
        <v>191</v>
      </c>
      <c r="H116" s="136">
        <v>2.8860000000000001</v>
      </c>
      <c r="I116" s="137"/>
      <c r="J116" s="138">
        <f>ROUND(I116*H116,2)</f>
        <v>0</v>
      </c>
      <c r="K116" s="134" t="s">
        <v>169</v>
      </c>
      <c r="L116" s="33"/>
      <c r="M116" s="139" t="s">
        <v>19</v>
      </c>
      <c r="N116" s="140" t="s">
        <v>42</v>
      </c>
      <c r="P116" s="141">
        <f>O116*H116</f>
        <v>0</v>
      </c>
      <c r="Q116" s="141">
        <v>2.16</v>
      </c>
      <c r="R116" s="141">
        <f>Q116*H116</f>
        <v>6.2337600000000011</v>
      </c>
      <c r="S116" s="141">
        <v>0</v>
      </c>
      <c r="T116" s="142">
        <f>S116*H116</f>
        <v>0</v>
      </c>
      <c r="AR116" s="143" t="s">
        <v>170</v>
      </c>
      <c r="AT116" s="143" t="s">
        <v>165</v>
      </c>
      <c r="AU116" s="143" t="s">
        <v>81</v>
      </c>
      <c r="AY116" s="18" t="s">
        <v>163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79</v>
      </c>
      <c r="BK116" s="144">
        <f>ROUND(I116*H116,2)</f>
        <v>0</v>
      </c>
      <c r="BL116" s="18" t="s">
        <v>170</v>
      </c>
      <c r="BM116" s="143" t="s">
        <v>389</v>
      </c>
    </row>
    <row r="117" spans="2:65" s="1" customFormat="1" ht="10.199999999999999">
      <c r="B117" s="33"/>
      <c r="D117" s="145" t="s">
        <v>172</v>
      </c>
      <c r="F117" s="146" t="s">
        <v>390</v>
      </c>
      <c r="I117" s="147"/>
      <c r="L117" s="33"/>
      <c r="M117" s="148"/>
      <c r="T117" s="54"/>
      <c r="AT117" s="18" t="s">
        <v>172</v>
      </c>
      <c r="AU117" s="18" t="s">
        <v>81</v>
      </c>
    </row>
    <row r="118" spans="2:65" s="12" customFormat="1" ht="10.199999999999999">
      <c r="B118" s="149"/>
      <c r="D118" s="150" t="s">
        <v>174</v>
      </c>
      <c r="E118" s="151" t="s">
        <v>19</v>
      </c>
      <c r="F118" s="152" t="s">
        <v>858</v>
      </c>
      <c r="H118" s="151" t="s">
        <v>19</v>
      </c>
      <c r="I118" s="153"/>
      <c r="L118" s="149"/>
      <c r="M118" s="154"/>
      <c r="T118" s="155"/>
      <c r="AT118" s="151" t="s">
        <v>174</v>
      </c>
      <c r="AU118" s="151" t="s">
        <v>81</v>
      </c>
      <c r="AV118" s="12" t="s">
        <v>79</v>
      </c>
      <c r="AW118" s="12" t="s">
        <v>33</v>
      </c>
      <c r="AX118" s="12" t="s">
        <v>71</v>
      </c>
      <c r="AY118" s="151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375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2" customFormat="1" ht="10.199999999999999">
      <c r="B120" s="149"/>
      <c r="D120" s="150" t="s">
        <v>174</v>
      </c>
      <c r="E120" s="151" t="s">
        <v>19</v>
      </c>
      <c r="F120" s="152" t="s">
        <v>859</v>
      </c>
      <c r="H120" s="151" t="s">
        <v>19</v>
      </c>
      <c r="I120" s="153"/>
      <c r="L120" s="149"/>
      <c r="M120" s="154"/>
      <c r="T120" s="155"/>
      <c r="AT120" s="151" t="s">
        <v>174</v>
      </c>
      <c r="AU120" s="151" t="s">
        <v>81</v>
      </c>
      <c r="AV120" s="12" t="s">
        <v>79</v>
      </c>
      <c r="AW120" s="12" t="s">
        <v>33</v>
      </c>
      <c r="AX120" s="12" t="s">
        <v>71</v>
      </c>
      <c r="AY120" s="151" t="s">
        <v>163</v>
      </c>
    </row>
    <row r="121" spans="2:65" s="13" customFormat="1" ht="10.199999999999999">
      <c r="B121" s="156"/>
      <c r="D121" s="150" t="s">
        <v>174</v>
      </c>
      <c r="E121" s="157" t="s">
        <v>19</v>
      </c>
      <c r="F121" s="158" t="s">
        <v>864</v>
      </c>
      <c r="H121" s="159">
        <v>2.706</v>
      </c>
      <c r="I121" s="160"/>
      <c r="L121" s="156"/>
      <c r="M121" s="161"/>
      <c r="T121" s="162"/>
      <c r="AT121" s="157" t="s">
        <v>174</v>
      </c>
      <c r="AU121" s="157" t="s">
        <v>81</v>
      </c>
      <c r="AV121" s="13" t="s">
        <v>81</v>
      </c>
      <c r="AW121" s="13" t="s">
        <v>33</v>
      </c>
      <c r="AX121" s="13" t="s">
        <v>71</v>
      </c>
      <c r="AY121" s="157" t="s">
        <v>163</v>
      </c>
    </row>
    <row r="122" spans="2:65" s="12" customFormat="1" ht="10.199999999999999">
      <c r="B122" s="149"/>
      <c r="D122" s="150" t="s">
        <v>174</v>
      </c>
      <c r="E122" s="151" t="s">
        <v>19</v>
      </c>
      <c r="F122" s="152" t="s">
        <v>861</v>
      </c>
      <c r="H122" s="151" t="s">
        <v>19</v>
      </c>
      <c r="I122" s="153"/>
      <c r="L122" s="149"/>
      <c r="M122" s="154"/>
      <c r="T122" s="155"/>
      <c r="AT122" s="151" t="s">
        <v>174</v>
      </c>
      <c r="AU122" s="151" t="s">
        <v>81</v>
      </c>
      <c r="AV122" s="12" t="s">
        <v>79</v>
      </c>
      <c r="AW122" s="12" t="s">
        <v>33</v>
      </c>
      <c r="AX122" s="12" t="s">
        <v>71</v>
      </c>
      <c r="AY122" s="151" t="s">
        <v>163</v>
      </c>
    </row>
    <row r="123" spans="2:65" s="13" customFormat="1" ht="10.199999999999999">
      <c r="B123" s="156"/>
      <c r="D123" s="150" t="s">
        <v>174</v>
      </c>
      <c r="E123" s="157" t="s">
        <v>19</v>
      </c>
      <c r="F123" s="158" t="s">
        <v>865</v>
      </c>
      <c r="H123" s="159">
        <v>0.18</v>
      </c>
      <c r="I123" s="160"/>
      <c r="L123" s="156"/>
      <c r="M123" s="161"/>
      <c r="T123" s="162"/>
      <c r="AT123" s="157" t="s">
        <v>174</v>
      </c>
      <c r="AU123" s="157" t="s">
        <v>81</v>
      </c>
      <c r="AV123" s="13" t="s">
        <v>81</v>
      </c>
      <c r="AW123" s="13" t="s">
        <v>33</v>
      </c>
      <c r="AX123" s="13" t="s">
        <v>71</v>
      </c>
      <c r="AY123" s="157" t="s">
        <v>163</v>
      </c>
    </row>
    <row r="124" spans="2:65" s="14" customFormat="1" ht="10.199999999999999">
      <c r="B124" s="163"/>
      <c r="D124" s="150" t="s">
        <v>174</v>
      </c>
      <c r="E124" s="164" t="s">
        <v>19</v>
      </c>
      <c r="F124" s="165" t="s">
        <v>177</v>
      </c>
      <c r="H124" s="166">
        <v>2.8860000000000001</v>
      </c>
      <c r="I124" s="167"/>
      <c r="L124" s="163"/>
      <c r="M124" s="168"/>
      <c r="T124" s="169"/>
      <c r="AT124" s="164" t="s">
        <v>174</v>
      </c>
      <c r="AU124" s="164" t="s">
        <v>81</v>
      </c>
      <c r="AV124" s="14" t="s">
        <v>170</v>
      </c>
      <c r="AW124" s="14" t="s">
        <v>33</v>
      </c>
      <c r="AX124" s="14" t="s">
        <v>79</v>
      </c>
      <c r="AY124" s="164" t="s">
        <v>163</v>
      </c>
    </row>
    <row r="125" spans="2:65" s="11" customFormat="1" ht="22.8" customHeight="1">
      <c r="B125" s="120"/>
      <c r="D125" s="121" t="s">
        <v>70</v>
      </c>
      <c r="E125" s="130" t="s">
        <v>182</v>
      </c>
      <c r="F125" s="130" t="s">
        <v>471</v>
      </c>
      <c r="I125" s="123"/>
      <c r="J125" s="131">
        <f>BK125</f>
        <v>0</v>
      </c>
      <c r="L125" s="120"/>
      <c r="M125" s="125"/>
      <c r="P125" s="126">
        <f>SUM(P126:P160)</f>
        <v>0</v>
      </c>
      <c r="R125" s="126">
        <f>SUM(R126:R160)</f>
        <v>0.38558185</v>
      </c>
      <c r="T125" s="127">
        <f>SUM(T126:T160)</f>
        <v>0</v>
      </c>
      <c r="AR125" s="121" t="s">
        <v>79</v>
      </c>
      <c r="AT125" s="128" t="s">
        <v>70</v>
      </c>
      <c r="AU125" s="128" t="s">
        <v>79</v>
      </c>
      <c r="AY125" s="121" t="s">
        <v>163</v>
      </c>
      <c r="BK125" s="129">
        <f>SUM(BK126:BK160)</f>
        <v>0</v>
      </c>
    </row>
    <row r="126" spans="2:65" s="1" customFormat="1" ht="24.15" customHeight="1">
      <c r="B126" s="33"/>
      <c r="C126" s="132" t="s">
        <v>170</v>
      </c>
      <c r="D126" s="132" t="s">
        <v>165</v>
      </c>
      <c r="E126" s="133" t="s">
        <v>866</v>
      </c>
      <c r="F126" s="134" t="s">
        <v>867</v>
      </c>
      <c r="G126" s="135" t="s">
        <v>191</v>
      </c>
      <c r="H126" s="136">
        <v>0.15</v>
      </c>
      <c r="I126" s="137"/>
      <c r="J126" s="138">
        <f>ROUND(I126*H126,2)</f>
        <v>0</v>
      </c>
      <c r="K126" s="134" t="s">
        <v>169</v>
      </c>
      <c r="L126" s="33"/>
      <c r="M126" s="139" t="s">
        <v>19</v>
      </c>
      <c r="N126" s="140" t="s">
        <v>42</v>
      </c>
      <c r="P126" s="141">
        <f>O126*H126</f>
        <v>0</v>
      </c>
      <c r="Q126" s="141">
        <v>2.5018699999999998</v>
      </c>
      <c r="R126" s="141">
        <f>Q126*H126</f>
        <v>0.37528049999999996</v>
      </c>
      <c r="S126" s="141">
        <v>0</v>
      </c>
      <c r="T126" s="142">
        <f>S126*H126</f>
        <v>0</v>
      </c>
      <c r="AR126" s="143" t="s">
        <v>170</v>
      </c>
      <c r="AT126" s="143" t="s">
        <v>165</v>
      </c>
      <c r="AU126" s="143" t="s">
        <v>81</v>
      </c>
      <c r="AY126" s="18" t="s">
        <v>163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79</v>
      </c>
      <c r="BK126" s="144">
        <f>ROUND(I126*H126,2)</f>
        <v>0</v>
      </c>
      <c r="BL126" s="18" t="s">
        <v>170</v>
      </c>
      <c r="BM126" s="143" t="s">
        <v>868</v>
      </c>
    </row>
    <row r="127" spans="2:65" s="1" customFormat="1" ht="10.199999999999999">
      <c r="B127" s="33"/>
      <c r="D127" s="145" t="s">
        <v>172</v>
      </c>
      <c r="F127" s="146" t="s">
        <v>869</v>
      </c>
      <c r="I127" s="147"/>
      <c r="L127" s="33"/>
      <c r="M127" s="148"/>
      <c r="T127" s="54"/>
      <c r="AT127" s="18" t="s">
        <v>172</v>
      </c>
      <c r="AU127" s="18" t="s">
        <v>81</v>
      </c>
    </row>
    <row r="128" spans="2:65" s="12" customFormat="1" ht="10.199999999999999">
      <c r="B128" s="149"/>
      <c r="D128" s="150" t="s">
        <v>174</v>
      </c>
      <c r="E128" s="151" t="s">
        <v>19</v>
      </c>
      <c r="F128" s="152" t="s">
        <v>858</v>
      </c>
      <c r="H128" s="151" t="s">
        <v>19</v>
      </c>
      <c r="I128" s="153"/>
      <c r="L128" s="149"/>
      <c r="M128" s="154"/>
      <c r="T128" s="155"/>
      <c r="AT128" s="151" t="s">
        <v>174</v>
      </c>
      <c r="AU128" s="151" t="s">
        <v>81</v>
      </c>
      <c r="AV128" s="12" t="s">
        <v>79</v>
      </c>
      <c r="AW128" s="12" t="s">
        <v>33</v>
      </c>
      <c r="AX128" s="12" t="s">
        <v>71</v>
      </c>
      <c r="AY128" s="151" t="s">
        <v>163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530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861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3" customFormat="1" ht="10.199999999999999">
      <c r="B131" s="156"/>
      <c r="D131" s="150" t="s">
        <v>174</v>
      </c>
      <c r="E131" s="157" t="s">
        <v>19</v>
      </c>
      <c r="F131" s="158" t="s">
        <v>870</v>
      </c>
      <c r="H131" s="159">
        <v>0.15</v>
      </c>
      <c r="I131" s="160"/>
      <c r="L131" s="156"/>
      <c r="M131" s="161"/>
      <c r="T131" s="162"/>
      <c r="AT131" s="157" t="s">
        <v>174</v>
      </c>
      <c r="AU131" s="157" t="s">
        <v>81</v>
      </c>
      <c r="AV131" s="13" t="s">
        <v>81</v>
      </c>
      <c r="AW131" s="13" t="s">
        <v>33</v>
      </c>
      <c r="AX131" s="13" t="s">
        <v>71</v>
      </c>
      <c r="AY131" s="157" t="s">
        <v>163</v>
      </c>
    </row>
    <row r="132" spans="2:65" s="14" customFormat="1" ht="10.199999999999999">
      <c r="B132" s="163"/>
      <c r="D132" s="150" t="s">
        <v>174</v>
      </c>
      <c r="E132" s="164" t="s">
        <v>19</v>
      </c>
      <c r="F132" s="165" t="s">
        <v>177</v>
      </c>
      <c r="H132" s="166">
        <v>0.15</v>
      </c>
      <c r="I132" s="167"/>
      <c r="L132" s="163"/>
      <c r="M132" s="168"/>
      <c r="T132" s="169"/>
      <c r="AT132" s="164" t="s">
        <v>174</v>
      </c>
      <c r="AU132" s="164" t="s">
        <v>81</v>
      </c>
      <c r="AV132" s="14" t="s">
        <v>170</v>
      </c>
      <c r="AW132" s="14" t="s">
        <v>33</v>
      </c>
      <c r="AX132" s="14" t="s">
        <v>79</v>
      </c>
      <c r="AY132" s="164" t="s">
        <v>163</v>
      </c>
    </row>
    <row r="133" spans="2:65" s="1" customFormat="1" ht="16.5" customHeight="1">
      <c r="B133" s="33"/>
      <c r="C133" s="132" t="s">
        <v>195</v>
      </c>
      <c r="D133" s="132" t="s">
        <v>165</v>
      </c>
      <c r="E133" s="133" t="s">
        <v>871</v>
      </c>
      <c r="F133" s="134" t="s">
        <v>872</v>
      </c>
      <c r="G133" s="135" t="s">
        <v>185</v>
      </c>
      <c r="H133" s="136">
        <v>0.95</v>
      </c>
      <c r="I133" s="137"/>
      <c r="J133" s="138">
        <f>ROUND(I133*H133,2)</f>
        <v>0</v>
      </c>
      <c r="K133" s="134" t="s">
        <v>169</v>
      </c>
      <c r="L133" s="33"/>
      <c r="M133" s="139" t="s">
        <v>19</v>
      </c>
      <c r="N133" s="140" t="s">
        <v>42</v>
      </c>
      <c r="P133" s="141">
        <f>O133*H133</f>
        <v>0</v>
      </c>
      <c r="Q133" s="141">
        <v>2.7499999999999998E-3</v>
      </c>
      <c r="R133" s="141">
        <f>Q133*H133</f>
        <v>2.6124999999999998E-3</v>
      </c>
      <c r="S133" s="141">
        <v>0</v>
      </c>
      <c r="T133" s="142">
        <f>S133*H133</f>
        <v>0</v>
      </c>
      <c r="AR133" s="143" t="s">
        <v>170</v>
      </c>
      <c r="AT133" s="143" t="s">
        <v>165</v>
      </c>
      <c r="AU133" s="143" t="s">
        <v>81</v>
      </c>
      <c r="AY133" s="18" t="s">
        <v>163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170</v>
      </c>
      <c r="BM133" s="143" t="s">
        <v>873</v>
      </c>
    </row>
    <row r="134" spans="2:65" s="1" customFormat="1" ht="10.199999999999999">
      <c r="B134" s="33"/>
      <c r="D134" s="145" t="s">
        <v>172</v>
      </c>
      <c r="F134" s="146" t="s">
        <v>874</v>
      </c>
      <c r="I134" s="147"/>
      <c r="L134" s="33"/>
      <c r="M134" s="148"/>
      <c r="T134" s="54"/>
      <c r="AT134" s="18" t="s">
        <v>172</v>
      </c>
      <c r="AU134" s="18" t="s">
        <v>81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858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530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861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3" customFormat="1" ht="10.199999999999999">
      <c r="B138" s="156"/>
      <c r="D138" s="150" t="s">
        <v>174</v>
      </c>
      <c r="E138" s="157" t="s">
        <v>19</v>
      </c>
      <c r="F138" s="158" t="s">
        <v>875</v>
      </c>
      <c r="H138" s="159">
        <v>0.95</v>
      </c>
      <c r="I138" s="160"/>
      <c r="L138" s="156"/>
      <c r="M138" s="161"/>
      <c r="T138" s="162"/>
      <c r="AT138" s="157" t="s">
        <v>174</v>
      </c>
      <c r="AU138" s="157" t="s">
        <v>81</v>
      </c>
      <c r="AV138" s="13" t="s">
        <v>81</v>
      </c>
      <c r="AW138" s="13" t="s">
        <v>33</v>
      </c>
      <c r="AX138" s="13" t="s">
        <v>71</v>
      </c>
      <c r="AY138" s="157" t="s">
        <v>163</v>
      </c>
    </row>
    <row r="139" spans="2:65" s="14" customFormat="1" ht="10.199999999999999">
      <c r="B139" s="163"/>
      <c r="D139" s="150" t="s">
        <v>174</v>
      </c>
      <c r="E139" s="164" t="s">
        <v>19</v>
      </c>
      <c r="F139" s="165" t="s">
        <v>177</v>
      </c>
      <c r="H139" s="166">
        <v>0.95</v>
      </c>
      <c r="I139" s="167"/>
      <c r="L139" s="163"/>
      <c r="M139" s="168"/>
      <c r="T139" s="169"/>
      <c r="AT139" s="164" t="s">
        <v>174</v>
      </c>
      <c r="AU139" s="164" t="s">
        <v>81</v>
      </c>
      <c r="AV139" s="14" t="s">
        <v>170</v>
      </c>
      <c r="AW139" s="14" t="s">
        <v>33</v>
      </c>
      <c r="AX139" s="14" t="s">
        <v>79</v>
      </c>
      <c r="AY139" s="164" t="s">
        <v>163</v>
      </c>
    </row>
    <row r="140" spans="2:65" s="1" customFormat="1" ht="16.5" customHeight="1">
      <c r="B140" s="33"/>
      <c r="C140" s="132" t="s">
        <v>201</v>
      </c>
      <c r="D140" s="132" t="s">
        <v>165</v>
      </c>
      <c r="E140" s="133" t="s">
        <v>876</v>
      </c>
      <c r="F140" s="134" t="s">
        <v>877</v>
      </c>
      <c r="G140" s="135" t="s">
        <v>185</v>
      </c>
      <c r="H140" s="136">
        <v>0.95</v>
      </c>
      <c r="I140" s="137"/>
      <c r="J140" s="138">
        <f>ROUND(I140*H140,2)</f>
        <v>0</v>
      </c>
      <c r="K140" s="134" t="s">
        <v>169</v>
      </c>
      <c r="L140" s="33"/>
      <c r="M140" s="139" t="s">
        <v>19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170</v>
      </c>
      <c r="AT140" s="143" t="s">
        <v>165</v>
      </c>
      <c r="AU140" s="143" t="s">
        <v>81</v>
      </c>
      <c r="AY140" s="18" t="s">
        <v>163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79</v>
      </c>
      <c r="BK140" s="144">
        <f>ROUND(I140*H140,2)</f>
        <v>0</v>
      </c>
      <c r="BL140" s="18" t="s">
        <v>170</v>
      </c>
      <c r="BM140" s="143" t="s">
        <v>878</v>
      </c>
    </row>
    <row r="141" spans="2:65" s="1" customFormat="1" ht="10.199999999999999">
      <c r="B141" s="33"/>
      <c r="D141" s="145" t="s">
        <v>172</v>
      </c>
      <c r="F141" s="146" t="s">
        <v>879</v>
      </c>
      <c r="I141" s="147"/>
      <c r="L141" s="33"/>
      <c r="M141" s="148"/>
      <c r="T141" s="54"/>
      <c r="AT141" s="18" t="s">
        <v>172</v>
      </c>
      <c r="AU141" s="18" t="s">
        <v>81</v>
      </c>
    </row>
    <row r="142" spans="2:65" s="12" customFormat="1" ht="10.199999999999999">
      <c r="B142" s="149"/>
      <c r="D142" s="150" t="s">
        <v>174</v>
      </c>
      <c r="E142" s="151" t="s">
        <v>19</v>
      </c>
      <c r="F142" s="152" t="s">
        <v>858</v>
      </c>
      <c r="H142" s="151" t="s">
        <v>19</v>
      </c>
      <c r="I142" s="153"/>
      <c r="L142" s="149"/>
      <c r="M142" s="154"/>
      <c r="T142" s="155"/>
      <c r="AT142" s="151" t="s">
        <v>174</v>
      </c>
      <c r="AU142" s="151" t="s">
        <v>81</v>
      </c>
      <c r="AV142" s="12" t="s">
        <v>79</v>
      </c>
      <c r="AW142" s="12" t="s">
        <v>33</v>
      </c>
      <c r="AX142" s="12" t="s">
        <v>71</v>
      </c>
      <c r="AY142" s="151" t="s">
        <v>163</v>
      </c>
    </row>
    <row r="143" spans="2:65" s="12" customFormat="1" ht="10.199999999999999">
      <c r="B143" s="149"/>
      <c r="D143" s="150" t="s">
        <v>174</v>
      </c>
      <c r="E143" s="151" t="s">
        <v>19</v>
      </c>
      <c r="F143" s="152" t="s">
        <v>530</v>
      </c>
      <c r="H143" s="151" t="s">
        <v>19</v>
      </c>
      <c r="I143" s="153"/>
      <c r="L143" s="149"/>
      <c r="M143" s="154"/>
      <c r="T143" s="155"/>
      <c r="AT143" s="151" t="s">
        <v>174</v>
      </c>
      <c r="AU143" s="151" t="s">
        <v>81</v>
      </c>
      <c r="AV143" s="12" t="s">
        <v>79</v>
      </c>
      <c r="AW143" s="12" t="s">
        <v>33</v>
      </c>
      <c r="AX143" s="12" t="s">
        <v>71</v>
      </c>
      <c r="AY143" s="151" t="s">
        <v>163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861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3" customFormat="1" ht="10.199999999999999">
      <c r="B145" s="156"/>
      <c r="D145" s="150" t="s">
        <v>174</v>
      </c>
      <c r="E145" s="157" t="s">
        <v>19</v>
      </c>
      <c r="F145" s="158" t="s">
        <v>875</v>
      </c>
      <c r="H145" s="159">
        <v>0.95</v>
      </c>
      <c r="I145" s="160"/>
      <c r="L145" s="156"/>
      <c r="M145" s="161"/>
      <c r="T145" s="162"/>
      <c r="AT145" s="157" t="s">
        <v>174</v>
      </c>
      <c r="AU145" s="157" t="s">
        <v>81</v>
      </c>
      <c r="AV145" s="13" t="s">
        <v>81</v>
      </c>
      <c r="AW145" s="13" t="s">
        <v>33</v>
      </c>
      <c r="AX145" s="13" t="s">
        <v>71</v>
      </c>
      <c r="AY145" s="157" t="s">
        <v>163</v>
      </c>
    </row>
    <row r="146" spans="2:65" s="14" customFormat="1" ht="10.199999999999999">
      <c r="B146" s="163"/>
      <c r="D146" s="150" t="s">
        <v>174</v>
      </c>
      <c r="E146" s="164" t="s">
        <v>19</v>
      </c>
      <c r="F146" s="165" t="s">
        <v>177</v>
      </c>
      <c r="H146" s="166">
        <v>0.95</v>
      </c>
      <c r="I146" s="167"/>
      <c r="L146" s="163"/>
      <c r="M146" s="168"/>
      <c r="T146" s="169"/>
      <c r="AT146" s="164" t="s">
        <v>174</v>
      </c>
      <c r="AU146" s="164" t="s">
        <v>81</v>
      </c>
      <c r="AV146" s="14" t="s">
        <v>170</v>
      </c>
      <c r="AW146" s="14" t="s">
        <v>33</v>
      </c>
      <c r="AX146" s="14" t="s">
        <v>79</v>
      </c>
      <c r="AY146" s="164" t="s">
        <v>163</v>
      </c>
    </row>
    <row r="147" spans="2:65" s="1" customFormat="1" ht="16.5" customHeight="1">
      <c r="B147" s="33"/>
      <c r="C147" s="132" t="s">
        <v>211</v>
      </c>
      <c r="D147" s="132" t="s">
        <v>165</v>
      </c>
      <c r="E147" s="133" t="s">
        <v>880</v>
      </c>
      <c r="F147" s="134" t="s">
        <v>881</v>
      </c>
      <c r="G147" s="135" t="s">
        <v>185</v>
      </c>
      <c r="H147" s="136">
        <v>0.95</v>
      </c>
      <c r="I147" s="137"/>
      <c r="J147" s="138">
        <f>ROUND(I147*H147,2)</f>
        <v>0</v>
      </c>
      <c r="K147" s="134" t="s">
        <v>169</v>
      </c>
      <c r="L147" s="33"/>
      <c r="M147" s="139" t="s">
        <v>19</v>
      </c>
      <c r="N147" s="140" t="s">
        <v>42</v>
      </c>
      <c r="P147" s="141">
        <f>O147*H147</f>
        <v>0</v>
      </c>
      <c r="Q147" s="141">
        <v>2.5000000000000001E-3</v>
      </c>
      <c r="R147" s="141">
        <f>Q147*H147</f>
        <v>2.3749999999999999E-3</v>
      </c>
      <c r="S147" s="141">
        <v>0</v>
      </c>
      <c r="T147" s="142">
        <f>S147*H147</f>
        <v>0</v>
      </c>
      <c r="AR147" s="143" t="s">
        <v>170</v>
      </c>
      <c r="AT147" s="143" t="s">
        <v>165</v>
      </c>
      <c r="AU147" s="143" t="s">
        <v>81</v>
      </c>
      <c r="AY147" s="18" t="s">
        <v>163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0</v>
      </c>
      <c r="BL147" s="18" t="s">
        <v>170</v>
      </c>
      <c r="BM147" s="143" t="s">
        <v>882</v>
      </c>
    </row>
    <row r="148" spans="2:65" s="1" customFormat="1" ht="10.199999999999999">
      <c r="B148" s="33"/>
      <c r="D148" s="145" t="s">
        <v>172</v>
      </c>
      <c r="F148" s="146" t="s">
        <v>883</v>
      </c>
      <c r="I148" s="147"/>
      <c r="L148" s="33"/>
      <c r="M148" s="148"/>
      <c r="T148" s="54"/>
      <c r="AT148" s="18" t="s">
        <v>172</v>
      </c>
      <c r="AU148" s="18" t="s">
        <v>81</v>
      </c>
    </row>
    <row r="149" spans="2:65" s="12" customFormat="1" ht="10.199999999999999">
      <c r="B149" s="149"/>
      <c r="D149" s="150" t="s">
        <v>174</v>
      </c>
      <c r="E149" s="151" t="s">
        <v>19</v>
      </c>
      <c r="F149" s="152" t="s">
        <v>858</v>
      </c>
      <c r="H149" s="151" t="s">
        <v>19</v>
      </c>
      <c r="I149" s="153"/>
      <c r="L149" s="149"/>
      <c r="M149" s="154"/>
      <c r="T149" s="155"/>
      <c r="AT149" s="151" t="s">
        <v>174</v>
      </c>
      <c r="AU149" s="151" t="s">
        <v>81</v>
      </c>
      <c r="AV149" s="12" t="s">
        <v>79</v>
      </c>
      <c r="AW149" s="12" t="s">
        <v>33</v>
      </c>
      <c r="AX149" s="12" t="s">
        <v>71</v>
      </c>
      <c r="AY149" s="151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530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861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875</v>
      </c>
      <c r="H152" s="159">
        <v>0.95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4" customFormat="1" ht="10.199999999999999">
      <c r="B153" s="163"/>
      <c r="D153" s="150" t="s">
        <v>174</v>
      </c>
      <c r="E153" s="164" t="s">
        <v>19</v>
      </c>
      <c r="F153" s="165" t="s">
        <v>177</v>
      </c>
      <c r="H153" s="166">
        <v>0.95</v>
      </c>
      <c r="I153" s="167"/>
      <c r="L153" s="163"/>
      <c r="M153" s="168"/>
      <c r="T153" s="169"/>
      <c r="AT153" s="164" t="s">
        <v>174</v>
      </c>
      <c r="AU153" s="164" t="s">
        <v>81</v>
      </c>
      <c r="AV153" s="14" t="s">
        <v>170</v>
      </c>
      <c r="AW153" s="14" t="s">
        <v>33</v>
      </c>
      <c r="AX153" s="14" t="s">
        <v>79</v>
      </c>
      <c r="AY153" s="164" t="s">
        <v>163</v>
      </c>
    </row>
    <row r="154" spans="2:65" s="1" customFormat="1" ht="24.15" customHeight="1">
      <c r="B154" s="33"/>
      <c r="C154" s="132" t="s">
        <v>176</v>
      </c>
      <c r="D154" s="132" t="s">
        <v>165</v>
      </c>
      <c r="E154" s="133" t="s">
        <v>884</v>
      </c>
      <c r="F154" s="134" t="s">
        <v>885</v>
      </c>
      <c r="G154" s="135" t="s">
        <v>225</v>
      </c>
      <c r="H154" s="136">
        <v>5.0000000000000001E-3</v>
      </c>
      <c r="I154" s="137"/>
      <c r="J154" s="138">
        <f>ROUND(I154*H154,2)</f>
        <v>0</v>
      </c>
      <c r="K154" s="134" t="s">
        <v>169</v>
      </c>
      <c r="L154" s="33"/>
      <c r="M154" s="139" t="s">
        <v>19</v>
      </c>
      <c r="N154" s="140" t="s">
        <v>42</v>
      </c>
      <c r="P154" s="141">
        <f>O154*H154</f>
        <v>0</v>
      </c>
      <c r="Q154" s="141">
        <v>1.06277</v>
      </c>
      <c r="R154" s="141">
        <f>Q154*H154</f>
        <v>5.3138500000000002E-3</v>
      </c>
      <c r="S154" s="141">
        <v>0</v>
      </c>
      <c r="T154" s="142">
        <f>S154*H154</f>
        <v>0</v>
      </c>
      <c r="AR154" s="143" t="s">
        <v>170</v>
      </c>
      <c r="AT154" s="143" t="s">
        <v>165</v>
      </c>
      <c r="AU154" s="143" t="s">
        <v>81</v>
      </c>
      <c r="AY154" s="18" t="s">
        <v>163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0</v>
      </c>
      <c r="BL154" s="18" t="s">
        <v>170</v>
      </c>
      <c r="BM154" s="143" t="s">
        <v>886</v>
      </c>
    </row>
    <row r="155" spans="2:65" s="1" customFormat="1" ht="10.199999999999999">
      <c r="B155" s="33"/>
      <c r="D155" s="145" t="s">
        <v>172</v>
      </c>
      <c r="F155" s="146" t="s">
        <v>887</v>
      </c>
      <c r="I155" s="147"/>
      <c r="L155" s="33"/>
      <c r="M155" s="148"/>
      <c r="T155" s="54"/>
      <c r="AT155" s="18" t="s">
        <v>172</v>
      </c>
      <c r="AU155" s="18" t="s">
        <v>81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858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530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861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888</v>
      </c>
      <c r="H159" s="159">
        <v>5.0000000000000001E-3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4" customFormat="1" ht="10.199999999999999">
      <c r="B160" s="163"/>
      <c r="D160" s="150" t="s">
        <v>174</v>
      </c>
      <c r="E160" s="164" t="s">
        <v>19</v>
      </c>
      <c r="F160" s="165" t="s">
        <v>177</v>
      </c>
      <c r="H160" s="166">
        <v>5.0000000000000001E-3</v>
      </c>
      <c r="I160" s="167"/>
      <c r="L160" s="163"/>
      <c r="M160" s="168"/>
      <c r="T160" s="169"/>
      <c r="AT160" s="164" t="s">
        <v>174</v>
      </c>
      <c r="AU160" s="164" t="s">
        <v>81</v>
      </c>
      <c r="AV160" s="14" t="s">
        <v>170</v>
      </c>
      <c r="AW160" s="14" t="s">
        <v>33</v>
      </c>
      <c r="AX160" s="14" t="s">
        <v>79</v>
      </c>
      <c r="AY160" s="164" t="s">
        <v>163</v>
      </c>
    </row>
    <row r="161" spans="2:65" s="11" customFormat="1" ht="22.8" customHeight="1">
      <c r="B161" s="120"/>
      <c r="D161" s="121" t="s">
        <v>70</v>
      </c>
      <c r="E161" s="130" t="s">
        <v>201</v>
      </c>
      <c r="F161" s="130" t="s">
        <v>394</v>
      </c>
      <c r="I161" s="123"/>
      <c r="J161" s="131">
        <f>BK161</f>
        <v>0</v>
      </c>
      <c r="L161" s="120"/>
      <c r="M161" s="125"/>
      <c r="P161" s="126">
        <f>SUM(P162:P225)</f>
        <v>0</v>
      </c>
      <c r="R161" s="126">
        <f>SUM(R162:R225)</f>
        <v>3.9444241899999999</v>
      </c>
      <c r="T161" s="127">
        <f>SUM(T162:T225)</f>
        <v>0</v>
      </c>
      <c r="AR161" s="121" t="s">
        <v>79</v>
      </c>
      <c r="AT161" s="128" t="s">
        <v>70</v>
      </c>
      <c r="AU161" s="128" t="s">
        <v>79</v>
      </c>
      <c r="AY161" s="121" t="s">
        <v>163</v>
      </c>
      <c r="BK161" s="129">
        <f>SUM(BK162:BK225)</f>
        <v>0</v>
      </c>
    </row>
    <row r="162" spans="2:65" s="1" customFormat="1" ht="21.75" customHeight="1">
      <c r="B162" s="33"/>
      <c r="C162" s="132" t="s">
        <v>222</v>
      </c>
      <c r="D162" s="132" t="s">
        <v>165</v>
      </c>
      <c r="E162" s="133" t="s">
        <v>395</v>
      </c>
      <c r="F162" s="134" t="s">
        <v>396</v>
      </c>
      <c r="G162" s="135" t="s">
        <v>191</v>
      </c>
      <c r="H162" s="136">
        <v>1.54</v>
      </c>
      <c r="I162" s="137"/>
      <c r="J162" s="138">
        <f>ROUND(I162*H162,2)</f>
        <v>0</v>
      </c>
      <c r="K162" s="134" t="s">
        <v>169</v>
      </c>
      <c r="L162" s="33"/>
      <c r="M162" s="139" t="s">
        <v>19</v>
      </c>
      <c r="N162" s="140" t="s">
        <v>42</v>
      </c>
      <c r="P162" s="141">
        <f>O162*H162</f>
        <v>0</v>
      </c>
      <c r="Q162" s="141">
        <v>2.5018699999999998</v>
      </c>
      <c r="R162" s="141">
        <f>Q162*H162</f>
        <v>3.8528797999999997</v>
      </c>
      <c r="S162" s="141">
        <v>0</v>
      </c>
      <c r="T162" s="142">
        <f>S162*H162</f>
        <v>0</v>
      </c>
      <c r="AR162" s="143" t="s">
        <v>170</v>
      </c>
      <c r="AT162" s="143" t="s">
        <v>165</v>
      </c>
      <c r="AU162" s="143" t="s">
        <v>81</v>
      </c>
      <c r="AY162" s="18" t="s">
        <v>163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79</v>
      </c>
      <c r="BK162" s="144">
        <f>ROUND(I162*H162,2)</f>
        <v>0</v>
      </c>
      <c r="BL162" s="18" t="s">
        <v>170</v>
      </c>
      <c r="BM162" s="143" t="s">
        <v>397</v>
      </c>
    </row>
    <row r="163" spans="2:65" s="1" customFormat="1" ht="10.199999999999999">
      <c r="B163" s="33"/>
      <c r="D163" s="145" t="s">
        <v>172</v>
      </c>
      <c r="F163" s="146" t="s">
        <v>398</v>
      </c>
      <c r="I163" s="147"/>
      <c r="L163" s="33"/>
      <c r="M163" s="148"/>
      <c r="T163" s="54"/>
      <c r="AT163" s="18" t="s">
        <v>172</v>
      </c>
      <c r="AU163" s="18" t="s">
        <v>81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858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375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859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3" customFormat="1" ht="10.199999999999999">
      <c r="B167" s="156"/>
      <c r="D167" s="150" t="s">
        <v>174</v>
      </c>
      <c r="E167" s="157" t="s">
        <v>19</v>
      </c>
      <c r="F167" s="158" t="s">
        <v>889</v>
      </c>
      <c r="H167" s="159">
        <v>1.44</v>
      </c>
      <c r="I167" s="160"/>
      <c r="L167" s="156"/>
      <c r="M167" s="161"/>
      <c r="T167" s="162"/>
      <c r="AT167" s="157" t="s">
        <v>174</v>
      </c>
      <c r="AU167" s="157" t="s">
        <v>81</v>
      </c>
      <c r="AV167" s="13" t="s">
        <v>81</v>
      </c>
      <c r="AW167" s="13" t="s">
        <v>33</v>
      </c>
      <c r="AX167" s="13" t="s">
        <v>71</v>
      </c>
      <c r="AY167" s="157" t="s">
        <v>163</v>
      </c>
    </row>
    <row r="168" spans="2:65" s="12" customFormat="1" ht="10.199999999999999">
      <c r="B168" s="149"/>
      <c r="D168" s="150" t="s">
        <v>174</v>
      </c>
      <c r="E168" s="151" t="s">
        <v>19</v>
      </c>
      <c r="F168" s="152" t="s">
        <v>861</v>
      </c>
      <c r="H168" s="151" t="s">
        <v>19</v>
      </c>
      <c r="I168" s="153"/>
      <c r="L168" s="149"/>
      <c r="M168" s="154"/>
      <c r="T168" s="155"/>
      <c r="AT168" s="151" t="s">
        <v>174</v>
      </c>
      <c r="AU168" s="151" t="s">
        <v>81</v>
      </c>
      <c r="AV168" s="12" t="s">
        <v>79</v>
      </c>
      <c r="AW168" s="12" t="s">
        <v>33</v>
      </c>
      <c r="AX168" s="12" t="s">
        <v>71</v>
      </c>
      <c r="AY168" s="151" t="s">
        <v>163</v>
      </c>
    </row>
    <row r="169" spans="2:65" s="13" customFormat="1" ht="10.199999999999999">
      <c r="B169" s="156"/>
      <c r="D169" s="150" t="s">
        <v>174</v>
      </c>
      <c r="E169" s="157" t="s">
        <v>19</v>
      </c>
      <c r="F169" s="158" t="s">
        <v>890</v>
      </c>
      <c r="H169" s="159">
        <v>0.1</v>
      </c>
      <c r="I169" s="160"/>
      <c r="L169" s="156"/>
      <c r="M169" s="161"/>
      <c r="T169" s="162"/>
      <c r="AT169" s="157" t="s">
        <v>174</v>
      </c>
      <c r="AU169" s="157" t="s">
        <v>81</v>
      </c>
      <c r="AV169" s="13" t="s">
        <v>81</v>
      </c>
      <c r="AW169" s="13" t="s">
        <v>33</v>
      </c>
      <c r="AX169" s="13" t="s">
        <v>71</v>
      </c>
      <c r="AY169" s="157" t="s">
        <v>163</v>
      </c>
    </row>
    <row r="170" spans="2:65" s="14" customFormat="1" ht="10.199999999999999">
      <c r="B170" s="163"/>
      <c r="D170" s="150" t="s">
        <v>174</v>
      </c>
      <c r="E170" s="164" t="s">
        <v>19</v>
      </c>
      <c r="F170" s="165" t="s">
        <v>177</v>
      </c>
      <c r="H170" s="166">
        <v>1.54</v>
      </c>
      <c r="I170" s="167"/>
      <c r="L170" s="163"/>
      <c r="M170" s="168"/>
      <c r="T170" s="169"/>
      <c r="AT170" s="164" t="s">
        <v>174</v>
      </c>
      <c r="AU170" s="164" t="s">
        <v>81</v>
      </c>
      <c r="AV170" s="14" t="s">
        <v>170</v>
      </c>
      <c r="AW170" s="14" t="s">
        <v>33</v>
      </c>
      <c r="AX170" s="14" t="s">
        <v>79</v>
      </c>
      <c r="AY170" s="164" t="s">
        <v>163</v>
      </c>
    </row>
    <row r="171" spans="2:65" s="1" customFormat="1" ht="21.75" customHeight="1">
      <c r="B171" s="33"/>
      <c r="C171" s="132" t="s">
        <v>705</v>
      </c>
      <c r="D171" s="132" t="s">
        <v>165</v>
      </c>
      <c r="E171" s="133" t="s">
        <v>402</v>
      </c>
      <c r="F171" s="134" t="s">
        <v>403</v>
      </c>
      <c r="G171" s="135" t="s">
        <v>191</v>
      </c>
      <c r="H171" s="136">
        <v>1.54</v>
      </c>
      <c r="I171" s="137"/>
      <c r="J171" s="138">
        <f>ROUND(I171*H171,2)</f>
        <v>0</v>
      </c>
      <c r="K171" s="134" t="s">
        <v>169</v>
      </c>
      <c r="L171" s="33"/>
      <c r="M171" s="139" t="s">
        <v>19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170</v>
      </c>
      <c r="AT171" s="143" t="s">
        <v>165</v>
      </c>
      <c r="AU171" s="143" t="s">
        <v>81</v>
      </c>
      <c r="AY171" s="18" t="s">
        <v>163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79</v>
      </c>
      <c r="BK171" s="144">
        <f>ROUND(I171*H171,2)</f>
        <v>0</v>
      </c>
      <c r="BL171" s="18" t="s">
        <v>170</v>
      </c>
      <c r="BM171" s="143" t="s">
        <v>891</v>
      </c>
    </row>
    <row r="172" spans="2:65" s="1" customFormat="1" ht="10.199999999999999">
      <c r="B172" s="33"/>
      <c r="D172" s="145" t="s">
        <v>172</v>
      </c>
      <c r="F172" s="146" t="s">
        <v>405</v>
      </c>
      <c r="I172" s="147"/>
      <c r="L172" s="33"/>
      <c r="M172" s="148"/>
      <c r="T172" s="54"/>
      <c r="AT172" s="18" t="s">
        <v>172</v>
      </c>
      <c r="AU172" s="18" t="s">
        <v>81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858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2" customFormat="1" ht="10.199999999999999">
      <c r="B174" s="149"/>
      <c r="D174" s="150" t="s">
        <v>174</v>
      </c>
      <c r="E174" s="151" t="s">
        <v>19</v>
      </c>
      <c r="F174" s="152" t="s">
        <v>375</v>
      </c>
      <c r="H174" s="151" t="s">
        <v>19</v>
      </c>
      <c r="I174" s="153"/>
      <c r="L174" s="149"/>
      <c r="M174" s="154"/>
      <c r="T174" s="155"/>
      <c r="AT174" s="151" t="s">
        <v>174</v>
      </c>
      <c r="AU174" s="151" t="s">
        <v>81</v>
      </c>
      <c r="AV174" s="12" t="s">
        <v>79</v>
      </c>
      <c r="AW174" s="12" t="s">
        <v>33</v>
      </c>
      <c r="AX174" s="12" t="s">
        <v>71</v>
      </c>
      <c r="AY174" s="151" t="s">
        <v>163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859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3" customFormat="1" ht="10.199999999999999">
      <c r="B176" s="156"/>
      <c r="D176" s="150" t="s">
        <v>174</v>
      </c>
      <c r="E176" s="157" t="s">
        <v>19</v>
      </c>
      <c r="F176" s="158" t="s">
        <v>889</v>
      </c>
      <c r="H176" s="159">
        <v>1.44</v>
      </c>
      <c r="I176" s="160"/>
      <c r="L176" s="156"/>
      <c r="M176" s="161"/>
      <c r="T176" s="162"/>
      <c r="AT176" s="157" t="s">
        <v>174</v>
      </c>
      <c r="AU176" s="157" t="s">
        <v>81</v>
      </c>
      <c r="AV176" s="13" t="s">
        <v>81</v>
      </c>
      <c r="AW176" s="13" t="s">
        <v>33</v>
      </c>
      <c r="AX176" s="13" t="s">
        <v>71</v>
      </c>
      <c r="AY176" s="157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861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890</v>
      </c>
      <c r="H178" s="159">
        <v>0.1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4" customFormat="1" ht="10.199999999999999">
      <c r="B179" s="163"/>
      <c r="D179" s="150" t="s">
        <v>174</v>
      </c>
      <c r="E179" s="164" t="s">
        <v>19</v>
      </c>
      <c r="F179" s="165" t="s">
        <v>177</v>
      </c>
      <c r="H179" s="166">
        <v>1.54</v>
      </c>
      <c r="I179" s="167"/>
      <c r="L179" s="163"/>
      <c r="M179" s="168"/>
      <c r="T179" s="169"/>
      <c r="AT179" s="164" t="s">
        <v>174</v>
      </c>
      <c r="AU179" s="164" t="s">
        <v>81</v>
      </c>
      <c r="AV179" s="14" t="s">
        <v>170</v>
      </c>
      <c r="AW179" s="14" t="s">
        <v>33</v>
      </c>
      <c r="AX179" s="14" t="s">
        <v>79</v>
      </c>
      <c r="AY179" s="164" t="s">
        <v>163</v>
      </c>
    </row>
    <row r="180" spans="2:65" s="1" customFormat="1" ht="24.15" customHeight="1">
      <c r="B180" s="33"/>
      <c r="C180" s="132" t="s">
        <v>231</v>
      </c>
      <c r="D180" s="132" t="s">
        <v>165</v>
      </c>
      <c r="E180" s="133" t="s">
        <v>406</v>
      </c>
      <c r="F180" s="134" t="s">
        <v>407</v>
      </c>
      <c r="G180" s="135" t="s">
        <v>191</v>
      </c>
      <c r="H180" s="136">
        <v>1.54</v>
      </c>
      <c r="I180" s="137"/>
      <c r="J180" s="138">
        <f>ROUND(I180*H180,2)</f>
        <v>0</v>
      </c>
      <c r="K180" s="134" t="s">
        <v>169</v>
      </c>
      <c r="L180" s="33"/>
      <c r="M180" s="139" t="s">
        <v>19</v>
      </c>
      <c r="N180" s="140" t="s">
        <v>42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170</v>
      </c>
      <c r="AT180" s="143" t="s">
        <v>165</v>
      </c>
      <c r="AU180" s="143" t="s">
        <v>81</v>
      </c>
      <c r="AY180" s="18" t="s">
        <v>163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79</v>
      </c>
      <c r="BK180" s="144">
        <f>ROUND(I180*H180,2)</f>
        <v>0</v>
      </c>
      <c r="BL180" s="18" t="s">
        <v>170</v>
      </c>
      <c r="BM180" s="143" t="s">
        <v>408</v>
      </c>
    </row>
    <row r="181" spans="2:65" s="1" customFormat="1" ht="10.199999999999999">
      <c r="B181" s="33"/>
      <c r="D181" s="145" t="s">
        <v>172</v>
      </c>
      <c r="F181" s="146" t="s">
        <v>409</v>
      </c>
      <c r="I181" s="147"/>
      <c r="L181" s="33"/>
      <c r="M181" s="148"/>
      <c r="T181" s="54"/>
      <c r="AT181" s="18" t="s">
        <v>172</v>
      </c>
      <c r="AU181" s="18" t="s">
        <v>81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858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2" customFormat="1" ht="10.199999999999999">
      <c r="B183" s="149"/>
      <c r="D183" s="150" t="s">
        <v>174</v>
      </c>
      <c r="E183" s="151" t="s">
        <v>19</v>
      </c>
      <c r="F183" s="152" t="s">
        <v>375</v>
      </c>
      <c r="H183" s="151" t="s">
        <v>19</v>
      </c>
      <c r="I183" s="153"/>
      <c r="L183" s="149"/>
      <c r="M183" s="154"/>
      <c r="T183" s="155"/>
      <c r="AT183" s="151" t="s">
        <v>174</v>
      </c>
      <c r="AU183" s="151" t="s">
        <v>81</v>
      </c>
      <c r="AV183" s="12" t="s">
        <v>79</v>
      </c>
      <c r="AW183" s="12" t="s">
        <v>33</v>
      </c>
      <c r="AX183" s="12" t="s">
        <v>71</v>
      </c>
      <c r="AY183" s="151" t="s">
        <v>163</v>
      </c>
    </row>
    <row r="184" spans="2:65" s="12" customFormat="1" ht="10.199999999999999">
      <c r="B184" s="149"/>
      <c r="D184" s="150" t="s">
        <v>174</v>
      </c>
      <c r="E184" s="151" t="s">
        <v>19</v>
      </c>
      <c r="F184" s="152" t="s">
        <v>859</v>
      </c>
      <c r="H184" s="151" t="s">
        <v>19</v>
      </c>
      <c r="I184" s="153"/>
      <c r="L184" s="149"/>
      <c r="M184" s="154"/>
      <c r="T184" s="155"/>
      <c r="AT184" s="151" t="s">
        <v>174</v>
      </c>
      <c r="AU184" s="151" t="s">
        <v>81</v>
      </c>
      <c r="AV184" s="12" t="s">
        <v>79</v>
      </c>
      <c r="AW184" s="12" t="s">
        <v>33</v>
      </c>
      <c r="AX184" s="12" t="s">
        <v>71</v>
      </c>
      <c r="AY184" s="151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889</v>
      </c>
      <c r="H185" s="159">
        <v>1.44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861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3" customFormat="1" ht="10.199999999999999">
      <c r="B187" s="156"/>
      <c r="D187" s="150" t="s">
        <v>174</v>
      </c>
      <c r="E187" s="157" t="s">
        <v>19</v>
      </c>
      <c r="F187" s="158" t="s">
        <v>890</v>
      </c>
      <c r="H187" s="159">
        <v>0.1</v>
      </c>
      <c r="I187" s="160"/>
      <c r="L187" s="156"/>
      <c r="M187" s="161"/>
      <c r="T187" s="162"/>
      <c r="AT187" s="157" t="s">
        <v>174</v>
      </c>
      <c r="AU187" s="157" t="s">
        <v>81</v>
      </c>
      <c r="AV187" s="13" t="s">
        <v>81</v>
      </c>
      <c r="AW187" s="13" t="s">
        <v>33</v>
      </c>
      <c r="AX187" s="13" t="s">
        <v>71</v>
      </c>
      <c r="AY187" s="157" t="s">
        <v>163</v>
      </c>
    </row>
    <row r="188" spans="2:65" s="14" customFormat="1" ht="10.199999999999999">
      <c r="B188" s="163"/>
      <c r="D188" s="150" t="s">
        <v>174</v>
      </c>
      <c r="E188" s="164" t="s">
        <v>19</v>
      </c>
      <c r="F188" s="165" t="s">
        <v>177</v>
      </c>
      <c r="H188" s="166">
        <v>1.54</v>
      </c>
      <c r="I188" s="167"/>
      <c r="L188" s="163"/>
      <c r="M188" s="168"/>
      <c r="T188" s="169"/>
      <c r="AT188" s="164" t="s">
        <v>174</v>
      </c>
      <c r="AU188" s="164" t="s">
        <v>81</v>
      </c>
      <c r="AV188" s="14" t="s">
        <v>170</v>
      </c>
      <c r="AW188" s="14" t="s">
        <v>33</v>
      </c>
      <c r="AX188" s="14" t="s">
        <v>79</v>
      </c>
      <c r="AY188" s="164" t="s">
        <v>163</v>
      </c>
    </row>
    <row r="189" spans="2:65" s="1" customFormat="1" ht="16.5" customHeight="1">
      <c r="B189" s="33"/>
      <c r="C189" s="132" t="s">
        <v>236</v>
      </c>
      <c r="D189" s="132" t="s">
        <v>165</v>
      </c>
      <c r="E189" s="133" t="s">
        <v>414</v>
      </c>
      <c r="F189" s="134" t="s">
        <v>415</v>
      </c>
      <c r="G189" s="135" t="s">
        <v>185</v>
      </c>
      <c r="H189" s="136">
        <v>1.395</v>
      </c>
      <c r="I189" s="137"/>
      <c r="J189" s="138">
        <f>ROUND(I189*H189,2)</f>
        <v>0</v>
      </c>
      <c r="K189" s="134" t="s">
        <v>169</v>
      </c>
      <c r="L189" s="33"/>
      <c r="M189" s="139" t="s">
        <v>19</v>
      </c>
      <c r="N189" s="140" t="s">
        <v>42</v>
      </c>
      <c r="P189" s="141">
        <f>O189*H189</f>
        <v>0</v>
      </c>
      <c r="Q189" s="141">
        <v>1.6070000000000001E-2</v>
      </c>
      <c r="R189" s="141">
        <f>Q189*H189</f>
        <v>2.2417650000000001E-2</v>
      </c>
      <c r="S189" s="141">
        <v>0</v>
      </c>
      <c r="T189" s="142">
        <f>S189*H189</f>
        <v>0</v>
      </c>
      <c r="AR189" s="143" t="s">
        <v>170</v>
      </c>
      <c r="AT189" s="143" t="s">
        <v>165</v>
      </c>
      <c r="AU189" s="143" t="s">
        <v>81</v>
      </c>
      <c r="AY189" s="18" t="s">
        <v>163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170</v>
      </c>
      <c r="BM189" s="143" t="s">
        <v>416</v>
      </c>
    </row>
    <row r="190" spans="2:65" s="1" customFormat="1" ht="10.199999999999999">
      <c r="B190" s="33"/>
      <c r="D190" s="145" t="s">
        <v>172</v>
      </c>
      <c r="F190" s="146" t="s">
        <v>417</v>
      </c>
      <c r="I190" s="147"/>
      <c r="L190" s="33"/>
      <c r="M190" s="148"/>
      <c r="T190" s="54"/>
      <c r="AT190" s="18" t="s">
        <v>172</v>
      </c>
      <c r="AU190" s="18" t="s">
        <v>81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858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375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3" customFormat="1" ht="10.199999999999999">
      <c r="B193" s="156"/>
      <c r="D193" s="150" t="s">
        <v>174</v>
      </c>
      <c r="E193" s="157" t="s">
        <v>19</v>
      </c>
      <c r="F193" s="158" t="s">
        <v>892</v>
      </c>
      <c r="H193" s="159">
        <v>1.395</v>
      </c>
      <c r="I193" s="160"/>
      <c r="L193" s="156"/>
      <c r="M193" s="161"/>
      <c r="T193" s="162"/>
      <c r="AT193" s="157" t="s">
        <v>174</v>
      </c>
      <c r="AU193" s="157" t="s">
        <v>81</v>
      </c>
      <c r="AV193" s="13" t="s">
        <v>81</v>
      </c>
      <c r="AW193" s="13" t="s">
        <v>33</v>
      </c>
      <c r="AX193" s="13" t="s">
        <v>71</v>
      </c>
      <c r="AY193" s="157" t="s">
        <v>163</v>
      </c>
    </row>
    <row r="194" spans="2:65" s="14" customFormat="1" ht="10.199999999999999">
      <c r="B194" s="163"/>
      <c r="D194" s="150" t="s">
        <v>174</v>
      </c>
      <c r="E194" s="164" t="s">
        <v>19</v>
      </c>
      <c r="F194" s="165" t="s">
        <v>177</v>
      </c>
      <c r="H194" s="166">
        <v>1.395</v>
      </c>
      <c r="I194" s="167"/>
      <c r="L194" s="163"/>
      <c r="M194" s="168"/>
      <c r="T194" s="169"/>
      <c r="AT194" s="164" t="s">
        <v>174</v>
      </c>
      <c r="AU194" s="164" t="s">
        <v>81</v>
      </c>
      <c r="AV194" s="14" t="s">
        <v>170</v>
      </c>
      <c r="AW194" s="14" t="s">
        <v>33</v>
      </c>
      <c r="AX194" s="14" t="s">
        <v>79</v>
      </c>
      <c r="AY194" s="164" t="s">
        <v>163</v>
      </c>
    </row>
    <row r="195" spans="2:65" s="1" customFormat="1" ht="16.5" customHeight="1">
      <c r="B195" s="33"/>
      <c r="C195" s="132" t="s">
        <v>8</v>
      </c>
      <c r="D195" s="132" t="s">
        <v>165</v>
      </c>
      <c r="E195" s="133" t="s">
        <v>419</v>
      </c>
      <c r="F195" s="134" t="s">
        <v>420</v>
      </c>
      <c r="G195" s="135" t="s">
        <v>185</v>
      </c>
      <c r="H195" s="136">
        <v>1.395</v>
      </c>
      <c r="I195" s="137"/>
      <c r="J195" s="138">
        <f>ROUND(I195*H195,2)</f>
        <v>0</v>
      </c>
      <c r="K195" s="134" t="s">
        <v>169</v>
      </c>
      <c r="L195" s="33"/>
      <c r="M195" s="139" t="s">
        <v>19</v>
      </c>
      <c r="N195" s="140" t="s">
        <v>42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170</v>
      </c>
      <c r="AT195" s="143" t="s">
        <v>165</v>
      </c>
      <c r="AU195" s="143" t="s">
        <v>81</v>
      </c>
      <c r="AY195" s="18" t="s">
        <v>163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79</v>
      </c>
      <c r="BK195" s="144">
        <f>ROUND(I195*H195,2)</f>
        <v>0</v>
      </c>
      <c r="BL195" s="18" t="s">
        <v>170</v>
      </c>
      <c r="BM195" s="143" t="s">
        <v>421</v>
      </c>
    </row>
    <row r="196" spans="2:65" s="1" customFormat="1" ht="10.199999999999999">
      <c r="B196" s="33"/>
      <c r="D196" s="145" t="s">
        <v>172</v>
      </c>
      <c r="F196" s="146" t="s">
        <v>422</v>
      </c>
      <c r="I196" s="147"/>
      <c r="L196" s="33"/>
      <c r="M196" s="148"/>
      <c r="T196" s="54"/>
      <c r="AT196" s="18" t="s">
        <v>172</v>
      </c>
      <c r="AU196" s="18" t="s">
        <v>81</v>
      </c>
    </row>
    <row r="197" spans="2:65" s="12" customFormat="1" ht="10.199999999999999">
      <c r="B197" s="149"/>
      <c r="D197" s="150" t="s">
        <v>174</v>
      </c>
      <c r="E197" s="151" t="s">
        <v>19</v>
      </c>
      <c r="F197" s="152" t="s">
        <v>858</v>
      </c>
      <c r="H197" s="151" t="s">
        <v>19</v>
      </c>
      <c r="I197" s="153"/>
      <c r="L197" s="149"/>
      <c r="M197" s="154"/>
      <c r="T197" s="155"/>
      <c r="AT197" s="151" t="s">
        <v>174</v>
      </c>
      <c r="AU197" s="151" t="s">
        <v>81</v>
      </c>
      <c r="AV197" s="12" t="s">
        <v>79</v>
      </c>
      <c r="AW197" s="12" t="s">
        <v>33</v>
      </c>
      <c r="AX197" s="12" t="s">
        <v>71</v>
      </c>
      <c r="AY197" s="151" t="s">
        <v>163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375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3" customFormat="1" ht="10.199999999999999">
      <c r="B199" s="156"/>
      <c r="D199" s="150" t="s">
        <v>174</v>
      </c>
      <c r="E199" s="157" t="s">
        <v>19</v>
      </c>
      <c r="F199" s="158" t="s">
        <v>892</v>
      </c>
      <c r="H199" s="159">
        <v>1.395</v>
      </c>
      <c r="I199" s="160"/>
      <c r="L199" s="156"/>
      <c r="M199" s="161"/>
      <c r="T199" s="162"/>
      <c r="AT199" s="157" t="s">
        <v>174</v>
      </c>
      <c r="AU199" s="157" t="s">
        <v>81</v>
      </c>
      <c r="AV199" s="13" t="s">
        <v>81</v>
      </c>
      <c r="AW199" s="13" t="s">
        <v>33</v>
      </c>
      <c r="AX199" s="13" t="s">
        <v>71</v>
      </c>
      <c r="AY199" s="157" t="s">
        <v>163</v>
      </c>
    </row>
    <row r="200" spans="2:65" s="14" customFormat="1" ht="10.199999999999999">
      <c r="B200" s="163"/>
      <c r="D200" s="150" t="s">
        <v>174</v>
      </c>
      <c r="E200" s="164" t="s">
        <v>19</v>
      </c>
      <c r="F200" s="165" t="s">
        <v>177</v>
      </c>
      <c r="H200" s="166">
        <v>1.395</v>
      </c>
      <c r="I200" s="167"/>
      <c r="L200" s="163"/>
      <c r="M200" s="168"/>
      <c r="T200" s="169"/>
      <c r="AT200" s="164" t="s">
        <v>174</v>
      </c>
      <c r="AU200" s="164" t="s">
        <v>81</v>
      </c>
      <c r="AV200" s="14" t="s">
        <v>170</v>
      </c>
      <c r="AW200" s="14" t="s">
        <v>33</v>
      </c>
      <c r="AX200" s="14" t="s">
        <v>79</v>
      </c>
      <c r="AY200" s="164" t="s">
        <v>163</v>
      </c>
    </row>
    <row r="201" spans="2:65" s="1" customFormat="1" ht="16.5" customHeight="1">
      <c r="B201" s="33"/>
      <c r="C201" s="132" t="s">
        <v>248</v>
      </c>
      <c r="D201" s="132" t="s">
        <v>165</v>
      </c>
      <c r="E201" s="133" t="s">
        <v>423</v>
      </c>
      <c r="F201" s="134" t="s">
        <v>424</v>
      </c>
      <c r="G201" s="135" t="s">
        <v>225</v>
      </c>
      <c r="H201" s="136">
        <v>6.2E-2</v>
      </c>
      <c r="I201" s="137"/>
      <c r="J201" s="138">
        <f>ROUND(I201*H201,2)</f>
        <v>0</v>
      </c>
      <c r="K201" s="134" t="s">
        <v>169</v>
      </c>
      <c r="L201" s="33"/>
      <c r="M201" s="139" t="s">
        <v>19</v>
      </c>
      <c r="N201" s="140" t="s">
        <v>42</v>
      </c>
      <c r="P201" s="141">
        <f>O201*H201</f>
        <v>0</v>
      </c>
      <c r="Q201" s="141">
        <v>1.06277</v>
      </c>
      <c r="R201" s="141">
        <f>Q201*H201</f>
        <v>6.5891740000000004E-2</v>
      </c>
      <c r="S201" s="141">
        <v>0</v>
      </c>
      <c r="T201" s="142">
        <f>S201*H201</f>
        <v>0</v>
      </c>
      <c r="AR201" s="143" t="s">
        <v>170</v>
      </c>
      <c r="AT201" s="143" t="s">
        <v>165</v>
      </c>
      <c r="AU201" s="143" t="s">
        <v>81</v>
      </c>
      <c r="AY201" s="18" t="s">
        <v>163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79</v>
      </c>
      <c r="BK201" s="144">
        <f>ROUND(I201*H201,2)</f>
        <v>0</v>
      </c>
      <c r="BL201" s="18" t="s">
        <v>170</v>
      </c>
      <c r="BM201" s="143" t="s">
        <v>425</v>
      </c>
    </row>
    <row r="202" spans="2:65" s="1" customFormat="1" ht="10.199999999999999">
      <c r="B202" s="33"/>
      <c r="D202" s="145" t="s">
        <v>172</v>
      </c>
      <c r="F202" s="146" t="s">
        <v>426</v>
      </c>
      <c r="I202" s="147"/>
      <c r="L202" s="33"/>
      <c r="M202" s="148"/>
      <c r="T202" s="54"/>
      <c r="AT202" s="18" t="s">
        <v>172</v>
      </c>
      <c r="AU202" s="18" t="s">
        <v>81</v>
      </c>
    </row>
    <row r="203" spans="2:65" s="12" customFormat="1" ht="10.199999999999999">
      <c r="B203" s="149"/>
      <c r="D203" s="150" t="s">
        <v>174</v>
      </c>
      <c r="E203" s="151" t="s">
        <v>19</v>
      </c>
      <c r="F203" s="152" t="s">
        <v>858</v>
      </c>
      <c r="H203" s="151" t="s">
        <v>19</v>
      </c>
      <c r="I203" s="153"/>
      <c r="L203" s="149"/>
      <c r="M203" s="154"/>
      <c r="T203" s="155"/>
      <c r="AT203" s="151" t="s">
        <v>174</v>
      </c>
      <c r="AU203" s="151" t="s">
        <v>81</v>
      </c>
      <c r="AV203" s="12" t="s">
        <v>79</v>
      </c>
      <c r="AW203" s="12" t="s">
        <v>33</v>
      </c>
      <c r="AX203" s="12" t="s">
        <v>71</v>
      </c>
      <c r="AY203" s="151" t="s">
        <v>163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375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859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3" customFormat="1" ht="10.199999999999999">
      <c r="B206" s="156"/>
      <c r="D206" s="150" t="s">
        <v>174</v>
      </c>
      <c r="E206" s="157" t="s">
        <v>19</v>
      </c>
      <c r="F206" s="158" t="s">
        <v>893</v>
      </c>
      <c r="H206" s="159">
        <v>5.7000000000000002E-2</v>
      </c>
      <c r="I206" s="160"/>
      <c r="L206" s="156"/>
      <c r="M206" s="161"/>
      <c r="T206" s="162"/>
      <c r="AT206" s="157" t="s">
        <v>174</v>
      </c>
      <c r="AU206" s="157" t="s">
        <v>81</v>
      </c>
      <c r="AV206" s="13" t="s">
        <v>81</v>
      </c>
      <c r="AW206" s="13" t="s">
        <v>33</v>
      </c>
      <c r="AX206" s="13" t="s">
        <v>71</v>
      </c>
      <c r="AY206" s="157" t="s">
        <v>163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861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3" customFormat="1" ht="10.199999999999999">
      <c r="B208" s="156"/>
      <c r="D208" s="150" t="s">
        <v>174</v>
      </c>
      <c r="E208" s="157" t="s">
        <v>19</v>
      </c>
      <c r="F208" s="158" t="s">
        <v>894</v>
      </c>
      <c r="H208" s="159">
        <v>5.0000000000000001E-3</v>
      </c>
      <c r="I208" s="160"/>
      <c r="L208" s="156"/>
      <c r="M208" s="161"/>
      <c r="T208" s="162"/>
      <c r="AT208" s="157" t="s">
        <v>174</v>
      </c>
      <c r="AU208" s="157" t="s">
        <v>81</v>
      </c>
      <c r="AV208" s="13" t="s">
        <v>81</v>
      </c>
      <c r="AW208" s="13" t="s">
        <v>33</v>
      </c>
      <c r="AX208" s="13" t="s">
        <v>71</v>
      </c>
      <c r="AY208" s="157" t="s">
        <v>163</v>
      </c>
    </row>
    <row r="209" spans="2:65" s="14" customFormat="1" ht="10.199999999999999">
      <c r="B209" s="163"/>
      <c r="D209" s="150" t="s">
        <v>174</v>
      </c>
      <c r="E209" s="164" t="s">
        <v>19</v>
      </c>
      <c r="F209" s="165" t="s">
        <v>177</v>
      </c>
      <c r="H209" s="166">
        <v>6.2E-2</v>
      </c>
      <c r="I209" s="167"/>
      <c r="L209" s="163"/>
      <c r="M209" s="168"/>
      <c r="T209" s="169"/>
      <c r="AT209" s="164" t="s">
        <v>174</v>
      </c>
      <c r="AU209" s="164" t="s">
        <v>81</v>
      </c>
      <c r="AV209" s="14" t="s">
        <v>170</v>
      </c>
      <c r="AW209" s="14" t="s">
        <v>33</v>
      </c>
      <c r="AX209" s="14" t="s">
        <v>79</v>
      </c>
      <c r="AY209" s="164" t="s">
        <v>163</v>
      </c>
    </row>
    <row r="210" spans="2:65" s="1" customFormat="1" ht="16.5" customHeight="1">
      <c r="B210" s="33"/>
      <c r="C210" s="132" t="s">
        <v>254</v>
      </c>
      <c r="D210" s="132" t="s">
        <v>165</v>
      </c>
      <c r="E210" s="133" t="s">
        <v>601</v>
      </c>
      <c r="F210" s="134" t="s">
        <v>602</v>
      </c>
      <c r="G210" s="135" t="s">
        <v>185</v>
      </c>
      <c r="H210" s="136">
        <v>9.6199999999999992</v>
      </c>
      <c r="I210" s="137"/>
      <c r="J210" s="138">
        <f>ROUND(I210*H210,2)</f>
        <v>0</v>
      </c>
      <c r="K210" s="134" t="s">
        <v>169</v>
      </c>
      <c r="L210" s="33"/>
      <c r="M210" s="139" t="s">
        <v>19</v>
      </c>
      <c r="N210" s="140" t="s">
        <v>42</v>
      </c>
      <c r="P210" s="141">
        <f>O210*H210</f>
        <v>0</v>
      </c>
      <c r="Q210" s="141">
        <v>1.2999999999999999E-4</v>
      </c>
      <c r="R210" s="141">
        <f>Q210*H210</f>
        <v>1.2505999999999997E-3</v>
      </c>
      <c r="S210" s="141">
        <v>0</v>
      </c>
      <c r="T210" s="142">
        <f>S210*H210</f>
        <v>0</v>
      </c>
      <c r="AR210" s="143" t="s">
        <v>170</v>
      </c>
      <c r="AT210" s="143" t="s">
        <v>165</v>
      </c>
      <c r="AU210" s="143" t="s">
        <v>81</v>
      </c>
      <c r="AY210" s="18" t="s">
        <v>163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79</v>
      </c>
      <c r="BK210" s="144">
        <f>ROUND(I210*H210,2)</f>
        <v>0</v>
      </c>
      <c r="BL210" s="18" t="s">
        <v>170</v>
      </c>
      <c r="BM210" s="143" t="s">
        <v>603</v>
      </c>
    </row>
    <row r="211" spans="2:65" s="1" customFormat="1" ht="10.199999999999999">
      <c r="B211" s="33"/>
      <c r="D211" s="145" t="s">
        <v>172</v>
      </c>
      <c r="F211" s="146" t="s">
        <v>604</v>
      </c>
      <c r="I211" s="147"/>
      <c r="L211" s="33"/>
      <c r="M211" s="148"/>
      <c r="T211" s="54"/>
      <c r="AT211" s="18" t="s">
        <v>172</v>
      </c>
      <c r="AU211" s="18" t="s">
        <v>81</v>
      </c>
    </row>
    <row r="212" spans="2:65" s="12" customFormat="1" ht="10.199999999999999">
      <c r="B212" s="149"/>
      <c r="D212" s="150" t="s">
        <v>174</v>
      </c>
      <c r="E212" s="151" t="s">
        <v>19</v>
      </c>
      <c r="F212" s="152" t="s">
        <v>858</v>
      </c>
      <c r="H212" s="151" t="s">
        <v>19</v>
      </c>
      <c r="I212" s="153"/>
      <c r="L212" s="149"/>
      <c r="M212" s="154"/>
      <c r="T212" s="155"/>
      <c r="AT212" s="151" t="s">
        <v>174</v>
      </c>
      <c r="AU212" s="151" t="s">
        <v>81</v>
      </c>
      <c r="AV212" s="12" t="s">
        <v>79</v>
      </c>
      <c r="AW212" s="12" t="s">
        <v>33</v>
      </c>
      <c r="AX212" s="12" t="s">
        <v>71</v>
      </c>
      <c r="AY212" s="151" t="s">
        <v>163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375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2" customFormat="1" ht="10.199999999999999">
      <c r="B214" s="149"/>
      <c r="D214" s="150" t="s">
        <v>174</v>
      </c>
      <c r="E214" s="151" t="s">
        <v>19</v>
      </c>
      <c r="F214" s="152" t="s">
        <v>859</v>
      </c>
      <c r="H214" s="151" t="s">
        <v>19</v>
      </c>
      <c r="I214" s="153"/>
      <c r="L214" s="149"/>
      <c r="M214" s="154"/>
      <c r="T214" s="155"/>
      <c r="AT214" s="151" t="s">
        <v>174</v>
      </c>
      <c r="AU214" s="151" t="s">
        <v>81</v>
      </c>
      <c r="AV214" s="12" t="s">
        <v>79</v>
      </c>
      <c r="AW214" s="12" t="s">
        <v>33</v>
      </c>
      <c r="AX214" s="12" t="s">
        <v>71</v>
      </c>
      <c r="AY214" s="151" t="s">
        <v>163</v>
      </c>
    </row>
    <row r="215" spans="2:65" s="13" customFormat="1" ht="10.199999999999999">
      <c r="B215" s="156"/>
      <c r="D215" s="150" t="s">
        <v>174</v>
      </c>
      <c r="E215" s="157" t="s">
        <v>19</v>
      </c>
      <c r="F215" s="158" t="s">
        <v>860</v>
      </c>
      <c r="H215" s="159">
        <v>9.02</v>
      </c>
      <c r="I215" s="160"/>
      <c r="L215" s="156"/>
      <c r="M215" s="161"/>
      <c r="T215" s="162"/>
      <c r="AT215" s="157" t="s">
        <v>174</v>
      </c>
      <c r="AU215" s="157" t="s">
        <v>81</v>
      </c>
      <c r="AV215" s="13" t="s">
        <v>81</v>
      </c>
      <c r="AW215" s="13" t="s">
        <v>33</v>
      </c>
      <c r="AX215" s="13" t="s">
        <v>71</v>
      </c>
      <c r="AY215" s="157" t="s">
        <v>163</v>
      </c>
    </row>
    <row r="216" spans="2:65" s="12" customFormat="1" ht="10.199999999999999">
      <c r="B216" s="149"/>
      <c r="D216" s="150" t="s">
        <v>174</v>
      </c>
      <c r="E216" s="151" t="s">
        <v>19</v>
      </c>
      <c r="F216" s="152" t="s">
        <v>861</v>
      </c>
      <c r="H216" s="151" t="s">
        <v>19</v>
      </c>
      <c r="I216" s="153"/>
      <c r="L216" s="149"/>
      <c r="M216" s="154"/>
      <c r="T216" s="155"/>
      <c r="AT216" s="151" t="s">
        <v>174</v>
      </c>
      <c r="AU216" s="151" t="s">
        <v>81</v>
      </c>
      <c r="AV216" s="12" t="s">
        <v>79</v>
      </c>
      <c r="AW216" s="12" t="s">
        <v>33</v>
      </c>
      <c r="AX216" s="12" t="s">
        <v>71</v>
      </c>
      <c r="AY216" s="151" t="s">
        <v>163</v>
      </c>
    </row>
    <row r="217" spans="2:65" s="13" customFormat="1" ht="10.199999999999999">
      <c r="B217" s="156"/>
      <c r="D217" s="150" t="s">
        <v>174</v>
      </c>
      <c r="E217" s="157" t="s">
        <v>19</v>
      </c>
      <c r="F217" s="158" t="s">
        <v>862</v>
      </c>
      <c r="H217" s="159">
        <v>0.6</v>
      </c>
      <c r="I217" s="160"/>
      <c r="L217" s="156"/>
      <c r="M217" s="161"/>
      <c r="T217" s="162"/>
      <c r="AT217" s="157" t="s">
        <v>174</v>
      </c>
      <c r="AU217" s="157" t="s">
        <v>81</v>
      </c>
      <c r="AV217" s="13" t="s">
        <v>81</v>
      </c>
      <c r="AW217" s="13" t="s">
        <v>33</v>
      </c>
      <c r="AX217" s="13" t="s">
        <v>71</v>
      </c>
      <c r="AY217" s="157" t="s">
        <v>163</v>
      </c>
    </row>
    <row r="218" spans="2:65" s="14" customFormat="1" ht="10.199999999999999">
      <c r="B218" s="163"/>
      <c r="D218" s="150" t="s">
        <v>174</v>
      </c>
      <c r="E218" s="164" t="s">
        <v>19</v>
      </c>
      <c r="F218" s="165" t="s">
        <v>177</v>
      </c>
      <c r="H218" s="166">
        <v>9.6199999999999992</v>
      </c>
      <c r="I218" s="167"/>
      <c r="L218" s="163"/>
      <c r="M218" s="168"/>
      <c r="T218" s="169"/>
      <c r="AT218" s="164" t="s">
        <v>174</v>
      </c>
      <c r="AU218" s="164" t="s">
        <v>81</v>
      </c>
      <c r="AV218" s="14" t="s">
        <v>170</v>
      </c>
      <c r="AW218" s="14" t="s">
        <v>33</v>
      </c>
      <c r="AX218" s="14" t="s">
        <v>79</v>
      </c>
      <c r="AY218" s="164" t="s">
        <v>163</v>
      </c>
    </row>
    <row r="219" spans="2:65" s="1" customFormat="1" ht="16.5" customHeight="1">
      <c r="B219" s="33"/>
      <c r="C219" s="132" t="s">
        <v>259</v>
      </c>
      <c r="D219" s="132" t="s">
        <v>165</v>
      </c>
      <c r="E219" s="133" t="s">
        <v>430</v>
      </c>
      <c r="F219" s="134" t="s">
        <v>431</v>
      </c>
      <c r="G219" s="135" t="s">
        <v>185</v>
      </c>
      <c r="H219" s="136">
        <v>9.02</v>
      </c>
      <c r="I219" s="137"/>
      <c r="J219" s="138">
        <f>ROUND(I219*H219,2)</f>
        <v>0</v>
      </c>
      <c r="K219" s="134" t="s">
        <v>169</v>
      </c>
      <c r="L219" s="33"/>
      <c r="M219" s="139" t="s">
        <v>19</v>
      </c>
      <c r="N219" s="140" t="s">
        <v>42</v>
      </c>
      <c r="P219" s="141">
        <f>O219*H219</f>
        <v>0</v>
      </c>
      <c r="Q219" s="141">
        <v>2.2000000000000001E-4</v>
      </c>
      <c r="R219" s="141">
        <f>Q219*H219</f>
        <v>1.9843999999999999E-3</v>
      </c>
      <c r="S219" s="141">
        <v>0</v>
      </c>
      <c r="T219" s="142">
        <f>S219*H219</f>
        <v>0</v>
      </c>
      <c r="AR219" s="143" t="s">
        <v>170</v>
      </c>
      <c r="AT219" s="143" t="s">
        <v>165</v>
      </c>
      <c r="AU219" s="143" t="s">
        <v>81</v>
      </c>
      <c r="AY219" s="18" t="s">
        <v>163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79</v>
      </c>
      <c r="BK219" s="144">
        <f>ROUND(I219*H219,2)</f>
        <v>0</v>
      </c>
      <c r="BL219" s="18" t="s">
        <v>170</v>
      </c>
      <c r="BM219" s="143" t="s">
        <v>432</v>
      </c>
    </row>
    <row r="220" spans="2:65" s="1" customFormat="1" ht="10.199999999999999">
      <c r="B220" s="33"/>
      <c r="D220" s="145" t="s">
        <v>172</v>
      </c>
      <c r="F220" s="146" t="s">
        <v>433</v>
      </c>
      <c r="I220" s="147"/>
      <c r="L220" s="33"/>
      <c r="M220" s="148"/>
      <c r="T220" s="54"/>
      <c r="AT220" s="18" t="s">
        <v>172</v>
      </c>
      <c r="AU220" s="18" t="s">
        <v>81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858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2" customFormat="1" ht="10.199999999999999">
      <c r="B222" s="149"/>
      <c r="D222" s="150" t="s">
        <v>174</v>
      </c>
      <c r="E222" s="151" t="s">
        <v>19</v>
      </c>
      <c r="F222" s="152" t="s">
        <v>375</v>
      </c>
      <c r="H222" s="151" t="s">
        <v>19</v>
      </c>
      <c r="I222" s="153"/>
      <c r="L222" s="149"/>
      <c r="M222" s="154"/>
      <c r="T222" s="155"/>
      <c r="AT222" s="151" t="s">
        <v>174</v>
      </c>
      <c r="AU222" s="151" t="s">
        <v>81</v>
      </c>
      <c r="AV222" s="12" t="s">
        <v>79</v>
      </c>
      <c r="AW222" s="12" t="s">
        <v>33</v>
      </c>
      <c r="AX222" s="12" t="s">
        <v>71</v>
      </c>
      <c r="AY222" s="151" t="s">
        <v>163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859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3" customFormat="1" ht="10.199999999999999">
      <c r="B224" s="156"/>
      <c r="D224" s="150" t="s">
        <v>174</v>
      </c>
      <c r="E224" s="157" t="s">
        <v>19</v>
      </c>
      <c r="F224" s="158" t="s">
        <v>860</v>
      </c>
      <c r="H224" s="159">
        <v>9.02</v>
      </c>
      <c r="I224" s="160"/>
      <c r="L224" s="156"/>
      <c r="M224" s="161"/>
      <c r="T224" s="162"/>
      <c r="AT224" s="157" t="s">
        <v>174</v>
      </c>
      <c r="AU224" s="157" t="s">
        <v>81</v>
      </c>
      <c r="AV224" s="13" t="s">
        <v>81</v>
      </c>
      <c r="AW224" s="13" t="s">
        <v>33</v>
      </c>
      <c r="AX224" s="13" t="s">
        <v>71</v>
      </c>
      <c r="AY224" s="157" t="s">
        <v>163</v>
      </c>
    </row>
    <row r="225" spans="2:65" s="14" customFormat="1" ht="10.199999999999999">
      <c r="B225" s="163"/>
      <c r="D225" s="150" t="s">
        <v>174</v>
      </c>
      <c r="E225" s="164" t="s">
        <v>19</v>
      </c>
      <c r="F225" s="165" t="s">
        <v>177</v>
      </c>
      <c r="H225" s="166">
        <v>9.02</v>
      </c>
      <c r="I225" s="167"/>
      <c r="L225" s="163"/>
      <c r="M225" s="168"/>
      <c r="T225" s="169"/>
      <c r="AT225" s="164" t="s">
        <v>174</v>
      </c>
      <c r="AU225" s="164" t="s">
        <v>81</v>
      </c>
      <c r="AV225" s="14" t="s">
        <v>170</v>
      </c>
      <c r="AW225" s="14" t="s">
        <v>33</v>
      </c>
      <c r="AX225" s="14" t="s">
        <v>79</v>
      </c>
      <c r="AY225" s="164" t="s">
        <v>163</v>
      </c>
    </row>
    <row r="226" spans="2:65" s="11" customFormat="1" ht="22.8" customHeight="1">
      <c r="B226" s="120"/>
      <c r="D226" s="121" t="s">
        <v>70</v>
      </c>
      <c r="E226" s="130" t="s">
        <v>222</v>
      </c>
      <c r="F226" s="130" t="s">
        <v>434</v>
      </c>
      <c r="I226" s="123"/>
      <c r="J226" s="131">
        <f>BK226</f>
        <v>0</v>
      </c>
      <c r="L226" s="120"/>
      <c r="M226" s="125"/>
      <c r="P226" s="126">
        <f>SUM(P227:P240)</f>
        <v>0</v>
      </c>
      <c r="R226" s="126">
        <f>SUM(R227:R240)</f>
        <v>5.4120000000000004E-4</v>
      </c>
      <c r="T226" s="127">
        <f>SUM(T227:T240)</f>
        <v>0</v>
      </c>
      <c r="AR226" s="121" t="s">
        <v>79</v>
      </c>
      <c r="AT226" s="128" t="s">
        <v>70</v>
      </c>
      <c r="AU226" s="128" t="s">
        <v>79</v>
      </c>
      <c r="AY226" s="121" t="s">
        <v>163</v>
      </c>
      <c r="BK226" s="129">
        <f>SUM(BK227:BK240)</f>
        <v>0</v>
      </c>
    </row>
    <row r="227" spans="2:65" s="1" customFormat="1" ht="24.15" customHeight="1">
      <c r="B227" s="33"/>
      <c r="C227" s="132" t="s">
        <v>266</v>
      </c>
      <c r="D227" s="132" t="s">
        <v>165</v>
      </c>
      <c r="E227" s="133" t="s">
        <v>435</v>
      </c>
      <c r="F227" s="134" t="s">
        <v>436</v>
      </c>
      <c r="G227" s="135" t="s">
        <v>168</v>
      </c>
      <c r="H227" s="136">
        <v>6.7649999999999997</v>
      </c>
      <c r="I227" s="137"/>
      <c r="J227" s="138">
        <f>ROUND(I227*H227,2)</f>
        <v>0</v>
      </c>
      <c r="K227" s="134" t="s">
        <v>169</v>
      </c>
      <c r="L227" s="33"/>
      <c r="M227" s="139" t="s">
        <v>19</v>
      </c>
      <c r="N227" s="140" t="s">
        <v>42</v>
      </c>
      <c r="P227" s="141">
        <f>O227*H227</f>
        <v>0</v>
      </c>
      <c r="Q227" s="141">
        <v>8.0000000000000007E-5</v>
      </c>
      <c r="R227" s="141">
        <f>Q227*H227</f>
        <v>5.4120000000000004E-4</v>
      </c>
      <c r="S227" s="141">
        <v>0</v>
      </c>
      <c r="T227" s="142">
        <f>S227*H227</f>
        <v>0</v>
      </c>
      <c r="AR227" s="143" t="s">
        <v>170</v>
      </c>
      <c r="AT227" s="143" t="s">
        <v>165</v>
      </c>
      <c r="AU227" s="143" t="s">
        <v>81</v>
      </c>
      <c r="AY227" s="18" t="s">
        <v>163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79</v>
      </c>
      <c r="BK227" s="144">
        <f>ROUND(I227*H227,2)</f>
        <v>0</v>
      </c>
      <c r="BL227" s="18" t="s">
        <v>170</v>
      </c>
      <c r="BM227" s="143" t="s">
        <v>437</v>
      </c>
    </row>
    <row r="228" spans="2:65" s="1" customFormat="1" ht="10.199999999999999">
      <c r="B228" s="33"/>
      <c r="D228" s="145" t="s">
        <v>172</v>
      </c>
      <c r="F228" s="146" t="s">
        <v>438</v>
      </c>
      <c r="I228" s="147"/>
      <c r="L228" s="33"/>
      <c r="M228" s="148"/>
      <c r="T228" s="54"/>
      <c r="AT228" s="18" t="s">
        <v>172</v>
      </c>
      <c r="AU228" s="18" t="s">
        <v>81</v>
      </c>
    </row>
    <row r="229" spans="2:65" s="12" customFormat="1" ht="10.199999999999999">
      <c r="B229" s="149"/>
      <c r="D229" s="150" t="s">
        <v>174</v>
      </c>
      <c r="E229" s="151" t="s">
        <v>19</v>
      </c>
      <c r="F229" s="152" t="s">
        <v>858</v>
      </c>
      <c r="H229" s="151" t="s">
        <v>19</v>
      </c>
      <c r="I229" s="153"/>
      <c r="L229" s="149"/>
      <c r="M229" s="154"/>
      <c r="T229" s="155"/>
      <c r="AT229" s="151" t="s">
        <v>174</v>
      </c>
      <c r="AU229" s="151" t="s">
        <v>81</v>
      </c>
      <c r="AV229" s="12" t="s">
        <v>79</v>
      </c>
      <c r="AW229" s="12" t="s">
        <v>33</v>
      </c>
      <c r="AX229" s="12" t="s">
        <v>71</v>
      </c>
      <c r="AY229" s="151" t="s">
        <v>163</v>
      </c>
    </row>
    <row r="230" spans="2:65" s="12" customFormat="1" ht="10.199999999999999">
      <c r="B230" s="149"/>
      <c r="D230" s="150" t="s">
        <v>174</v>
      </c>
      <c r="E230" s="151" t="s">
        <v>19</v>
      </c>
      <c r="F230" s="152" t="s">
        <v>375</v>
      </c>
      <c r="H230" s="151" t="s">
        <v>19</v>
      </c>
      <c r="I230" s="153"/>
      <c r="L230" s="149"/>
      <c r="M230" s="154"/>
      <c r="T230" s="155"/>
      <c r="AT230" s="151" t="s">
        <v>174</v>
      </c>
      <c r="AU230" s="151" t="s">
        <v>81</v>
      </c>
      <c r="AV230" s="12" t="s">
        <v>79</v>
      </c>
      <c r="AW230" s="12" t="s">
        <v>33</v>
      </c>
      <c r="AX230" s="12" t="s">
        <v>71</v>
      </c>
      <c r="AY230" s="151" t="s">
        <v>163</v>
      </c>
    </row>
    <row r="231" spans="2:65" s="12" customFormat="1" ht="10.199999999999999">
      <c r="B231" s="149"/>
      <c r="D231" s="150" t="s">
        <v>174</v>
      </c>
      <c r="E231" s="151" t="s">
        <v>19</v>
      </c>
      <c r="F231" s="152" t="s">
        <v>859</v>
      </c>
      <c r="H231" s="151" t="s">
        <v>19</v>
      </c>
      <c r="I231" s="153"/>
      <c r="L231" s="149"/>
      <c r="M231" s="154"/>
      <c r="T231" s="155"/>
      <c r="AT231" s="151" t="s">
        <v>174</v>
      </c>
      <c r="AU231" s="151" t="s">
        <v>81</v>
      </c>
      <c r="AV231" s="12" t="s">
        <v>79</v>
      </c>
      <c r="AW231" s="12" t="s">
        <v>33</v>
      </c>
      <c r="AX231" s="12" t="s">
        <v>71</v>
      </c>
      <c r="AY231" s="151" t="s">
        <v>163</v>
      </c>
    </row>
    <row r="232" spans="2:65" s="13" customFormat="1" ht="10.199999999999999">
      <c r="B232" s="156"/>
      <c r="D232" s="150" t="s">
        <v>174</v>
      </c>
      <c r="E232" s="157" t="s">
        <v>19</v>
      </c>
      <c r="F232" s="158" t="s">
        <v>895</v>
      </c>
      <c r="H232" s="159">
        <v>6.7649999999999997</v>
      </c>
      <c r="I232" s="160"/>
      <c r="L232" s="156"/>
      <c r="M232" s="161"/>
      <c r="T232" s="162"/>
      <c r="AT232" s="157" t="s">
        <v>174</v>
      </c>
      <c r="AU232" s="157" t="s">
        <v>81</v>
      </c>
      <c r="AV232" s="13" t="s">
        <v>81</v>
      </c>
      <c r="AW232" s="13" t="s">
        <v>33</v>
      </c>
      <c r="AX232" s="13" t="s">
        <v>71</v>
      </c>
      <c r="AY232" s="157" t="s">
        <v>163</v>
      </c>
    </row>
    <row r="233" spans="2:65" s="14" customFormat="1" ht="10.199999999999999">
      <c r="B233" s="163"/>
      <c r="D233" s="150" t="s">
        <v>174</v>
      </c>
      <c r="E233" s="164" t="s">
        <v>19</v>
      </c>
      <c r="F233" s="165" t="s">
        <v>177</v>
      </c>
      <c r="H233" s="166">
        <v>6.7649999999999997</v>
      </c>
      <c r="I233" s="167"/>
      <c r="L233" s="163"/>
      <c r="M233" s="168"/>
      <c r="T233" s="169"/>
      <c r="AT233" s="164" t="s">
        <v>174</v>
      </c>
      <c r="AU233" s="164" t="s">
        <v>81</v>
      </c>
      <c r="AV233" s="14" t="s">
        <v>170</v>
      </c>
      <c r="AW233" s="14" t="s">
        <v>33</v>
      </c>
      <c r="AX233" s="14" t="s">
        <v>79</v>
      </c>
      <c r="AY233" s="164" t="s">
        <v>163</v>
      </c>
    </row>
    <row r="234" spans="2:65" s="1" customFormat="1" ht="16.5" customHeight="1">
      <c r="B234" s="33"/>
      <c r="C234" s="178" t="s">
        <v>272</v>
      </c>
      <c r="D234" s="178" t="s">
        <v>241</v>
      </c>
      <c r="E234" s="179" t="s">
        <v>443</v>
      </c>
      <c r="F234" s="180" t="s">
        <v>444</v>
      </c>
      <c r="G234" s="181" t="s">
        <v>445</v>
      </c>
      <c r="H234" s="182">
        <v>14.882999999999999</v>
      </c>
      <c r="I234" s="183"/>
      <c r="J234" s="184">
        <f>ROUND(I234*H234,2)</f>
        <v>0</v>
      </c>
      <c r="K234" s="180" t="s">
        <v>244</v>
      </c>
      <c r="L234" s="185"/>
      <c r="M234" s="186" t="s">
        <v>19</v>
      </c>
      <c r="N234" s="187" t="s">
        <v>42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176</v>
      </c>
      <c r="AT234" s="143" t="s">
        <v>241</v>
      </c>
      <c r="AU234" s="143" t="s">
        <v>81</v>
      </c>
      <c r="AY234" s="18" t="s">
        <v>163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79</v>
      </c>
      <c r="BK234" s="144">
        <f>ROUND(I234*H234,2)</f>
        <v>0</v>
      </c>
      <c r="BL234" s="18" t="s">
        <v>170</v>
      </c>
      <c r="BM234" s="143" t="s">
        <v>446</v>
      </c>
    </row>
    <row r="235" spans="2:65" s="12" customFormat="1" ht="10.199999999999999">
      <c r="B235" s="149"/>
      <c r="D235" s="150" t="s">
        <v>174</v>
      </c>
      <c r="E235" s="151" t="s">
        <v>19</v>
      </c>
      <c r="F235" s="152" t="s">
        <v>858</v>
      </c>
      <c r="H235" s="151" t="s">
        <v>19</v>
      </c>
      <c r="I235" s="153"/>
      <c r="L235" s="149"/>
      <c r="M235" s="154"/>
      <c r="T235" s="155"/>
      <c r="AT235" s="151" t="s">
        <v>174</v>
      </c>
      <c r="AU235" s="151" t="s">
        <v>81</v>
      </c>
      <c r="AV235" s="12" t="s">
        <v>79</v>
      </c>
      <c r="AW235" s="12" t="s">
        <v>33</v>
      </c>
      <c r="AX235" s="12" t="s">
        <v>71</v>
      </c>
      <c r="AY235" s="151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375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2" customFormat="1" ht="10.199999999999999">
      <c r="B237" s="149"/>
      <c r="D237" s="150" t="s">
        <v>174</v>
      </c>
      <c r="E237" s="151" t="s">
        <v>19</v>
      </c>
      <c r="F237" s="152" t="s">
        <v>859</v>
      </c>
      <c r="H237" s="151" t="s">
        <v>19</v>
      </c>
      <c r="I237" s="153"/>
      <c r="L237" s="149"/>
      <c r="M237" s="154"/>
      <c r="T237" s="155"/>
      <c r="AT237" s="151" t="s">
        <v>174</v>
      </c>
      <c r="AU237" s="151" t="s">
        <v>81</v>
      </c>
      <c r="AV237" s="12" t="s">
        <v>79</v>
      </c>
      <c r="AW237" s="12" t="s">
        <v>33</v>
      </c>
      <c r="AX237" s="12" t="s">
        <v>71</v>
      </c>
      <c r="AY237" s="151" t="s">
        <v>163</v>
      </c>
    </row>
    <row r="238" spans="2:65" s="13" customFormat="1" ht="10.199999999999999">
      <c r="B238" s="156"/>
      <c r="D238" s="150" t="s">
        <v>174</v>
      </c>
      <c r="E238" s="157" t="s">
        <v>19</v>
      </c>
      <c r="F238" s="158" t="s">
        <v>896</v>
      </c>
      <c r="H238" s="159">
        <v>13.53</v>
      </c>
      <c r="I238" s="160"/>
      <c r="L238" s="156"/>
      <c r="M238" s="161"/>
      <c r="T238" s="162"/>
      <c r="AT238" s="157" t="s">
        <v>174</v>
      </c>
      <c r="AU238" s="157" t="s">
        <v>81</v>
      </c>
      <c r="AV238" s="13" t="s">
        <v>81</v>
      </c>
      <c r="AW238" s="13" t="s">
        <v>33</v>
      </c>
      <c r="AX238" s="13" t="s">
        <v>71</v>
      </c>
      <c r="AY238" s="157" t="s">
        <v>163</v>
      </c>
    </row>
    <row r="239" spans="2:65" s="14" customFormat="1" ht="10.199999999999999">
      <c r="B239" s="163"/>
      <c r="D239" s="150" t="s">
        <v>174</v>
      </c>
      <c r="E239" s="164" t="s">
        <v>19</v>
      </c>
      <c r="F239" s="165" t="s">
        <v>177</v>
      </c>
      <c r="H239" s="166">
        <v>13.53</v>
      </c>
      <c r="I239" s="167"/>
      <c r="L239" s="163"/>
      <c r="M239" s="168"/>
      <c r="T239" s="169"/>
      <c r="AT239" s="164" t="s">
        <v>174</v>
      </c>
      <c r="AU239" s="164" t="s">
        <v>81</v>
      </c>
      <c r="AV239" s="14" t="s">
        <v>170</v>
      </c>
      <c r="AW239" s="14" t="s">
        <v>33</v>
      </c>
      <c r="AX239" s="14" t="s">
        <v>79</v>
      </c>
      <c r="AY239" s="164" t="s">
        <v>163</v>
      </c>
    </row>
    <row r="240" spans="2:65" s="13" customFormat="1" ht="10.199999999999999">
      <c r="B240" s="156"/>
      <c r="D240" s="150" t="s">
        <v>174</v>
      </c>
      <c r="F240" s="158" t="s">
        <v>897</v>
      </c>
      <c r="H240" s="159">
        <v>14.882999999999999</v>
      </c>
      <c r="I240" s="160"/>
      <c r="L240" s="156"/>
      <c r="M240" s="161"/>
      <c r="T240" s="162"/>
      <c r="AT240" s="157" t="s">
        <v>174</v>
      </c>
      <c r="AU240" s="157" t="s">
        <v>81</v>
      </c>
      <c r="AV240" s="13" t="s">
        <v>81</v>
      </c>
      <c r="AW240" s="13" t="s">
        <v>4</v>
      </c>
      <c r="AX240" s="13" t="s">
        <v>79</v>
      </c>
      <c r="AY240" s="157" t="s">
        <v>163</v>
      </c>
    </row>
    <row r="241" spans="2:65" s="11" customFormat="1" ht="22.8" customHeight="1">
      <c r="B241" s="120"/>
      <c r="D241" s="121" t="s">
        <v>70</v>
      </c>
      <c r="E241" s="130" t="s">
        <v>319</v>
      </c>
      <c r="F241" s="130" t="s">
        <v>320</v>
      </c>
      <c r="I241" s="123"/>
      <c r="J241" s="131">
        <f>BK241</f>
        <v>0</v>
      </c>
      <c r="L241" s="120"/>
      <c r="M241" s="125"/>
      <c r="P241" s="126">
        <f>SUM(P242:P243)</f>
        <v>0</v>
      </c>
      <c r="R241" s="126">
        <f>SUM(R242:R243)</f>
        <v>0</v>
      </c>
      <c r="T241" s="127">
        <f>SUM(T242:T243)</f>
        <v>0</v>
      </c>
      <c r="AR241" s="121" t="s">
        <v>79</v>
      </c>
      <c r="AT241" s="128" t="s">
        <v>70</v>
      </c>
      <c r="AU241" s="128" t="s">
        <v>79</v>
      </c>
      <c r="AY241" s="121" t="s">
        <v>163</v>
      </c>
      <c r="BK241" s="129">
        <f>SUM(BK242:BK243)</f>
        <v>0</v>
      </c>
    </row>
    <row r="242" spans="2:65" s="1" customFormat="1" ht="37.799999999999997" customHeight="1">
      <c r="B242" s="33"/>
      <c r="C242" s="132" t="s">
        <v>276</v>
      </c>
      <c r="D242" s="132" t="s">
        <v>165</v>
      </c>
      <c r="E242" s="133" t="s">
        <v>321</v>
      </c>
      <c r="F242" s="134" t="s">
        <v>322</v>
      </c>
      <c r="G242" s="135" t="s">
        <v>225</v>
      </c>
      <c r="H242" s="136">
        <v>10.569000000000001</v>
      </c>
      <c r="I242" s="137"/>
      <c r="J242" s="138">
        <f>ROUND(I242*H242,2)</f>
        <v>0</v>
      </c>
      <c r="K242" s="134" t="s">
        <v>169</v>
      </c>
      <c r="L242" s="33"/>
      <c r="M242" s="139" t="s">
        <v>19</v>
      </c>
      <c r="N242" s="140" t="s">
        <v>42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170</v>
      </c>
      <c r="AT242" s="143" t="s">
        <v>165</v>
      </c>
      <c r="AU242" s="143" t="s">
        <v>81</v>
      </c>
      <c r="AY242" s="18" t="s">
        <v>163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79</v>
      </c>
      <c r="BK242" s="144">
        <f>ROUND(I242*H242,2)</f>
        <v>0</v>
      </c>
      <c r="BL242" s="18" t="s">
        <v>170</v>
      </c>
      <c r="BM242" s="143" t="s">
        <v>452</v>
      </c>
    </row>
    <row r="243" spans="2:65" s="1" customFormat="1" ht="10.199999999999999">
      <c r="B243" s="33"/>
      <c r="D243" s="145" t="s">
        <v>172</v>
      </c>
      <c r="F243" s="146" t="s">
        <v>324</v>
      </c>
      <c r="I243" s="147"/>
      <c r="L243" s="33"/>
      <c r="M243" s="148"/>
      <c r="T243" s="54"/>
      <c r="AT243" s="18" t="s">
        <v>172</v>
      </c>
      <c r="AU243" s="18" t="s">
        <v>81</v>
      </c>
    </row>
    <row r="244" spans="2:65" s="11" customFormat="1" ht="25.95" customHeight="1">
      <c r="B244" s="120"/>
      <c r="D244" s="121" t="s">
        <v>70</v>
      </c>
      <c r="E244" s="122" t="s">
        <v>325</v>
      </c>
      <c r="F244" s="122" t="s">
        <v>326</v>
      </c>
      <c r="I244" s="123"/>
      <c r="J244" s="124">
        <f>BK244</f>
        <v>0</v>
      </c>
      <c r="L244" s="120"/>
      <c r="M244" s="125"/>
      <c r="P244" s="126">
        <f>P245+P269</f>
        <v>0</v>
      </c>
      <c r="R244" s="126">
        <f>R245+R269</f>
        <v>1.5553190000000001E-2</v>
      </c>
      <c r="T244" s="127">
        <f>T245+T269</f>
        <v>0</v>
      </c>
      <c r="AR244" s="121" t="s">
        <v>81</v>
      </c>
      <c r="AT244" s="128" t="s">
        <v>70</v>
      </c>
      <c r="AU244" s="128" t="s">
        <v>71</v>
      </c>
      <c r="AY244" s="121" t="s">
        <v>163</v>
      </c>
      <c r="BK244" s="129">
        <f>BK245+BK269</f>
        <v>0</v>
      </c>
    </row>
    <row r="245" spans="2:65" s="11" customFormat="1" ht="22.8" customHeight="1">
      <c r="B245" s="120"/>
      <c r="D245" s="121" t="s">
        <v>70</v>
      </c>
      <c r="E245" s="130" t="s">
        <v>327</v>
      </c>
      <c r="F245" s="130" t="s">
        <v>328</v>
      </c>
      <c r="I245" s="123"/>
      <c r="J245" s="131">
        <f>BK245</f>
        <v>0</v>
      </c>
      <c r="L245" s="120"/>
      <c r="M245" s="125"/>
      <c r="P245" s="126">
        <f>SUM(P246:P268)</f>
        <v>0</v>
      </c>
      <c r="R245" s="126">
        <f>SUM(R246:R268)</f>
        <v>1.4829440000000001E-2</v>
      </c>
      <c r="T245" s="127">
        <f>SUM(T246:T268)</f>
        <v>0</v>
      </c>
      <c r="AR245" s="121" t="s">
        <v>81</v>
      </c>
      <c r="AT245" s="128" t="s">
        <v>70</v>
      </c>
      <c r="AU245" s="128" t="s">
        <v>79</v>
      </c>
      <c r="AY245" s="121" t="s">
        <v>163</v>
      </c>
      <c r="BK245" s="129">
        <f>SUM(BK246:BK268)</f>
        <v>0</v>
      </c>
    </row>
    <row r="246" spans="2:65" s="1" customFormat="1" ht="16.5" customHeight="1">
      <c r="B246" s="33"/>
      <c r="C246" s="132" t="s">
        <v>283</v>
      </c>
      <c r="D246" s="132" t="s">
        <v>165</v>
      </c>
      <c r="E246" s="133" t="s">
        <v>329</v>
      </c>
      <c r="F246" s="134" t="s">
        <v>330</v>
      </c>
      <c r="G246" s="135" t="s">
        <v>331</v>
      </c>
      <c r="H246" s="136">
        <v>13.824</v>
      </c>
      <c r="I246" s="137"/>
      <c r="J246" s="138">
        <f>ROUND(I246*H246,2)</f>
        <v>0</v>
      </c>
      <c r="K246" s="134" t="s">
        <v>169</v>
      </c>
      <c r="L246" s="33"/>
      <c r="M246" s="139" t="s">
        <v>19</v>
      </c>
      <c r="N246" s="140" t="s">
        <v>42</v>
      </c>
      <c r="P246" s="141">
        <f>O246*H246</f>
        <v>0</v>
      </c>
      <c r="Q246" s="141">
        <v>6.0000000000000002E-5</v>
      </c>
      <c r="R246" s="141">
        <f>Q246*H246</f>
        <v>8.2943999999999997E-4</v>
      </c>
      <c r="S246" s="141">
        <v>0</v>
      </c>
      <c r="T246" s="142">
        <f>S246*H246</f>
        <v>0</v>
      </c>
      <c r="AR246" s="143" t="s">
        <v>266</v>
      </c>
      <c r="AT246" s="143" t="s">
        <v>165</v>
      </c>
      <c r="AU246" s="143" t="s">
        <v>81</v>
      </c>
      <c r="AY246" s="18" t="s">
        <v>163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79</v>
      </c>
      <c r="BK246" s="144">
        <f>ROUND(I246*H246,2)</f>
        <v>0</v>
      </c>
      <c r="BL246" s="18" t="s">
        <v>266</v>
      </c>
      <c r="BM246" s="143" t="s">
        <v>559</v>
      </c>
    </row>
    <row r="247" spans="2:65" s="1" customFormat="1" ht="10.199999999999999">
      <c r="B247" s="33"/>
      <c r="D247" s="145" t="s">
        <v>172</v>
      </c>
      <c r="F247" s="146" t="s">
        <v>333</v>
      </c>
      <c r="I247" s="147"/>
      <c r="L247" s="33"/>
      <c r="M247" s="148"/>
      <c r="T247" s="54"/>
      <c r="AT247" s="18" t="s">
        <v>172</v>
      </c>
      <c r="AU247" s="18" t="s">
        <v>81</v>
      </c>
    </row>
    <row r="248" spans="2:65" s="12" customFormat="1" ht="10.199999999999999">
      <c r="B248" s="149"/>
      <c r="D248" s="150" t="s">
        <v>174</v>
      </c>
      <c r="E248" s="151" t="s">
        <v>19</v>
      </c>
      <c r="F248" s="152" t="s">
        <v>858</v>
      </c>
      <c r="H248" s="151" t="s">
        <v>19</v>
      </c>
      <c r="I248" s="153"/>
      <c r="L248" s="149"/>
      <c r="M248" s="154"/>
      <c r="T248" s="155"/>
      <c r="AT248" s="151" t="s">
        <v>174</v>
      </c>
      <c r="AU248" s="151" t="s">
        <v>81</v>
      </c>
      <c r="AV248" s="12" t="s">
        <v>79</v>
      </c>
      <c r="AW248" s="12" t="s">
        <v>33</v>
      </c>
      <c r="AX248" s="12" t="s">
        <v>71</v>
      </c>
      <c r="AY248" s="151" t="s">
        <v>163</v>
      </c>
    </row>
    <row r="249" spans="2:65" s="12" customFormat="1" ht="10.199999999999999">
      <c r="B249" s="149"/>
      <c r="D249" s="150" t="s">
        <v>174</v>
      </c>
      <c r="E249" s="151" t="s">
        <v>19</v>
      </c>
      <c r="F249" s="152" t="s">
        <v>560</v>
      </c>
      <c r="H249" s="151" t="s">
        <v>19</v>
      </c>
      <c r="I249" s="153"/>
      <c r="L249" s="149"/>
      <c r="M249" s="154"/>
      <c r="T249" s="155"/>
      <c r="AT249" s="151" t="s">
        <v>174</v>
      </c>
      <c r="AU249" s="151" t="s">
        <v>81</v>
      </c>
      <c r="AV249" s="12" t="s">
        <v>79</v>
      </c>
      <c r="AW249" s="12" t="s">
        <v>33</v>
      </c>
      <c r="AX249" s="12" t="s">
        <v>71</v>
      </c>
      <c r="AY249" s="151" t="s">
        <v>163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707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3" customFormat="1" ht="10.199999999999999">
      <c r="B251" s="156"/>
      <c r="D251" s="150" t="s">
        <v>174</v>
      </c>
      <c r="E251" s="157" t="s">
        <v>19</v>
      </c>
      <c r="F251" s="158" t="s">
        <v>898</v>
      </c>
      <c r="H251" s="159">
        <v>11.94</v>
      </c>
      <c r="I251" s="160"/>
      <c r="L251" s="156"/>
      <c r="M251" s="161"/>
      <c r="T251" s="162"/>
      <c r="AT251" s="157" t="s">
        <v>174</v>
      </c>
      <c r="AU251" s="157" t="s">
        <v>81</v>
      </c>
      <c r="AV251" s="13" t="s">
        <v>81</v>
      </c>
      <c r="AW251" s="13" t="s">
        <v>33</v>
      </c>
      <c r="AX251" s="13" t="s">
        <v>71</v>
      </c>
      <c r="AY251" s="157" t="s">
        <v>163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563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3" customFormat="1" ht="10.199999999999999">
      <c r="B253" s="156"/>
      <c r="D253" s="150" t="s">
        <v>174</v>
      </c>
      <c r="E253" s="157" t="s">
        <v>19</v>
      </c>
      <c r="F253" s="158" t="s">
        <v>899</v>
      </c>
      <c r="H253" s="159">
        <v>1.8839999999999999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33</v>
      </c>
      <c r="AX253" s="13" t="s">
        <v>71</v>
      </c>
      <c r="AY253" s="157" t="s">
        <v>163</v>
      </c>
    </row>
    <row r="254" spans="2:65" s="14" customFormat="1" ht="10.199999999999999">
      <c r="B254" s="163"/>
      <c r="D254" s="150" t="s">
        <v>174</v>
      </c>
      <c r="E254" s="164" t="s">
        <v>19</v>
      </c>
      <c r="F254" s="165" t="s">
        <v>177</v>
      </c>
      <c r="H254" s="166">
        <v>13.824</v>
      </c>
      <c r="I254" s="167"/>
      <c r="L254" s="163"/>
      <c r="M254" s="168"/>
      <c r="T254" s="169"/>
      <c r="AT254" s="164" t="s">
        <v>174</v>
      </c>
      <c r="AU254" s="164" t="s">
        <v>81</v>
      </c>
      <c r="AV254" s="14" t="s">
        <v>170</v>
      </c>
      <c r="AW254" s="14" t="s">
        <v>33</v>
      </c>
      <c r="AX254" s="14" t="s">
        <v>79</v>
      </c>
      <c r="AY254" s="164" t="s">
        <v>163</v>
      </c>
    </row>
    <row r="255" spans="2:65" s="1" customFormat="1" ht="16.5" customHeight="1">
      <c r="B255" s="33"/>
      <c r="C255" s="178" t="s">
        <v>516</v>
      </c>
      <c r="D255" s="178" t="s">
        <v>241</v>
      </c>
      <c r="E255" s="179" t="s">
        <v>711</v>
      </c>
      <c r="F255" s="180" t="s">
        <v>712</v>
      </c>
      <c r="G255" s="181" t="s">
        <v>225</v>
      </c>
      <c r="H255" s="182">
        <v>1.2E-2</v>
      </c>
      <c r="I255" s="183"/>
      <c r="J255" s="184">
        <f>ROUND(I255*H255,2)</f>
        <v>0</v>
      </c>
      <c r="K255" s="180" t="s">
        <v>169</v>
      </c>
      <c r="L255" s="185"/>
      <c r="M255" s="186" t="s">
        <v>19</v>
      </c>
      <c r="N255" s="187" t="s">
        <v>42</v>
      </c>
      <c r="P255" s="141">
        <f>O255*H255</f>
        <v>0</v>
      </c>
      <c r="Q255" s="141">
        <v>1</v>
      </c>
      <c r="R255" s="141">
        <f>Q255*H255</f>
        <v>1.2E-2</v>
      </c>
      <c r="S255" s="141">
        <v>0</v>
      </c>
      <c r="T255" s="142">
        <f>S255*H255</f>
        <v>0</v>
      </c>
      <c r="AR255" s="143" t="s">
        <v>340</v>
      </c>
      <c r="AT255" s="143" t="s">
        <v>241</v>
      </c>
      <c r="AU255" s="143" t="s">
        <v>81</v>
      </c>
      <c r="AY255" s="18" t="s">
        <v>163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0</v>
      </c>
      <c r="BL255" s="18" t="s">
        <v>266</v>
      </c>
      <c r="BM255" s="143" t="s">
        <v>853</v>
      </c>
    </row>
    <row r="256" spans="2:65" s="12" customFormat="1" ht="10.199999999999999">
      <c r="B256" s="149"/>
      <c r="D256" s="150" t="s">
        <v>174</v>
      </c>
      <c r="E256" s="151" t="s">
        <v>19</v>
      </c>
      <c r="F256" s="152" t="s">
        <v>858</v>
      </c>
      <c r="H256" s="151" t="s">
        <v>19</v>
      </c>
      <c r="I256" s="153"/>
      <c r="L256" s="149"/>
      <c r="M256" s="154"/>
      <c r="T256" s="155"/>
      <c r="AT256" s="151" t="s">
        <v>174</v>
      </c>
      <c r="AU256" s="151" t="s">
        <v>81</v>
      </c>
      <c r="AV256" s="12" t="s">
        <v>79</v>
      </c>
      <c r="AW256" s="12" t="s">
        <v>33</v>
      </c>
      <c r="AX256" s="12" t="s">
        <v>71</v>
      </c>
      <c r="AY256" s="151" t="s">
        <v>163</v>
      </c>
    </row>
    <row r="257" spans="2:65" s="12" customFormat="1" ht="10.199999999999999">
      <c r="B257" s="149"/>
      <c r="D257" s="150" t="s">
        <v>174</v>
      </c>
      <c r="E257" s="151" t="s">
        <v>19</v>
      </c>
      <c r="F257" s="152" t="s">
        <v>560</v>
      </c>
      <c r="H257" s="151" t="s">
        <v>19</v>
      </c>
      <c r="I257" s="153"/>
      <c r="L257" s="149"/>
      <c r="M257" s="154"/>
      <c r="T257" s="155"/>
      <c r="AT257" s="151" t="s">
        <v>174</v>
      </c>
      <c r="AU257" s="151" t="s">
        <v>81</v>
      </c>
      <c r="AV257" s="12" t="s">
        <v>79</v>
      </c>
      <c r="AW257" s="12" t="s">
        <v>33</v>
      </c>
      <c r="AX257" s="12" t="s">
        <v>71</v>
      </c>
      <c r="AY257" s="151" t="s">
        <v>163</v>
      </c>
    </row>
    <row r="258" spans="2:65" s="12" customFormat="1" ht="10.199999999999999">
      <c r="B258" s="149"/>
      <c r="D258" s="150" t="s">
        <v>174</v>
      </c>
      <c r="E258" s="151" t="s">
        <v>19</v>
      </c>
      <c r="F258" s="152" t="s">
        <v>707</v>
      </c>
      <c r="H258" s="151" t="s">
        <v>19</v>
      </c>
      <c r="I258" s="153"/>
      <c r="L258" s="149"/>
      <c r="M258" s="154"/>
      <c r="T258" s="155"/>
      <c r="AT258" s="151" t="s">
        <v>174</v>
      </c>
      <c r="AU258" s="151" t="s">
        <v>81</v>
      </c>
      <c r="AV258" s="12" t="s">
        <v>79</v>
      </c>
      <c r="AW258" s="12" t="s">
        <v>33</v>
      </c>
      <c r="AX258" s="12" t="s">
        <v>71</v>
      </c>
      <c r="AY258" s="151" t="s">
        <v>163</v>
      </c>
    </row>
    <row r="259" spans="2:65" s="13" customFormat="1" ht="10.199999999999999">
      <c r="B259" s="156"/>
      <c r="D259" s="150" t="s">
        <v>174</v>
      </c>
      <c r="E259" s="157" t="s">
        <v>19</v>
      </c>
      <c r="F259" s="158" t="s">
        <v>900</v>
      </c>
      <c r="H259" s="159">
        <v>1.2E-2</v>
      </c>
      <c r="I259" s="160"/>
      <c r="L259" s="156"/>
      <c r="M259" s="161"/>
      <c r="T259" s="162"/>
      <c r="AT259" s="157" t="s">
        <v>174</v>
      </c>
      <c r="AU259" s="157" t="s">
        <v>81</v>
      </c>
      <c r="AV259" s="13" t="s">
        <v>81</v>
      </c>
      <c r="AW259" s="13" t="s">
        <v>33</v>
      </c>
      <c r="AX259" s="13" t="s">
        <v>71</v>
      </c>
      <c r="AY259" s="157" t="s">
        <v>163</v>
      </c>
    </row>
    <row r="260" spans="2:65" s="14" customFormat="1" ht="10.199999999999999">
      <c r="B260" s="163"/>
      <c r="D260" s="150" t="s">
        <v>174</v>
      </c>
      <c r="E260" s="164" t="s">
        <v>19</v>
      </c>
      <c r="F260" s="165" t="s">
        <v>177</v>
      </c>
      <c r="H260" s="166">
        <v>1.2E-2</v>
      </c>
      <c r="I260" s="167"/>
      <c r="L260" s="163"/>
      <c r="M260" s="168"/>
      <c r="T260" s="169"/>
      <c r="AT260" s="164" t="s">
        <v>174</v>
      </c>
      <c r="AU260" s="164" t="s">
        <v>81</v>
      </c>
      <c r="AV260" s="14" t="s">
        <v>170</v>
      </c>
      <c r="AW260" s="14" t="s">
        <v>33</v>
      </c>
      <c r="AX260" s="14" t="s">
        <v>79</v>
      </c>
      <c r="AY260" s="164" t="s">
        <v>163</v>
      </c>
    </row>
    <row r="261" spans="2:65" s="1" customFormat="1" ht="16.5" customHeight="1">
      <c r="B261" s="33"/>
      <c r="C261" s="178" t="s">
        <v>7</v>
      </c>
      <c r="D261" s="178" t="s">
        <v>241</v>
      </c>
      <c r="E261" s="179" t="s">
        <v>569</v>
      </c>
      <c r="F261" s="180" t="s">
        <v>570</v>
      </c>
      <c r="G261" s="181" t="s">
        <v>225</v>
      </c>
      <c r="H261" s="182">
        <v>2E-3</v>
      </c>
      <c r="I261" s="183"/>
      <c r="J261" s="184">
        <f>ROUND(I261*H261,2)</f>
        <v>0</v>
      </c>
      <c r="K261" s="180" t="s">
        <v>169</v>
      </c>
      <c r="L261" s="185"/>
      <c r="M261" s="186" t="s">
        <v>19</v>
      </c>
      <c r="N261" s="187" t="s">
        <v>42</v>
      </c>
      <c r="P261" s="141">
        <f>O261*H261</f>
        <v>0</v>
      </c>
      <c r="Q261" s="141">
        <v>1</v>
      </c>
      <c r="R261" s="141">
        <f>Q261*H261</f>
        <v>2E-3</v>
      </c>
      <c r="S261" s="141">
        <v>0</v>
      </c>
      <c r="T261" s="142">
        <f>S261*H261</f>
        <v>0</v>
      </c>
      <c r="AR261" s="143" t="s">
        <v>340</v>
      </c>
      <c r="AT261" s="143" t="s">
        <v>241</v>
      </c>
      <c r="AU261" s="143" t="s">
        <v>81</v>
      </c>
      <c r="AY261" s="18" t="s">
        <v>163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79</v>
      </c>
      <c r="BK261" s="144">
        <f>ROUND(I261*H261,2)</f>
        <v>0</v>
      </c>
      <c r="BL261" s="18" t="s">
        <v>266</v>
      </c>
      <c r="BM261" s="143" t="s">
        <v>571</v>
      </c>
    </row>
    <row r="262" spans="2:65" s="12" customFormat="1" ht="10.199999999999999">
      <c r="B262" s="149"/>
      <c r="D262" s="150" t="s">
        <v>174</v>
      </c>
      <c r="E262" s="151" t="s">
        <v>19</v>
      </c>
      <c r="F262" s="152" t="s">
        <v>858</v>
      </c>
      <c r="H262" s="151" t="s">
        <v>19</v>
      </c>
      <c r="I262" s="153"/>
      <c r="L262" s="149"/>
      <c r="M262" s="154"/>
      <c r="T262" s="155"/>
      <c r="AT262" s="151" t="s">
        <v>174</v>
      </c>
      <c r="AU262" s="151" t="s">
        <v>81</v>
      </c>
      <c r="AV262" s="12" t="s">
        <v>79</v>
      </c>
      <c r="AW262" s="12" t="s">
        <v>33</v>
      </c>
      <c r="AX262" s="12" t="s">
        <v>71</v>
      </c>
      <c r="AY262" s="151" t="s">
        <v>163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560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563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3" customFormat="1" ht="10.199999999999999">
      <c r="B265" s="156"/>
      <c r="D265" s="150" t="s">
        <v>174</v>
      </c>
      <c r="E265" s="157" t="s">
        <v>19</v>
      </c>
      <c r="F265" s="158" t="s">
        <v>901</v>
      </c>
      <c r="H265" s="159">
        <v>2E-3</v>
      </c>
      <c r="I265" s="160"/>
      <c r="L265" s="156"/>
      <c r="M265" s="161"/>
      <c r="T265" s="162"/>
      <c r="AT265" s="157" t="s">
        <v>174</v>
      </c>
      <c r="AU265" s="157" t="s">
        <v>81</v>
      </c>
      <c r="AV265" s="13" t="s">
        <v>81</v>
      </c>
      <c r="AW265" s="13" t="s">
        <v>33</v>
      </c>
      <c r="AX265" s="13" t="s">
        <v>71</v>
      </c>
      <c r="AY265" s="157" t="s">
        <v>163</v>
      </c>
    </row>
    <row r="266" spans="2:65" s="14" customFormat="1" ht="10.199999999999999">
      <c r="B266" s="163"/>
      <c r="D266" s="150" t="s">
        <v>174</v>
      </c>
      <c r="E266" s="164" t="s">
        <v>19</v>
      </c>
      <c r="F266" s="165" t="s">
        <v>177</v>
      </c>
      <c r="H266" s="166">
        <v>2E-3</v>
      </c>
      <c r="I266" s="167"/>
      <c r="L266" s="163"/>
      <c r="M266" s="168"/>
      <c r="T266" s="169"/>
      <c r="AT266" s="164" t="s">
        <v>174</v>
      </c>
      <c r="AU266" s="164" t="s">
        <v>81</v>
      </c>
      <c r="AV266" s="14" t="s">
        <v>170</v>
      </c>
      <c r="AW266" s="14" t="s">
        <v>33</v>
      </c>
      <c r="AX266" s="14" t="s">
        <v>79</v>
      </c>
      <c r="AY266" s="164" t="s">
        <v>163</v>
      </c>
    </row>
    <row r="267" spans="2:65" s="1" customFormat="1" ht="24.15" customHeight="1">
      <c r="B267" s="33"/>
      <c r="C267" s="132" t="s">
        <v>578</v>
      </c>
      <c r="D267" s="132" t="s">
        <v>165</v>
      </c>
      <c r="E267" s="133" t="s">
        <v>347</v>
      </c>
      <c r="F267" s="134" t="s">
        <v>348</v>
      </c>
      <c r="G267" s="135" t="s">
        <v>225</v>
      </c>
      <c r="H267" s="136">
        <v>1.4999999999999999E-2</v>
      </c>
      <c r="I267" s="137"/>
      <c r="J267" s="138">
        <f>ROUND(I267*H267,2)</f>
        <v>0</v>
      </c>
      <c r="K267" s="134" t="s">
        <v>169</v>
      </c>
      <c r="L267" s="33"/>
      <c r="M267" s="139" t="s">
        <v>19</v>
      </c>
      <c r="N267" s="140" t="s">
        <v>42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266</v>
      </c>
      <c r="AT267" s="143" t="s">
        <v>165</v>
      </c>
      <c r="AU267" s="143" t="s">
        <v>81</v>
      </c>
      <c r="AY267" s="18" t="s">
        <v>163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79</v>
      </c>
      <c r="BK267" s="144">
        <f>ROUND(I267*H267,2)</f>
        <v>0</v>
      </c>
      <c r="BL267" s="18" t="s">
        <v>266</v>
      </c>
      <c r="BM267" s="143" t="s">
        <v>573</v>
      </c>
    </row>
    <row r="268" spans="2:65" s="1" customFormat="1" ht="10.199999999999999">
      <c r="B268" s="33"/>
      <c r="D268" s="145" t="s">
        <v>172</v>
      </c>
      <c r="F268" s="146" t="s">
        <v>350</v>
      </c>
      <c r="I268" s="147"/>
      <c r="L268" s="33"/>
      <c r="M268" s="148"/>
      <c r="T268" s="54"/>
      <c r="AT268" s="18" t="s">
        <v>172</v>
      </c>
      <c r="AU268" s="18" t="s">
        <v>81</v>
      </c>
    </row>
    <row r="269" spans="2:65" s="11" customFormat="1" ht="22.8" customHeight="1">
      <c r="B269" s="120"/>
      <c r="D269" s="121" t="s">
        <v>70</v>
      </c>
      <c r="E269" s="130" t="s">
        <v>351</v>
      </c>
      <c r="F269" s="130" t="s">
        <v>352</v>
      </c>
      <c r="I269" s="123"/>
      <c r="J269" s="131">
        <f>BK269</f>
        <v>0</v>
      </c>
      <c r="L269" s="120"/>
      <c r="M269" s="125"/>
      <c r="P269" s="126">
        <f>SUM(P270:P290)</f>
        <v>0</v>
      </c>
      <c r="R269" s="126">
        <f>SUM(R270:R290)</f>
        <v>7.2375E-4</v>
      </c>
      <c r="T269" s="127">
        <f>SUM(T270:T290)</f>
        <v>0</v>
      </c>
      <c r="AR269" s="121" t="s">
        <v>81</v>
      </c>
      <c r="AT269" s="128" t="s">
        <v>70</v>
      </c>
      <c r="AU269" s="128" t="s">
        <v>79</v>
      </c>
      <c r="AY269" s="121" t="s">
        <v>163</v>
      </c>
      <c r="BK269" s="129">
        <f>SUM(BK270:BK290)</f>
        <v>0</v>
      </c>
    </row>
    <row r="270" spans="2:65" s="1" customFormat="1" ht="24.15" customHeight="1">
      <c r="B270" s="33"/>
      <c r="C270" s="132" t="s">
        <v>617</v>
      </c>
      <c r="D270" s="132" t="s">
        <v>165</v>
      </c>
      <c r="E270" s="133" t="s">
        <v>353</v>
      </c>
      <c r="F270" s="134" t="s">
        <v>354</v>
      </c>
      <c r="G270" s="135" t="s">
        <v>185</v>
      </c>
      <c r="H270" s="136">
        <v>0.375</v>
      </c>
      <c r="I270" s="137"/>
      <c r="J270" s="138">
        <f>ROUND(I270*H270,2)</f>
        <v>0</v>
      </c>
      <c r="K270" s="134" t="s">
        <v>169</v>
      </c>
      <c r="L270" s="33"/>
      <c r="M270" s="139" t="s">
        <v>19</v>
      </c>
      <c r="N270" s="140" t="s">
        <v>42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266</v>
      </c>
      <c r="AT270" s="143" t="s">
        <v>165</v>
      </c>
      <c r="AU270" s="143" t="s">
        <v>81</v>
      </c>
      <c r="AY270" s="18" t="s">
        <v>163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8" t="s">
        <v>79</v>
      </c>
      <c r="BK270" s="144">
        <f>ROUND(I270*H270,2)</f>
        <v>0</v>
      </c>
      <c r="BL270" s="18" t="s">
        <v>266</v>
      </c>
      <c r="BM270" s="143" t="s">
        <v>574</v>
      </c>
    </row>
    <row r="271" spans="2:65" s="1" customFormat="1" ht="10.199999999999999">
      <c r="B271" s="33"/>
      <c r="D271" s="145" t="s">
        <v>172</v>
      </c>
      <c r="F271" s="146" t="s">
        <v>356</v>
      </c>
      <c r="I271" s="147"/>
      <c r="L271" s="33"/>
      <c r="M271" s="148"/>
      <c r="T271" s="54"/>
      <c r="AT271" s="18" t="s">
        <v>172</v>
      </c>
      <c r="AU271" s="18" t="s">
        <v>81</v>
      </c>
    </row>
    <row r="272" spans="2:65" s="12" customFormat="1" ht="10.199999999999999">
      <c r="B272" s="149"/>
      <c r="D272" s="150" t="s">
        <v>174</v>
      </c>
      <c r="E272" s="151" t="s">
        <v>19</v>
      </c>
      <c r="F272" s="152" t="s">
        <v>858</v>
      </c>
      <c r="H272" s="151" t="s">
        <v>19</v>
      </c>
      <c r="I272" s="153"/>
      <c r="L272" s="149"/>
      <c r="M272" s="154"/>
      <c r="T272" s="155"/>
      <c r="AT272" s="151" t="s">
        <v>174</v>
      </c>
      <c r="AU272" s="151" t="s">
        <v>81</v>
      </c>
      <c r="AV272" s="12" t="s">
        <v>79</v>
      </c>
      <c r="AW272" s="12" t="s">
        <v>33</v>
      </c>
      <c r="AX272" s="12" t="s">
        <v>71</v>
      </c>
      <c r="AY272" s="151" t="s">
        <v>163</v>
      </c>
    </row>
    <row r="273" spans="2:65" s="12" customFormat="1" ht="10.199999999999999">
      <c r="B273" s="149"/>
      <c r="D273" s="150" t="s">
        <v>174</v>
      </c>
      <c r="E273" s="151" t="s">
        <v>19</v>
      </c>
      <c r="F273" s="152" t="s">
        <v>560</v>
      </c>
      <c r="H273" s="151" t="s">
        <v>19</v>
      </c>
      <c r="I273" s="153"/>
      <c r="L273" s="149"/>
      <c r="M273" s="154"/>
      <c r="T273" s="155"/>
      <c r="AT273" s="151" t="s">
        <v>174</v>
      </c>
      <c r="AU273" s="151" t="s">
        <v>81</v>
      </c>
      <c r="AV273" s="12" t="s">
        <v>79</v>
      </c>
      <c r="AW273" s="12" t="s">
        <v>33</v>
      </c>
      <c r="AX273" s="12" t="s">
        <v>71</v>
      </c>
      <c r="AY273" s="151" t="s">
        <v>163</v>
      </c>
    </row>
    <row r="274" spans="2:65" s="12" customFormat="1" ht="10.199999999999999">
      <c r="B274" s="149"/>
      <c r="D274" s="150" t="s">
        <v>174</v>
      </c>
      <c r="E274" s="151" t="s">
        <v>19</v>
      </c>
      <c r="F274" s="152" t="s">
        <v>707</v>
      </c>
      <c r="H274" s="151" t="s">
        <v>19</v>
      </c>
      <c r="I274" s="153"/>
      <c r="L274" s="149"/>
      <c r="M274" s="154"/>
      <c r="T274" s="155"/>
      <c r="AT274" s="151" t="s">
        <v>174</v>
      </c>
      <c r="AU274" s="151" t="s">
        <v>81</v>
      </c>
      <c r="AV274" s="12" t="s">
        <v>79</v>
      </c>
      <c r="AW274" s="12" t="s">
        <v>33</v>
      </c>
      <c r="AX274" s="12" t="s">
        <v>71</v>
      </c>
      <c r="AY274" s="151" t="s">
        <v>163</v>
      </c>
    </row>
    <row r="275" spans="2:65" s="13" customFormat="1" ht="10.199999999999999">
      <c r="B275" s="156"/>
      <c r="D275" s="150" t="s">
        <v>174</v>
      </c>
      <c r="E275" s="157" t="s">
        <v>19</v>
      </c>
      <c r="F275" s="158" t="s">
        <v>902</v>
      </c>
      <c r="H275" s="159">
        <v>0.375</v>
      </c>
      <c r="I275" s="160"/>
      <c r="L275" s="156"/>
      <c r="M275" s="161"/>
      <c r="T275" s="162"/>
      <c r="AT275" s="157" t="s">
        <v>174</v>
      </c>
      <c r="AU275" s="157" t="s">
        <v>81</v>
      </c>
      <c r="AV275" s="13" t="s">
        <v>81</v>
      </c>
      <c r="AW275" s="13" t="s">
        <v>33</v>
      </c>
      <c r="AX275" s="13" t="s">
        <v>71</v>
      </c>
      <c r="AY275" s="157" t="s">
        <v>163</v>
      </c>
    </row>
    <row r="276" spans="2:65" s="14" customFormat="1" ht="10.199999999999999">
      <c r="B276" s="163"/>
      <c r="D276" s="150" t="s">
        <v>174</v>
      </c>
      <c r="E276" s="164" t="s">
        <v>19</v>
      </c>
      <c r="F276" s="165" t="s">
        <v>177</v>
      </c>
      <c r="H276" s="166">
        <v>0.375</v>
      </c>
      <c r="I276" s="167"/>
      <c r="L276" s="163"/>
      <c r="M276" s="168"/>
      <c r="T276" s="169"/>
      <c r="AT276" s="164" t="s">
        <v>174</v>
      </c>
      <c r="AU276" s="164" t="s">
        <v>81</v>
      </c>
      <c r="AV276" s="14" t="s">
        <v>170</v>
      </c>
      <c r="AW276" s="14" t="s">
        <v>33</v>
      </c>
      <c r="AX276" s="14" t="s">
        <v>79</v>
      </c>
      <c r="AY276" s="164" t="s">
        <v>163</v>
      </c>
    </row>
    <row r="277" spans="2:65" s="1" customFormat="1" ht="16.5" customHeight="1">
      <c r="B277" s="33"/>
      <c r="C277" s="132" t="s">
        <v>619</v>
      </c>
      <c r="D277" s="132" t="s">
        <v>165</v>
      </c>
      <c r="E277" s="133" t="s">
        <v>358</v>
      </c>
      <c r="F277" s="134" t="s">
        <v>359</v>
      </c>
      <c r="G277" s="135" t="s">
        <v>185</v>
      </c>
      <c r="H277" s="136">
        <v>0.375</v>
      </c>
      <c r="I277" s="137"/>
      <c r="J277" s="138">
        <f>ROUND(I277*H277,2)</f>
        <v>0</v>
      </c>
      <c r="K277" s="134" t="s">
        <v>169</v>
      </c>
      <c r="L277" s="33"/>
      <c r="M277" s="139" t="s">
        <v>19</v>
      </c>
      <c r="N277" s="140" t="s">
        <v>42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266</v>
      </c>
      <c r="AT277" s="143" t="s">
        <v>165</v>
      </c>
      <c r="AU277" s="143" t="s">
        <v>81</v>
      </c>
      <c r="AY277" s="18" t="s">
        <v>163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79</v>
      </c>
      <c r="BK277" s="144">
        <f>ROUND(I277*H277,2)</f>
        <v>0</v>
      </c>
      <c r="BL277" s="18" t="s">
        <v>266</v>
      </c>
      <c r="BM277" s="143" t="s">
        <v>576</v>
      </c>
    </row>
    <row r="278" spans="2:65" s="1" customFormat="1" ht="10.199999999999999">
      <c r="B278" s="33"/>
      <c r="D278" s="145" t="s">
        <v>172</v>
      </c>
      <c r="F278" s="146" t="s">
        <v>361</v>
      </c>
      <c r="I278" s="147"/>
      <c r="L278" s="33"/>
      <c r="M278" s="148"/>
      <c r="T278" s="54"/>
      <c r="AT278" s="18" t="s">
        <v>172</v>
      </c>
      <c r="AU278" s="18" t="s">
        <v>81</v>
      </c>
    </row>
    <row r="279" spans="2:65" s="12" customFormat="1" ht="10.199999999999999">
      <c r="B279" s="149"/>
      <c r="D279" s="150" t="s">
        <v>174</v>
      </c>
      <c r="E279" s="151" t="s">
        <v>19</v>
      </c>
      <c r="F279" s="152" t="s">
        <v>858</v>
      </c>
      <c r="H279" s="151" t="s">
        <v>19</v>
      </c>
      <c r="I279" s="153"/>
      <c r="L279" s="149"/>
      <c r="M279" s="154"/>
      <c r="T279" s="155"/>
      <c r="AT279" s="151" t="s">
        <v>174</v>
      </c>
      <c r="AU279" s="151" t="s">
        <v>81</v>
      </c>
      <c r="AV279" s="12" t="s">
        <v>79</v>
      </c>
      <c r="AW279" s="12" t="s">
        <v>33</v>
      </c>
      <c r="AX279" s="12" t="s">
        <v>71</v>
      </c>
      <c r="AY279" s="151" t="s">
        <v>163</v>
      </c>
    </row>
    <row r="280" spans="2:65" s="12" customFormat="1" ht="10.199999999999999">
      <c r="B280" s="149"/>
      <c r="D280" s="150" t="s">
        <v>174</v>
      </c>
      <c r="E280" s="151" t="s">
        <v>19</v>
      </c>
      <c r="F280" s="152" t="s">
        <v>560</v>
      </c>
      <c r="H280" s="151" t="s">
        <v>19</v>
      </c>
      <c r="I280" s="153"/>
      <c r="L280" s="149"/>
      <c r="M280" s="154"/>
      <c r="T280" s="155"/>
      <c r="AT280" s="151" t="s">
        <v>174</v>
      </c>
      <c r="AU280" s="151" t="s">
        <v>81</v>
      </c>
      <c r="AV280" s="12" t="s">
        <v>79</v>
      </c>
      <c r="AW280" s="12" t="s">
        <v>33</v>
      </c>
      <c r="AX280" s="12" t="s">
        <v>71</v>
      </c>
      <c r="AY280" s="151" t="s">
        <v>163</v>
      </c>
    </row>
    <row r="281" spans="2:65" s="12" customFormat="1" ht="10.199999999999999">
      <c r="B281" s="149"/>
      <c r="D281" s="150" t="s">
        <v>174</v>
      </c>
      <c r="E281" s="151" t="s">
        <v>19</v>
      </c>
      <c r="F281" s="152" t="s">
        <v>707</v>
      </c>
      <c r="H281" s="151" t="s">
        <v>19</v>
      </c>
      <c r="I281" s="153"/>
      <c r="L281" s="149"/>
      <c r="M281" s="154"/>
      <c r="T281" s="155"/>
      <c r="AT281" s="151" t="s">
        <v>174</v>
      </c>
      <c r="AU281" s="151" t="s">
        <v>81</v>
      </c>
      <c r="AV281" s="12" t="s">
        <v>79</v>
      </c>
      <c r="AW281" s="12" t="s">
        <v>33</v>
      </c>
      <c r="AX281" s="12" t="s">
        <v>71</v>
      </c>
      <c r="AY281" s="151" t="s">
        <v>163</v>
      </c>
    </row>
    <row r="282" spans="2:65" s="13" customFormat="1" ht="10.199999999999999">
      <c r="B282" s="156"/>
      <c r="D282" s="150" t="s">
        <v>174</v>
      </c>
      <c r="E282" s="157" t="s">
        <v>19</v>
      </c>
      <c r="F282" s="158" t="s">
        <v>902</v>
      </c>
      <c r="H282" s="159">
        <v>0.375</v>
      </c>
      <c r="I282" s="160"/>
      <c r="L282" s="156"/>
      <c r="M282" s="161"/>
      <c r="T282" s="162"/>
      <c r="AT282" s="157" t="s">
        <v>174</v>
      </c>
      <c r="AU282" s="157" t="s">
        <v>81</v>
      </c>
      <c r="AV282" s="13" t="s">
        <v>81</v>
      </c>
      <c r="AW282" s="13" t="s">
        <v>33</v>
      </c>
      <c r="AX282" s="13" t="s">
        <v>71</v>
      </c>
      <c r="AY282" s="157" t="s">
        <v>163</v>
      </c>
    </row>
    <row r="283" spans="2:65" s="14" customFormat="1" ht="10.199999999999999">
      <c r="B283" s="163"/>
      <c r="D283" s="150" t="s">
        <v>174</v>
      </c>
      <c r="E283" s="164" t="s">
        <v>19</v>
      </c>
      <c r="F283" s="165" t="s">
        <v>177</v>
      </c>
      <c r="H283" s="166">
        <v>0.375</v>
      </c>
      <c r="I283" s="167"/>
      <c r="L283" s="163"/>
      <c r="M283" s="168"/>
      <c r="T283" s="169"/>
      <c r="AT283" s="164" t="s">
        <v>174</v>
      </c>
      <c r="AU283" s="164" t="s">
        <v>81</v>
      </c>
      <c r="AV283" s="14" t="s">
        <v>170</v>
      </c>
      <c r="AW283" s="14" t="s">
        <v>33</v>
      </c>
      <c r="AX283" s="14" t="s">
        <v>79</v>
      </c>
      <c r="AY283" s="164" t="s">
        <v>163</v>
      </c>
    </row>
    <row r="284" spans="2:65" s="1" customFormat="1" ht="16.5" customHeight="1">
      <c r="B284" s="33"/>
      <c r="C284" s="132" t="s">
        <v>620</v>
      </c>
      <c r="D284" s="132" t="s">
        <v>165</v>
      </c>
      <c r="E284" s="133" t="s">
        <v>362</v>
      </c>
      <c r="F284" s="134" t="s">
        <v>363</v>
      </c>
      <c r="G284" s="135" t="s">
        <v>185</v>
      </c>
      <c r="H284" s="136">
        <v>0.375</v>
      </c>
      <c r="I284" s="137"/>
      <c r="J284" s="138">
        <f>ROUND(I284*H284,2)</f>
        <v>0</v>
      </c>
      <c r="K284" s="134" t="s">
        <v>169</v>
      </c>
      <c r="L284" s="33"/>
      <c r="M284" s="139" t="s">
        <v>19</v>
      </c>
      <c r="N284" s="140" t="s">
        <v>42</v>
      </c>
      <c r="P284" s="141">
        <f>O284*H284</f>
        <v>0</v>
      </c>
      <c r="Q284" s="141">
        <v>1.9300000000000001E-3</v>
      </c>
      <c r="R284" s="141">
        <f>Q284*H284</f>
        <v>7.2375E-4</v>
      </c>
      <c r="S284" s="141">
        <v>0</v>
      </c>
      <c r="T284" s="142">
        <f>S284*H284</f>
        <v>0</v>
      </c>
      <c r="AR284" s="143" t="s">
        <v>266</v>
      </c>
      <c r="AT284" s="143" t="s">
        <v>165</v>
      </c>
      <c r="AU284" s="143" t="s">
        <v>81</v>
      </c>
      <c r="AY284" s="18" t="s">
        <v>163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0</v>
      </c>
      <c r="BL284" s="18" t="s">
        <v>266</v>
      </c>
      <c r="BM284" s="143" t="s">
        <v>577</v>
      </c>
    </row>
    <row r="285" spans="2:65" s="1" customFormat="1" ht="10.199999999999999">
      <c r="B285" s="33"/>
      <c r="D285" s="145" t="s">
        <v>172</v>
      </c>
      <c r="F285" s="146" t="s">
        <v>365</v>
      </c>
      <c r="I285" s="147"/>
      <c r="L285" s="33"/>
      <c r="M285" s="148"/>
      <c r="T285" s="54"/>
      <c r="AT285" s="18" t="s">
        <v>172</v>
      </c>
      <c r="AU285" s="18" t="s">
        <v>81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858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2" customFormat="1" ht="10.199999999999999">
      <c r="B287" s="149"/>
      <c r="D287" s="150" t="s">
        <v>174</v>
      </c>
      <c r="E287" s="151" t="s">
        <v>19</v>
      </c>
      <c r="F287" s="152" t="s">
        <v>560</v>
      </c>
      <c r="H287" s="151" t="s">
        <v>19</v>
      </c>
      <c r="I287" s="153"/>
      <c r="L287" s="149"/>
      <c r="M287" s="154"/>
      <c r="T287" s="155"/>
      <c r="AT287" s="151" t="s">
        <v>174</v>
      </c>
      <c r="AU287" s="151" t="s">
        <v>81</v>
      </c>
      <c r="AV287" s="12" t="s">
        <v>79</v>
      </c>
      <c r="AW287" s="12" t="s">
        <v>33</v>
      </c>
      <c r="AX287" s="12" t="s">
        <v>71</v>
      </c>
      <c r="AY287" s="151" t="s">
        <v>163</v>
      </c>
    </row>
    <row r="288" spans="2:65" s="12" customFormat="1" ht="10.199999999999999">
      <c r="B288" s="149"/>
      <c r="D288" s="150" t="s">
        <v>174</v>
      </c>
      <c r="E288" s="151" t="s">
        <v>19</v>
      </c>
      <c r="F288" s="152" t="s">
        <v>707</v>
      </c>
      <c r="H288" s="151" t="s">
        <v>19</v>
      </c>
      <c r="I288" s="153"/>
      <c r="L288" s="149"/>
      <c r="M288" s="154"/>
      <c r="T288" s="155"/>
      <c r="AT288" s="151" t="s">
        <v>174</v>
      </c>
      <c r="AU288" s="151" t="s">
        <v>81</v>
      </c>
      <c r="AV288" s="12" t="s">
        <v>79</v>
      </c>
      <c r="AW288" s="12" t="s">
        <v>33</v>
      </c>
      <c r="AX288" s="12" t="s">
        <v>71</v>
      </c>
      <c r="AY288" s="151" t="s">
        <v>163</v>
      </c>
    </row>
    <row r="289" spans="2:65" s="13" customFormat="1" ht="10.199999999999999">
      <c r="B289" s="156"/>
      <c r="D289" s="150" t="s">
        <v>174</v>
      </c>
      <c r="E289" s="157" t="s">
        <v>19</v>
      </c>
      <c r="F289" s="158" t="s">
        <v>902</v>
      </c>
      <c r="H289" s="159">
        <v>0.375</v>
      </c>
      <c r="I289" s="160"/>
      <c r="L289" s="156"/>
      <c r="M289" s="161"/>
      <c r="T289" s="162"/>
      <c r="AT289" s="157" t="s">
        <v>174</v>
      </c>
      <c r="AU289" s="157" t="s">
        <v>81</v>
      </c>
      <c r="AV289" s="13" t="s">
        <v>81</v>
      </c>
      <c r="AW289" s="13" t="s">
        <v>33</v>
      </c>
      <c r="AX289" s="13" t="s">
        <v>71</v>
      </c>
      <c r="AY289" s="157" t="s">
        <v>163</v>
      </c>
    </row>
    <row r="290" spans="2:65" s="14" customFormat="1" ht="10.199999999999999">
      <c r="B290" s="163"/>
      <c r="D290" s="150" t="s">
        <v>174</v>
      </c>
      <c r="E290" s="164" t="s">
        <v>19</v>
      </c>
      <c r="F290" s="165" t="s">
        <v>177</v>
      </c>
      <c r="H290" s="166">
        <v>0.375</v>
      </c>
      <c r="I290" s="167"/>
      <c r="L290" s="163"/>
      <c r="M290" s="168"/>
      <c r="T290" s="169"/>
      <c r="AT290" s="164" t="s">
        <v>174</v>
      </c>
      <c r="AU290" s="164" t="s">
        <v>81</v>
      </c>
      <c r="AV290" s="14" t="s">
        <v>170</v>
      </c>
      <c r="AW290" s="14" t="s">
        <v>33</v>
      </c>
      <c r="AX290" s="14" t="s">
        <v>79</v>
      </c>
      <c r="AY290" s="164" t="s">
        <v>163</v>
      </c>
    </row>
    <row r="291" spans="2:65" s="11" customFormat="1" ht="25.95" customHeight="1">
      <c r="B291" s="120"/>
      <c r="D291" s="121" t="s">
        <v>70</v>
      </c>
      <c r="E291" s="122" t="s">
        <v>281</v>
      </c>
      <c r="F291" s="122" t="s">
        <v>282</v>
      </c>
      <c r="I291" s="123"/>
      <c r="J291" s="124">
        <f>BK291</f>
        <v>0</v>
      </c>
      <c r="L291" s="120"/>
      <c r="M291" s="125"/>
      <c r="P291" s="126">
        <f>P292</f>
        <v>0</v>
      </c>
      <c r="R291" s="126">
        <f>R292</f>
        <v>0</v>
      </c>
      <c r="T291" s="127">
        <f>T292</f>
        <v>0</v>
      </c>
      <c r="AR291" s="121" t="s">
        <v>195</v>
      </c>
      <c r="AT291" s="128" t="s">
        <v>70</v>
      </c>
      <c r="AU291" s="128" t="s">
        <v>71</v>
      </c>
      <c r="AY291" s="121" t="s">
        <v>163</v>
      </c>
      <c r="BK291" s="129">
        <f>BK292</f>
        <v>0</v>
      </c>
    </row>
    <row r="292" spans="2:65" s="1" customFormat="1" ht="16.5" customHeight="1">
      <c r="B292" s="33"/>
      <c r="C292" s="132" t="s">
        <v>621</v>
      </c>
      <c r="D292" s="132" t="s">
        <v>165</v>
      </c>
      <c r="E292" s="133" t="s">
        <v>284</v>
      </c>
      <c r="F292" s="134" t="s">
        <v>285</v>
      </c>
      <c r="G292" s="135" t="s">
        <v>286</v>
      </c>
      <c r="H292" s="188"/>
      <c r="I292" s="137"/>
      <c r="J292" s="138">
        <f>ROUND(I292*H292,2)</f>
        <v>0</v>
      </c>
      <c r="K292" s="134" t="s">
        <v>19</v>
      </c>
      <c r="L292" s="33"/>
      <c r="M292" s="189" t="s">
        <v>19</v>
      </c>
      <c r="N292" s="190" t="s">
        <v>42</v>
      </c>
      <c r="O292" s="191"/>
      <c r="P292" s="192">
        <f>O292*H292</f>
        <v>0</v>
      </c>
      <c r="Q292" s="192">
        <v>0</v>
      </c>
      <c r="R292" s="192">
        <f>Q292*H292</f>
        <v>0</v>
      </c>
      <c r="S292" s="192">
        <v>0</v>
      </c>
      <c r="T292" s="193">
        <f>S292*H292</f>
        <v>0</v>
      </c>
      <c r="AR292" s="143" t="s">
        <v>170</v>
      </c>
      <c r="AT292" s="143" t="s">
        <v>165</v>
      </c>
      <c r="AU292" s="143" t="s">
        <v>79</v>
      </c>
      <c r="AY292" s="18" t="s">
        <v>163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79</v>
      </c>
      <c r="BK292" s="144">
        <f>ROUND(I292*H292,2)</f>
        <v>0</v>
      </c>
      <c r="BL292" s="18" t="s">
        <v>170</v>
      </c>
      <c r="BM292" s="143" t="s">
        <v>453</v>
      </c>
    </row>
    <row r="293" spans="2:65" s="1" customFormat="1" ht="6.9" customHeight="1"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33"/>
    </row>
  </sheetData>
  <sheetProtection algorithmName="SHA-512" hashValue="MRhoRD9oPXG/0EGdZwAM9H2GP1ibqLvkFGXo7MoXSYJ5dMhgENxmbst53ik7NHcYqTe6Zyq4Ndh5bG30+WmNXQ==" saltValue="R212vW/NChfluqaoeXw/NM0c3J6i4Yw1AqhbGDFCDLjmlKdkVYDm9eotT/QXIG4xjoYNgYjqNgbMlVceFRmNrw==" spinCount="100000" sheet="1" objects="1" scenarios="1" formatColumns="0" formatRows="0" autoFilter="0"/>
  <autoFilter ref="C94:K292" xr:uid="{00000000-0009-0000-0000-00000D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D00-000000000000}"/>
    <hyperlink ref="F117" r:id="rId2" xr:uid="{00000000-0004-0000-0D00-000001000000}"/>
    <hyperlink ref="F127" r:id="rId3" xr:uid="{00000000-0004-0000-0D00-000002000000}"/>
    <hyperlink ref="F134" r:id="rId4" xr:uid="{00000000-0004-0000-0D00-000003000000}"/>
    <hyperlink ref="F141" r:id="rId5" xr:uid="{00000000-0004-0000-0D00-000004000000}"/>
    <hyperlink ref="F148" r:id="rId6" xr:uid="{00000000-0004-0000-0D00-000005000000}"/>
    <hyperlink ref="F155" r:id="rId7" xr:uid="{00000000-0004-0000-0D00-000006000000}"/>
    <hyperlink ref="F163" r:id="rId8" xr:uid="{00000000-0004-0000-0D00-000007000000}"/>
    <hyperlink ref="F172" r:id="rId9" xr:uid="{00000000-0004-0000-0D00-000008000000}"/>
    <hyperlink ref="F181" r:id="rId10" xr:uid="{00000000-0004-0000-0D00-000009000000}"/>
    <hyperlink ref="F190" r:id="rId11" xr:uid="{00000000-0004-0000-0D00-00000A000000}"/>
    <hyperlink ref="F196" r:id="rId12" xr:uid="{00000000-0004-0000-0D00-00000B000000}"/>
    <hyperlink ref="F202" r:id="rId13" xr:uid="{00000000-0004-0000-0D00-00000C000000}"/>
    <hyperlink ref="F211" r:id="rId14" xr:uid="{00000000-0004-0000-0D00-00000D000000}"/>
    <hyperlink ref="F220" r:id="rId15" xr:uid="{00000000-0004-0000-0D00-00000E000000}"/>
    <hyperlink ref="F228" r:id="rId16" xr:uid="{00000000-0004-0000-0D00-00000F000000}"/>
    <hyperlink ref="F243" r:id="rId17" xr:uid="{00000000-0004-0000-0D00-000010000000}"/>
    <hyperlink ref="F247" r:id="rId18" xr:uid="{00000000-0004-0000-0D00-000011000000}"/>
    <hyperlink ref="F268" r:id="rId19" xr:uid="{00000000-0004-0000-0D00-000012000000}"/>
    <hyperlink ref="F271" r:id="rId20" xr:uid="{00000000-0004-0000-0D00-000013000000}"/>
    <hyperlink ref="F278" r:id="rId21" xr:uid="{00000000-0004-0000-0D00-000014000000}"/>
    <hyperlink ref="F285" r:id="rId22" xr:uid="{00000000-0004-0000-0D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30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903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ROUND(J94,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ROUND((SUM(BE94:BE305)),  2)</f>
        <v>0</v>
      </c>
      <c r="I35" s="94">
        <v>0.21</v>
      </c>
      <c r="J35" s="84">
        <f>ROUND(((SUM(BE94:BE305))*I35),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ROUND((SUM(BF94:BF305)),  2)</f>
        <v>0</v>
      </c>
      <c r="I36" s="94">
        <v>0.12</v>
      </c>
      <c r="J36" s="84">
        <f>ROUND(((SUM(BF94:BF305))*I36),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ROUND((SUM(BG94:BG305)),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ROUND((SUM(BH94:BH305)),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ROUND((SUM(BI94:BI305)),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0213 - Překážka 13 - Rozjezdová radiusová sestava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J94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J96</f>
        <v>0</v>
      </c>
      <c r="L65" s="108"/>
    </row>
    <row r="66" spans="2:12" s="9" customFormat="1" ht="19.95" customHeight="1">
      <c r="B66" s="108"/>
      <c r="D66" s="109" t="s">
        <v>368</v>
      </c>
      <c r="E66" s="110"/>
      <c r="F66" s="110"/>
      <c r="G66" s="110"/>
      <c r="H66" s="110"/>
      <c r="I66" s="110"/>
      <c r="J66" s="111">
        <f>J136</f>
        <v>0</v>
      </c>
      <c r="L66" s="108"/>
    </row>
    <row r="67" spans="2:12" s="9" customFormat="1" ht="19.95" customHeight="1">
      <c r="B67" s="108"/>
      <c r="D67" s="109" t="s">
        <v>369</v>
      </c>
      <c r="E67" s="110"/>
      <c r="F67" s="110"/>
      <c r="G67" s="110"/>
      <c r="H67" s="110"/>
      <c r="I67" s="110"/>
      <c r="J67" s="111">
        <f>J227</f>
        <v>0</v>
      </c>
      <c r="L67" s="108"/>
    </row>
    <row r="68" spans="2:12" s="9" customFormat="1" ht="19.95" customHeight="1">
      <c r="B68" s="108"/>
      <c r="D68" s="109" t="s">
        <v>292</v>
      </c>
      <c r="E68" s="110"/>
      <c r="F68" s="110"/>
      <c r="G68" s="110"/>
      <c r="H68" s="110"/>
      <c r="I68" s="110"/>
      <c r="J68" s="111">
        <f>J254</f>
        <v>0</v>
      </c>
      <c r="L68" s="108"/>
    </row>
    <row r="69" spans="2:12" s="8" customFormat="1" ht="24.9" customHeight="1">
      <c r="B69" s="104"/>
      <c r="D69" s="105" t="s">
        <v>293</v>
      </c>
      <c r="E69" s="106"/>
      <c r="F69" s="106"/>
      <c r="G69" s="106"/>
      <c r="H69" s="106"/>
      <c r="I69" s="106"/>
      <c r="J69" s="107">
        <f>J257</f>
        <v>0</v>
      </c>
      <c r="L69" s="104"/>
    </row>
    <row r="70" spans="2:12" s="9" customFormat="1" ht="19.95" customHeight="1">
      <c r="B70" s="108"/>
      <c r="D70" s="109" t="s">
        <v>294</v>
      </c>
      <c r="E70" s="110"/>
      <c r="F70" s="110"/>
      <c r="G70" s="110"/>
      <c r="H70" s="110"/>
      <c r="I70" s="110"/>
      <c r="J70" s="111">
        <f>J258</f>
        <v>0</v>
      </c>
      <c r="L70" s="108"/>
    </row>
    <row r="71" spans="2:12" s="9" customFormat="1" ht="19.95" customHeight="1">
      <c r="B71" s="108"/>
      <c r="D71" s="109" t="s">
        <v>295</v>
      </c>
      <c r="E71" s="110"/>
      <c r="F71" s="110"/>
      <c r="G71" s="110"/>
      <c r="H71" s="110"/>
      <c r="I71" s="110"/>
      <c r="J71" s="111">
        <f>J282</f>
        <v>0</v>
      </c>
      <c r="L71" s="108"/>
    </row>
    <row r="72" spans="2:12" s="8" customFormat="1" ht="24.9" customHeight="1">
      <c r="B72" s="104"/>
      <c r="D72" s="105" t="s">
        <v>147</v>
      </c>
      <c r="E72" s="106"/>
      <c r="F72" s="106"/>
      <c r="G72" s="106"/>
      <c r="H72" s="106"/>
      <c r="I72" s="106"/>
      <c r="J72" s="107">
        <f>J304</f>
        <v>0</v>
      </c>
      <c r="L72" s="104"/>
    </row>
    <row r="73" spans="2:12" s="1" customFormat="1" ht="21.75" customHeight="1">
      <c r="B73" s="33"/>
      <c r="L73" s="33"/>
    </row>
    <row r="74" spans="2:12" s="1" customFormat="1" ht="6.9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" customHeight="1">
      <c r="B79" s="33"/>
      <c r="C79" s="22" t="s">
        <v>148</v>
      </c>
      <c r="L79" s="33"/>
    </row>
    <row r="80" spans="2:12" s="1" customFormat="1" ht="6.9" customHeight="1">
      <c r="B80" s="33"/>
      <c r="L80" s="33"/>
    </row>
    <row r="81" spans="2:63" s="1" customFormat="1" ht="12" customHeight="1">
      <c r="B81" s="33"/>
      <c r="C81" s="28" t="s">
        <v>16</v>
      </c>
      <c r="L81" s="33"/>
    </row>
    <row r="82" spans="2:63" s="1" customFormat="1" ht="16.5" customHeight="1">
      <c r="B82" s="33"/>
      <c r="E82" s="323" t="str">
        <f>E7</f>
        <v>Novostavba skateparkového hřiště, Bystřice pod Hostýnem revize</v>
      </c>
      <c r="F82" s="324"/>
      <c r="G82" s="324"/>
      <c r="H82" s="324"/>
      <c r="L82" s="33"/>
    </row>
    <row r="83" spans="2:63" ht="12" customHeight="1">
      <c r="B83" s="21"/>
      <c r="C83" s="28" t="s">
        <v>138</v>
      </c>
      <c r="L83" s="21"/>
    </row>
    <row r="84" spans="2:63" s="1" customFormat="1" ht="16.5" customHeight="1">
      <c r="B84" s="33"/>
      <c r="E84" s="323" t="s">
        <v>288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289</v>
      </c>
      <c r="L85" s="33"/>
    </row>
    <row r="86" spans="2:63" s="1" customFormat="1" ht="16.5" customHeight="1">
      <c r="B86" s="33"/>
      <c r="E86" s="287" t="str">
        <f>E11</f>
        <v>0213 - Překážka 13 - Rozjezdová radiusová sestava</v>
      </c>
      <c r="F86" s="325"/>
      <c r="G86" s="325"/>
      <c r="H86" s="325"/>
      <c r="L86" s="33"/>
    </row>
    <row r="87" spans="2:63" s="1" customFormat="1" ht="6.9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F14</f>
        <v xml:space="preserve"> </v>
      </c>
      <c r="I88" s="28" t="s">
        <v>23</v>
      </c>
      <c r="J88" s="50" t="str">
        <f>IF(J14="","",J14)</f>
        <v>9. 3. 2026</v>
      </c>
      <c r="L88" s="33"/>
    </row>
    <row r="89" spans="2:63" s="1" customFormat="1" ht="6.9" customHeight="1">
      <c r="B89" s="33"/>
      <c r="L89" s="33"/>
    </row>
    <row r="90" spans="2:63" s="1" customFormat="1" ht="25.65" customHeight="1">
      <c r="B90" s="33"/>
      <c r="C90" s="28" t="s">
        <v>25</v>
      </c>
      <c r="F90" s="26" t="str">
        <f>E17</f>
        <v>Město Bystřice pod Hostýnem</v>
      </c>
      <c r="I90" s="28" t="s">
        <v>31</v>
      </c>
      <c r="J90" s="31" t="str">
        <f>E23</f>
        <v>Michal Langoš, Hranice na Moravě</v>
      </c>
      <c r="L90" s="33"/>
    </row>
    <row r="91" spans="2:63" s="1" customFormat="1" ht="15.15" customHeight="1">
      <c r="B91" s="33"/>
      <c r="C91" s="28" t="s">
        <v>29</v>
      </c>
      <c r="F91" s="26" t="str">
        <f>IF(E20="","",E20)</f>
        <v>Vyplň údaj</v>
      </c>
      <c r="I91" s="28" t="s">
        <v>34</v>
      </c>
      <c r="J91" s="31" t="str">
        <f>E26</f>
        <v xml:space="preserve"> 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149</v>
      </c>
      <c r="D93" s="114" t="s">
        <v>56</v>
      </c>
      <c r="E93" s="114" t="s">
        <v>52</v>
      </c>
      <c r="F93" s="114" t="s">
        <v>53</v>
      </c>
      <c r="G93" s="114" t="s">
        <v>150</v>
      </c>
      <c r="H93" s="114" t="s">
        <v>151</v>
      </c>
      <c r="I93" s="114" t="s">
        <v>152</v>
      </c>
      <c r="J93" s="114" t="s">
        <v>142</v>
      </c>
      <c r="K93" s="115" t="s">
        <v>153</v>
      </c>
      <c r="L93" s="112"/>
      <c r="M93" s="57" t="s">
        <v>19</v>
      </c>
      <c r="N93" s="58" t="s">
        <v>41</v>
      </c>
      <c r="O93" s="58" t="s">
        <v>154</v>
      </c>
      <c r="P93" s="58" t="s">
        <v>155</v>
      </c>
      <c r="Q93" s="58" t="s">
        <v>156</v>
      </c>
      <c r="R93" s="58" t="s">
        <v>157</v>
      </c>
      <c r="S93" s="58" t="s">
        <v>158</v>
      </c>
      <c r="T93" s="59" t="s">
        <v>159</v>
      </c>
    </row>
    <row r="94" spans="2:63" s="1" customFormat="1" ht="22.8" customHeight="1">
      <c r="B94" s="33"/>
      <c r="C94" s="62" t="s">
        <v>160</v>
      </c>
      <c r="J94" s="116">
        <f>BK94</f>
        <v>0</v>
      </c>
      <c r="L94" s="33"/>
      <c r="M94" s="60"/>
      <c r="N94" s="51"/>
      <c r="O94" s="51"/>
      <c r="P94" s="117">
        <f>P95+P257+P304</f>
        <v>0</v>
      </c>
      <c r="Q94" s="51"/>
      <c r="R94" s="117">
        <f>R95+R257+R304</f>
        <v>58.730250330000004</v>
      </c>
      <c r="S94" s="51"/>
      <c r="T94" s="118">
        <f>T95+T257+T304</f>
        <v>0</v>
      </c>
      <c r="AT94" s="18" t="s">
        <v>70</v>
      </c>
      <c r="AU94" s="18" t="s">
        <v>143</v>
      </c>
      <c r="BK94" s="119">
        <f>BK95+BK257+BK304</f>
        <v>0</v>
      </c>
    </row>
    <row r="95" spans="2:63" s="11" customFormat="1" ht="25.95" customHeight="1">
      <c r="B95" s="120"/>
      <c r="D95" s="121" t="s">
        <v>70</v>
      </c>
      <c r="E95" s="122" t="s">
        <v>161</v>
      </c>
      <c r="F95" s="122" t="s">
        <v>162</v>
      </c>
      <c r="I95" s="123"/>
      <c r="J95" s="124">
        <f>BK95</f>
        <v>0</v>
      </c>
      <c r="L95" s="120"/>
      <c r="M95" s="125"/>
      <c r="P95" s="126">
        <f>P96+P136+P227+P254</f>
        <v>0</v>
      </c>
      <c r="R95" s="126">
        <f>R96+R136+R227+R254</f>
        <v>58.650709680000006</v>
      </c>
      <c r="T95" s="127">
        <f>T96+T136+T227+T254</f>
        <v>0</v>
      </c>
      <c r="AR95" s="121" t="s">
        <v>79</v>
      </c>
      <c r="AT95" s="128" t="s">
        <v>70</v>
      </c>
      <c r="AU95" s="128" t="s">
        <v>71</v>
      </c>
      <c r="AY95" s="121" t="s">
        <v>163</v>
      </c>
      <c r="BK95" s="129">
        <f>BK96+BK136+BK227+BK254</f>
        <v>0</v>
      </c>
    </row>
    <row r="96" spans="2:63" s="11" customFormat="1" ht="22.8" customHeight="1">
      <c r="B96" s="120"/>
      <c r="D96" s="121" t="s">
        <v>70</v>
      </c>
      <c r="E96" s="130" t="s">
        <v>81</v>
      </c>
      <c r="F96" s="130" t="s">
        <v>296</v>
      </c>
      <c r="I96" s="123"/>
      <c r="J96" s="131">
        <f>BK96</f>
        <v>0</v>
      </c>
      <c r="L96" s="120"/>
      <c r="M96" s="125"/>
      <c r="P96" s="126">
        <f>SUM(P97:P135)</f>
        <v>0</v>
      </c>
      <c r="R96" s="126">
        <f>SUM(R97:R135)</f>
        <v>35.985007000000003</v>
      </c>
      <c r="T96" s="127">
        <f>SUM(T97:T135)</f>
        <v>0</v>
      </c>
      <c r="AR96" s="121" t="s">
        <v>79</v>
      </c>
      <c r="AT96" s="128" t="s">
        <v>70</v>
      </c>
      <c r="AU96" s="128" t="s">
        <v>79</v>
      </c>
      <c r="AY96" s="121" t="s">
        <v>163</v>
      </c>
      <c r="BK96" s="129">
        <f>SUM(BK97:BK135)</f>
        <v>0</v>
      </c>
    </row>
    <row r="97" spans="2:65" s="1" customFormat="1" ht="24.15" customHeight="1">
      <c r="B97" s="33"/>
      <c r="C97" s="132" t="s">
        <v>79</v>
      </c>
      <c r="D97" s="132" t="s">
        <v>165</v>
      </c>
      <c r="E97" s="133" t="s">
        <v>370</v>
      </c>
      <c r="F97" s="134" t="s">
        <v>371</v>
      </c>
      <c r="G97" s="135" t="s">
        <v>185</v>
      </c>
      <c r="H97" s="136">
        <v>55.49</v>
      </c>
      <c r="I97" s="137"/>
      <c r="J97" s="138">
        <f>ROUND(I97*H97,2)</f>
        <v>0</v>
      </c>
      <c r="K97" s="134" t="s">
        <v>169</v>
      </c>
      <c r="L97" s="33"/>
      <c r="M97" s="139" t="s">
        <v>19</v>
      </c>
      <c r="N97" s="140" t="s">
        <v>42</v>
      </c>
      <c r="P97" s="141">
        <f>O97*H97</f>
        <v>0</v>
      </c>
      <c r="Q97" s="141">
        <v>1.3999999999999999E-4</v>
      </c>
      <c r="R97" s="141">
        <f>Q97*H97</f>
        <v>7.7685999999999996E-3</v>
      </c>
      <c r="S97" s="141">
        <v>0</v>
      </c>
      <c r="T97" s="142">
        <f>S97*H97</f>
        <v>0</v>
      </c>
      <c r="AR97" s="143" t="s">
        <v>170</v>
      </c>
      <c r="AT97" s="143" t="s">
        <v>165</v>
      </c>
      <c r="AU97" s="143" t="s">
        <v>81</v>
      </c>
      <c r="AY97" s="18" t="s">
        <v>163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170</v>
      </c>
      <c r="BM97" s="143" t="s">
        <v>372</v>
      </c>
    </row>
    <row r="98" spans="2:65" s="1" customFormat="1" ht="10.199999999999999">
      <c r="B98" s="33"/>
      <c r="D98" s="145" t="s">
        <v>172</v>
      </c>
      <c r="F98" s="146" t="s">
        <v>373</v>
      </c>
      <c r="I98" s="147"/>
      <c r="L98" s="33"/>
      <c r="M98" s="148"/>
      <c r="T98" s="54"/>
      <c r="AT98" s="18" t="s">
        <v>172</v>
      </c>
      <c r="AU98" s="18" t="s">
        <v>81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904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375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905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906</v>
      </c>
      <c r="H102" s="159">
        <v>26.39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907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908</v>
      </c>
      <c r="H104" s="159">
        <v>13.08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909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910</v>
      </c>
      <c r="H106" s="159">
        <v>6.6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911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3" customFormat="1" ht="10.199999999999999">
      <c r="B108" s="156"/>
      <c r="D108" s="150" t="s">
        <v>174</v>
      </c>
      <c r="E108" s="157" t="s">
        <v>19</v>
      </c>
      <c r="F108" s="158" t="s">
        <v>912</v>
      </c>
      <c r="H108" s="159">
        <v>9.42</v>
      </c>
      <c r="I108" s="160"/>
      <c r="L108" s="156"/>
      <c r="M108" s="161"/>
      <c r="T108" s="162"/>
      <c r="AT108" s="157" t="s">
        <v>174</v>
      </c>
      <c r="AU108" s="157" t="s">
        <v>81</v>
      </c>
      <c r="AV108" s="13" t="s">
        <v>81</v>
      </c>
      <c r="AW108" s="13" t="s">
        <v>33</v>
      </c>
      <c r="AX108" s="13" t="s">
        <v>71</v>
      </c>
      <c r="AY108" s="157" t="s">
        <v>163</v>
      </c>
    </row>
    <row r="109" spans="2:65" s="14" customFormat="1" ht="10.199999999999999">
      <c r="B109" s="163"/>
      <c r="D109" s="150" t="s">
        <v>174</v>
      </c>
      <c r="E109" s="164" t="s">
        <v>19</v>
      </c>
      <c r="F109" s="165" t="s">
        <v>177</v>
      </c>
      <c r="H109" s="166">
        <v>55.49</v>
      </c>
      <c r="I109" s="167"/>
      <c r="L109" s="163"/>
      <c r="M109" s="168"/>
      <c r="T109" s="169"/>
      <c r="AT109" s="164" t="s">
        <v>174</v>
      </c>
      <c r="AU109" s="164" t="s">
        <v>81</v>
      </c>
      <c r="AV109" s="14" t="s">
        <v>170</v>
      </c>
      <c r="AW109" s="14" t="s">
        <v>33</v>
      </c>
      <c r="AX109" s="14" t="s">
        <v>79</v>
      </c>
      <c r="AY109" s="164" t="s">
        <v>163</v>
      </c>
    </row>
    <row r="110" spans="2:65" s="1" customFormat="1" ht="16.5" customHeight="1">
      <c r="B110" s="33"/>
      <c r="C110" s="178" t="s">
        <v>81</v>
      </c>
      <c r="D110" s="178" t="s">
        <v>241</v>
      </c>
      <c r="E110" s="179" t="s">
        <v>383</v>
      </c>
      <c r="F110" s="180" t="s">
        <v>384</v>
      </c>
      <c r="G110" s="181" t="s">
        <v>185</v>
      </c>
      <c r="H110" s="182">
        <v>65.727999999999994</v>
      </c>
      <c r="I110" s="183"/>
      <c r="J110" s="184">
        <f>ROUND(I110*H110,2)</f>
        <v>0</v>
      </c>
      <c r="K110" s="180" t="s">
        <v>169</v>
      </c>
      <c r="L110" s="185"/>
      <c r="M110" s="186" t="s">
        <v>19</v>
      </c>
      <c r="N110" s="187" t="s">
        <v>42</v>
      </c>
      <c r="P110" s="141">
        <f>O110*H110</f>
        <v>0</v>
      </c>
      <c r="Q110" s="141">
        <v>2.9999999999999997E-4</v>
      </c>
      <c r="R110" s="141">
        <f>Q110*H110</f>
        <v>1.9718399999999997E-2</v>
      </c>
      <c r="S110" s="141">
        <v>0</v>
      </c>
      <c r="T110" s="142">
        <f>S110*H110</f>
        <v>0</v>
      </c>
      <c r="AR110" s="143" t="s">
        <v>176</v>
      </c>
      <c r="AT110" s="143" t="s">
        <v>241</v>
      </c>
      <c r="AU110" s="143" t="s">
        <v>81</v>
      </c>
      <c r="AY110" s="18" t="s">
        <v>163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0</v>
      </c>
      <c r="BL110" s="18" t="s">
        <v>170</v>
      </c>
      <c r="BM110" s="143" t="s">
        <v>385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904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2" customFormat="1" ht="10.199999999999999">
      <c r="B112" s="149"/>
      <c r="D112" s="150" t="s">
        <v>174</v>
      </c>
      <c r="E112" s="151" t="s">
        <v>19</v>
      </c>
      <c r="F112" s="152" t="s">
        <v>375</v>
      </c>
      <c r="H112" s="151" t="s">
        <v>19</v>
      </c>
      <c r="I112" s="153"/>
      <c r="L112" s="149"/>
      <c r="M112" s="154"/>
      <c r="T112" s="155"/>
      <c r="AT112" s="151" t="s">
        <v>174</v>
      </c>
      <c r="AU112" s="151" t="s">
        <v>81</v>
      </c>
      <c r="AV112" s="12" t="s">
        <v>79</v>
      </c>
      <c r="AW112" s="12" t="s">
        <v>33</v>
      </c>
      <c r="AX112" s="12" t="s">
        <v>71</v>
      </c>
      <c r="AY112" s="151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905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906</v>
      </c>
      <c r="H114" s="159">
        <v>26.39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2" customFormat="1" ht="10.199999999999999">
      <c r="B115" s="149"/>
      <c r="D115" s="150" t="s">
        <v>174</v>
      </c>
      <c r="E115" s="151" t="s">
        <v>19</v>
      </c>
      <c r="F115" s="152" t="s">
        <v>907</v>
      </c>
      <c r="H115" s="151" t="s">
        <v>19</v>
      </c>
      <c r="I115" s="153"/>
      <c r="L115" s="149"/>
      <c r="M115" s="154"/>
      <c r="T115" s="155"/>
      <c r="AT115" s="151" t="s">
        <v>174</v>
      </c>
      <c r="AU115" s="151" t="s">
        <v>81</v>
      </c>
      <c r="AV115" s="12" t="s">
        <v>79</v>
      </c>
      <c r="AW115" s="12" t="s">
        <v>33</v>
      </c>
      <c r="AX115" s="12" t="s">
        <v>71</v>
      </c>
      <c r="AY115" s="151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908</v>
      </c>
      <c r="H116" s="159">
        <v>13.08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2" customFormat="1" ht="10.199999999999999">
      <c r="B117" s="149"/>
      <c r="D117" s="150" t="s">
        <v>174</v>
      </c>
      <c r="E117" s="151" t="s">
        <v>19</v>
      </c>
      <c r="F117" s="152" t="s">
        <v>909</v>
      </c>
      <c r="H117" s="151" t="s">
        <v>19</v>
      </c>
      <c r="I117" s="153"/>
      <c r="L117" s="149"/>
      <c r="M117" s="154"/>
      <c r="T117" s="155"/>
      <c r="AT117" s="151" t="s">
        <v>174</v>
      </c>
      <c r="AU117" s="151" t="s">
        <v>81</v>
      </c>
      <c r="AV117" s="12" t="s">
        <v>79</v>
      </c>
      <c r="AW117" s="12" t="s">
        <v>33</v>
      </c>
      <c r="AX117" s="12" t="s">
        <v>71</v>
      </c>
      <c r="AY117" s="151" t="s">
        <v>163</v>
      </c>
    </row>
    <row r="118" spans="2:65" s="13" customFormat="1" ht="10.199999999999999">
      <c r="B118" s="156"/>
      <c r="D118" s="150" t="s">
        <v>174</v>
      </c>
      <c r="E118" s="157" t="s">
        <v>19</v>
      </c>
      <c r="F118" s="158" t="s">
        <v>910</v>
      </c>
      <c r="H118" s="159">
        <v>6.6</v>
      </c>
      <c r="I118" s="160"/>
      <c r="L118" s="156"/>
      <c r="M118" s="161"/>
      <c r="T118" s="162"/>
      <c r="AT118" s="157" t="s">
        <v>174</v>
      </c>
      <c r="AU118" s="157" t="s">
        <v>81</v>
      </c>
      <c r="AV118" s="13" t="s">
        <v>81</v>
      </c>
      <c r="AW118" s="13" t="s">
        <v>33</v>
      </c>
      <c r="AX118" s="13" t="s">
        <v>71</v>
      </c>
      <c r="AY118" s="157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911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912</v>
      </c>
      <c r="H120" s="159">
        <v>9.42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4" customFormat="1" ht="10.199999999999999">
      <c r="B121" s="163"/>
      <c r="D121" s="150" t="s">
        <v>174</v>
      </c>
      <c r="E121" s="164" t="s">
        <v>19</v>
      </c>
      <c r="F121" s="165" t="s">
        <v>177</v>
      </c>
      <c r="H121" s="166">
        <v>55.49</v>
      </c>
      <c r="I121" s="167"/>
      <c r="L121" s="163"/>
      <c r="M121" s="168"/>
      <c r="T121" s="169"/>
      <c r="AT121" s="164" t="s">
        <v>174</v>
      </c>
      <c r="AU121" s="164" t="s">
        <v>81</v>
      </c>
      <c r="AV121" s="14" t="s">
        <v>170</v>
      </c>
      <c r="AW121" s="14" t="s">
        <v>33</v>
      </c>
      <c r="AX121" s="14" t="s">
        <v>79</v>
      </c>
      <c r="AY121" s="164" t="s">
        <v>163</v>
      </c>
    </row>
    <row r="122" spans="2:65" s="13" customFormat="1" ht="10.199999999999999">
      <c r="B122" s="156"/>
      <c r="D122" s="150" t="s">
        <v>174</v>
      </c>
      <c r="F122" s="158" t="s">
        <v>913</v>
      </c>
      <c r="H122" s="159">
        <v>65.727999999999994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4</v>
      </c>
      <c r="AX122" s="13" t="s">
        <v>79</v>
      </c>
      <c r="AY122" s="157" t="s">
        <v>163</v>
      </c>
    </row>
    <row r="123" spans="2:65" s="1" customFormat="1" ht="16.5" customHeight="1">
      <c r="B123" s="33"/>
      <c r="C123" s="132" t="s">
        <v>182</v>
      </c>
      <c r="D123" s="132" t="s">
        <v>165</v>
      </c>
      <c r="E123" s="133" t="s">
        <v>387</v>
      </c>
      <c r="F123" s="134" t="s">
        <v>388</v>
      </c>
      <c r="G123" s="135" t="s">
        <v>191</v>
      </c>
      <c r="H123" s="136">
        <v>16.646999999999998</v>
      </c>
      <c r="I123" s="137"/>
      <c r="J123" s="138">
        <f>ROUND(I123*H123,2)</f>
        <v>0</v>
      </c>
      <c r="K123" s="134" t="s">
        <v>169</v>
      </c>
      <c r="L123" s="33"/>
      <c r="M123" s="139" t="s">
        <v>19</v>
      </c>
      <c r="N123" s="140" t="s">
        <v>42</v>
      </c>
      <c r="P123" s="141">
        <f>O123*H123</f>
        <v>0</v>
      </c>
      <c r="Q123" s="141">
        <v>2.16</v>
      </c>
      <c r="R123" s="141">
        <f>Q123*H123</f>
        <v>35.957520000000002</v>
      </c>
      <c r="S123" s="141">
        <v>0</v>
      </c>
      <c r="T123" s="142">
        <f>S123*H123</f>
        <v>0</v>
      </c>
      <c r="AR123" s="143" t="s">
        <v>170</v>
      </c>
      <c r="AT123" s="143" t="s">
        <v>165</v>
      </c>
      <c r="AU123" s="143" t="s">
        <v>81</v>
      </c>
      <c r="AY123" s="18" t="s">
        <v>163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79</v>
      </c>
      <c r="BK123" s="144">
        <f>ROUND(I123*H123,2)</f>
        <v>0</v>
      </c>
      <c r="BL123" s="18" t="s">
        <v>170</v>
      </c>
      <c r="BM123" s="143" t="s">
        <v>389</v>
      </c>
    </row>
    <row r="124" spans="2:65" s="1" customFormat="1" ht="10.199999999999999">
      <c r="B124" s="33"/>
      <c r="D124" s="145" t="s">
        <v>172</v>
      </c>
      <c r="F124" s="146" t="s">
        <v>390</v>
      </c>
      <c r="I124" s="147"/>
      <c r="L124" s="33"/>
      <c r="M124" s="148"/>
      <c r="T124" s="54"/>
      <c r="AT124" s="18" t="s">
        <v>172</v>
      </c>
      <c r="AU124" s="18" t="s">
        <v>81</v>
      </c>
    </row>
    <row r="125" spans="2:65" s="12" customFormat="1" ht="10.199999999999999">
      <c r="B125" s="149"/>
      <c r="D125" s="150" t="s">
        <v>174</v>
      </c>
      <c r="E125" s="151" t="s">
        <v>19</v>
      </c>
      <c r="F125" s="152" t="s">
        <v>904</v>
      </c>
      <c r="H125" s="151" t="s">
        <v>19</v>
      </c>
      <c r="I125" s="153"/>
      <c r="L125" s="149"/>
      <c r="M125" s="154"/>
      <c r="T125" s="155"/>
      <c r="AT125" s="151" t="s">
        <v>174</v>
      </c>
      <c r="AU125" s="151" t="s">
        <v>81</v>
      </c>
      <c r="AV125" s="12" t="s">
        <v>79</v>
      </c>
      <c r="AW125" s="12" t="s">
        <v>33</v>
      </c>
      <c r="AX125" s="12" t="s">
        <v>71</v>
      </c>
      <c r="AY125" s="151" t="s">
        <v>163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375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2" customFormat="1" ht="10.199999999999999">
      <c r="B127" s="149"/>
      <c r="D127" s="150" t="s">
        <v>174</v>
      </c>
      <c r="E127" s="151" t="s">
        <v>19</v>
      </c>
      <c r="F127" s="152" t="s">
        <v>905</v>
      </c>
      <c r="H127" s="151" t="s">
        <v>19</v>
      </c>
      <c r="I127" s="153"/>
      <c r="L127" s="149"/>
      <c r="M127" s="154"/>
      <c r="T127" s="155"/>
      <c r="AT127" s="151" t="s">
        <v>174</v>
      </c>
      <c r="AU127" s="151" t="s">
        <v>81</v>
      </c>
      <c r="AV127" s="12" t="s">
        <v>79</v>
      </c>
      <c r="AW127" s="12" t="s">
        <v>33</v>
      </c>
      <c r="AX127" s="12" t="s">
        <v>71</v>
      </c>
      <c r="AY127" s="151" t="s">
        <v>163</v>
      </c>
    </row>
    <row r="128" spans="2:65" s="13" customFormat="1" ht="10.199999999999999">
      <c r="B128" s="156"/>
      <c r="D128" s="150" t="s">
        <v>174</v>
      </c>
      <c r="E128" s="157" t="s">
        <v>19</v>
      </c>
      <c r="F128" s="158" t="s">
        <v>914</v>
      </c>
      <c r="H128" s="159">
        <v>7.9169999999999998</v>
      </c>
      <c r="I128" s="160"/>
      <c r="L128" s="156"/>
      <c r="M128" s="161"/>
      <c r="T128" s="162"/>
      <c r="AT128" s="157" t="s">
        <v>174</v>
      </c>
      <c r="AU128" s="157" t="s">
        <v>81</v>
      </c>
      <c r="AV128" s="13" t="s">
        <v>81</v>
      </c>
      <c r="AW128" s="13" t="s">
        <v>33</v>
      </c>
      <c r="AX128" s="13" t="s">
        <v>71</v>
      </c>
      <c r="AY128" s="157" t="s">
        <v>163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907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3" customFormat="1" ht="10.199999999999999">
      <c r="B130" s="156"/>
      <c r="D130" s="150" t="s">
        <v>174</v>
      </c>
      <c r="E130" s="157" t="s">
        <v>19</v>
      </c>
      <c r="F130" s="158" t="s">
        <v>915</v>
      </c>
      <c r="H130" s="159">
        <v>3.9239999999999999</v>
      </c>
      <c r="I130" s="160"/>
      <c r="L130" s="156"/>
      <c r="M130" s="161"/>
      <c r="T130" s="162"/>
      <c r="AT130" s="157" t="s">
        <v>174</v>
      </c>
      <c r="AU130" s="157" t="s">
        <v>81</v>
      </c>
      <c r="AV130" s="13" t="s">
        <v>81</v>
      </c>
      <c r="AW130" s="13" t="s">
        <v>33</v>
      </c>
      <c r="AX130" s="13" t="s">
        <v>71</v>
      </c>
      <c r="AY130" s="157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909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3" customFormat="1" ht="10.199999999999999">
      <c r="B132" s="156"/>
      <c r="D132" s="150" t="s">
        <v>174</v>
      </c>
      <c r="E132" s="157" t="s">
        <v>19</v>
      </c>
      <c r="F132" s="158" t="s">
        <v>916</v>
      </c>
      <c r="H132" s="159">
        <v>1.98</v>
      </c>
      <c r="I132" s="160"/>
      <c r="L132" s="156"/>
      <c r="M132" s="161"/>
      <c r="T132" s="162"/>
      <c r="AT132" s="157" t="s">
        <v>174</v>
      </c>
      <c r="AU132" s="157" t="s">
        <v>81</v>
      </c>
      <c r="AV132" s="13" t="s">
        <v>81</v>
      </c>
      <c r="AW132" s="13" t="s">
        <v>33</v>
      </c>
      <c r="AX132" s="13" t="s">
        <v>71</v>
      </c>
      <c r="AY132" s="157" t="s">
        <v>163</v>
      </c>
    </row>
    <row r="133" spans="2:65" s="12" customFormat="1" ht="10.199999999999999">
      <c r="B133" s="149"/>
      <c r="D133" s="150" t="s">
        <v>174</v>
      </c>
      <c r="E133" s="151" t="s">
        <v>19</v>
      </c>
      <c r="F133" s="152" t="s">
        <v>911</v>
      </c>
      <c r="H133" s="151" t="s">
        <v>19</v>
      </c>
      <c r="I133" s="153"/>
      <c r="L133" s="149"/>
      <c r="M133" s="154"/>
      <c r="T133" s="155"/>
      <c r="AT133" s="151" t="s">
        <v>174</v>
      </c>
      <c r="AU133" s="151" t="s">
        <v>81</v>
      </c>
      <c r="AV133" s="12" t="s">
        <v>79</v>
      </c>
      <c r="AW133" s="12" t="s">
        <v>33</v>
      </c>
      <c r="AX133" s="12" t="s">
        <v>71</v>
      </c>
      <c r="AY133" s="151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917</v>
      </c>
      <c r="H134" s="159">
        <v>2.8260000000000001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4" customFormat="1" ht="10.199999999999999">
      <c r="B135" s="163"/>
      <c r="D135" s="150" t="s">
        <v>174</v>
      </c>
      <c r="E135" s="164" t="s">
        <v>19</v>
      </c>
      <c r="F135" s="165" t="s">
        <v>177</v>
      </c>
      <c r="H135" s="166">
        <v>16.646999999999998</v>
      </c>
      <c r="I135" s="167"/>
      <c r="L135" s="163"/>
      <c r="M135" s="168"/>
      <c r="T135" s="169"/>
      <c r="AT135" s="164" t="s">
        <v>174</v>
      </c>
      <c r="AU135" s="164" t="s">
        <v>81</v>
      </c>
      <c r="AV135" s="14" t="s">
        <v>170</v>
      </c>
      <c r="AW135" s="14" t="s">
        <v>33</v>
      </c>
      <c r="AX135" s="14" t="s">
        <v>79</v>
      </c>
      <c r="AY135" s="164" t="s">
        <v>163</v>
      </c>
    </row>
    <row r="136" spans="2:65" s="11" customFormat="1" ht="22.8" customHeight="1">
      <c r="B136" s="120"/>
      <c r="D136" s="121" t="s">
        <v>70</v>
      </c>
      <c r="E136" s="130" t="s">
        <v>201</v>
      </c>
      <c r="F136" s="130" t="s">
        <v>394</v>
      </c>
      <c r="I136" s="123"/>
      <c r="J136" s="131">
        <f>BK136</f>
        <v>0</v>
      </c>
      <c r="L136" s="120"/>
      <c r="M136" s="125"/>
      <c r="P136" s="126">
        <f>SUM(P137:P226)</f>
        <v>0</v>
      </c>
      <c r="R136" s="126">
        <f>SUM(R137:R226)</f>
        <v>22.662560280000001</v>
      </c>
      <c r="T136" s="127">
        <f>SUM(T137:T226)</f>
        <v>0</v>
      </c>
      <c r="AR136" s="121" t="s">
        <v>79</v>
      </c>
      <c r="AT136" s="128" t="s">
        <v>70</v>
      </c>
      <c r="AU136" s="128" t="s">
        <v>79</v>
      </c>
      <c r="AY136" s="121" t="s">
        <v>163</v>
      </c>
      <c r="BK136" s="129">
        <f>SUM(BK137:BK226)</f>
        <v>0</v>
      </c>
    </row>
    <row r="137" spans="2:65" s="1" customFormat="1" ht="21.75" customHeight="1">
      <c r="B137" s="33"/>
      <c r="C137" s="132" t="s">
        <v>170</v>
      </c>
      <c r="D137" s="132" t="s">
        <v>165</v>
      </c>
      <c r="E137" s="133" t="s">
        <v>395</v>
      </c>
      <c r="F137" s="134" t="s">
        <v>396</v>
      </c>
      <c r="G137" s="135" t="s">
        <v>191</v>
      </c>
      <c r="H137" s="136">
        <v>8.8800000000000008</v>
      </c>
      <c r="I137" s="137"/>
      <c r="J137" s="138">
        <f>ROUND(I137*H137,2)</f>
        <v>0</v>
      </c>
      <c r="K137" s="134" t="s">
        <v>169</v>
      </c>
      <c r="L137" s="33"/>
      <c r="M137" s="139" t="s">
        <v>19</v>
      </c>
      <c r="N137" s="140" t="s">
        <v>42</v>
      </c>
      <c r="P137" s="141">
        <f>O137*H137</f>
        <v>0</v>
      </c>
      <c r="Q137" s="141">
        <v>2.5018699999999998</v>
      </c>
      <c r="R137" s="141">
        <f>Q137*H137</f>
        <v>22.216605600000001</v>
      </c>
      <c r="S137" s="141">
        <v>0</v>
      </c>
      <c r="T137" s="142">
        <f>S137*H137</f>
        <v>0</v>
      </c>
      <c r="AR137" s="143" t="s">
        <v>170</v>
      </c>
      <c r="AT137" s="143" t="s">
        <v>165</v>
      </c>
      <c r="AU137" s="143" t="s">
        <v>81</v>
      </c>
      <c r="AY137" s="18" t="s">
        <v>163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79</v>
      </c>
      <c r="BK137" s="144">
        <f>ROUND(I137*H137,2)</f>
        <v>0</v>
      </c>
      <c r="BL137" s="18" t="s">
        <v>170</v>
      </c>
      <c r="BM137" s="143" t="s">
        <v>397</v>
      </c>
    </row>
    <row r="138" spans="2:65" s="1" customFormat="1" ht="10.199999999999999">
      <c r="B138" s="33"/>
      <c r="D138" s="145" t="s">
        <v>172</v>
      </c>
      <c r="F138" s="146" t="s">
        <v>398</v>
      </c>
      <c r="I138" s="147"/>
      <c r="L138" s="33"/>
      <c r="M138" s="148"/>
      <c r="T138" s="54"/>
      <c r="AT138" s="18" t="s">
        <v>172</v>
      </c>
      <c r="AU138" s="18" t="s">
        <v>81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904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375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2" customFormat="1" ht="10.199999999999999">
      <c r="B141" s="149"/>
      <c r="D141" s="150" t="s">
        <v>174</v>
      </c>
      <c r="E141" s="151" t="s">
        <v>19</v>
      </c>
      <c r="F141" s="152" t="s">
        <v>905</v>
      </c>
      <c r="H141" s="151" t="s">
        <v>19</v>
      </c>
      <c r="I141" s="153"/>
      <c r="L141" s="149"/>
      <c r="M141" s="154"/>
      <c r="T141" s="155"/>
      <c r="AT141" s="151" t="s">
        <v>174</v>
      </c>
      <c r="AU141" s="151" t="s">
        <v>81</v>
      </c>
      <c r="AV141" s="12" t="s">
        <v>79</v>
      </c>
      <c r="AW141" s="12" t="s">
        <v>33</v>
      </c>
      <c r="AX141" s="12" t="s">
        <v>71</v>
      </c>
      <c r="AY141" s="151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918</v>
      </c>
      <c r="H142" s="159">
        <v>4.22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2" customFormat="1" ht="10.199999999999999">
      <c r="B143" s="149"/>
      <c r="D143" s="150" t="s">
        <v>174</v>
      </c>
      <c r="E143" s="151" t="s">
        <v>19</v>
      </c>
      <c r="F143" s="152" t="s">
        <v>907</v>
      </c>
      <c r="H143" s="151" t="s">
        <v>19</v>
      </c>
      <c r="I143" s="153"/>
      <c r="L143" s="149"/>
      <c r="M143" s="154"/>
      <c r="T143" s="155"/>
      <c r="AT143" s="151" t="s">
        <v>174</v>
      </c>
      <c r="AU143" s="151" t="s">
        <v>81</v>
      </c>
      <c r="AV143" s="12" t="s">
        <v>79</v>
      </c>
      <c r="AW143" s="12" t="s">
        <v>33</v>
      </c>
      <c r="AX143" s="12" t="s">
        <v>71</v>
      </c>
      <c r="AY143" s="151" t="s">
        <v>163</v>
      </c>
    </row>
    <row r="144" spans="2:65" s="13" customFormat="1" ht="10.199999999999999">
      <c r="B144" s="156"/>
      <c r="D144" s="150" t="s">
        <v>174</v>
      </c>
      <c r="E144" s="157" t="s">
        <v>19</v>
      </c>
      <c r="F144" s="158" t="s">
        <v>919</v>
      </c>
      <c r="H144" s="159">
        <v>2.09</v>
      </c>
      <c r="I144" s="160"/>
      <c r="L144" s="156"/>
      <c r="M144" s="161"/>
      <c r="T144" s="162"/>
      <c r="AT144" s="157" t="s">
        <v>174</v>
      </c>
      <c r="AU144" s="157" t="s">
        <v>81</v>
      </c>
      <c r="AV144" s="13" t="s">
        <v>81</v>
      </c>
      <c r="AW144" s="13" t="s">
        <v>33</v>
      </c>
      <c r="AX144" s="13" t="s">
        <v>71</v>
      </c>
      <c r="AY144" s="157" t="s">
        <v>163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909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3" customFormat="1" ht="10.199999999999999">
      <c r="B146" s="156"/>
      <c r="D146" s="150" t="s">
        <v>174</v>
      </c>
      <c r="E146" s="157" t="s">
        <v>19</v>
      </c>
      <c r="F146" s="158" t="s">
        <v>920</v>
      </c>
      <c r="H146" s="159">
        <v>1.06</v>
      </c>
      <c r="I146" s="160"/>
      <c r="L146" s="156"/>
      <c r="M146" s="161"/>
      <c r="T146" s="162"/>
      <c r="AT146" s="157" t="s">
        <v>174</v>
      </c>
      <c r="AU146" s="157" t="s">
        <v>81</v>
      </c>
      <c r="AV146" s="13" t="s">
        <v>81</v>
      </c>
      <c r="AW146" s="13" t="s">
        <v>33</v>
      </c>
      <c r="AX146" s="13" t="s">
        <v>71</v>
      </c>
      <c r="AY146" s="157" t="s">
        <v>163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911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3" customFormat="1" ht="10.199999999999999">
      <c r="B148" s="156"/>
      <c r="D148" s="150" t="s">
        <v>174</v>
      </c>
      <c r="E148" s="157" t="s">
        <v>19</v>
      </c>
      <c r="F148" s="158" t="s">
        <v>921</v>
      </c>
      <c r="H148" s="159">
        <v>1.51</v>
      </c>
      <c r="I148" s="160"/>
      <c r="L148" s="156"/>
      <c r="M148" s="161"/>
      <c r="T148" s="162"/>
      <c r="AT148" s="157" t="s">
        <v>174</v>
      </c>
      <c r="AU148" s="157" t="s">
        <v>81</v>
      </c>
      <c r="AV148" s="13" t="s">
        <v>81</v>
      </c>
      <c r="AW148" s="13" t="s">
        <v>33</v>
      </c>
      <c r="AX148" s="13" t="s">
        <v>71</v>
      </c>
      <c r="AY148" s="157" t="s">
        <v>163</v>
      </c>
    </row>
    <row r="149" spans="2:65" s="14" customFormat="1" ht="10.199999999999999">
      <c r="B149" s="163"/>
      <c r="D149" s="150" t="s">
        <v>174</v>
      </c>
      <c r="E149" s="164" t="s">
        <v>19</v>
      </c>
      <c r="F149" s="165" t="s">
        <v>177</v>
      </c>
      <c r="H149" s="166">
        <v>8.879999999999999</v>
      </c>
      <c r="I149" s="167"/>
      <c r="L149" s="163"/>
      <c r="M149" s="168"/>
      <c r="T149" s="169"/>
      <c r="AT149" s="164" t="s">
        <v>174</v>
      </c>
      <c r="AU149" s="164" t="s">
        <v>81</v>
      </c>
      <c r="AV149" s="14" t="s">
        <v>170</v>
      </c>
      <c r="AW149" s="14" t="s">
        <v>33</v>
      </c>
      <c r="AX149" s="14" t="s">
        <v>79</v>
      </c>
      <c r="AY149" s="164" t="s">
        <v>163</v>
      </c>
    </row>
    <row r="150" spans="2:65" s="1" customFormat="1" ht="21.75" customHeight="1">
      <c r="B150" s="33"/>
      <c r="C150" s="132" t="s">
        <v>617</v>
      </c>
      <c r="D150" s="132" t="s">
        <v>165</v>
      </c>
      <c r="E150" s="133" t="s">
        <v>402</v>
      </c>
      <c r="F150" s="134" t="s">
        <v>403</v>
      </c>
      <c r="G150" s="135" t="s">
        <v>191</v>
      </c>
      <c r="H150" s="136">
        <v>8.8800000000000008</v>
      </c>
      <c r="I150" s="137"/>
      <c r="J150" s="138">
        <f>ROUND(I150*H150,2)</f>
        <v>0</v>
      </c>
      <c r="K150" s="134" t="s">
        <v>169</v>
      </c>
      <c r="L150" s="33"/>
      <c r="M150" s="139" t="s">
        <v>19</v>
      </c>
      <c r="N150" s="140" t="s">
        <v>42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170</v>
      </c>
      <c r="AT150" s="143" t="s">
        <v>165</v>
      </c>
      <c r="AU150" s="143" t="s">
        <v>81</v>
      </c>
      <c r="AY150" s="18" t="s">
        <v>163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79</v>
      </c>
      <c r="BK150" s="144">
        <f>ROUND(I150*H150,2)</f>
        <v>0</v>
      </c>
      <c r="BL150" s="18" t="s">
        <v>170</v>
      </c>
      <c r="BM150" s="143" t="s">
        <v>922</v>
      </c>
    </row>
    <row r="151" spans="2:65" s="1" customFormat="1" ht="10.199999999999999">
      <c r="B151" s="33"/>
      <c r="D151" s="145" t="s">
        <v>172</v>
      </c>
      <c r="F151" s="146" t="s">
        <v>405</v>
      </c>
      <c r="I151" s="147"/>
      <c r="L151" s="33"/>
      <c r="M151" s="148"/>
      <c r="T151" s="54"/>
      <c r="AT151" s="18" t="s">
        <v>172</v>
      </c>
      <c r="AU151" s="18" t="s">
        <v>81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904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375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2" customFormat="1" ht="10.199999999999999">
      <c r="B154" s="149"/>
      <c r="D154" s="150" t="s">
        <v>174</v>
      </c>
      <c r="E154" s="151" t="s">
        <v>19</v>
      </c>
      <c r="F154" s="152" t="s">
        <v>905</v>
      </c>
      <c r="H154" s="151" t="s">
        <v>19</v>
      </c>
      <c r="I154" s="153"/>
      <c r="L154" s="149"/>
      <c r="M154" s="154"/>
      <c r="T154" s="155"/>
      <c r="AT154" s="151" t="s">
        <v>174</v>
      </c>
      <c r="AU154" s="151" t="s">
        <v>81</v>
      </c>
      <c r="AV154" s="12" t="s">
        <v>79</v>
      </c>
      <c r="AW154" s="12" t="s">
        <v>33</v>
      </c>
      <c r="AX154" s="12" t="s">
        <v>71</v>
      </c>
      <c r="AY154" s="151" t="s">
        <v>163</v>
      </c>
    </row>
    <row r="155" spans="2:65" s="13" customFormat="1" ht="10.199999999999999">
      <c r="B155" s="156"/>
      <c r="D155" s="150" t="s">
        <v>174</v>
      </c>
      <c r="E155" s="157" t="s">
        <v>19</v>
      </c>
      <c r="F155" s="158" t="s">
        <v>918</v>
      </c>
      <c r="H155" s="159">
        <v>4.22</v>
      </c>
      <c r="I155" s="160"/>
      <c r="L155" s="156"/>
      <c r="M155" s="161"/>
      <c r="T155" s="162"/>
      <c r="AT155" s="157" t="s">
        <v>174</v>
      </c>
      <c r="AU155" s="157" t="s">
        <v>81</v>
      </c>
      <c r="AV155" s="13" t="s">
        <v>81</v>
      </c>
      <c r="AW155" s="13" t="s">
        <v>33</v>
      </c>
      <c r="AX155" s="13" t="s">
        <v>71</v>
      </c>
      <c r="AY155" s="157" t="s">
        <v>163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907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3" customFormat="1" ht="10.199999999999999">
      <c r="B157" s="156"/>
      <c r="D157" s="150" t="s">
        <v>174</v>
      </c>
      <c r="E157" s="157" t="s">
        <v>19</v>
      </c>
      <c r="F157" s="158" t="s">
        <v>919</v>
      </c>
      <c r="H157" s="159">
        <v>2.09</v>
      </c>
      <c r="I157" s="160"/>
      <c r="L157" s="156"/>
      <c r="M157" s="161"/>
      <c r="T157" s="162"/>
      <c r="AT157" s="157" t="s">
        <v>174</v>
      </c>
      <c r="AU157" s="157" t="s">
        <v>81</v>
      </c>
      <c r="AV157" s="13" t="s">
        <v>81</v>
      </c>
      <c r="AW157" s="13" t="s">
        <v>33</v>
      </c>
      <c r="AX157" s="13" t="s">
        <v>71</v>
      </c>
      <c r="AY157" s="157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909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920</v>
      </c>
      <c r="H159" s="159">
        <v>1.06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911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3" customFormat="1" ht="10.199999999999999">
      <c r="B161" s="156"/>
      <c r="D161" s="150" t="s">
        <v>174</v>
      </c>
      <c r="E161" s="157" t="s">
        <v>19</v>
      </c>
      <c r="F161" s="158" t="s">
        <v>921</v>
      </c>
      <c r="H161" s="159">
        <v>1.51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33</v>
      </c>
      <c r="AX161" s="13" t="s">
        <v>71</v>
      </c>
      <c r="AY161" s="157" t="s">
        <v>163</v>
      </c>
    </row>
    <row r="162" spans="2:65" s="14" customFormat="1" ht="10.199999999999999">
      <c r="B162" s="163"/>
      <c r="D162" s="150" t="s">
        <v>174</v>
      </c>
      <c r="E162" s="164" t="s">
        <v>19</v>
      </c>
      <c r="F162" s="165" t="s">
        <v>177</v>
      </c>
      <c r="H162" s="166">
        <v>8.879999999999999</v>
      </c>
      <c r="I162" s="167"/>
      <c r="L162" s="163"/>
      <c r="M162" s="168"/>
      <c r="T162" s="169"/>
      <c r="AT162" s="164" t="s">
        <v>174</v>
      </c>
      <c r="AU162" s="164" t="s">
        <v>81</v>
      </c>
      <c r="AV162" s="14" t="s">
        <v>170</v>
      </c>
      <c r="AW162" s="14" t="s">
        <v>33</v>
      </c>
      <c r="AX162" s="14" t="s">
        <v>79</v>
      </c>
      <c r="AY162" s="164" t="s">
        <v>163</v>
      </c>
    </row>
    <row r="163" spans="2:65" s="1" customFormat="1" ht="24.15" customHeight="1">
      <c r="B163" s="33"/>
      <c r="C163" s="132" t="s">
        <v>195</v>
      </c>
      <c r="D163" s="132" t="s">
        <v>165</v>
      </c>
      <c r="E163" s="133" t="s">
        <v>406</v>
      </c>
      <c r="F163" s="134" t="s">
        <v>407</v>
      </c>
      <c r="G163" s="135" t="s">
        <v>191</v>
      </c>
      <c r="H163" s="136">
        <v>8.8800000000000008</v>
      </c>
      <c r="I163" s="137"/>
      <c r="J163" s="138">
        <f>ROUND(I163*H163,2)</f>
        <v>0</v>
      </c>
      <c r="K163" s="134" t="s">
        <v>169</v>
      </c>
      <c r="L163" s="33"/>
      <c r="M163" s="139" t="s">
        <v>19</v>
      </c>
      <c r="N163" s="140" t="s">
        <v>42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170</v>
      </c>
      <c r="AT163" s="143" t="s">
        <v>165</v>
      </c>
      <c r="AU163" s="143" t="s">
        <v>81</v>
      </c>
      <c r="AY163" s="18" t="s">
        <v>163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79</v>
      </c>
      <c r="BK163" s="144">
        <f>ROUND(I163*H163,2)</f>
        <v>0</v>
      </c>
      <c r="BL163" s="18" t="s">
        <v>170</v>
      </c>
      <c r="BM163" s="143" t="s">
        <v>408</v>
      </c>
    </row>
    <row r="164" spans="2:65" s="1" customFormat="1" ht="10.199999999999999">
      <c r="B164" s="33"/>
      <c r="D164" s="145" t="s">
        <v>172</v>
      </c>
      <c r="F164" s="146" t="s">
        <v>409</v>
      </c>
      <c r="I164" s="147"/>
      <c r="L164" s="33"/>
      <c r="M164" s="148"/>
      <c r="T164" s="54"/>
      <c r="AT164" s="18" t="s">
        <v>172</v>
      </c>
      <c r="AU164" s="18" t="s">
        <v>81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904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375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905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918</v>
      </c>
      <c r="H168" s="159">
        <v>4.22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2" customFormat="1" ht="10.199999999999999">
      <c r="B169" s="149"/>
      <c r="D169" s="150" t="s">
        <v>174</v>
      </c>
      <c r="E169" s="151" t="s">
        <v>19</v>
      </c>
      <c r="F169" s="152" t="s">
        <v>907</v>
      </c>
      <c r="H169" s="151" t="s">
        <v>19</v>
      </c>
      <c r="I169" s="153"/>
      <c r="L169" s="149"/>
      <c r="M169" s="154"/>
      <c r="T169" s="155"/>
      <c r="AT169" s="151" t="s">
        <v>174</v>
      </c>
      <c r="AU169" s="151" t="s">
        <v>81</v>
      </c>
      <c r="AV169" s="12" t="s">
        <v>79</v>
      </c>
      <c r="AW169" s="12" t="s">
        <v>33</v>
      </c>
      <c r="AX169" s="12" t="s">
        <v>71</v>
      </c>
      <c r="AY169" s="151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919</v>
      </c>
      <c r="H170" s="159">
        <v>2.09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909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3" customFormat="1" ht="10.199999999999999">
      <c r="B172" s="156"/>
      <c r="D172" s="150" t="s">
        <v>174</v>
      </c>
      <c r="E172" s="157" t="s">
        <v>19</v>
      </c>
      <c r="F172" s="158" t="s">
        <v>920</v>
      </c>
      <c r="H172" s="159">
        <v>1.06</v>
      </c>
      <c r="I172" s="160"/>
      <c r="L172" s="156"/>
      <c r="M172" s="161"/>
      <c r="T172" s="162"/>
      <c r="AT172" s="157" t="s">
        <v>174</v>
      </c>
      <c r="AU172" s="157" t="s">
        <v>81</v>
      </c>
      <c r="AV172" s="13" t="s">
        <v>81</v>
      </c>
      <c r="AW172" s="13" t="s">
        <v>33</v>
      </c>
      <c r="AX172" s="13" t="s">
        <v>71</v>
      </c>
      <c r="AY172" s="157" t="s">
        <v>163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911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3" customFormat="1" ht="10.199999999999999">
      <c r="B174" s="156"/>
      <c r="D174" s="150" t="s">
        <v>174</v>
      </c>
      <c r="E174" s="157" t="s">
        <v>19</v>
      </c>
      <c r="F174" s="158" t="s">
        <v>921</v>
      </c>
      <c r="H174" s="159">
        <v>1.51</v>
      </c>
      <c r="I174" s="160"/>
      <c r="L174" s="156"/>
      <c r="M174" s="161"/>
      <c r="T174" s="162"/>
      <c r="AT174" s="157" t="s">
        <v>174</v>
      </c>
      <c r="AU174" s="157" t="s">
        <v>81</v>
      </c>
      <c r="AV174" s="13" t="s">
        <v>81</v>
      </c>
      <c r="AW174" s="13" t="s">
        <v>33</v>
      </c>
      <c r="AX174" s="13" t="s">
        <v>71</v>
      </c>
      <c r="AY174" s="157" t="s">
        <v>163</v>
      </c>
    </row>
    <row r="175" spans="2:65" s="14" customFormat="1" ht="10.199999999999999">
      <c r="B175" s="163"/>
      <c r="D175" s="150" t="s">
        <v>174</v>
      </c>
      <c r="E175" s="164" t="s">
        <v>19</v>
      </c>
      <c r="F175" s="165" t="s">
        <v>177</v>
      </c>
      <c r="H175" s="166">
        <v>8.879999999999999</v>
      </c>
      <c r="I175" s="167"/>
      <c r="L175" s="163"/>
      <c r="M175" s="168"/>
      <c r="T175" s="169"/>
      <c r="AT175" s="164" t="s">
        <v>174</v>
      </c>
      <c r="AU175" s="164" t="s">
        <v>81</v>
      </c>
      <c r="AV175" s="14" t="s">
        <v>170</v>
      </c>
      <c r="AW175" s="14" t="s">
        <v>33</v>
      </c>
      <c r="AX175" s="14" t="s">
        <v>79</v>
      </c>
      <c r="AY175" s="164" t="s">
        <v>163</v>
      </c>
    </row>
    <row r="176" spans="2:65" s="1" customFormat="1" ht="21.75" customHeight="1">
      <c r="B176" s="33"/>
      <c r="C176" s="132" t="s">
        <v>201</v>
      </c>
      <c r="D176" s="132" t="s">
        <v>165</v>
      </c>
      <c r="E176" s="133" t="s">
        <v>410</v>
      </c>
      <c r="F176" s="134" t="s">
        <v>411</v>
      </c>
      <c r="G176" s="135" t="s">
        <v>191</v>
      </c>
      <c r="H176" s="136">
        <v>4.66</v>
      </c>
      <c r="I176" s="137"/>
      <c r="J176" s="138">
        <f>ROUND(I176*H176,2)</f>
        <v>0</v>
      </c>
      <c r="K176" s="134" t="s">
        <v>169</v>
      </c>
      <c r="L176" s="33"/>
      <c r="M176" s="139" t="s">
        <v>19</v>
      </c>
      <c r="N176" s="140" t="s">
        <v>42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170</v>
      </c>
      <c r="AT176" s="143" t="s">
        <v>165</v>
      </c>
      <c r="AU176" s="143" t="s">
        <v>81</v>
      </c>
      <c r="AY176" s="18" t="s">
        <v>163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79</v>
      </c>
      <c r="BK176" s="144">
        <f>ROUND(I176*H176,2)</f>
        <v>0</v>
      </c>
      <c r="BL176" s="18" t="s">
        <v>170</v>
      </c>
      <c r="BM176" s="143" t="s">
        <v>412</v>
      </c>
    </row>
    <row r="177" spans="2:65" s="1" customFormat="1" ht="10.199999999999999">
      <c r="B177" s="33"/>
      <c r="D177" s="145" t="s">
        <v>172</v>
      </c>
      <c r="F177" s="146" t="s">
        <v>413</v>
      </c>
      <c r="I177" s="147"/>
      <c r="L177" s="33"/>
      <c r="M177" s="148"/>
      <c r="T177" s="54"/>
      <c r="AT177" s="18" t="s">
        <v>172</v>
      </c>
      <c r="AU177" s="18" t="s">
        <v>81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904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375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907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919</v>
      </c>
      <c r="H181" s="159">
        <v>2.09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909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3" customFormat="1" ht="10.199999999999999">
      <c r="B183" s="156"/>
      <c r="D183" s="150" t="s">
        <v>174</v>
      </c>
      <c r="E183" s="157" t="s">
        <v>19</v>
      </c>
      <c r="F183" s="158" t="s">
        <v>920</v>
      </c>
      <c r="H183" s="159">
        <v>1.06</v>
      </c>
      <c r="I183" s="160"/>
      <c r="L183" s="156"/>
      <c r="M183" s="161"/>
      <c r="T183" s="162"/>
      <c r="AT183" s="157" t="s">
        <v>174</v>
      </c>
      <c r="AU183" s="157" t="s">
        <v>81</v>
      </c>
      <c r="AV183" s="13" t="s">
        <v>81</v>
      </c>
      <c r="AW183" s="13" t="s">
        <v>33</v>
      </c>
      <c r="AX183" s="13" t="s">
        <v>71</v>
      </c>
      <c r="AY183" s="157" t="s">
        <v>163</v>
      </c>
    </row>
    <row r="184" spans="2:65" s="12" customFormat="1" ht="10.199999999999999">
      <c r="B184" s="149"/>
      <c r="D184" s="150" t="s">
        <v>174</v>
      </c>
      <c r="E184" s="151" t="s">
        <v>19</v>
      </c>
      <c r="F184" s="152" t="s">
        <v>911</v>
      </c>
      <c r="H184" s="151" t="s">
        <v>19</v>
      </c>
      <c r="I184" s="153"/>
      <c r="L184" s="149"/>
      <c r="M184" s="154"/>
      <c r="T184" s="155"/>
      <c r="AT184" s="151" t="s">
        <v>174</v>
      </c>
      <c r="AU184" s="151" t="s">
        <v>81</v>
      </c>
      <c r="AV184" s="12" t="s">
        <v>79</v>
      </c>
      <c r="AW184" s="12" t="s">
        <v>33</v>
      </c>
      <c r="AX184" s="12" t="s">
        <v>71</v>
      </c>
      <c r="AY184" s="151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921</v>
      </c>
      <c r="H185" s="159">
        <v>1.51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4" customFormat="1" ht="10.199999999999999">
      <c r="B186" s="163"/>
      <c r="D186" s="150" t="s">
        <v>174</v>
      </c>
      <c r="E186" s="164" t="s">
        <v>19</v>
      </c>
      <c r="F186" s="165" t="s">
        <v>177</v>
      </c>
      <c r="H186" s="166">
        <v>4.66</v>
      </c>
      <c r="I186" s="167"/>
      <c r="L186" s="163"/>
      <c r="M186" s="168"/>
      <c r="T186" s="169"/>
      <c r="AT186" s="164" t="s">
        <v>174</v>
      </c>
      <c r="AU186" s="164" t="s">
        <v>81</v>
      </c>
      <c r="AV186" s="14" t="s">
        <v>170</v>
      </c>
      <c r="AW186" s="14" t="s">
        <v>33</v>
      </c>
      <c r="AX186" s="14" t="s">
        <v>79</v>
      </c>
      <c r="AY186" s="164" t="s">
        <v>163</v>
      </c>
    </row>
    <row r="187" spans="2:65" s="1" customFormat="1" ht="16.5" customHeight="1">
      <c r="B187" s="33"/>
      <c r="C187" s="132" t="s">
        <v>211</v>
      </c>
      <c r="D187" s="132" t="s">
        <v>165</v>
      </c>
      <c r="E187" s="133" t="s">
        <v>414</v>
      </c>
      <c r="F187" s="134" t="s">
        <v>415</v>
      </c>
      <c r="G187" s="135" t="s">
        <v>185</v>
      </c>
      <c r="H187" s="136">
        <v>3.7120000000000002</v>
      </c>
      <c r="I187" s="137"/>
      <c r="J187" s="138">
        <f>ROUND(I187*H187,2)</f>
        <v>0</v>
      </c>
      <c r="K187" s="134" t="s">
        <v>169</v>
      </c>
      <c r="L187" s="33"/>
      <c r="M187" s="139" t="s">
        <v>19</v>
      </c>
      <c r="N187" s="140" t="s">
        <v>42</v>
      </c>
      <c r="P187" s="141">
        <f>O187*H187</f>
        <v>0</v>
      </c>
      <c r="Q187" s="141">
        <v>1.6070000000000001E-2</v>
      </c>
      <c r="R187" s="141">
        <f>Q187*H187</f>
        <v>5.9651840000000005E-2</v>
      </c>
      <c r="S187" s="141">
        <v>0</v>
      </c>
      <c r="T187" s="142">
        <f>S187*H187</f>
        <v>0</v>
      </c>
      <c r="AR187" s="143" t="s">
        <v>170</v>
      </c>
      <c r="AT187" s="143" t="s">
        <v>165</v>
      </c>
      <c r="AU187" s="143" t="s">
        <v>81</v>
      </c>
      <c r="AY187" s="18" t="s">
        <v>163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170</v>
      </c>
      <c r="BM187" s="143" t="s">
        <v>416</v>
      </c>
    </row>
    <row r="188" spans="2:65" s="1" customFormat="1" ht="10.199999999999999">
      <c r="B188" s="33"/>
      <c r="D188" s="145" t="s">
        <v>172</v>
      </c>
      <c r="F188" s="146" t="s">
        <v>417</v>
      </c>
      <c r="I188" s="147"/>
      <c r="L188" s="33"/>
      <c r="M188" s="148"/>
      <c r="T188" s="54"/>
      <c r="AT188" s="18" t="s">
        <v>172</v>
      </c>
      <c r="AU188" s="18" t="s">
        <v>81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904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375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3" customFormat="1" ht="10.199999999999999">
      <c r="B191" s="156"/>
      <c r="D191" s="150" t="s">
        <v>174</v>
      </c>
      <c r="E191" s="157" t="s">
        <v>19</v>
      </c>
      <c r="F191" s="158" t="s">
        <v>923</v>
      </c>
      <c r="H191" s="159">
        <v>1.8560000000000001</v>
      </c>
      <c r="I191" s="160"/>
      <c r="L191" s="156"/>
      <c r="M191" s="161"/>
      <c r="T191" s="162"/>
      <c r="AT191" s="157" t="s">
        <v>174</v>
      </c>
      <c r="AU191" s="157" t="s">
        <v>81</v>
      </c>
      <c r="AV191" s="13" t="s">
        <v>81</v>
      </c>
      <c r="AW191" s="13" t="s">
        <v>33</v>
      </c>
      <c r="AX191" s="13" t="s">
        <v>71</v>
      </c>
      <c r="AY191" s="157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923</v>
      </c>
      <c r="H192" s="159">
        <v>1.8560000000000001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4" customFormat="1" ht="10.199999999999999">
      <c r="B193" s="163"/>
      <c r="D193" s="150" t="s">
        <v>174</v>
      </c>
      <c r="E193" s="164" t="s">
        <v>19</v>
      </c>
      <c r="F193" s="165" t="s">
        <v>177</v>
      </c>
      <c r="H193" s="166">
        <v>3.7120000000000002</v>
      </c>
      <c r="I193" s="167"/>
      <c r="L193" s="163"/>
      <c r="M193" s="168"/>
      <c r="T193" s="169"/>
      <c r="AT193" s="164" t="s">
        <v>174</v>
      </c>
      <c r="AU193" s="164" t="s">
        <v>81</v>
      </c>
      <c r="AV193" s="14" t="s">
        <v>170</v>
      </c>
      <c r="AW193" s="14" t="s">
        <v>33</v>
      </c>
      <c r="AX193" s="14" t="s">
        <v>79</v>
      </c>
      <c r="AY193" s="164" t="s">
        <v>163</v>
      </c>
    </row>
    <row r="194" spans="2:65" s="1" customFormat="1" ht="16.5" customHeight="1">
      <c r="B194" s="33"/>
      <c r="C194" s="132" t="s">
        <v>176</v>
      </c>
      <c r="D194" s="132" t="s">
        <v>165</v>
      </c>
      <c r="E194" s="133" t="s">
        <v>419</v>
      </c>
      <c r="F194" s="134" t="s">
        <v>420</v>
      </c>
      <c r="G194" s="135" t="s">
        <v>185</v>
      </c>
      <c r="H194" s="136">
        <v>3.7120000000000002</v>
      </c>
      <c r="I194" s="137"/>
      <c r="J194" s="138">
        <f>ROUND(I194*H194,2)</f>
        <v>0</v>
      </c>
      <c r="K194" s="134" t="s">
        <v>169</v>
      </c>
      <c r="L194" s="33"/>
      <c r="M194" s="139" t="s">
        <v>19</v>
      </c>
      <c r="N194" s="140" t="s">
        <v>42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170</v>
      </c>
      <c r="AT194" s="143" t="s">
        <v>165</v>
      </c>
      <c r="AU194" s="143" t="s">
        <v>81</v>
      </c>
      <c r="AY194" s="18" t="s">
        <v>163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0</v>
      </c>
      <c r="BL194" s="18" t="s">
        <v>170</v>
      </c>
      <c r="BM194" s="143" t="s">
        <v>421</v>
      </c>
    </row>
    <row r="195" spans="2:65" s="1" customFormat="1" ht="10.199999999999999">
      <c r="B195" s="33"/>
      <c r="D195" s="145" t="s">
        <v>172</v>
      </c>
      <c r="F195" s="146" t="s">
        <v>422</v>
      </c>
      <c r="I195" s="147"/>
      <c r="L195" s="33"/>
      <c r="M195" s="148"/>
      <c r="T195" s="54"/>
      <c r="AT195" s="18" t="s">
        <v>172</v>
      </c>
      <c r="AU195" s="18" t="s">
        <v>81</v>
      </c>
    </row>
    <row r="196" spans="2:65" s="12" customFormat="1" ht="10.199999999999999">
      <c r="B196" s="149"/>
      <c r="D196" s="150" t="s">
        <v>174</v>
      </c>
      <c r="E196" s="151" t="s">
        <v>19</v>
      </c>
      <c r="F196" s="152" t="s">
        <v>904</v>
      </c>
      <c r="H196" s="151" t="s">
        <v>19</v>
      </c>
      <c r="I196" s="153"/>
      <c r="L196" s="149"/>
      <c r="M196" s="154"/>
      <c r="T196" s="155"/>
      <c r="AT196" s="151" t="s">
        <v>174</v>
      </c>
      <c r="AU196" s="151" t="s">
        <v>81</v>
      </c>
      <c r="AV196" s="12" t="s">
        <v>79</v>
      </c>
      <c r="AW196" s="12" t="s">
        <v>33</v>
      </c>
      <c r="AX196" s="12" t="s">
        <v>71</v>
      </c>
      <c r="AY196" s="151" t="s">
        <v>163</v>
      </c>
    </row>
    <row r="197" spans="2:65" s="12" customFormat="1" ht="10.199999999999999">
      <c r="B197" s="149"/>
      <c r="D197" s="150" t="s">
        <v>174</v>
      </c>
      <c r="E197" s="151" t="s">
        <v>19</v>
      </c>
      <c r="F197" s="152" t="s">
        <v>375</v>
      </c>
      <c r="H197" s="151" t="s">
        <v>19</v>
      </c>
      <c r="I197" s="153"/>
      <c r="L197" s="149"/>
      <c r="M197" s="154"/>
      <c r="T197" s="155"/>
      <c r="AT197" s="151" t="s">
        <v>174</v>
      </c>
      <c r="AU197" s="151" t="s">
        <v>81</v>
      </c>
      <c r="AV197" s="12" t="s">
        <v>79</v>
      </c>
      <c r="AW197" s="12" t="s">
        <v>33</v>
      </c>
      <c r="AX197" s="12" t="s">
        <v>71</v>
      </c>
      <c r="AY197" s="151" t="s">
        <v>163</v>
      </c>
    </row>
    <row r="198" spans="2:65" s="13" customFormat="1" ht="10.199999999999999">
      <c r="B198" s="156"/>
      <c r="D198" s="150" t="s">
        <v>174</v>
      </c>
      <c r="E198" s="157" t="s">
        <v>19</v>
      </c>
      <c r="F198" s="158" t="s">
        <v>923</v>
      </c>
      <c r="H198" s="159">
        <v>1.8560000000000001</v>
      </c>
      <c r="I198" s="160"/>
      <c r="L198" s="156"/>
      <c r="M198" s="161"/>
      <c r="T198" s="162"/>
      <c r="AT198" s="157" t="s">
        <v>174</v>
      </c>
      <c r="AU198" s="157" t="s">
        <v>81</v>
      </c>
      <c r="AV198" s="13" t="s">
        <v>81</v>
      </c>
      <c r="AW198" s="13" t="s">
        <v>33</v>
      </c>
      <c r="AX198" s="13" t="s">
        <v>71</v>
      </c>
      <c r="AY198" s="157" t="s">
        <v>163</v>
      </c>
    </row>
    <row r="199" spans="2:65" s="13" customFormat="1" ht="10.199999999999999">
      <c r="B199" s="156"/>
      <c r="D199" s="150" t="s">
        <v>174</v>
      </c>
      <c r="E199" s="157" t="s">
        <v>19</v>
      </c>
      <c r="F199" s="158" t="s">
        <v>923</v>
      </c>
      <c r="H199" s="159">
        <v>1.8560000000000001</v>
      </c>
      <c r="I199" s="160"/>
      <c r="L199" s="156"/>
      <c r="M199" s="161"/>
      <c r="T199" s="162"/>
      <c r="AT199" s="157" t="s">
        <v>174</v>
      </c>
      <c r="AU199" s="157" t="s">
        <v>81</v>
      </c>
      <c r="AV199" s="13" t="s">
        <v>81</v>
      </c>
      <c r="AW199" s="13" t="s">
        <v>33</v>
      </c>
      <c r="AX199" s="13" t="s">
        <v>71</v>
      </c>
      <c r="AY199" s="157" t="s">
        <v>163</v>
      </c>
    </row>
    <row r="200" spans="2:65" s="14" customFormat="1" ht="10.199999999999999">
      <c r="B200" s="163"/>
      <c r="D200" s="150" t="s">
        <v>174</v>
      </c>
      <c r="E200" s="164" t="s">
        <v>19</v>
      </c>
      <c r="F200" s="165" t="s">
        <v>177</v>
      </c>
      <c r="H200" s="166">
        <v>3.7120000000000002</v>
      </c>
      <c r="I200" s="167"/>
      <c r="L200" s="163"/>
      <c r="M200" s="168"/>
      <c r="T200" s="169"/>
      <c r="AT200" s="164" t="s">
        <v>174</v>
      </c>
      <c r="AU200" s="164" t="s">
        <v>81</v>
      </c>
      <c r="AV200" s="14" t="s">
        <v>170</v>
      </c>
      <c r="AW200" s="14" t="s">
        <v>33</v>
      </c>
      <c r="AX200" s="14" t="s">
        <v>79</v>
      </c>
      <c r="AY200" s="164" t="s">
        <v>163</v>
      </c>
    </row>
    <row r="201" spans="2:65" s="1" customFormat="1" ht="16.5" customHeight="1">
      <c r="B201" s="33"/>
      <c r="C201" s="132" t="s">
        <v>222</v>
      </c>
      <c r="D201" s="132" t="s">
        <v>165</v>
      </c>
      <c r="E201" s="133" t="s">
        <v>423</v>
      </c>
      <c r="F201" s="134" t="s">
        <v>424</v>
      </c>
      <c r="G201" s="135" t="s">
        <v>225</v>
      </c>
      <c r="H201" s="136">
        <v>0.35199999999999998</v>
      </c>
      <c r="I201" s="137"/>
      <c r="J201" s="138">
        <f>ROUND(I201*H201,2)</f>
        <v>0</v>
      </c>
      <c r="K201" s="134" t="s">
        <v>169</v>
      </c>
      <c r="L201" s="33"/>
      <c r="M201" s="139" t="s">
        <v>19</v>
      </c>
      <c r="N201" s="140" t="s">
        <v>42</v>
      </c>
      <c r="P201" s="141">
        <f>O201*H201</f>
        <v>0</v>
      </c>
      <c r="Q201" s="141">
        <v>1.06277</v>
      </c>
      <c r="R201" s="141">
        <f>Q201*H201</f>
        <v>0.37409503999999999</v>
      </c>
      <c r="S201" s="141">
        <v>0</v>
      </c>
      <c r="T201" s="142">
        <f>S201*H201</f>
        <v>0</v>
      </c>
      <c r="AR201" s="143" t="s">
        <v>170</v>
      </c>
      <c r="AT201" s="143" t="s">
        <v>165</v>
      </c>
      <c r="AU201" s="143" t="s">
        <v>81</v>
      </c>
      <c r="AY201" s="18" t="s">
        <v>163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79</v>
      </c>
      <c r="BK201" s="144">
        <f>ROUND(I201*H201,2)</f>
        <v>0</v>
      </c>
      <c r="BL201" s="18" t="s">
        <v>170</v>
      </c>
      <c r="BM201" s="143" t="s">
        <v>425</v>
      </c>
    </row>
    <row r="202" spans="2:65" s="1" customFormat="1" ht="10.199999999999999">
      <c r="B202" s="33"/>
      <c r="D202" s="145" t="s">
        <v>172</v>
      </c>
      <c r="F202" s="146" t="s">
        <v>426</v>
      </c>
      <c r="I202" s="147"/>
      <c r="L202" s="33"/>
      <c r="M202" s="148"/>
      <c r="T202" s="54"/>
      <c r="AT202" s="18" t="s">
        <v>172</v>
      </c>
      <c r="AU202" s="18" t="s">
        <v>81</v>
      </c>
    </row>
    <row r="203" spans="2:65" s="12" customFormat="1" ht="10.199999999999999">
      <c r="B203" s="149"/>
      <c r="D203" s="150" t="s">
        <v>174</v>
      </c>
      <c r="E203" s="151" t="s">
        <v>19</v>
      </c>
      <c r="F203" s="152" t="s">
        <v>904</v>
      </c>
      <c r="H203" s="151" t="s">
        <v>19</v>
      </c>
      <c r="I203" s="153"/>
      <c r="L203" s="149"/>
      <c r="M203" s="154"/>
      <c r="T203" s="155"/>
      <c r="AT203" s="151" t="s">
        <v>174</v>
      </c>
      <c r="AU203" s="151" t="s">
        <v>81</v>
      </c>
      <c r="AV203" s="12" t="s">
        <v>79</v>
      </c>
      <c r="AW203" s="12" t="s">
        <v>33</v>
      </c>
      <c r="AX203" s="12" t="s">
        <v>71</v>
      </c>
      <c r="AY203" s="151" t="s">
        <v>163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375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905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3" customFormat="1" ht="10.199999999999999">
      <c r="B206" s="156"/>
      <c r="D206" s="150" t="s">
        <v>174</v>
      </c>
      <c r="E206" s="157" t="s">
        <v>19</v>
      </c>
      <c r="F206" s="158" t="s">
        <v>924</v>
      </c>
      <c r="H206" s="159">
        <v>0.16700000000000001</v>
      </c>
      <c r="I206" s="160"/>
      <c r="L206" s="156"/>
      <c r="M206" s="161"/>
      <c r="T206" s="162"/>
      <c r="AT206" s="157" t="s">
        <v>174</v>
      </c>
      <c r="AU206" s="157" t="s">
        <v>81</v>
      </c>
      <c r="AV206" s="13" t="s">
        <v>81</v>
      </c>
      <c r="AW206" s="13" t="s">
        <v>33</v>
      </c>
      <c r="AX206" s="13" t="s">
        <v>71</v>
      </c>
      <c r="AY206" s="157" t="s">
        <v>163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907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3" customFormat="1" ht="10.199999999999999">
      <c r="B208" s="156"/>
      <c r="D208" s="150" t="s">
        <v>174</v>
      </c>
      <c r="E208" s="157" t="s">
        <v>19</v>
      </c>
      <c r="F208" s="158" t="s">
        <v>925</v>
      </c>
      <c r="H208" s="159">
        <v>8.3000000000000004E-2</v>
      </c>
      <c r="I208" s="160"/>
      <c r="L208" s="156"/>
      <c r="M208" s="161"/>
      <c r="T208" s="162"/>
      <c r="AT208" s="157" t="s">
        <v>174</v>
      </c>
      <c r="AU208" s="157" t="s">
        <v>81</v>
      </c>
      <c r="AV208" s="13" t="s">
        <v>81</v>
      </c>
      <c r="AW208" s="13" t="s">
        <v>33</v>
      </c>
      <c r="AX208" s="13" t="s">
        <v>71</v>
      </c>
      <c r="AY208" s="157" t="s">
        <v>163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909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3" customFormat="1" ht="10.199999999999999">
      <c r="B210" s="156"/>
      <c r="D210" s="150" t="s">
        <v>174</v>
      </c>
      <c r="E210" s="157" t="s">
        <v>19</v>
      </c>
      <c r="F210" s="158" t="s">
        <v>926</v>
      </c>
      <c r="H210" s="159">
        <v>4.2000000000000003E-2</v>
      </c>
      <c r="I210" s="160"/>
      <c r="L210" s="156"/>
      <c r="M210" s="161"/>
      <c r="T210" s="162"/>
      <c r="AT210" s="157" t="s">
        <v>174</v>
      </c>
      <c r="AU210" s="157" t="s">
        <v>81</v>
      </c>
      <c r="AV210" s="13" t="s">
        <v>81</v>
      </c>
      <c r="AW210" s="13" t="s">
        <v>33</v>
      </c>
      <c r="AX210" s="13" t="s">
        <v>71</v>
      </c>
      <c r="AY210" s="157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911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927</v>
      </c>
      <c r="H212" s="159">
        <v>0.06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4" customFormat="1" ht="10.199999999999999">
      <c r="B213" s="163"/>
      <c r="D213" s="150" t="s">
        <v>174</v>
      </c>
      <c r="E213" s="164" t="s">
        <v>19</v>
      </c>
      <c r="F213" s="165" t="s">
        <v>177</v>
      </c>
      <c r="H213" s="166">
        <v>0.35199999999999998</v>
      </c>
      <c r="I213" s="167"/>
      <c r="L213" s="163"/>
      <c r="M213" s="168"/>
      <c r="T213" s="169"/>
      <c r="AT213" s="164" t="s">
        <v>174</v>
      </c>
      <c r="AU213" s="164" t="s">
        <v>81</v>
      </c>
      <c r="AV213" s="14" t="s">
        <v>170</v>
      </c>
      <c r="AW213" s="14" t="s">
        <v>33</v>
      </c>
      <c r="AX213" s="14" t="s">
        <v>79</v>
      </c>
      <c r="AY213" s="164" t="s">
        <v>163</v>
      </c>
    </row>
    <row r="214" spans="2:65" s="1" customFormat="1" ht="16.5" customHeight="1">
      <c r="B214" s="33"/>
      <c r="C214" s="132" t="s">
        <v>236</v>
      </c>
      <c r="D214" s="132" t="s">
        <v>165</v>
      </c>
      <c r="E214" s="133" t="s">
        <v>430</v>
      </c>
      <c r="F214" s="134" t="s">
        <v>431</v>
      </c>
      <c r="G214" s="135" t="s">
        <v>185</v>
      </c>
      <c r="H214" s="136">
        <v>55.49</v>
      </c>
      <c r="I214" s="137"/>
      <c r="J214" s="138">
        <f>ROUND(I214*H214,2)</f>
        <v>0</v>
      </c>
      <c r="K214" s="134" t="s">
        <v>169</v>
      </c>
      <c r="L214" s="33"/>
      <c r="M214" s="139" t="s">
        <v>19</v>
      </c>
      <c r="N214" s="140" t="s">
        <v>42</v>
      </c>
      <c r="P214" s="141">
        <f>O214*H214</f>
        <v>0</v>
      </c>
      <c r="Q214" s="141">
        <v>2.2000000000000001E-4</v>
      </c>
      <c r="R214" s="141">
        <f>Q214*H214</f>
        <v>1.2207800000000001E-2</v>
      </c>
      <c r="S214" s="141">
        <v>0</v>
      </c>
      <c r="T214" s="142">
        <f>S214*H214</f>
        <v>0</v>
      </c>
      <c r="AR214" s="143" t="s">
        <v>170</v>
      </c>
      <c r="AT214" s="143" t="s">
        <v>165</v>
      </c>
      <c r="AU214" s="143" t="s">
        <v>81</v>
      </c>
      <c r="AY214" s="18" t="s">
        <v>163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79</v>
      </c>
      <c r="BK214" s="144">
        <f>ROUND(I214*H214,2)</f>
        <v>0</v>
      </c>
      <c r="BL214" s="18" t="s">
        <v>170</v>
      </c>
      <c r="BM214" s="143" t="s">
        <v>432</v>
      </c>
    </row>
    <row r="215" spans="2:65" s="1" customFormat="1" ht="10.199999999999999">
      <c r="B215" s="33"/>
      <c r="D215" s="145" t="s">
        <v>172</v>
      </c>
      <c r="F215" s="146" t="s">
        <v>433</v>
      </c>
      <c r="I215" s="147"/>
      <c r="L215" s="33"/>
      <c r="M215" s="148"/>
      <c r="T215" s="54"/>
      <c r="AT215" s="18" t="s">
        <v>172</v>
      </c>
      <c r="AU215" s="18" t="s">
        <v>81</v>
      </c>
    </row>
    <row r="216" spans="2:65" s="12" customFormat="1" ht="10.199999999999999">
      <c r="B216" s="149"/>
      <c r="D216" s="150" t="s">
        <v>174</v>
      </c>
      <c r="E216" s="151" t="s">
        <v>19</v>
      </c>
      <c r="F216" s="152" t="s">
        <v>904</v>
      </c>
      <c r="H216" s="151" t="s">
        <v>19</v>
      </c>
      <c r="I216" s="153"/>
      <c r="L216" s="149"/>
      <c r="M216" s="154"/>
      <c r="T216" s="155"/>
      <c r="AT216" s="151" t="s">
        <v>174</v>
      </c>
      <c r="AU216" s="151" t="s">
        <v>81</v>
      </c>
      <c r="AV216" s="12" t="s">
        <v>79</v>
      </c>
      <c r="AW216" s="12" t="s">
        <v>33</v>
      </c>
      <c r="AX216" s="12" t="s">
        <v>71</v>
      </c>
      <c r="AY216" s="151" t="s">
        <v>163</v>
      </c>
    </row>
    <row r="217" spans="2:65" s="12" customFormat="1" ht="10.199999999999999">
      <c r="B217" s="149"/>
      <c r="D217" s="150" t="s">
        <v>174</v>
      </c>
      <c r="E217" s="151" t="s">
        <v>19</v>
      </c>
      <c r="F217" s="152" t="s">
        <v>375</v>
      </c>
      <c r="H217" s="151" t="s">
        <v>19</v>
      </c>
      <c r="I217" s="153"/>
      <c r="L217" s="149"/>
      <c r="M217" s="154"/>
      <c r="T217" s="155"/>
      <c r="AT217" s="151" t="s">
        <v>174</v>
      </c>
      <c r="AU217" s="151" t="s">
        <v>81</v>
      </c>
      <c r="AV217" s="12" t="s">
        <v>79</v>
      </c>
      <c r="AW217" s="12" t="s">
        <v>33</v>
      </c>
      <c r="AX217" s="12" t="s">
        <v>71</v>
      </c>
      <c r="AY217" s="151" t="s">
        <v>163</v>
      </c>
    </row>
    <row r="218" spans="2:65" s="12" customFormat="1" ht="10.199999999999999">
      <c r="B218" s="149"/>
      <c r="D218" s="150" t="s">
        <v>174</v>
      </c>
      <c r="E218" s="151" t="s">
        <v>19</v>
      </c>
      <c r="F218" s="152" t="s">
        <v>905</v>
      </c>
      <c r="H218" s="151" t="s">
        <v>19</v>
      </c>
      <c r="I218" s="153"/>
      <c r="L218" s="149"/>
      <c r="M218" s="154"/>
      <c r="T218" s="155"/>
      <c r="AT218" s="151" t="s">
        <v>174</v>
      </c>
      <c r="AU218" s="151" t="s">
        <v>81</v>
      </c>
      <c r="AV218" s="12" t="s">
        <v>79</v>
      </c>
      <c r="AW218" s="12" t="s">
        <v>33</v>
      </c>
      <c r="AX218" s="12" t="s">
        <v>71</v>
      </c>
      <c r="AY218" s="151" t="s">
        <v>163</v>
      </c>
    </row>
    <row r="219" spans="2:65" s="13" customFormat="1" ht="10.199999999999999">
      <c r="B219" s="156"/>
      <c r="D219" s="150" t="s">
        <v>174</v>
      </c>
      <c r="E219" s="157" t="s">
        <v>19</v>
      </c>
      <c r="F219" s="158" t="s">
        <v>906</v>
      </c>
      <c r="H219" s="159">
        <v>26.39</v>
      </c>
      <c r="I219" s="160"/>
      <c r="L219" s="156"/>
      <c r="M219" s="161"/>
      <c r="T219" s="162"/>
      <c r="AT219" s="157" t="s">
        <v>174</v>
      </c>
      <c r="AU219" s="157" t="s">
        <v>81</v>
      </c>
      <c r="AV219" s="13" t="s">
        <v>81</v>
      </c>
      <c r="AW219" s="13" t="s">
        <v>33</v>
      </c>
      <c r="AX219" s="13" t="s">
        <v>71</v>
      </c>
      <c r="AY219" s="157" t="s">
        <v>163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907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3" customFormat="1" ht="10.199999999999999">
      <c r="B221" s="156"/>
      <c r="D221" s="150" t="s">
        <v>174</v>
      </c>
      <c r="E221" s="157" t="s">
        <v>19</v>
      </c>
      <c r="F221" s="158" t="s">
        <v>908</v>
      </c>
      <c r="H221" s="159">
        <v>13.08</v>
      </c>
      <c r="I221" s="160"/>
      <c r="L221" s="156"/>
      <c r="M221" s="161"/>
      <c r="T221" s="162"/>
      <c r="AT221" s="157" t="s">
        <v>174</v>
      </c>
      <c r="AU221" s="157" t="s">
        <v>81</v>
      </c>
      <c r="AV221" s="13" t="s">
        <v>81</v>
      </c>
      <c r="AW221" s="13" t="s">
        <v>33</v>
      </c>
      <c r="AX221" s="13" t="s">
        <v>71</v>
      </c>
      <c r="AY221" s="157" t="s">
        <v>163</v>
      </c>
    </row>
    <row r="222" spans="2:65" s="12" customFormat="1" ht="10.199999999999999">
      <c r="B222" s="149"/>
      <c r="D222" s="150" t="s">
        <v>174</v>
      </c>
      <c r="E222" s="151" t="s">
        <v>19</v>
      </c>
      <c r="F222" s="152" t="s">
        <v>909</v>
      </c>
      <c r="H222" s="151" t="s">
        <v>19</v>
      </c>
      <c r="I222" s="153"/>
      <c r="L222" s="149"/>
      <c r="M222" s="154"/>
      <c r="T222" s="155"/>
      <c r="AT222" s="151" t="s">
        <v>174</v>
      </c>
      <c r="AU222" s="151" t="s">
        <v>81</v>
      </c>
      <c r="AV222" s="12" t="s">
        <v>79</v>
      </c>
      <c r="AW222" s="12" t="s">
        <v>33</v>
      </c>
      <c r="AX222" s="12" t="s">
        <v>71</v>
      </c>
      <c r="AY222" s="151" t="s">
        <v>163</v>
      </c>
    </row>
    <row r="223" spans="2:65" s="13" customFormat="1" ht="10.199999999999999">
      <c r="B223" s="156"/>
      <c r="D223" s="150" t="s">
        <v>174</v>
      </c>
      <c r="E223" s="157" t="s">
        <v>19</v>
      </c>
      <c r="F223" s="158" t="s">
        <v>910</v>
      </c>
      <c r="H223" s="159">
        <v>6.6</v>
      </c>
      <c r="I223" s="160"/>
      <c r="L223" s="156"/>
      <c r="M223" s="161"/>
      <c r="T223" s="162"/>
      <c r="AT223" s="157" t="s">
        <v>174</v>
      </c>
      <c r="AU223" s="157" t="s">
        <v>81</v>
      </c>
      <c r="AV223" s="13" t="s">
        <v>81</v>
      </c>
      <c r="AW223" s="13" t="s">
        <v>33</v>
      </c>
      <c r="AX223" s="13" t="s">
        <v>71</v>
      </c>
      <c r="AY223" s="157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911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3" customFormat="1" ht="10.199999999999999">
      <c r="B225" s="156"/>
      <c r="D225" s="150" t="s">
        <v>174</v>
      </c>
      <c r="E225" s="157" t="s">
        <v>19</v>
      </c>
      <c r="F225" s="158" t="s">
        <v>912</v>
      </c>
      <c r="H225" s="159">
        <v>9.42</v>
      </c>
      <c r="I225" s="160"/>
      <c r="L225" s="156"/>
      <c r="M225" s="161"/>
      <c r="T225" s="162"/>
      <c r="AT225" s="157" t="s">
        <v>174</v>
      </c>
      <c r="AU225" s="157" t="s">
        <v>81</v>
      </c>
      <c r="AV225" s="13" t="s">
        <v>81</v>
      </c>
      <c r="AW225" s="13" t="s">
        <v>33</v>
      </c>
      <c r="AX225" s="13" t="s">
        <v>71</v>
      </c>
      <c r="AY225" s="157" t="s">
        <v>163</v>
      </c>
    </row>
    <row r="226" spans="2:65" s="14" customFormat="1" ht="10.199999999999999">
      <c r="B226" s="163"/>
      <c r="D226" s="150" t="s">
        <v>174</v>
      </c>
      <c r="E226" s="164" t="s">
        <v>19</v>
      </c>
      <c r="F226" s="165" t="s">
        <v>177</v>
      </c>
      <c r="H226" s="166">
        <v>55.49</v>
      </c>
      <c r="I226" s="167"/>
      <c r="L226" s="163"/>
      <c r="M226" s="168"/>
      <c r="T226" s="169"/>
      <c r="AT226" s="164" t="s">
        <v>174</v>
      </c>
      <c r="AU226" s="164" t="s">
        <v>81</v>
      </c>
      <c r="AV226" s="14" t="s">
        <v>170</v>
      </c>
      <c r="AW226" s="14" t="s">
        <v>33</v>
      </c>
      <c r="AX226" s="14" t="s">
        <v>79</v>
      </c>
      <c r="AY226" s="164" t="s">
        <v>163</v>
      </c>
    </row>
    <row r="227" spans="2:65" s="11" customFormat="1" ht="22.8" customHeight="1">
      <c r="B227" s="120"/>
      <c r="D227" s="121" t="s">
        <v>70</v>
      </c>
      <c r="E227" s="130" t="s">
        <v>222</v>
      </c>
      <c r="F227" s="130" t="s">
        <v>434</v>
      </c>
      <c r="I227" s="123"/>
      <c r="J227" s="131">
        <f>BK227</f>
        <v>0</v>
      </c>
      <c r="L227" s="120"/>
      <c r="M227" s="125"/>
      <c r="P227" s="126">
        <f>SUM(P228:P253)</f>
        <v>0</v>
      </c>
      <c r="R227" s="126">
        <f>SUM(R228:R253)</f>
        <v>3.1424000000000005E-3</v>
      </c>
      <c r="T227" s="127">
        <f>SUM(T228:T253)</f>
        <v>0</v>
      </c>
      <c r="AR227" s="121" t="s">
        <v>79</v>
      </c>
      <c r="AT227" s="128" t="s">
        <v>70</v>
      </c>
      <c r="AU227" s="128" t="s">
        <v>79</v>
      </c>
      <c r="AY227" s="121" t="s">
        <v>163</v>
      </c>
      <c r="BK227" s="129">
        <f>SUM(BK228:BK253)</f>
        <v>0</v>
      </c>
    </row>
    <row r="228" spans="2:65" s="1" customFormat="1" ht="24.15" customHeight="1">
      <c r="B228" s="33"/>
      <c r="C228" s="132" t="s">
        <v>8</v>
      </c>
      <c r="D228" s="132" t="s">
        <v>165</v>
      </c>
      <c r="E228" s="133" t="s">
        <v>435</v>
      </c>
      <c r="F228" s="134" t="s">
        <v>436</v>
      </c>
      <c r="G228" s="135" t="s">
        <v>168</v>
      </c>
      <c r="H228" s="136">
        <v>39.28</v>
      </c>
      <c r="I228" s="137"/>
      <c r="J228" s="138">
        <f>ROUND(I228*H228,2)</f>
        <v>0</v>
      </c>
      <c r="K228" s="134" t="s">
        <v>169</v>
      </c>
      <c r="L228" s="33"/>
      <c r="M228" s="139" t="s">
        <v>19</v>
      </c>
      <c r="N228" s="140" t="s">
        <v>42</v>
      </c>
      <c r="P228" s="141">
        <f>O228*H228</f>
        <v>0</v>
      </c>
      <c r="Q228" s="141">
        <v>8.0000000000000007E-5</v>
      </c>
      <c r="R228" s="141">
        <f>Q228*H228</f>
        <v>3.1424000000000005E-3</v>
      </c>
      <c r="S228" s="141">
        <v>0</v>
      </c>
      <c r="T228" s="142">
        <f>S228*H228</f>
        <v>0</v>
      </c>
      <c r="AR228" s="143" t="s">
        <v>170</v>
      </c>
      <c r="AT228" s="143" t="s">
        <v>165</v>
      </c>
      <c r="AU228" s="143" t="s">
        <v>81</v>
      </c>
      <c r="AY228" s="18" t="s">
        <v>163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79</v>
      </c>
      <c r="BK228" s="144">
        <f>ROUND(I228*H228,2)</f>
        <v>0</v>
      </c>
      <c r="BL228" s="18" t="s">
        <v>170</v>
      </c>
      <c r="BM228" s="143" t="s">
        <v>437</v>
      </c>
    </row>
    <row r="229" spans="2:65" s="1" customFormat="1" ht="10.199999999999999">
      <c r="B229" s="33"/>
      <c r="D229" s="145" t="s">
        <v>172</v>
      </c>
      <c r="F229" s="146" t="s">
        <v>438</v>
      </c>
      <c r="I229" s="147"/>
      <c r="L229" s="33"/>
      <c r="M229" s="148"/>
      <c r="T229" s="54"/>
      <c r="AT229" s="18" t="s">
        <v>172</v>
      </c>
      <c r="AU229" s="18" t="s">
        <v>81</v>
      </c>
    </row>
    <row r="230" spans="2:65" s="12" customFormat="1" ht="10.199999999999999">
      <c r="B230" s="149"/>
      <c r="D230" s="150" t="s">
        <v>174</v>
      </c>
      <c r="E230" s="151" t="s">
        <v>19</v>
      </c>
      <c r="F230" s="152" t="s">
        <v>904</v>
      </c>
      <c r="H230" s="151" t="s">
        <v>19</v>
      </c>
      <c r="I230" s="153"/>
      <c r="L230" s="149"/>
      <c r="M230" s="154"/>
      <c r="T230" s="155"/>
      <c r="AT230" s="151" t="s">
        <v>174</v>
      </c>
      <c r="AU230" s="151" t="s">
        <v>81</v>
      </c>
      <c r="AV230" s="12" t="s">
        <v>79</v>
      </c>
      <c r="AW230" s="12" t="s">
        <v>33</v>
      </c>
      <c r="AX230" s="12" t="s">
        <v>71</v>
      </c>
      <c r="AY230" s="151" t="s">
        <v>163</v>
      </c>
    </row>
    <row r="231" spans="2:65" s="12" customFormat="1" ht="10.199999999999999">
      <c r="B231" s="149"/>
      <c r="D231" s="150" t="s">
        <v>174</v>
      </c>
      <c r="E231" s="151" t="s">
        <v>19</v>
      </c>
      <c r="F231" s="152" t="s">
        <v>375</v>
      </c>
      <c r="H231" s="151" t="s">
        <v>19</v>
      </c>
      <c r="I231" s="153"/>
      <c r="L231" s="149"/>
      <c r="M231" s="154"/>
      <c r="T231" s="155"/>
      <c r="AT231" s="151" t="s">
        <v>174</v>
      </c>
      <c r="AU231" s="151" t="s">
        <v>81</v>
      </c>
      <c r="AV231" s="12" t="s">
        <v>79</v>
      </c>
      <c r="AW231" s="12" t="s">
        <v>33</v>
      </c>
      <c r="AX231" s="12" t="s">
        <v>71</v>
      </c>
      <c r="AY231" s="151" t="s">
        <v>163</v>
      </c>
    </row>
    <row r="232" spans="2:65" s="12" customFormat="1" ht="10.199999999999999">
      <c r="B232" s="149"/>
      <c r="D232" s="150" t="s">
        <v>174</v>
      </c>
      <c r="E232" s="151" t="s">
        <v>19</v>
      </c>
      <c r="F232" s="152" t="s">
        <v>905</v>
      </c>
      <c r="H232" s="151" t="s">
        <v>19</v>
      </c>
      <c r="I232" s="153"/>
      <c r="L232" s="149"/>
      <c r="M232" s="154"/>
      <c r="T232" s="155"/>
      <c r="AT232" s="151" t="s">
        <v>174</v>
      </c>
      <c r="AU232" s="151" t="s">
        <v>81</v>
      </c>
      <c r="AV232" s="12" t="s">
        <v>79</v>
      </c>
      <c r="AW232" s="12" t="s">
        <v>33</v>
      </c>
      <c r="AX232" s="12" t="s">
        <v>71</v>
      </c>
      <c r="AY232" s="151" t="s">
        <v>163</v>
      </c>
    </row>
    <row r="233" spans="2:65" s="13" customFormat="1" ht="10.199999999999999">
      <c r="B233" s="156"/>
      <c r="D233" s="150" t="s">
        <v>174</v>
      </c>
      <c r="E233" s="157" t="s">
        <v>19</v>
      </c>
      <c r="F233" s="158" t="s">
        <v>928</v>
      </c>
      <c r="H233" s="159">
        <v>17.454999999999998</v>
      </c>
      <c r="I233" s="160"/>
      <c r="L233" s="156"/>
      <c r="M233" s="161"/>
      <c r="T233" s="162"/>
      <c r="AT233" s="157" t="s">
        <v>174</v>
      </c>
      <c r="AU233" s="157" t="s">
        <v>81</v>
      </c>
      <c r="AV233" s="13" t="s">
        <v>81</v>
      </c>
      <c r="AW233" s="13" t="s">
        <v>33</v>
      </c>
      <c r="AX233" s="13" t="s">
        <v>71</v>
      </c>
      <c r="AY233" s="157" t="s">
        <v>163</v>
      </c>
    </row>
    <row r="234" spans="2:65" s="12" customFormat="1" ht="10.199999999999999">
      <c r="B234" s="149"/>
      <c r="D234" s="150" t="s">
        <v>174</v>
      </c>
      <c r="E234" s="151" t="s">
        <v>19</v>
      </c>
      <c r="F234" s="152" t="s">
        <v>907</v>
      </c>
      <c r="H234" s="151" t="s">
        <v>19</v>
      </c>
      <c r="I234" s="153"/>
      <c r="L234" s="149"/>
      <c r="M234" s="154"/>
      <c r="T234" s="155"/>
      <c r="AT234" s="151" t="s">
        <v>174</v>
      </c>
      <c r="AU234" s="151" t="s">
        <v>81</v>
      </c>
      <c r="AV234" s="12" t="s">
        <v>79</v>
      </c>
      <c r="AW234" s="12" t="s">
        <v>33</v>
      </c>
      <c r="AX234" s="12" t="s">
        <v>71</v>
      </c>
      <c r="AY234" s="151" t="s">
        <v>163</v>
      </c>
    </row>
    <row r="235" spans="2:65" s="13" customFormat="1" ht="10.199999999999999">
      <c r="B235" s="156"/>
      <c r="D235" s="150" t="s">
        <v>174</v>
      </c>
      <c r="E235" s="157" t="s">
        <v>19</v>
      </c>
      <c r="F235" s="158" t="s">
        <v>929</v>
      </c>
      <c r="H235" s="159">
        <v>9.81</v>
      </c>
      <c r="I235" s="160"/>
      <c r="L235" s="156"/>
      <c r="M235" s="161"/>
      <c r="T235" s="162"/>
      <c r="AT235" s="157" t="s">
        <v>174</v>
      </c>
      <c r="AU235" s="157" t="s">
        <v>81</v>
      </c>
      <c r="AV235" s="13" t="s">
        <v>81</v>
      </c>
      <c r="AW235" s="13" t="s">
        <v>33</v>
      </c>
      <c r="AX235" s="13" t="s">
        <v>71</v>
      </c>
      <c r="AY235" s="157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909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3" customFormat="1" ht="10.199999999999999">
      <c r="B237" s="156"/>
      <c r="D237" s="150" t="s">
        <v>174</v>
      </c>
      <c r="E237" s="157" t="s">
        <v>19</v>
      </c>
      <c r="F237" s="158" t="s">
        <v>930</v>
      </c>
      <c r="H237" s="159">
        <v>4.95</v>
      </c>
      <c r="I237" s="160"/>
      <c r="L237" s="156"/>
      <c r="M237" s="161"/>
      <c r="T237" s="162"/>
      <c r="AT237" s="157" t="s">
        <v>174</v>
      </c>
      <c r="AU237" s="157" t="s">
        <v>81</v>
      </c>
      <c r="AV237" s="13" t="s">
        <v>81</v>
      </c>
      <c r="AW237" s="13" t="s">
        <v>33</v>
      </c>
      <c r="AX237" s="13" t="s">
        <v>71</v>
      </c>
      <c r="AY237" s="157" t="s">
        <v>163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911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3" customFormat="1" ht="10.199999999999999">
      <c r="B239" s="156"/>
      <c r="D239" s="150" t="s">
        <v>174</v>
      </c>
      <c r="E239" s="157" t="s">
        <v>19</v>
      </c>
      <c r="F239" s="158" t="s">
        <v>931</v>
      </c>
      <c r="H239" s="159">
        <v>7.0650000000000004</v>
      </c>
      <c r="I239" s="160"/>
      <c r="L239" s="156"/>
      <c r="M239" s="161"/>
      <c r="T239" s="162"/>
      <c r="AT239" s="157" t="s">
        <v>174</v>
      </c>
      <c r="AU239" s="157" t="s">
        <v>81</v>
      </c>
      <c r="AV239" s="13" t="s">
        <v>81</v>
      </c>
      <c r="AW239" s="13" t="s">
        <v>33</v>
      </c>
      <c r="AX239" s="13" t="s">
        <v>71</v>
      </c>
      <c r="AY239" s="157" t="s">
        <v>163</v>
      </c>
    </row>
    <row r="240" spans="2:65" s="14" customFormat="1" ht="10.199999999999999">
      <c r="B240" s="163"/>
      <c r="D240" s="150" t="s">
        <v>174</v>
      </c>
      <c r="E240" s="164" t="s">
        <v>19</v>
      </c>
      <c r="F240" s="165" t="s">
        <v>177</v>
      </c>
      <c r="H240" s="166">
        <v>39.28</v>
      </c>
      <c r="I240" s="167"/>
      <c r="L240" s="163"/>
      <c r="M240" s="168"/>
      <c r="T240" s="169"/>
      <c r="AT240" s="164" t="s">
        <v>174</v>
      </c>
      <c r="AU240" s="164" t="s">
        <v>81</v>
      </c>
      <c r="AV240" s="14" t="s">
        <v>170</v>
      </c>
      <c r="AW240" s="14" t="s">
        <v>33</v>
      </c>
      <c r="AX240" s="14" t="s">
        <v>79</v>
      </c>
      <c r="AY240" s="164" t="s">
        <v>163</v>
      </c>
    </row>
    <row r="241" spans="2:65" s="1" customFormat="1" ht="16.5" customHeight="1">
      <c r="B241" s="33"/>
      <c r="C241" s="178" t="s">
        <v>248</v>
      </c>
      <c r="D241" s="178" t="s">
        <v>241</v>
      </c>
      <c r="E241" s="179" t="s">
        <v>443</v>
      </c>
      <c r="F241" s="180" t="s">
        <v>444</v>
      </c>
      <c r="G241" s="181" t="s">
        <v>445</v>
      </c>
      <c r="H241" s="182">
        <v>86.415999999999997</v>
      </c>
      <c r="I241" s="183"/>
      <c r="J241" s="184">
        <f>ROUND(I241*H241,2)</f>
        <v>0</v>
      </c>
      <c r="K241" s="180" t="s">
        <v>244</v>
      </c>
      <c r="L241" s="185"/>
      <c r="M241" s="186" t="s">
        <v>19</v>
      </c>
      <c r="N241" s="187" t="s">
        <v>42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176</v>
      </c>
      <c r="AT241" s="143" t="s">
        <v>241</v>
      </c>
      <c r="AU241" s="143" t="s">
        <v>81</v>
      </c>
      <c r="AY241" s="18" t="s">
        <v>163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8" t="s">
        <v>79</v>
      </c>
      <c r="BK241" s="144">
        <f>ROUND(I241*H241,2)</f>
        <v>0</v>
      </c>
      <c r="BL241" s="18" t="s">
        <v>170</v>
      </c>
      <c r="BM241" s="143" t="s">
        <v>446</v>
      </c>
    </row>
    <row r="242" spans="2:65" s="12" customFormat="1" ht="10.199999999999999">
      <c r="B242" s="149"/>
      <c r="D242" s="150" t="s">
        <v>174</v>
      </c>
      <c r="E242" s="151" t="s">
        <v>19</v>
      </c>
      <c r="F242" s="152" t="s">
        <v>904</v>
      </c>
      <c r="H242" s="151" t="s">
        <v>19</v>
      </c>
      <c r="I242" s="153"/>
      <c r="L242" s="149"/>
      <c r="M242" s="154"/>
      <c r="T242" s="155"/>
      <c r="AT242" s="151" t="s">
        <v>174</v>
      </c>
      <c r="AU242" s="151" t="s">
        <v>81</v>
      </c>
      <c r="AV242" s="12" t="s">
        <v>79</v>
      </c>
      <c r="AW242" s="12" t="s">
        <v>33</v>
      </c>
      <c r="AX242" s="12" t="s">
        <v>71</v>
      </c>
      <c r="AY242" s="151" t="s">
        <v>163</v>
      </c>
    </row>
    <row r="243" spans="2:65" s="12" customFormat="1" ht="10.199999999999999">
      <c r="B243" s="149"/>
      <c r="D243" s="150" t="s">
        <v>174</v>
      </c>
      <c r="E243" s="151" t="s">
        <v>19</v>
      </c>
      <c r="F243" s="152" t="s">
        <v>375</v>
      </c>
      <c r="H243" s="151" t="s">
        <v>19</v>
      </c>
      <c r="I243" s="153"/>
      <c r="L243" s="149"/>
      <c r="M243" s="154"/>
      <c r="T243" s="155"/>
      <c r="AT243" s="151" t="s">
        <v>174</v>
      </c>
      <c r="AU243" s="151" t="s">
        <v>81</v>
      </c>
      <c r="AV243" s="12" t="s">
        <v>79</v>
      </c>
      <c r="AW243" s="12" t="s">
        <v>33</v>
      </c>
      <c r="AX243" s="12" t="s">
        <v>71</v>
      </c>
      <c r="AY243" s="151" t="s">
        <v>163</v>
      </c>
    </row>
    <row r="244" spans="2:65" s="12" customFormat="1" ht="10.199999999999999">
      <c r="B244" s="149"/>
      <c r="D244" s="150" t="s">
        <v>174</v>
      </c>
      <c r="E244" s="151" t="s">
        <v>19</v>
      </c>
      <c r="F244" s="152" t="s">
        <v>905</v>
      </c>
      <c r="H244" s="151" t="s">
        <v>19</v>
      </c>
      <c r="I244" s="153"/>
      <c r="L244" s="149"/>
      <c r="M244" s="154"/>
      <c r="T244" s="155"/>
      <c r="AT244" s="151" t="s">
        <v>174</v>
      </c>
      <c r="AU244" s="151" t="s">
        <v>81</v>
      </c>
      <c r="AV244" s="12" t="s">
        <v>79</v>
      </c>
      <c r="AW244" s="12" t="s">
        <v>33</v>
      </c>
      <c r="AX244" s="12" t="s">
        <v>71</v>
      </c>
      <c r="AY244" s="151" t="s">
        <v>163</v>
      </c>
    </row>
    <row r="245" spans="2:65" s="13" customFormat="1" ht="10.199999999999999">
      <c r="B245" s="156"/>
      <c r="D245" s="150" t="s">
        <v>174</v>
      </c>
      <c r="E245" s="157" t="s">
        <v>19</v>
      </c>
      <c r="F245" s="158" t="s">
        <v>932</v>
      </c>
      <c r="H245" s="159">
        <v>34.909999999999997</v>
      </c>
      <c r="I245" s="160"/>
      <c r="L245" s="156"/>
      <c r="M245" s="161"/>
      <c r="T245" s="162"/>
      <c r="AT245" s="157" t="s">
        <v>174</v>
      </c>
      <c r="AU245" s="157" t="s">
        <v>81</v>
      </c>
      <c r="AV245" s="13" t="s">
        <v>81</v>
      </c>
      <c r="AW245" s="13" t="s">
        <v>33</v>
      </c>
      <c r="AX245" s="13" t="s">
        <v>71</v>
      </c>
      <c r="AY245" s="157" t="s">
        <v>163</v>
      </c>
    </row>
    <row r="246" spans="2:65" s="12" customFormat="1" ht="10.199999999999999">
      <c r="B246" s="149"/>
      <c r="D246" s="150" t="s">
        <v>174</v>
      </c>
      <c r="E246" s="151" t="s">
        <v>19</v>
      </c>
      <c r="F246" s="152" t="s">
        <v>907</v>
      </c>
      <c r="H246" s="151" t="s">
        <v>19</v>
      </c>
      <c r="I246" s="153"/>
      <c r="L246" s="149"/>
      <c r="M246" s="154"/>
      <c r="T246" s="155"/>
      <c r="AT246" s="151" t="s">
        <v>174</v>
      </c>
      <c r="AU246" s="151" t="s">
        <v>81</v>
      </c>
      <c r="AV246" s="12" t="s">
        <v>79</v>
      </c>
      <c r="AW246" s="12" t="s">
        <v>33</v>
      </c>
      <c r="AX246" s="12" t="s">
        <v>71</v>
      </c>
      <c r="AY246" s="151" t="s">
        <v>163</v>
      </c>
    </row>
    <row r="247" spans="2:65" s="13" customFormat="1" ht="10.199999999999999">
      <c r="B247" s="156"/>
      <c r="D247" s="150" t="s">
        <v>174</v>
      </c>
      <c r="E247" s="157" t="s">
        <v>19</v>
      </c>
      <c r="F247" s="158" t="s">
        <v>933</v>
      </c>
      <c r="H247" s="159">
        <v>19.62</v>
      </c>
      <c r="I247" s="160"/>
      <c r="L247" s="156"/>
      <c r="M247" s="161"/>
      <c r="T247" s="162"/>
      <c r="AT247" s="157" t="s">
        <v>174</v>
      </c>
      <c r="AU247" s="157" t="s">
        <v>81</v>
      </c>
      <c r="AV247" s="13" t="s">
        <v>81</v>
      </c>
      <c r="AW247" s="13" t="s">
        <v>33</v>
      </c>
      <c r="AX247" s="13" t="s">
        <v>71</v>
      </c>
      <c r="AY247" s="157" t="s">
        <v>163</v>
      </c>
    </row>
    <row r="248" spans="2:65" s="12" customFormat="1" ht="10.199999999999999">
      <c r="B248" s="149"/>
      <c r="D248" s="150" t="s">
        <v>174</v>
      </c>
      <c r="E248" s="151" t="s">
        <v>19</v>
      </c>
      <c r="F248" s="152" t="s">
        <v>909</v>
      </c>
      <c r="H248" s="151" t="s">
        <v>19</v>
      </c>
      <c r="I248" s="153"/>
      <c r="L248" s="149"/>
      <c r="M248" s="154"/>
      <c r="T248" s="155"/>
      <c r="AT248" s="151" t="s">
        <v>174</v>
      </c>
      <c r="AU248" s="151" t="s">
        <v>81</v>
      </c>
      <c r="AV248" s="12" t="s">
        <v>79</v>
      </c>
      <c r="AW248" s="12" t="s">
        <v>33</v>
      </c>
      <c r="AX248" s="12" t="s">
        <v>71</v>
      </c>
      <c r="AY248" s="151" t="s">
        <v>163</v>
      </c>
    </row>
    <row r="249" spans="2:65" s="13" customFormat="1" ht="10.199999999999999">
      <c r="B249" s="156"/>
      <c r="D249" s="150" t="s">
        <v>174</v>
      </c>
      <c r="E249" s="157" t="s">
        <v>19</v>
      </c>
      <c r="F249" s="158" t="s">
        <v>934</v>
      </c>
      <c r="H249" s="159">
        <v>9.9</v>
      </c>
      <c r="I249" s="160"/>
      <c r="L249" s="156"/>
      <c r="M249" s="161"/>
      <c r="T249" s="162"/>
      <c r="AT249" s="157" t="s">
        <v>174</v>
      </c>
      <c r="AU249" s="157" t="s">
        <v>81</v>
      </c>
      <c r="AV249" s="13" t="s">
        <v>81</v>
      </c>
      <c r="AW249" s="13" t="s">
        <v>33</v>
      </c>
      <c r="AX249" s="13" t="s">
        <v>71</v>
      </c>
      <c r="AY249" s="157" t="s">
        <v>163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911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3" customFormat="1" ht="10.199999999999999">
      <c r="B251" s="156"/>
      <c r="D251" s="150" t="s">
        <v>174</v>
      </c>
      <c r="E251" s="157" t="s">
        <v>19</v>
      </c>
      <c r="F251" s="158" t="s">
        <v>935</v>
      </c>
      <c r="H251" s="159">
        <v>14.13</v>
      </c>
      <c r="I251" s="160"/>
      <c r="L251" s="156"/>
      <c r="M251" s="161"/>
      <c r="T251" s="162"/>
      <c r="AT251" s="157" t="s">
        <v>174</v>
      </c>
      <c r="AU251" s="157" t="s">
        <v>81</v>
      </c>
      <c r="AV251" s="13" t="s">
        <v>81</v>
      </c>
      <c r="AW251" s="13" t="s">
        <v>33</v>
      </c>
      <c r="AX251" s="13" t="s">
        <v>71</v>
      </c>
      <c r="AY251" s="157" t="s">
        <v>163</v>
      </c>
    </row>
    <row r="252" spans="2:65" s="14" customFormat="1" ht="10.199999999999999">
      <c r="B252" s="163"/>
      <c r="D252" s="150" t="s">
        <v>174</v>
      </c>
      <c r="E252" s="164" t="s">
        <v>19</v>
      </c>
      <c r="F252" s="165" t="s">
        <v>177</v>
      </c>
      <c r="H252" s="166">
        <v>78.56</v>
      </c>
      <c r="I252" s="167"/>
      <c r="L252" s="163"/>
      <c r="M252" s="168"/>
      <c r="T252" s="169"/>
      <c r="AT252" s="164" t="s">
        <v>174</v>
      </c>
      <c r="AU252" s="164" t="s">
        <v>81</v>
      </c>
      <c r="AV252" s="14" t="s">
        <v>170</v>
      </c>
      <c r="AW252" s="14" t="s">
        <v>33</v>
      </c>
      <c r="AX252" s="14" t="s">
        <v>79</v>
      </c>
      <c r="AY252" s="164" t="s">
        <v>163</v>
      </c>
    </row>
    <row r="253" spans="2:65" s="13" customFormat="1" ht="10.199999999999999">
      <c r="B253" s="156"/>
      <c r="D253" s="150" t="s">
        <v>174</v>
      </c>
      <c r="F253" s="158" t="s">
        <v>936</v>
      </c>
      <c r="H253" s="159">
        <v>86.415999999999997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4</v>
      </c>
      <c r="AX253" s="13" t="s">
        <v>79</v>
      </c>
      <c r="AY253" s="157" t="s">
        <v>163</v>
      </c>
    </row>
    <row r="254" spans="2:65" s="11" customFormat="1" ht="22.8" customHeight="1">
      <c r="B254" s="120"/>
      <c r="D254" s="121" t="s">
        <v>70</v>
      </c>
      <c r="E254" s="130" t="s">
        <v>319</v>
      </c>
      <c r="F254" s="130" t="s">
        <v>320</v>
      </c>
      <c r="I254" s="123"/>
      <c r="J254" s="131">
        <f>BK254</f>
        <v>0</v>
      </c>
      <c r="L254" s="120"/>
      <c r="M254" s="125"/>
      <c r="P254" s="126">
        <f>SUM(P255:P256)</f>
        <v>0</v>
      </c>
      <c r="R254" s="126">
        <f>SUM(R255:R256)</f>
        <v>0</v>
      </c>
      <c r="T254" s="127">
        <f>SUM(T255:T256)</f>
        <v>0</v>
      </c>
      <c r="AR254" s="121" t="s">
        <v>79</v>
      </c>
      <c r="AT254" s="128" t="s">
        <v>70</v>
      </c>
      <c r="AU254" s="128" t="s">
        <v>79</v>
      </c>
      <c r="AY254" s="121" t="s">
        <v>163</v>
      </c>
      <c r="BK254" s="129">
        <f>SUM(BK255:BK256)</f>
        <v>0</v>
      </c>
    </row>
    <row r="255" spans="2:65" s="1" customFormat="1" ht="37.799999999999997" customHeight="1">
      <c r="B255" s="33"/>
      <c r="C255" s="132" t="s">
        <v>254</v>
      </c>
      <c r="D255" s="132" t="s">
        <v>165</v>
      </c>
      <c r="E255" s="133" t="s">
        <v>321</v>
      </c>
      <c r="F255" s="134" t="s">
        <v>322</v>
      </c>
      <c r="G255" s="135" t="s">
        <v>225</v>
      </c>
      <c r="H255" s="136">
        <v>58.651000000000003</v>
      </c>
      <c r="I255" s="137"/>
      <c r="J255" s="138">
        <f>ROUND(I255*H255,2)</f>
        <v>0</v>
      </c>
      <c r="K255" s="134" t="s">
        <v>169</v>
      </c>
      <c r="L255" s="33"/>
      <c r="M255" s="139" t="s">
        <v>19</v>
      </c>
      <c r="N255" s="140" t="s">
        <v>42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170</v>
      </c>
      <c r="AT255" s="143" t="s">
        <v>165</v>
      </c>
      <c r="AU255" s="143" t="s">
        <v>81</v>
      </c>
      <c r="AY255" s="18" t="s">
        <v>163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0</v>
      </c>
      <c r="BL255" s="18" t="s">
        <v>170</v>
      </c>
      <c r="BM255" s="143" t="s">
        <v>452</v>
      </c>
    </row>
    <row r="256" spans="2:65" s="1" customFormat="1" ht="10.199999999999999">
      <c r="B256" s="33"/>
      <c r="D256" s="145" t="s">
        <v>172</v>
      </c>
      <c r="F256" s="146" t="s">
        <v>324</v>
      </c>
      <c r="I256" s="147"/>
      <c r="L256" s="33"/>
      <c r="M256" s="148"/>
      <c r="T256" s="54"/>
      <c r="AT256" s="18" t="s">
        <v>172</v>
      </c>
      <c r="AU256" s="18" t="s">
        <v>81</v>
      </c>
    </row>
    <row r="257" spans="2:65" s="11" customFormat="1" ht="25.95" customHeight="1">
      <c r="B257" s="120"/>
      <c r="D257" s="121" t="s">
        <v>70</v>
      </c>
      <c r="E257" s="122" t="s">
        <v>325</v>
      </c>
      <c r="F257" s="122" t="s">
        <v>326</v>
      </c>
      <c r="I257" s="123"/>
      <c r="J257" s="124">
        <f>BK257</f>
        <v>0</v>
      </c>
      <c r="L257" s="120"/>
      <c r="M257" s="125"/>
      <c r="P257" s="126">
        <f>P258+P282</f>
        <v>0</v>
      </c>
      <c r="R257" s="126">
        <f>R258+R282</f>
        <v>7.9540650000000004E-2</v>
      </c>
      <c r="T257" s="127">
        <f>T258+T282</f>
        <v>0</v>
      </c>
      <c r="AR257" s="121" t="s">
        <v>81</v>
      </c>
      <c r="AT257" s="128" t="s">
        <v>70</v>
      </c>
      <c r="AU257" s="128" t="s">
        <v>71</v>
      </c>
      <c r="AY257" s="121" t="s">
        <v>163</v>
      </c>
      <c r="BK257" s="129">
        <f>BK258+BK282</f>
        <v>0</v>
      </c>
    </row>
    <row r="258" spans="2:65" s="11" customFormat="1" ht="22.8" customHeight="1">
      <c r="B258" s="120"/>
      <c r="D258" s="121" t="s">
        <v>70</v>
      </c>
      <c r="E258" s="130" t="s">
        <v>327</v>
      </c>
      <c r="F258" s="130" t="s">
        <v>328</v>
      </c>
      <c r="I258" s="123"/>
      <c r="J258" s="131">
        <f>BK258</f>
        <v>0</v>
      </c>
      <c r="L258" s="120"/>
      <c r="M258" s="125"/>
      <c r="P258" s="126">
        <f>SUM(P259:P281)</f>
        <v>0</v>
      </c>
      <c r="R258" s="126">
        <f>SUM(R259:R281)</f>
        <v>7.5964360000000009E-2</v>
      </c>
      <c r="T258" s="127">
        <f>SUM(T259:T281)</f>
        <v>0</v>
      </c>
      <c r="AR258" s="121" t="s">
        <v>81</v>
      </c>
      <c r="AT258" s="128" t="s">
        <v>70</v>
      </c>
      <c r="AU258" s="128" t="s">
        <v>79</v>
      </c>
      <c r="AY258" s="121" t="s">
        <v>163</v>
      </c>
      <c r="BK258" s="129">
        <f>SUM(BK259:BK281)</f>
        <v>0</v>
      </c>
    </row>
    <row r="259" spans="2:65" s="1" customFormat="1" ht="16.5" customHeight="1">
      <c r="B259" s="33"/>
      <c r="C259" s="132" t="s">
        <v>259</v>
      </c>
      <c r="D259" s="132" t="s">
        <v>165</v>
      </c>
      <c r="E259" s="133" t="s">
        <v>329</v>
      </c>
      <c r="F259" s="134" t="s">
        <v>330</v>
      </c>
      <c r="G259" s="135" t="s">
        <v>331</v>
      </c>
      <c r="H259" s="136">
        <v>78.105999999999995</v>
      </c>
      <c r="I259" s="137"/>
      <c r="J259" s="138">
        <f>ROUND(I259*H259,2)</f>
        <v>0</v>
      </c>
      <c r="K259" s="134" t="s">
        <v>169</v>
      </c>
      <c r="L259" s="33"/>
      <c r="M259" s="139" t="s">
        <v>19</v>
      </c>
      <c r="N259" s="140" t="s">
        <v>42</v>
      </c>
      <c r="P259" s="141">
        <f>O259*H259</f>
        <v>0</v>
      </c>
      <c r="Q259" s="141">
        <v>6.0000000000000002E-5</v>
      </c>
      <c r="R259" s="141">
        <f>Q259*H259</f>
        <v>4.6863599999999997E-3</v>
      </c>
      <c r="S259" s="141">
        <v>0</v>
      </c>
      <c r="T259" s="142">
        <f>S259*H259</f>
        <v>0</v>
      </c>
      <c r="AR259" s="143" t="s">
        <v>266</v>
      </c>
      <c r="AT259" s="143" t="s">
        <v>165</v>
      </c>
      <c r="AU259" s="143" t="s">
        <v>81</v>
      </c>
      <c r="AY259" s="18" t="s">
        <v>163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79</v>
      </c>
      <c r="BK259" s="144">
        <f>ROUND(I259*H259,2)</f>
        <v>0</v>
      </c>
      <c r="BL259" s="18" t="s">
        <v>266</v>
      </c>
      <c r="BM259" s="143" t="s">
        <v>559</v>
      </c>
    </row>
    <row r="260" spans="2:65" s="1" customFormat="1" ht="10.199999999999999">
      <c r="B260" s="33"/>
      <c r="D260" s="145" t="s">
        <v>172</v>
      </c>
      <c r="F260" s="146" t="s">
        <v>333</v>
      </c>
      <c r="I260" s="147"/>
      <c r="L260" s="33"/>
      <c r="M260" s="148"/>
      <c r="T260" s="54"/>
      <c r="AT260" s="18" t="s">
        <v>172</v>
      </c>
      <c r="AU260" s="18" t="s">
        <v>81</v>
      </c>
    </row>
    <row r="261" spans="2:65" s="12" customFormat="1" ht="10.199999999999999">
      <c r="B261" s="149"/>
      <c r="D261" s="150" t="s">
        <v>174</v>
      </c>
      <c r="E261" s="151" t="s">
        <v>19</v>
      </c>
      <c r="F261" s="152" t="s">
        <v>904</v>
      </c>
      <c r="H261" s="151" t="s">
        <v>19</v>
      </c>
      <c r="I261" s="153"/>
      <c r="L261" s="149"/>
      <c r="M261" s="154"/>
      <c r="T261" s="155"/>
      <c r="AT261" s="151" t="s">
        <v>174</v>
      </c>
      <c r="AU261" s="151" t="s">
        <v>81</v>
      </c>
      <c r="AV261" s="12" t="s">
        <v>79</v>
      </c>
      <c r="AW261" s="12" t="s">
        <v>33</v>
      </c>
      <c r="AX261" s="12" t="s">
        <v>71</v>
      </c>
      <c r="AY261" s="151" t="s">
        <v>163</v>
      </c>
    </row>
    <row r="262" spans="2:65" s="12" customFormat="1" ht="10.199999999999999">
      <c r="B262" s="149"/>
      <c r="D262" s="150" t="s">
        <v>174</v>
      </c>
      <c r="E262" s="151" t="s">
        <v>19</v>
      </c>
      <c r="F262" s="152" t="s">
        <v>560</v>
      </c>
      <c r="H262" s="151" t="s">
        <v>19</v>
      </c>
      <c r="I262" s="153"/>
      <c r="L262" s="149"/>
      <c r="M262" s="154"/>
      <c r="T262" s="155"/>
      <c r="AT262" s="151" t="s">
        <v>174</v>
      </c>
      <c r="AU262" s="151" t="s">
        <v>81</v>
      </c>
      <c r="AV262" s="12" t="s">
        <v>79</v>
      </c>
      <c r="AW262" s="12" t="s">
        <v>33</v>
      </c>
      <c r="AX262" s="12" t="s">
        <v>71</v>
      </c>
      <c r="AY262" s="151" t="s">
        <v>163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561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3" customFormat="1" ht="10.199999999999999">
      <c r="B264" s="156"/>
      <c r="D264" s="150" t="s">
        <v>174</v>
      </c>
      <c r="E264" s="157" t="s">
        <v>19</v>
      </c>
      <c r="F264" s="158" t="s">
        <v>937</v>
      </c>
      <c r="H264" s="159">
        <v>47.334000000000003</v>
      </c>
      <c r="I264" s="160"/>
      <c r="L264" s="156"/>
      <c r="M264" s="161"/>
      <c r="T264" s="162"/>
      <c r="AT264" s="157" t="s">
        <v>174</v>
      </c>
      <c r="AU264" s="157" t="s">
        <v>81</v>
      </c>
      <c r="AV264" s="13" t="s">
        <v>81</v>
      </c>
      <c r="AW264" s="13" t="s">
        <v>33</v>
      </c>
      <c r="AX264" s="13" t="s">
        <v>71</v>
      </c>
      <c r="AY264" s="157" t="s">
        <v>163</v>
      </c>
    </row>
    <row r="265" spans="2:65" s="12" customFormat="1" ht="10.199999999999999">
      <c r="B265" s="149"/>
      <c r="D265" s="150" t="s">
        <v>174</v>
      </c>
      <c r="E265" s="151" t="s">
        <v>19</v>
      </c>
      <c r="F265" s="152" t="s">
        <v>563</v>
      </c>
      <c r="H265" s="151" t="s">
        <v>19</v>
      </c>
      <c r="I265" s="153"/>
      <c r="L265" s="149"/>
      <c r="M265" s="154"/>
      <c r="T265" s="155"/>
      <c r="AT265" s="151" t="s">
        <v>174</v>
      </c>
      <c r="AU265" s="151" t="s">
        <v>81</v>
      </c>
      <c r="AV265" s="12" t="s">
        <v>79</v>
      </c>
      <c r="AW265" s="12" t="s">
        <v>33</v>
      </c>
      <c r="AX265" s="12" t="s">
        <v>71</v>
      </c>
      <c r="AY265" s="151" t="s">
        <v>163</v>
      </c>
    </row>
    <row r="266" spans="2:65" s="13" customFormat="1" ht="10.199999999999999">
      <c r="B266" s="156"/>
      <c r="D266" s="150" t="s">
        <v>174</v>
      </c>
      <c r="E266" s="157" t="s">
        <v>19</v>
      </c>
      <c r="F266" s="158" t="s">
        <v>938</v>
      </c>
      <c r="H266" s="159">
        <v>30.771999999999998</v>
      </c>
      <c r="I266" s="160"/>
      <c r="L266" s="156"/>
      <c r="M266" s="161"/>
      <c r="T266" s="162"/>
      <c r="AT266" s="157" t="s">
        <v>174</v>
      </c>
      <c r="AU266" s="157" t="s">
        <v>81</v>
      </c>
      <c r="AV266" s="13" t="s">
        <v>81</v>
      </c>
      <c r="AW266" s="13" t="s">
        <v>33</v>
      </c>
      <c r="AX266" s="13" t="s">
        <v>71</v>
      </c>
      <c r="AY266" s="157" t="s">
        <v>163</v>
      </c>
    </row>
    <row r="267" spans="2:65" s="14" customFormat="1" ht="10.199999999999999">
      <c r="B267" s="163"/>
      <c r="D267" s="150" t="s">
        <v>174</v>
      </c>
      <c r="E267" s="164" t="s">
        <v>19</v>
      </c>
      <c r="F267" s="165" t="s">
        <v>177</v>
      </c>
      <c r="H267" s="166">
        <v>78.105999999999995</v>
      </c>
      <c r="I267" s="167"/>
      <c r="L267" s="163"/>
      <c r="M267" s="168"/>
      <c r="T267" s="169"/>
      <c r="AT267" s="164" t="s">
        <v>174</v>
      </c>
      <c r="AU267" s="164" t="s">
        <v>81</v>
      </c>
      <c r="AV267" s="14" t="s">
        <v>170</v>
      </c>
      <c r="AW267" s="14" t="s">
        <v>33</v>
      </c>
      <c r="AX267" s="14" t="s">
        <v>79</v>
      </c>
      <c r="AY267" s="164" t="s">
        <v>163</v>
      </c>
    </row>
    <row r="268" spans="2:65" s="1" customFormat="1" ht="16.5" customHeight="1">
      <c r="B268" s="33"/>
      <c r="C268" s="178" t="s">
        <v>266</v>
      </c>
      <c r="D268" s="178" t="s">
        <v>241</v>
      </c>
      <c r="E268" s="179" t="s">
        <v>565</v>
      </c>
      <c r="F268" s="180" t="s">
        <v>566</v>
      </c>
      <c r="G268" s="181" t="s">
        <v>445</v>
      </c>
      <c r="H268" s="182">
        <v>9.8000000000000007</v>
      </c>
      <c r="I268" s="183"/>
      <c r="J268" s="184">
        <f>ROUND(I268*H268,2)</f>
        <v>0</v>
      </c>
      <c r="K268" s="180" t="s">
        <v>169</v>
      </c>
      <c r="L268" s="185"/>
      <c r="M268" s="186" t="s">
        <v>19</v>
      </c>
      <c r="N268" s="187" t="s">
        <v>42</v>
      </c>
      <c r="P268" s="141">
        <f>O268*H268</f>
        <v>0</v>
      </c>
      <c r="Q268" s="141">
        <v>4.1099999999999999E-3</v>
      </c>
      <c r="R268" s="141">
        <f>Q268*H268</f>
        <v>4.0278000000000001E-2</v>
      </c>
      <c r="S268" s="141">
        <v>0</v>
      </c>
      <c r="T268" s="142">
        <f>S268*H268</f>
        <v>0</v>
      </c>
      <c r="AR268" s="143" t="s">
        <v>340</v>
      </c>
      <c r="AT268" s="143" t="s">
        <v>241</v>
      </c>
      <c r="AU268" s="143" t="s">
        <v>81</v>
      </c>
      <c r="AY268" s="18" t="s">
        <v>163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79</v>
      </c>
      <c r="BK268" s="144">
        <f>ROUND(I268*H268,2)</f>
        <v>0</v>
      </c>
      <c r="BL268" s="18" t="s">
        <v>266</v>
      </c>
      <c r="BM268" s="143" t="s">
        <v>567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904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2" customFormat="1" ht="10.199999999999999">
      <c r="B270" s="149"/>
      <c r="D270" s="150" t="s">
        <v>174</v>
      </c>
      <c r="E270" s="151" t="s">
        <v>19</v>
      </c>
      <c r="F270" s="152" t="s">
        <v>560</v>
      </c>
      <c r="H270" s="151" t="s">
        <v>19</v>
      </c>
      <c r="I270" s="153"/>
      <c r="L270" s="149"/>
      <c r="M270" s="154"/>
      <c r="T270" s="155"/>
      <c r="AT270" s="151" t="s">
        <v>174</v>
      </c>
      <c r="AU270" s="151" t="s">
        <v>81</v>
      </c>
      <c r="AV270" s="12" t="s">
        <v>79</v>
      </c>
      <c r="AW270" s="12" t="s">
        <v>33</v>
      </c>
      <c r="AX270" s="12" t="s">
        <v>71</v>
      </c>
      <c r="AY270" s="151" t="s">
        <v>163</v>
      </c>
    </row>
    <row r="271" spans="2:65" s="12" customFormat="1" ht="10.199999999999999">
      <c r="B271" s="149"/>
      <c r="D271" s="150" t="s">
        <v>174</v>
      </c>
      <c r="E271" s="151" t="s">
        <v>19</v>
      </c>
      <c r="F271" s="152" t="s">
        <v>561</v>
      </c>
      <c r="H271" s="151" t="s">
        <v>19</v>
      </c>
      <c r="I271" s="153"/>
      <c r="L271" s="149"/>
      <c r="M271" s="154"/>
      <c r="T271" s="155"/>
      <c r="AT271" s="151" t="s">
        <v>174</v>
      </c>
      <c r="AU271" s="151" t="s">
        <v>81</v>
      </c>
      <c r="AV271" s="12" t="s">
        <v>79</v>
      </c>
      <c r="AW271" s="12" t="s">
        <v>33</v>
      </c>
      <c r="AX271" s="12" t="s">
        <v>71</v>
      </c>
      <c r="AY271" s="151" t="s">
        <v>163</v>
      </c>
    </row>
    <row r="272" spans="2:65" s="13" customFormat="1" ht="10.199999999999999">
      <c r="B272" s="156"/>
      <c r="D272" s="150" t="s">
        <v>174</v>
      </c>
      <c r="E272" s="157" t="s">
        <v>19</v>
      </c>
      <c r="F272" s="158" t="s">
        <v>939</v>
      </c>
      <c r="H272" s="159">
        <v>9.8000000000000007</v>
      </c>
      <c r="I272" s="160"/>
      <c r="L272" s="156"/>
      <c r="M272" s="161"/>
      <c r="T272" s="162"/>
      <c r="AT272" s="157" t="s">
        <v>174</v>
      </c>
      <c r="AU272" s="157" t="s">
        <v>81</v>
      </c>
      <c r="AV272" s="13" t="s">
        <v>81</v>
      </c>
      <c r="AW272" s="13" t="s">
        <v>33</v>
      </c>
      <c r="AX272" s="13" t="s">
        <v>71</v>
      </c>
      <c r="AY272" s="157" t="s">
        <v>163</v>
      </c>
    </row>
    <row r="273" spans="2:65" s="14" customFormat="1" ht="10.199999999999999">
      <c r="B273" s="163"/>
      <c r="D273" s="150" t="s">
        <v>174</v>
      </c>
      <c r="E273" s="164" t="s">
        <v>19</v>
      </c>
      <c r="F273" s="165" t="s">
        <v>177</v>
      </c>
      <c r="H273" s="166">
        <v>9.8000000000000007</v>
      </c>
      <c r="I273" s="167"/>
      <c r="L273" s="163"/>
      <c r="M273" s="168"/>
      <c r="T273" s="169"/>
      <c r="AT273" s="164" t="s">
        <v>174</v>
      </c>
      <c r="AU273" s="164" t="s">
        <v>81</v>
      </c>
      <c r="AV273" s="14" t="s">
        <v>170</v>
      </c>
      <c r="AW273" s="14" t="s">
        <v>33</v>
      </c>
      <c r="AX273" s="14" t="s">
        <v>79</v>
      </c>
      <c r="AY273" s="164" t="s">
        <v>163</v>
      </c>
    </row>
    <row r="274" spans="2:65" s="1" customFormat="1" ht="16.5" customHeight="1">
      <c r="B274" s="33"/>
      <c r="C274" s="178" t="s">
        <v>272</v>
      </c>
      <c r="D274" s="178" t="s">
        <v>241</v>
      </c>
      <c r="E274" s="179" t="s">
        <v>569</v>
      </c>
      <c r="F274" s="180" t="s">
        <v>570</v>
      </c>
      <c r="G274" s="181" t="s">
        <v>225</v>
      </c>
      <c r="H274" s="182">
        <v>3.1E-2</v>
      </c>
      <c r="I274" s="183"/>
      <c r="J274" s="184">
        <f>ROUND(I274*H274,2)</f>
        <v>0</v>
      </c>
      <c r="K274" s="180" t="s">
        <v>169</v>
      </c>
      <c r="L274" s="185"/>
      <c r="M274" s="186" t="s">
        <v>19</v>
      </c>
      <c r="N274" s="187" t="s">
        <v>42</v>
      </c>
      <c r="P274" s="141">
        <f>O274*H274</f>
        <v>0</v>
      </c>
      <c r="Q274" s="141">
        <v>1</v>
      </c>
      <c r="R274" s="141">
        <f>Q274*H274</f>
        <v>3.1E-2</v>
      </c>
      <c r="S274" s="141">
        <v>0</v>
      </c>
      <c r="T274" s="142">
        <f>S274*H274</f>
        <v>0</v>
      </c>
      <c r="AR274" s="143" t="s">
        <v>340</v>
      </c>
      <c r="AT274" s="143" t="s">
        <v>241</v>
      </c>
      <c r="AU274" s="143" t="s">
        <v>81</v>
      </c>
      <c r="AY274" s="18" t="s">
        <v>163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8" t="s">
        <v>79</v>
      </c>
      <c r="BK274" s="144">
        <f>ROUND(I274*H274,2)</f>
        <v>0</v>
      </c>
      <c r="BL274" s="18" t="s">
        <v>266</v>
      </c>
      <c r="BM274" s="143" t="s">
        <v>571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904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2" customFormat="1" ht="10.199999999999999">
      <c r="B276" s="149"/>
      <c r="D276" s="150" t="s">
        <v>174</v>
      </c>
      <c r="E276" s="151" t="s">
        <v>19</v>
      </c>
      <c r="F276" s="152" t="s">
        <v>560</v>
      </c>
      <c r="H276" s="151" t="s">
        <v>19</v>
      </c>
      <c r="I276" s="153"/>
      <c r="L276" s="149"/>
      <c r="M276" s="154"/>
      <c r="T276" s="155"/>
      <c r="AT276" s="151" t="s">
        <v>174</v>
      </c>
      <c r="AU276" s="151" t="s">
        <v>81</v>
      </c>
      <c r="AV276" s="12" t="s">
        <v>79</v>
      </c>
      <c r="AW276" s="12" t="s">
        <v>33</v>
      </c>
      <c r="AX276" s="12" t="s">
        <v>71</v>
      </c>
      <c r="AY276" s="151" t="s">
        <v>163</v>
      </c>
    </row>
    <row r="277" spans="2:65" s="12" customFormat="1" ht="10.199999999999999">
      <c r="B277" s="149"/>
      <c r="D277" s="150" t="s">
        <v>174</v>
      </c>
      <c r="E277" s="151" t="s">
        <v>19</v>
      </c>
      <c r="F277" s="152" t="s">
        <v>563</v>
      </c>
      <c r="H277" s="151" t="s">
        <v>19</v>
      </c>
      <c r="I277" s="153"/>
      <c r="L277" s="149"/>
      <c r="M277" s="154"/>
      <c r="T277" s="155"/>
      <c r="AT277" s="151" t="s">
        <v>174</v>
      </c>
      <c r="AU277" s="151" t="s">
        <v>81</v>
      </c>
      <c r="AV277" s="12" t="s">
        <v>79</v>
      </c>
      <c r="AW277" s="12" t="s">
        <v>33</v>
      </c>
      <c r="AX277" s="12" t="s">
        <v>71</v>
      </c>
      <c r="AY277" s="151" t="s">
        <v>163</v>
      </c>
    </row>
    <row r="278" spans="2:65" s="13" customFormat="1" ht="10.199999999999999">
      <c r="B278" s="156"/>
      <c r="D278" s="150" t="s">
        <v>174</v>
      </c>
      <c r="E278" s="157" t="s">
        <v>19</v>
      </c>
      <c r="F278" s="158" t="s">
        <v>940</v>
      </c>
      <c r="H278" s="159">
        <v>3.1E-2</v>
      </c>
      <c r="I278" s="160"/>
      <c r="L278" s="156"/>
      <c r="M278" s="161"/>
      <c r="T278" s="162"/>
      <c r="AT278" s="157" t="s">
        <v>174</v>
      </c>
      <c r="AU278" s="157" t="s">
        <v>81</v>
      </c>
      <c r="AV278" s="13" t="s">
        <v>81</v>
      </c>
      <c r="AW278" s="13" t="s">
        <v>33</v>
      </c>
      <c r="AX278" s="13" t="s">
        <v>71</v>
      </c>
      <c r="AY278" s="157" t="s">
        <v>163</v>
      </c>
    </row>
    <row r="279" spans="2:65" s="14" customFormat="1" ht="10.199999999999999">
      <c r="B279" s="163"/>
      <c r="D279" s="150" t="s">
        <v>174</v>
      </c>
      <c r="E279" s="164" t="s">
        <v>19</v>
      </c>
      <c r="F279" s="165" t="s">
        <v>177</v>
      </c>
      <c r="H279" s="166">
        <v>3.1E-2</v>
      </c>
      <c r="I279" s="167"/>
      <c r="L279" s="163"/>
      <c r="M279" s="168"/>
      <c r="T279" s="169"/>
      <c r="AT279" s="164" t="s">
        <v>174</v>
      </c>
      <c r="AU279" s="164" t="s">
        <v>81</v>
      </c>
      <c r="AV279" s="14" t="s">
        <v>170</v>
      </c>
      <c r="AW279" s="14" t="s">
        <v>33</v>
      </c>
      <c r="AX279" s="14" t="s">
        <v>79</v>
      </c>
      <c r="AY279" s="164" t="s">
        <v>163</v>
      </c>
    </row>
    <row r="280" spans="2:65" s="1" customFormat="1" ht="24.15" customHeight="1">
      <c r="B280" s="33"/>
      <c r="C280" s="132" t="s">
        <v>276</v>
      </c>
      <c r="D280" s="132" t="s">
        <v>165</v>
      </c>
      <c r="E280" s="133" t="s">
        <v>347</v>
      </c>
      <c r="F280" s="134" t="s">
        <v>348</v>
      </c>
      <c r="G280" s="135" t="s">
        <v>225</v>
      </c>
      <c r="H280" s="136">
        <v>7.5999999999999998E-2</v>
      </c>
      <c r="I280" s="137"/>
      <c r="J280" s="138">
        <f>ROUND(I280*H280,2)</f>
        <v>0</v>
      </c>
      <c r="K280" s="134" t="s">
        <v>169</v>
      </c>
      <c r="L280" s="33"/>
      <c r="M280" s="139" t="s">
        <v>19</v>
      </c>
      <c r="N280" s="140" t="s">
        <v>42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266</v>
      </c>
      <c r="AT280" s="143" t="s">
        <v>165</v>
      </c>
      <c r="AU280" s="143" t="s">
        <v>81</v>
      </c>
      <c r="AY280" s="18" t="s">
        <v>163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79</v>
      </c>
      <c r="BK280" s="144">
        <f>ROUND(I280*H280,2)</f>
        <v>0</v>
      </c>
      <c r="BL280" s="18" t="s">
        <v>266</v>
      </c>
      <c r="BM280" s="143" t="s">
        <v>573</v>
      </c>
    </row>
    <row r="281" spans="2:65" s="1" customFormat="1" ht="10.199999999999999">
      <c r="B281" s="33"/>
      <c r="D281" s="145" t="s">
        <v>172</v>
      </c>
      <c r="F281" s="146" t="s">
        <v>350</v>
      </c>
      <c r="I281" s="147"/>
      <c r="L281" s="33"/>
      <c r="M281" s="148"/>
      <c r="T281" s="54"/>
      <c r="AT281" s="18" t="s">
        <v>172</v>
      </c>
      <c r="AU281" s="18" t="s">
        <v>81</v>
      </c>
    </row>
    <row r="282" spans="2:65" s="11" customFormat="1" ht="22.8" customHeight="1">
      <c r="B282" s="120"/>
      <c r="D282" s="121" t="s">
        <v>70</v>
      </c>
      <c r="E282" s="130" t="s">
        <v>351</v>
      </c>
      <c r="F282" s="130" t="s">
        <v>352</v>
      </c>
      <c r="I282" s="123"/>
      <c r="J282" s="131">
        <f>BK282</f>
        <v>0</v>
      </c>
      <c r="L282" s="120"/>
      <c r="M282" s="125"/>
      <c r="P282" s="126">
        <f>SUM(P283:P303)</f>
        <v>0</v>
      </c>
      <c r="R282" s="126">
        <f>SUM(R283:R303)</f>
        <v>3.5762900000000002E-3</v>
      </c>
      <c r="T282" s="127">
        <f>SUM(T283:T303)</f>
        <v>0</v>
      </c>
      <c r="AR282" s="121" t="s">
        <v>81</v>
      </c>
      <c r="AT282" s="128" t="s">
        <v>70</v>
      </c>
      <c r="AU282" s="128" t="s">
        <v>79</v>
      </c>
      <c r="AY282" s="121" t="s">
        <v>163</v>
      </c>
      <c r="BK282" s="129">
        <f>SUM(BK283:BK303)</f>
        <v>0</v>
      </c>
    </row>
    <row r="283" spans="2:65" s="1" customFormat="1" ht="24.15" customHeight="1">
      <c r="B283" s="33"/>
      <c r="C283" s="132" t="s">
        <v>283</v>
      </c>
      <c r="D283" s="132" t="s">
        <v>165</v>
      </c>
      <c r="E283" s="133" t="s">
        <v>353</v>
      </c>
      <c r="F283" s="134" t="s">
        <v>354</v>
      </c>
      <c r="G283" s="135" t="s">
        <v>185</v>
      </c>
      <c r="H283" s="136">
        <v>1.853</v>
      </c>
      <c r="I283" s="137"/>
      <c r="J283" s="138">
        <f>ROUND(I283*H283,2)</f>
        <v>0</v>
      </c>
      <c r="K283" s="134" t="s">
        <v>169</v>
      </c>
      <c r="L283" s="33"/>
      <c r="M283" s="139" t="s">
        <v>19</v>
      </c>
      <c r="N283" s="140" t="s">
        <v>42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266</v>
      </c>
      <c r="AT283" s="143" t="s">
        <v>165</v>
      </c>
      <c r="AU283" s="143" t="s">
        <v>81</v>
      </c>
      <c r="AY283" s="18" t="s">
        <v>163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8" t="s">
        <v>79</v>
      </c>
      <c r="BK283" s="144">
        <f>ROUND(I283*H283,2)</f>
        <v>0</v>
      </c>
      <c r="BL283" s="18" t="s">
        <v>266</v>
      </c>
      <c r="BM283" s="143" t="s">
        <v>574</v>
      </c>
    </row>
    <row r="284" spans="2:65" s="1" customFormat="1" ht="10.199999999999999">
      <c r="B284" s="33"/>
      <c r="D284" s="145" t="s">
        <v>172</v>
      </c>
      <c r="F284" s="146" t="s">
        <v>356</v>
      </c>
      <c r="I284" s="147"/>
      <c r="L284" s="33"/>
      <c r="M284" s="148"/>
      <c r="T284" s="54"/>
      <c r="AT284" s="18" t="s">
        <v>172</v>
      </c>
      <c r="AU284" s="18" t="s">
        <v>81</v>
      </c>
    </row>
    <row r="285" spans="2:65" s="12" customFormat="1" ht="10.199999999999999">
      <c r="B285" s="149"/>
      <c r="D285" s="150" t="s">
        <v>174</v>
      </c>
      <c r="E285" s="151" t="s">
        <v>19</v>
      </c>
      <c r="F285" s="152" t="s">
        <v>904</v>
      </c>
      <c r="H285" s="151" t="s">
        <v>19</v>
      </c>
      <c r="I285" s="153"/>
      <c r="L285" s="149"/>
      <c r="M285" s="154"/>
      <c r="T285" s="155"/>
      <c r="AT285" s="151" t="s">
        <v>174</v>
      </c>
      <c r="AU285" s="151" t="s">
        <v>81</v>
      </c>
      <c r="AV285" s="12" t="s">
        <v>79</v>
      </c>
      <c r="AW285" s="12" t="s">
        <v>33</v>
      </c>
      <c r="AX285" s="12" t="s">
        <v>71</v>
      </c>
      <c r="AY285" s="151" t="s">
        <v>163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560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2" customFormat="1" ht="10.199999999999999">
      <c r="B287" s="149"/>
      <c r="D287" s="150" t="s">
        <v>174</v>
      </c>
      <c r="E287" s="151" t="s">
        <v>19</v>
      </c>
      <c r="F287" s="152" t="s">
        <v>561</v>
      </c>
      <c r="H287" s="151" t="s">
        <v>19</v>
      </c>
      <c r="I287" s="153"/>
      <c r="L287" s="149"/>
      <c r="M287" s="154"/>
      <c r="T287" s="155"/>
      <c r="AT287" s="151" t="s">
        <v>174</v>
      </c>
      <c r="AU287" s="151" t="s">
        <v>81</v>
      </c>
      <c r="AV287" s="12" t="s">
        <v>79</v>
      </c>
      <c r="AW287" s="12" t="s">
        <v>33</v>
      </c>
      <c r="AX287" s="12" t="s">
        <v>71</v>
      </c>
      <c r="AY287" s="151" t="s">
        <v>163</v>
      </c>
    </row>
    <row r="288" spans="2:65" s="13" customFormat="1" ht="10.199999999999999">
      <c r="B288" s="156"/>
      <c r="D288" s="150" t="s">
        <v>174</v>
      </c>
      <c r="E288" s="157" t="s">
        <v>19</v>
      </c>
      <c r="F288" s="158" t="s">
        <v>941</v>
      </c>
      <c r="H288" s="159">
        <v>1.853</v>
      </c>
      <c r="I288" s="160"/>
      <c r="L288" s="156"/>
      <c r="M288" s="161"/>
      <c r="T288" s="162"/>
      <c r="AT288" s="157" t="s">
        <v>174</v>
      </c>
      <c r="AU288" s="157" t="s">
        <v>81</v>
      </c>
      <c r="AV288" s="13" t="s">
        <v>81</v>
      </c>
      <c r="AW288" s="13" t="s">
        <v>33</v>
      </c>
      <c r="AX288" s="13" t="s">
        <v>71</v>
      </c>
      <c r="AY288" s="157" t="s">
        <v>163</v>
      </c>
    </row>
    <row r="289" spans="2:65" s="14" customFormat="1" ht="10.199999999999999">
      <c r="B289" s="163"/>
      <c r="D289" s="150" t="s">
        <v>174</v>
      </c>
      <c r="E289" s="164" t="s">
        <v>19</v>
      </c>
      <c r="F289" s="165" t="s">
        <v>177</v>
      </c>
      <c r="H289" s="166">
        <v>1.853</v>
      </c>
      <c r="I289" s="167"/>
      <c r="L289" s="163"/>
      <c r="M289" s="168"/>
      <c r="T289" s="169"/>
      <c r="AT289" s="164" t="s">
        <v>174</v>
      </c>
      <c r="AU289" s="164" t="s">
        <v>81</v>
      </c>
      <c r="AV289" s="14" t="s">
        <v>170</v>
      </c>
      <c r="AW289" s="14" t="s">
        <v>33</v>
      </c>
      <c r="AX289" s="14" t="s">
        <v>79</v>
      </c>
      <c r="AY289" s="164" t="s">
        <v>163</v>
      </c>
    </row>
    <row r="290" spans="2:65" s="1" customFormat="1" ht="16.5" customHeight="1">
      <c r="B290" s="33"/>
      <c r="C290" s="132" t="s">
        <v>516</v>
      </c>
      <c r="D290" s="132" t="s">
        <v>165</v>
      </c>
      <c r="E290" s="133" t="s">
        <v>358</v>
      </c>
      <c r="F290" s="134" t="s">
        <v>359</v>
      </c>
      <c r="G290" s="135" t="s">
        <v>185</v>
      </c>
      <c r="H290" s="136">
        <v>1.853</v>
      </c>
      <c r="I290" s="137"/>
      <c r="J290" s="138">
        <f>ROUND(I290*H290,2)</f>
        <v>0</v>
      </c>
      <c r="K290" s="134" t="s">
        <v>169</v>
      </c>
      <c r="L290" s="33"/>
      <c r="M290" s="139" t="s">
        <v>19</v>
      </c>
      <c r="N290" s="140" t="s">
        <v>42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266</v>
      </c>
      <c r="AT290" s="143" t="s">
        <v>165</v>
      </c>
      <c r="AU290" s="143" t="s">
        <v>81</v>
      </c>
      <c r="AY290" s="18" t="s">
        <v>163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79</v>
      </c>
      <c r="BK290" s="144">
        <f>ROUND(I290*H290,2)</f>
        <v>0</v>
      </c>
      <c r="BL290" s="18" t="s">
        <v>266</v>
      </c>
      <c r="BM290" s="143" t="s">
        <v>576</v>
      </c>
    </row>
    <row r="291" spans="2:65" s="1" customFormat="1" ht="10.199999999999999">
      <c r="B291" s="33"/>
      <c r="D291" s="145" t="s">
        <v>172</v>
      </c>
      <c r="F291" s="146" t="s">
        <v>361</v>
      </c>
      <c r="I291" s="147"/>
      <c r="L291" s="33"/>
      <c r="M291" s="148"/>
      <c r="T291" s="54"/>
      <c r="AT291" s="18" t="s">
        <v>172</v>
      </c>
      <c r="AU291" s="18" t="s">
        <v>81</v>
      </c>
    </row>
    <row r="292" spans="2:65" s="12" customFormat="1" ht="10.199999999999999">
      <c r="B292" s="149"/>
      <c r="D292" s="150" t="s">
        <v>174</v>
      </c>
      <c r="E292" s="151" t="s">
        <v>19</v>
      </c>
      <c r="F292" s="152" t="s">
        <v>904</v>
      </c>
      <c r="H292" s="151" t="s">
        <v>19</v>
      </c>
      <c r="I292" s="153"/>
      <c r="L292" s="149"/>
      <c r="M292" s="154"/>
      <c r="T292" s="155"/>
      <c r="AT292" s="151" t="s">
        <v>174</v>
      </c>
      <c r="AU292" s="151" t="s">
        <v>81</v>
      </c>
      <c r="AV292" s="12" t="s">
        <v>79</v>
      </c>
      <c r="AW292" s="12" t="s">
        <v>33</v>
      </c>
      <c r="AX292" s="12" t="s">
        <v>71</v>
      </c>
      <c r="AY292" s="151" t="s">
        <v>163</v>
      </c>
    </row>
    <row r="293" spans="2:65" s="12" customFormat="1" ht="10.199999999999999">
      <c r="B293" s="149"/>
      <c r="D293" s="150" t="s">
        <v>174</v>
      </c>
      <c r="E293" s="151" t="s">
        <v>19</v>
      </c>
      <c r="F293" s="152" t="s">
        <v>560</v>
      </c>
      <c r="H293" s="151" t="s">
        <v>19</v>
      </c>
      <c r="I293" s="153"/>
      <c r="L293" s="149"/>
      <c r="M293" s="154"/>
      <c r="T293" s="155"/>
      <c r="AT293" s="151" t="s">
        <v>174</v>
      </c>
      <c r="AU293" s="151" t="s">
        <v>81</v>
      </c>
      <c r="AV293" s="12" t="s">
        <v>79</v>
      </c>
      <c r="AW293" s="12" t="s">
        <v>33</v>
      </c>
      <c r="AX293" s="12" t="s">
        <v>71</v>
      </c>
      <c r="AY293" s="151" t="s">
        <v>163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561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3" customFormat="1" ht="10.199999999999999">
      <c r="B295" s="156"/>
      <c r="D295" s="150" t="s">
        <v>174</v>
      </c>
      <c r="E295" s="157" t="s">
        <v>19</v>
      </c>
      <c r="F295" s="158" t="s">
        <v>941</v>
      </c>
      <c r="H295" s="159">
        <v>1.853</v>
      </c>
      <c r="I295" s="160"/>
      <c r="L295" s="156"/>
      <c r="M295" s="161"/>
      <c r="T295" s="162"/>
      <c r="AT295" s="157" t="s">
        <v>174</v>
      </c>
      <c r="AU295" s="157" t="s">
        <v>81</v>
      </c>
      <c r="AV295" s="13" t="s">
        <v>81</v>
      </c>
      <c r="AW295" s="13" t="s">
        <v>33</v>
      </c>
      <c r="AX295" s="13" t="s">
        <v>71</v>
      </c>
      <c r="AY295" s="157" t="s">
        <v>163</v>
      </c>
    </row>
    <row r="296" spans="2:65" s="14" customFormat="1" ht="10.199999999999999">
      <c r="B296" s="163"/>
      <c r="D296" s="150" t="s">
        <v>174</v>
      </c>
      <c r="E296" s="164" t="s">
        <v>19</v>
      </c>
      <c r="F296" s="165" t="s">
        <v>177</v>
      </c>
      <c r="H296" s="166">
        <v>1.853</v>
      </c>
      <c r="I296" s="167"/>
      <c r="L296" s="163"/>
      <c r="M296" s="168"/>
      <c r="T296" s="169"/>
      <c r="AT296" s="164" t="s">
        <v>174</v>
      </c>
      <c r="AU296" s="164" t="s">
        <v>81</v>
      </c>
      <c r="AV296" s="14" t="s">
        <v>170</v>
      </c>
      <c r="AW296" s="14" t="s">
        <v>33</v>
      </c>
      <c r="AX296" s="14" t="s">
        <v>79</v>
      </c>
      <c r="AY296" s="164" t="s">
        <v>163</v>
      </c>
    </row>
    <row r="297" spans="2:65" s="1" customFormat="1" ht="16.5" customHeight="1">
      <c r="B297" s="33"/>
      <c r="C297" s="132" t="s">
        <v>7</v>
      </c>
      <c r="D297" s="132" t="s">
        <v>165</v>
      </c>
      <c r="E297" s="133" t="s">
        <v>362</v>
      </c>
      <c r="F297" s="134" t="s">
        <v>363</v>
      </c>
      <c r="G297" s="135" t="s">
        <v>185</v>
      </c>
      <c r="H297" s="136">
        <v>1.853</v>
      </c>
      <c r="I297" s="137"/>
      <c r="J297" s="138">
        <f>ROUND(I297*H297,2)</f>
        <v>0</v>
      </c>
      <c r="K297" s="134" t="s">
        <v>169</v>
      </c>
      <c r="L297" s="33"/>
      <c r="M297" s="139" t="s">
        <v>19</v>
      </c>
      <c r="N297" s="140" t="s">
        <v>42</v>
      </c>
      <c r="P297" s="141">
        <f>O297*H297</f>
        <v>0</v>
      </c>
      <c r="Q297" s="141">
        <v>1.9300000000000001E-3</v>
      </c>
      <c r="R297" s="141">
        <f>Q297*H297</f>
        <v>3.5762900000000002E-3</v>
      </c>
      <c r="S297" s="141">
        <v>0</v>
      </c>
      <c r="T297" s="142">
        <f>S297*H297</f>
        <v>0</v>
      </c>
      <c r="AR297" s="143" t="s">
        <v>266</v>
      </c>
      <c r="AT297" s="143" t="s">
        <v>165</v>
      </c>
      <c r="AU297" s="143" t="s">
        <v>81</v>
      </c>
      <c r="AY297" s="18" t="s">
        <v>163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79</v>
      </c>
      <c r="BK297" s="144">
        <f>ROUND(I297*H297,2)</f>
        <v>0</v>
      </c>
      <c r="BL297" s="18" t="s">
        <v>266</v>
      </c>
      <c r="BM297" s="143" t="s">
        <v>577</v>
      </c>
    </row>
    <row r="298" spans="2:65" s="1" customFormat="1" ht="10.199999999999999">
      <c r="B298" s="33"/>
      <c r="D298" s="145" t="s">
        <v>172</v>
      </c>
      <c r="F298" s="146" t="s">
        <v>365</v>
      </c>
      <c r="I298" s="147"/>
      <c r="L298" s="33"/>
      <c r="M298" s="148"/>
      <c r="T298" s="54"/>
      <c r="AT298" s="18" t="s">
        <v>172</v>
      </c>
      <c r="AU298" s="18" t="s">
        <v>81</v>
      </c>
    </row>
    <row r="299" spans="2:65" s="12" customFormat="1" ht="10.199999999999999">
      <c r="B299" s="149"/>
      <c r="D299" s="150" t="s">
        <v>174</v>
      </c>
      <c r="E299" s="151" t="s">
        <v>19</v>
      </c>
      <c r="F299" s="152" t="s">
        <v>904</v>
      </c>
      <c r="H299" s="151" t="s">
        <v>19</v>
      </c>
      <c r="I299" s="153"/>
      <c r="L299" s="149"/>
      <c r="M299" s="154"/>
      <c r="T299" s="155"/>
      <c r="AT299" s="151" t="s">
        <v>174</v>
      </c>
      <c r="AU299" s="151" t="s">
        <v>81</v>
      </c>
      <c r="AV299" s="12" t="s">
        <v>79</v>
      </c>
      <c r="AW299" s="12" t="s">
        <v>33</v>
      </c>
      <c r="AX299" s="12" t="s">
        <v>71</v>
      </c>
      <c r="AY299" s="151" t="s">
        <v>163</v>
      </c>
    </row>
    <row r="300" spans="2:65" s="12" customFormat="1" ht="10.199999999999999">
      <c r="B300" s="149"/>
      <c r="D300" s="150" t="s">
        <v>174</v>
      </c>
      <c r="E300" s="151" t="s">
        <v>19</v>
      </c>
      <c r="F300" s="152" t="s">
        <v>560</v>
      </c>
      <c r="H300" s="151" t="s">
        <v>19</v>
      </c>
      <c r="I300" s="153"/>
      <c r="L300" s="149"/>
      <c r="M300" s="154"/>
      <c r="T300" s="155"/>
      <c r="AT300" s="151" t="s">
        <v>174</v>
      </c>
      <c r="AU300" s="151" t="s">
        <v>81</v>
      </c>
      <c r="AV300" s="12" t="s">
        <v>79</v>
      </c>
      <c r="AW300" s="12" t="s">
        <v>33</v>
      </c>
      <c r="AX300" s="12" t="s">
        <v>71</v>
      </c>
      <c r="AY300" s="151" t="s">
        <v>163</v>
      </c>
    </row>
    <row r="301" spans="2:65" s="12" customFormat="1" ht="10.199999999999999">
      <c r="B301" s="149"/>
      <c r="D301" s="150" t="s">
        <v>174</v>
      </c>
      <c r="E301" s="151" t="s">
        <v>19</v>
      </c>
      <c r="F301" s="152" t="s">
        <v>561</v>
      </c>
      <c r="H301" s="151" t="s">
        <v>19</v>
      </c>
      <c r="I301" s="153"/>
      <c r="L301" s="149"/>
      <c r="M301" s="154"/>
      <c r="T301" s="155"/>
      <c r="AT301" s="151" t="s">
        <v>174</v>
      </c>
      <c r="AU301" s="151" t="s">
        <v>81</v>
      </c>
      <c r="AV301" s="12" t="s">
        <v>79</v>
      </c>
      <c r="AW301" s="12" t="s">
        <v>33</v>
      </c>
      <c r="AX301" s="12" t="s">
        <v>71</v>
      </c>
      <c r="AY301" s="151" t="s">
        <v>163</v>
      </c>
    </row>
    <row r="302" spans="2:65" s="13" customFormat="1" ht="10.199999999999999">
      <c r="B302" s="156"/>
      <c r="D302" s="150" t="s">
        <v>174</v>
      </c>
      <c r="E302" s="157" t="s">
        <v>19</v>
      </c>
      <c r="F302" s="158" t="s">
        <v>941</v>
      </c>
      <c r="H302" s="159">
        <v>1.853</v>
      </c>
      <c r="I302" s="160"/>
      <c r="L302" s="156"/>
      <c r="M302" s="161"/>
      <c r="T302" s="162"/>
      <c r="AT302" s="157" t="s">
        <v>174</v>
      </c>
      <c r="AU302" s="157" t="s">
        <v>81</v>
      </c>
      <c r="AV302" s="13" t="s">
        <v>81</v>
      </c>
      <c r="AW302" s="13" t="s">
        <v>33</v>
      </c>
      <c r="AX302" s="13" t="s">
        <v>71</v>
      </c>
      <c r="AY302" s="157" t="s">
        <v>163</v>
      </c>
    </row>
    <row r="303" spans="2:65" s="14" customFormat="1" ht="10.199999999999999">
      <c r="B303" s="163"/>
      <c r="D303" s="150" t="s">
        <v>174</v>
      </c>
      <c r="E303" s="164" t="s">
        <v>19</v>
      </c>
      <c r="F303" s="165" t="s">
        <v>177</v>
      </c>
      <c r="H303" s="166">
        <v>1.853</v>
      </c>
      <c r="I303" s="167"/>
      <c r="L303" s="163"/>
      <c r="M303" s="168"/>
      <c r="T303" s="169"/>
      <c r="AT303" s="164" t="s">
        <v>174</v>
      </c>
      <c r="AU303" s="164" t="s">
        <v>81</v>
      </c>
      <c r="AV303" s="14" t="s">
        <v>170</v>
      </c>
      <c r="AW303" s="14" t="s">
        <v>33</v>
      </c>
      <c r="AX303" s="14" t="s">
        <v>79</v>
      </c>
      <c r="AY303" s="164" t="s">
        <v>163</v>
      </c>
    </row>
    <row r="304" spans="2:65" s="11" customFormat="1" ht="25.95" customHeight="1">
      <c r="B304" s="120"/>
      <c r="D304" s="121" t="s">
        <v>70</v>
      </c>
      <c r="E304" s="122" t="s">
        <v>281</v>
      </c>
      <c r="F304" s="122" t="s">
        <v>282</v>
      </c>
      <c r="I304" s="123"/>
      <c r="J304" s="124">
        <f>BK304</f>
        <v>0</v>
      </c>
      <c r="L304" s="120"/>
      <c r="M304" s="125"/>
      <c r="P304" s="126">
        <f>P305</f>
        <v>0</v>
      </c>
      <c r="R304" s="126">
        <f>R305</f>
        <v>0</v>
      </c>
      <c r="T304" s="127">
        <f>T305</f>
        <v>0</v>
      </c>
      <c r="AR304" s="121" t="s">
        <v>195</v>
      </c>
      <c r="AT304" s="128" t="s">
        <v>70</v>
      </c>
      <c r="AU304" s="128" t="s">
        <v>71</v>
      </c>
      <c r="AY304" s="121" t="s">
        <v>163</v>
      </c>
      <c r="BK304" s="129">
        <f>BK305</f>
        <v>0</v>
      </c>
    </row>
    <row r="305" spans="2:65" s="1" customFormat="1" ht="16.5" customHeight="1">
      <c r="B305" s="33"/>
      <c r="C305" s="132" t="s">
        <v>578</v>
      </c>
      <c r="D305" s="132" t="s">
        <v>165</v>
      </c>
      <c r="E305" s="133" t="s">
        <v>284</v>
      </c>
      <c r="F305" s="134" t="s">
        <v>285</v>
      </c>
      <c r="G305" s="135" t="s">
        <v>286</v>
      </c>
      <c r="H305" s="188"/>
      <c r="I305" s="137"/>
      <c r="J305" s="138">
        <f>ROUND(I305*H305,2)</f>
        <v>0</v>
      </c>
      <c r="K305" s="134" t="s">
        <v>19</v>
      </c>
      <c r="L305" s="33"/>
      <c r="M305" s="189" t="s">
        <v>19</v>
      </c>
      <c r="N305" s="190" t="s">
        <v>42</v>
      </c>
      <c r="O305" s="191"/>
      <c r="P305" s="192">
        <f>O305*H305</f>
        <v>0</v>
      </c>
      <c r="Q305" s="192">
        <v>0</v>
      </c>
      <c r="R305" s="192">
        <f>Q305*H305</f>
        <v>0</v>
      </c>
      <c r="S305" s="192">
        <v>0</v>
      </c>
      <c r="T305" s="193">
        <f>S305*H305</f>
        <v>0</v>
      </c>
      <c r="AR305" s="143" t="s">
        <v>170</v>
      </c>
      <c r="AT305" s="143" t="s">
        <v>165</v>
      </c>
      <c r="AU305" s="143" t="s">
        <v>79</v>
      </c>
      <c r="AY305" s="18" t="s">
        <v>163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0</v>
      </c>
      <c r="BL305" s="18" t="s">
        <v>170</v>
      </c>
      <c r="BM305" s="143" t="s">
        <v>453</v>
      </c>
    </row>
    <row r="306" spans="2:65" s="1" customFormat="1" ht="6.9" customHeight="1">
      <c r="B306" s="42"/>
      <c r="C306" s="43"/>
      <c r="D306" s="43"/>
      <c r="E306" s="43"/>
      <c r="F306" s="43"/>
      <c r="G306" s="43"/>
      <c r="H306" s="43"/>
      <c r="I306" s="43"/>
      <c r="J306" s="43"/>
      <c r="K306" s="43"/>
      <c r="L306" s="33"/>
    </row>
  </sheetData>
  <sheetProtection algorithmName="SHA-512" hashValue="CZdOgSRJzzABsozwZVPwBqtvTx12hqC3w+8wG2zg6f4ZPs5SCbZ5qVb0BEJfsQY8jfIXCGD4I3VLYah64Tawlg==" saltValue="34mlTUGXrC5wyUy0KlFx168oRd/aZ9exew+E1dM5sPZCDkKWrKOmhtcK4OSFs369eYM4MrMXkSbSWQzw1JTIJQ==" spinCount="100000" sheet="1" objects="1" scenarios="1" formatColumns="0" formatRows="0" autoFilter="0"/>
  <autoFilter ref="C93:K305" xr:uid="{00000000-0009-0000-0000-00000E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E00-000000000000}"/>
    <hyperlink ref="F124" r:id="rId2" xr:uid="{00000000-0004-0000-0E00-000001000000}"/>
    <hyperlink ref="F138" r:id="rId3" xr:uid="{00000000-0004-0000-0E00-000002000000}"/>
    <hyperlink ref="F151" r:id="rId4" xr:uid="{00000000-0004-0000-0E00-000003000000}"/>
    <hyperlink ref="F164" r:id="rId5" xr:uid="{00000000-0004-0000-0E00-000004000000}"/>
    <hyperlink ref="F177" r:id="rId6" xr:uid="{00000000-0004-0000-0E00-000005000000}"/>
    <hyperlink ref="F188" r:id="rId7" xr:uid="{00000000-0004-0000-0E00-000006000000}"/>
    <hyperlink ref="F195" r:id="rId8" xr:uid="{00000000-0004-0000-0E00-000007000000}"/>
    <hyperlink ref="F202" r:id="rId9" xr:uid="{00000000-0004-0000-0E00-000008000000}"/>
    <hyperlink ref="F215" r:id="rId10" xr:uid="{00000000-0004-0000-0E00-000009000000}"/>
    <hyperlink ref="F229" r:id="rId11" xr:uid="{00000000-0004-0000-0E00-00000A000000}"/>
    <hyperlink ref="F256" r:id="rId12" xr:uid="{00000000-0004-0000-0E00-00000B000000}"/>
    <hyperlink ref="F260" r:id="rId13" xr:uid="{00000000-0004-0000-0E00-00000C000000}"/>
    <hyperlink ref="F281" r:id="rId14" xr:uid="{00000000-0004-0000-0E00-00000D000000}"/>
    <hyperlink ref="F284" r:id="rId15" xr:uid="{00000000-0004-0000-0E00-00000E000000}"/>
    <hyperlink ref="F291" r:id="rId16" xr:uid="{00000000-0004-0000-0E00-00000F000000}"/>
    <hyperlink ref="F298" r:id="rId17" xr:uid="{00000000-0004-0000-0E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s="1" customFormat="1" ht="12" customHeight="1">
      <c r="B8" s="33"/>
      <c r="D8" s="28" t="s">
        <v>138</v>
      </c>
      <c r="L8" s="33"/>
    </row>
    <row r="9" spans="2:46" s="1" customFormat="1" ht="16.5" customHeight="1">
      <c r="B9" s="33"/>
      <c r="E9" s="287" t="s">
        <v>942</v>
      </c>
      <c r="F9" s="325"/>
      <c r="G9" s="325"/>
      <c r="H9" s="325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9. 3. 2026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3"/>
      <c r="G18" s="293"/>
      <c r="H18" s="293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92"/>
      <c r="E27" s="298" t="s">
        <v>19</v>
      </c>
      <c r="F27" s="298"/>
      <c r="G27" s="298"/>
      <c r="H27" s="298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37</v>
      </c>
      <c r="J30" s="64">
        <f>ROUND(J85,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" customHeight="1">
      <c r="B33" s="33"/>
      <c r="D33" s="53" t="s">
        <v>41</v>
      </c>
      <c r="E33" s="28" t="s">
        <v>42</v>
      </c>
      <c r="F33" s="84">
        <f>ROUND((SUM(BE85:BE233)),  2)</f>
        <v>0</v>
      </c>
      <c r="I33" s="94">
        <v>0.21</v>
      </c>
      <c r="J33" s="84">
        <f>ROUND(((SUM(BE85:BE233))*I33),  2)</f>
        <v>0</v>
      </c>
      <c r="L33" s="33"/>
    </row>
    <row r="34" spans="2:12" s="1" customFormat="1" ht="14.4" customHeight="1">
      <c r="B34" s="33"/>
      <c r="E34" s="28" t="s">
        <v>43</v>
      </c>
      <c r="F34" s="84">
        <f>ROUND((SUM(BF85:BF233)),  2)</f>
        <v>0</v>
      </c>
      <c r="I34" s="94">
        <v>0.12</v>
      </c>
      <c r="J34" s="84">
        <f>ROUND(((SUM(BF85:BF233))*I34),  2)</f>
        <v>0</v>
      </c>
      <c r="L34" s="33"/>
    </row>
    <row r="35" spans="2:12" s="1" customFormat="1" ht="14.4" hidden="1" customHeight="1">
      <c r="B35" s="33"/>
      <c r="E35" s="28" t="s">
        <v>44</v>
      </c>
      <c r="F35" s="84">
        <f>ROUND((SUM(BG85:BG233)),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45</v>
      </c>
      <c r="F36" s="84">
        <f>ROUND((SUM(BH85:BH233)),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ROUND((SUM(BI85:BI233)),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140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Novostavba skateparkového hřiště, Bystřice pod Hostýnem revize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138</v>
      </c>
      <c r="L49" s="33"/>
    </row>
    <row r="50" spans="2:47" s="1" customFormat="1" ht="16.5" customHeight="1">
      <c r="B50" s="33"/>
      <c r="E50" s="287" t="str">
        <f>E9</f>
        <v>03 - Betonové podlahy skateparku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9. 3. 2026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Město Bystřice pod Hostýnem</v>
      </c>
      <c r="I54" s="28" t="s">
        <v>31</v>
      </c>
      <c r="J54" s="31" t="str">
        <f>E21</f>
        <v>Michal Langoš, Hranice na Moravě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141</v>
      </c>
      <c r="D57" s="95"/>
      <c r="E57" s="95"/>
      <c r="F57" s="95"/>
      <c r="G57" s="95"/>
      <c r="H57" s="95"/>
      <c r="I57" s="95"/>
      <c r="J57" s="102" t="s">
        <v>142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69</v>
      </c>
      <c r="J59" s="64">
        <f>J85</f>
        <v>0</v>
      </c>
      <c r="L59" s="33"/>
      <c r="AU59" s="18" t="s">
        <v>143</v>
      </c>
    </row>
    <row r="60" spans="2:47" s="8" customFormat="1" ht="24.9" customHeight="1">
      <c r="B60" s="104"/>
      <c r="D60" s="105" t="s">
        <v>144</v>
      </c>
      <c r="E60" s="106"/>
      <c r="F60" s="106"/>
      <c r="G60" s="106"/>
      <c r="H60" s="106"/>
      <c r="I60" s="106"/>
      <c r="J60" s="107">
        <f>J86</f>
        <v>0</v>
      </c>
      <c r="L60" s="104"/>
    </row>
    <row r="61" spans="2:47" s="9" customFormat="1" ht="19.95" customHeight="1">
      <c r="B61" s="108"/>
      <c r="D61" s="109" t="s">
        <v>291</v>
      </c>
      <c r="E61" s="110"/>
      <c r="F61" s="110"/>
      <c r="G61" s="110"/>
      <c r="H61" s="110"/>
      <c r="I61" s="110"/>
      <c r="J61" s="111">
        <f>J87</f>
        <v>0</v>
      </c>
      <c r="L61" s="108"/>
    </row>
    <row r="62" spans="2:47" s="9" customFormat="1" ht="19.95" customHeight="1">
      <c r="B62" s="108"/>
      <c r="D62" s="109" t="s">
        <v>368</v>
      </c>
      <c r="E62" s="110"/>
      <c r="F62" s="110"/>
      <c r="G62" s="110"/>
      <c r="H62" s="110"/>
      <c r="I62" s="110"/>
      <c r="J62" s="111">
        <f>J121</f>
        <v>0</v>
      </c>
      <c r="L62" s="108"/>
    </row>
    <row r="63" spans="2:47" s="9" customFormat="1" ht="19.95" customHeight="1">
      <c r="B63" s="108"/>
      <c r="D63" s="109" t="s">
        <v>369</v>
      </c>
      <c r="E63" s="110"/>
      <c r="F63" s="110"/>
      <c r="G63" s="110"/>
      <c r="H63" s="110"/>
      <c r="I63" s="110"/>
      <c r="J63" s="111">
        <f>J206</f>
        <v>0</v>
      </c>
      <c r="L63" s="108"/>
    </row>
    <row r="64" spans="2:47" s="9" customFormat="1" ht="19.95" customHeight="1">
      <c r="B64" s="108"/>
      <c r="D64" s="109" t="s">
        <v>292</v>
      </c>
      <c r="E64" s="110"/>
      <c r="F64" s="110"/>
      <c r="G64" s="110"/>
      <c r="H64" s="110"/>
      <c r="I64" s="110"/>
      <c r="J64" s="111">
        <f>J229</f>
        <v>0</v>
      </c>
      <c r="L64" s="108"/>
    </row>
    <row r="65" spans="2:12" s="8" customFormat="1" ht="24.9" customHeight="1">
      <c r="B65" s="104"/>
      <c r="D65" s="105" t="s">
        <v>147</v>
      </c>
      <c r="E65" s="106"/>
      <c r="F65" s="106"/>
      <c r="G65" s="106"/>
      <c r="H65" s="106"/>
      <c r="I65" s="106"/>
      <c r="J65" s="107">
        <f>J232</f>
        <v>0</v>
      </c>
      <c r="L65" s="104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148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3" t="str">
        <f>E7</f>
        <v>Novostavba skateparkového hřiště, Bystřice pod Hostýnem revize</v>
      </c>
      <c r="F75" s="324"/>
      <c r="G75" s="324"/>
      <c r="H75" s="324"/>
      <c r="L75" s="33"/>
    </row>
    <row r="76" spans="2:12" s="1" customFormat="1" ht="12" customHeight="1">
      <c r="B76" s="33"/>
      <c r="C76" s="28" t="s">
        <v>138</v>
      </c>
      <c r="L76" s="33"/>
    </row>
    <row r="77" spans="2:12" s="1" customFormat="1" ht="16.5" customHeight="1">
      <c r="B77" s="33"/>
      <c r="E77" s="287" t="str">
        <f>E9</f>
        <v>03 - Betonové podlahy skateparku</v>
      </c>
      <c r="F77" s="325"/>
      <c r="G77" s="325"/>
      <c r="H77" s="325"/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21</v>
      </c>
      <c r="F79" s="26" t="str">
        <f>F12</f>
        <v xml:space="preserve"> </v>
      </c>
      <c r="I79" s="28" t="s">
        <v>23</v>
      </c>
      <c r="J79" s="50" t="str">
        <f>IF(J12="","",J12)</f>
        <v>9. 3. 2026</v>
      </c>
      <c r="L79" s="33"/>
    </row>
    <row r="80" spans="2:12" s="1" customFormat="1" ht="6.9" customHeight="1">
      <c r="B80" s="33"/>
      <c r="L80" s="33"/>
    </row>
    <row r="81" spans="2:65" s="1" customFormat="1" ht="25.65" customHeight="1">
      <c r="B81" s="33"/>
      <c r="C81" s="28" t="s">
        <v>25</v>
      </c>
      <c r="F81" s="26" t="str">
        <f>E15</f>
        <v>Město Bystřice pod Hostýnem</v>
      </c>
      <c r="I81" s="28" t="s">
        <v>31</v>
      </c>
      <c r="J81" s="31" t="str">
        <f>E21</f>
        <v>Michal Langoš, Hranice na Moravě</v>
      </c>
      <c r="L81" s="33"/>
    </row>
    <row r="82" spans="2:65" s="1" customFormat="1" ht="15.15" customHeight="1">
      <c r="B82" s="33"/>
      <c r="C82" s="28" t="s">
        <v>29</v>
      </c>
      <c r="F82" s="26" t="str">
        <f>IF(E18="","",E18)</f>
        <v>Vyplň údaj</v>
      </c>
      <c r="I82" s="28" t="s">
        <v>34</v>
      </c>
      <c r="J82" s="31" t="str">
        <f>E24</f>
        <v xml:space="preserve"> </v>
      </c>
      <c r="L82" s="33"/>
    </row>
    <row r="83" spans="2:65" s="1" customFormat="1" ht="10.35" customHeight="1">
      <c r="B83" s="33"/>
      <c r="L83" s="33"/>
    </row>
    <row r="84" spans="2:65" s="10" customFormat="1" ht="29.25" customHeight="1">
      <c r="B84" s="112"/>
      <c r="C84" s="113" t="s">
        <v>149</v>
      </c>
      <c r="D84" s="114" t="s">
        <v>56</v>
      </c>
      <c r="E84" s="114" t="s">
        <v>52</v>
      </c>
      <c r="F84" s="114" t="s">
        <v>53</v>
      </c>
      <c r="G84" s="114" t="s">
        <v>150</v>
      </c>
      <c r="H84" s="114" t="s">
        <v>151</v>
      </c>
      <c r="I84" s="114" t="s">
        <v>152</v>
      </c>
      <c r="J84" s="114" t="s">
        <v>142</v>
      </c>
      <c r="K84" s="115" t="s">
        <v>153</v>
      </c>
      <c r="L84" s="112"/>
      <c r="M84" s="57" t="s">
        <v>19</v>
      </c>
      <c r="N84" s="58" t="s">
        <v>41</v>
      </c>
      <c r="O84" s="58" t="s">
        <v>154</v>
      </c>
      <c r="P84" s="58" t="s">
        <v>155</v>
      </c>
      <c r="Q84" s="58" t="s">
        <v>156</v>
      </c>
      <c r="R84" s="58" t="s">
        <v>157</v>
      </c>
      <c r="S84" s="58" t="s">
        <v>158</v>
      </c>
      <c r="T84" s="59" t="s">
        <v>159</v>
      </c>
    </row>
    <row r="85" spans="2:65" s="1" customFormat="1" ht="22.8" customHeight="1">
      <c r="B85" s="33"/>
      <c r="C85" s="62" t="s">
        <v>160</v>
      </c>
      <c r="J85" s="116">
        <f>BK85</f>
        <v>0</v>
      </c>
      <c r="L85" s="33"/>
      <c r="M85" s="60"/>
      <c r="N85" s="51"/>
      <c r="O85" s="51"/>
      <c r="P85" s="117">
        <f>P86+P232</f>
        <v>0</v>
      </c>
      <c r="Q85" s="51"/>
      <c r="R85" s="117">
        <f>R86+R232</f>
        <v>447.78256309000005</v>
      </c>
      <c r="S85" s="51"/>
      <c r="T85" s="118">
        <f>T86+T232</f>
        <v>0</v>
      </c>
      <c r="AT85" s="18" t="s">
        <v>70</v>
      </c>
      <c r="AU85" s="18" t="s">
        <v>143</v>
      </c>
      <c r="BK85" s="119">
        <f>BK86+BK232</f>
        <v>0</v>
      </c>
    </row>
    <row r="86" spans="2:65" s="11" customFormat="1" ht="25.95" customHeight="1">
      <c r="B86" s="120"/>
      <c r="D86" s="121" t="s">
        <v>70</v>
      </c>
      <c r="E86" s="122" t="s">
        <v>161</v>
      </c>
      <c r="F86" s="122" t="s">
        <v>162</v>
      </c>
      <c r="I86" s="123"/>
      <c r="J86" s="124">
        <f>BK86</f>
        <v>0</v>
      </c>
      <c r="L86" s="120"/>
      <c r="M86" s="125"/>
      <c r="P86" s="126">
        <f>P87+P121+P206+P229</f>
        <v>0</v>
      </c>
      <c r="R86" s="126">
        <f>R87+R121+R206+R229</f>
        <v>447.78256309000005</v>
      </c>
      <c r="T86" s="127">
        <f>T87+T121+T206+T229</f>
        <v>0</v>
      </c>
      <c r="AR86" s="121" t="s">
        <v>79</v>
      </c>
      <c r="AT86" s="128" t="s">
        <v>70</v>
      </c>
      <c r="AU86" s="128" t="s">
        <v>71</v>
      </c>
      <c r="AY86" s="121" t="s">
        <v>163</v>
      </c>
      <c r="BK86" s="129">
        <f>BK87+BK121+BK206+BK229</f>
        <v>0</v>
      </c>
    </row>
    <row r="87" spans="2:65" s="11" customFormat="1" ht="22.8" customHeight="1">
      <c r="B87" s="120"/>
      <c r="D87" s="121" t="s">
        <v>70</v>
      </c>
      <c r="E87" s="130" t="s">
        <v>81</v>
      </c>
      <c r="F87" s="130" t="s">
        <v>296</v>
      </c>
      <c r="I87" s="123"/>
      <c r="J87" s="131">
        <f>BK87</f>
        <v>0</v>
      </c>
      <c r="L87" s="120"/>
      <c r="M87" s="125"/>
      <c r="P87" s="126">
        <f>SUM(P88:P120)</f>
        <v>0</v>
      </c>
      <c r="R87" s="126">
        <f>SUM(R88:R120)</f>
        <v>274.61184080000004</v>
      </c>
      <c r="T87" s="127">
        <f>SUM(T88:T120)</f>
        <v>0</v>
      </c>
      <c r="AR87" s="121" t="s">
        <v>79</v>
      </c>
      <c r="AT87" s="128" t="s">
        <v>70</v>
      </c>
      <c r="AU87" s="128" t="s">
        <v>79</v>
      </c>
      <c r="AY87" s="121" t="s">
        <v>163</v>
      </c>
      <c r="BK87" s="129">
        <f>SUM(BK88:BK120)</f>
        <v>0</v>
      </c>
    </row>
    <row r="88" spans="2:65" s="1" customFormat="1" ht="24.15" customHeight="1">
      <c r="B88" s="33"/>
      <c r="C88" s="132" t="s">
        <v>79</v>
      </c>
      <c r="D88" s="132" t="s">
        <v>165</v>
      </c>
      <c r="E88" s="133" t="s">
        <v>370</v>
      </c>
      <c r="F88" s="134" t="s">
        <v>371</v>
      </c>
      <c r="G88" s="135" t="s">
        <v>185</v>
      </c>
      <c r="H88" s="136">
        <v>423.46</v>
      </c>
      <c r="I88" s="137"/>
      <c r="J88" s="138">
        <f>ROUND(I88*H88,2)</f>
        <v>0</v>
      </c>
      <c r="K88" s="134" t="s">
        <v>169</v>
      </c>
      <c r="L88" s="33"/>
      <c r="M88" s="139" t="s">
        <v>19</v>
      </c>
      <c r="N88" s="140" t="s">
        <v>42</v>
      </c>
      <c r="P88" s="141">
        <f>O88*H88</f>
        <v>0</v>
      </c>
      <c r="Q88" s="141">
        <v>1.3999999999999999E-4</v>
      </c>
      <c r="R88" s="141">
        <f>Q88*H88</f>
        <v>5.9284399999999994E-2</v>
      </c>
      <c r="S88" s="141">
        <v>0</v>
      </c>
      <c r="T88" s="142">
        <f>S88*H88</f>
        <v>0</v>
      </c>
      <c r="AR88" s="143" t="s">
        <v>170</v>
      </c>
      <c r="AT88" s="143" t="s">
        <v>165</v>
      </c>
      <c r="AU88" s="143" t="s">
        <v>81</v>
      </c>
      <c r="AY88" s="18" t="s">
        <v>163</v>
      </c>
      <c r="BE88" s="144">
        <f>IF(N88="základní",J88,0)</f>
        <v>0</v>
      </c>
      <c r="BF88" s="144">
        <f>IF(N88="snížená",J88,0)</f>
        <v>0</v>
      </c>
      <c r="BG88" s="144">
        <f>IF(N88="zákl. přenesená",J88,0)</f>
        <v>0</v>
      </c>
      <c r="BH88" s="144">
        <f>IF(N88="sníž. přenesená",J88,0)</f>
        <v>0</v>
      </c>
      <c r="BI88" s="144">
        <f>IF(N88="nulová",J88,0)</f>
        <v>0</v>
      </c>
      <c r="BJ88" s="18" t="s">
        <v>79</v>
      </c>
      <c r="BK88" s="144">
        <f>ROUND(I88*H88,2)</f>
        <v>0</v>
      </c>
      <c r="BL88" s="18" t="s">
        <v>170</v>
      </c>
      <c r="BM88" s="143" t="s">
        <v>943</v>
      </c>
    </row>
    <row r="89" spans="2:65" s="1" customFormat="1" ht="10.199999999999999">
      <c r="B89" s="33"/>
      <c r="D89" s="145" t="s">
        <v>172</v>
      </c>
      <c r="F89" s="146" t="s">
        <v>373</v>
      </c>
      <c r="I89" s="147"/>
      <c r="L89" s="33"/>
      <c r="M89" s="148"/>
      <c r="T89" s="54"/>
      <c r="AT89" s="18" t="s">
        <v>172</v>
      </c>
      <c r="AU89" s="18" t="s">
        <v>81</v>
      </c>
    </row>
    <row r="90" spans="2:65" s="12" customFormat="1" ht="10.199999999999999">
      <c r="B90" s="149"/>
      <c r="D90" s="150" t="s">
        <v>174</v>
      </c>
      <c r="E90" s="151" t="s">
        <v>19</v>
      </c>
      <c r="F90" s="152" t="s">
        <v>944</v>
      </c>
      <c r="H90" s="151" t="s">
        <v>19</v>
      </c>
      <c r="I90" s="153"/>
      <c r="L90" s="149"/>
      <c r="M90" s="154"/>
      <c r="T90" s="155"/>
      <c r="AT90" s="151" t="s">
        <v>174</v>
      </c>
      <c r="AU90" s="151" t="s">
        <v>81</v>
      </c>
      <c r="AV90" s="12" t="s">
        <v>79</v>
      </c>
      <c r="AW90" s="12" t="s">
        <v>33</v>
      </c>
      <c r="AX90" s="12" t="s">
        <v>71</v>
      </c>
      <c r="AY90" s="151" t="s">
        <v>163</v>
      </c>
    </row>
    <row r="91" spans="2:65" s="12" customFormat="1" ht="10.199999999999999">
      <c r="B91" s="149"/>
      <c r="D91" s="150" t="s">
        <v>174</v>
      </c>
      <c r="E91" s="151" t="s">
        <v>19</v>
      </c>
      <c r="F91" s="152" t="s">
        <v>945</v>
      </c>
      <c r="H91" s="151" t="s">
        <v>19</v>
      </c>
      <c r="I91" s="153"/>
      <c r="L91" s="149"/>
      <c r="M91" s="154"/>
      <c r="T91" s="155"/>
      <c r="AT91" s="151" t="s">
        <v>174</v>
      </c>
      <c r="AU91" s="151" t="s">
        <v>81</v>
      </c>
      <c r="AV91" s="12" t="s">
        <v>79</v>
      </c>
      <c r="AW91" s="12" t="s">
        <v>33</v>
      </c>
      <c r="AX91" s="12" t="s">
        <v>71</v>
      </c>
      <c r="AY91" s="151" t="s">
        <v>163</v>
      </c>
    </row>
    <row r="92" spans="2:65" s="12" customFormat="1" ht="10.199999999999999">
      <c r="B92" s="149"/>
      <c r="D92" s="150" t="s">
        <v>174</v>
      </c>
      <c r="E92" s="151" t="s">
        <v>19</v>
      </c>
      <c r="F92" s="152" t="s">
        <v>946</v>
      </c>
      <c r="H92" s="151" t="s">
        <v>19</v>
      </c>
      <c r="I92" s="153"/>
      <c r="L92" s="149"/>
      <c r="M92" s="154"/>
      <c r="T92" s="155"/>
      <c r="AT92" s="151" t="s">
        <v>174</v>
      </c>
      <c r="AU92" s="151" t="s">
        <v>81</v>
      </c>
      <c r="AV92" s="12" t="s">
        <v>79</v>
      </c>
      <c r="AW92" s="12" t="s">
        <v>33</v>
      </c>
      <c r="AX92" s="12" t="s">
        <v>71</v>
      </c>
      <c r="AY92" s="151" t="s">
        <v>163</v>
      </c>
    </row>
    <row r="93" spans="2:65" s="13" customFormat="1" ht="10.199999999999999">
      <c r="B93" s="156"/>
      <c r="D93" s="150" t="s">
        <v>174</v>
      </c>
      <c r="E93" s="157" t="s">
        <v>19</v>
      </c>
      <c r="F93" s="158" t="s">
        <v>947</v>
      </c>
      <c r="H93" s="159">
        <v>26.4</v>
      </c>
      <c r="I93" s="160"/>
      <c r="L93" s="156"/>
      <c r="M93" s="161"/>
      <c r="T93" s="162"/>
      <c r="AT93" s="157" t="s">
        <v>174</v>
      </c>
      <c r="AU93" s="157" t="s">
        <v>81</v>
      </c>
      <c r="AV93" s="13" t="s">
        <v>81</v>
      </c>
      <c r="AW93" s="13" t="s">
        <v>33</v>
      </c>
      <c r="AX93" s="13" t="s">
        <v>71</v>
      </c>
      <c r="AY93" s="157" t="s">
        <v>163</v>
      </c>
    </row>
    <row r="94" spans="2:65" s="12" customFormat="1" ht="10.199999999999999">
      <c r="B94" s="149"/>
      <c r="D94" s="150" t="s">
        <v>174</v>
      </c>
      <c r="E94" s="151" t="s">
        <v>19</v>
      </c>
      <c r="F94" s="152" t="s">
        <v>948</v>
      </c>
      <c r="H94" s="151" t="s">
        <v>19</v>
      </c>
      <c r="I94" s="153"/>
      <c r="L94" s="149"/>
      <c r="M94" s="154"/>
      <c r="T94" s="155"/>
      <c r="AT94" s="151" t="s">
        <v>174</v>
      </c>
      <c r="AU94" s="151" t="s">
        <v>81</v>
      </c>
      <c r="AV94" s="12" t="s">
        <v>79</v>
      </c>
      <c r="AW94" s="12" t="s">
        <v>33</v>
      </c>
      <c r="AX94" s="12" t="s">
        <v>71</v>
      </c>
      <c r="AY94" s="151" t="s">
        <v>163</v>
      </c>
    </row>
    <row r="95" spans="2:65" s="13" customFormat="1" ht="10.199999999999999">
      <c r="B95" s="156"/>
      <c r="D95" s="150" t="s">
        <v>174</v>
      </c>
      <c r="E95" s="157" t="s">
        <v>19</v>
      </c>
      <c r="F95" s="158" t="s">
        <v>949</v>
      </c>
      <c r="H95" s="159">
        <v>290.27999999999997</v>
      </c>
      <c r="I95" s="160"/>
      <c r="L95" s="156"/>
      <c r="M95" s="161"/>
      <c r="T95" s="162"/>
      <c r="AT95" s="157" t="s">
        <v>174</v>
      </c>
      <c r="AU95" s="157" t="s">
        <v>81</v>
      </c>
      <c r="AV95" s="13" t="s">
        <v>81</v>
      </c>
      <c r="AW95" s="13" t="s">
        <v>33</v>
      </c>
      <c r="AX95" s="13" t="s">
        <v>71</v>
      </c>
      <c r="AY95" s="157" t="s">
        <v>163</v>
      </c>
    </row>
    <row r="96" spans="2:65" s="12" customFormat="1" ht="10.199999999999999">
      <c r="B96" s="149"/>
      <c r="D96" s="150" t="s">
        <v>174</v>
      </c>
      <c r="E96" s="151" t="s">
        <v>19</v>
      </c>
      <c r="F96" s="152" t="s">
        <v>950</v>
      </c>
      <c r="H96" s="151" t="s">
        <v>19</v>
      </c>
      <c r="I96" s="153"/>
      <c r="L96" s="149"/>
      <c r="M96" s="154"/>
      <c r="T96" s="155"/>
      <c r="AT96" s="151" t="s">
        <v>174</v>
      </c>
      <c r="AU96" s="151" t="s">
        <v>81</v>
      </c>
      <c r="AV96" s="12" t="s">
        <v>79</v>
      </c>
      <c r="AW96" s="12" t="s">
        <v>33</v>
      </c>
      <c r="AX96" s="12" t="s">
        <v>71</v>
      </c>
      <c r="AY96" s="151" t="s">
        <v>163</v>
      </c>
    </row>
    <row r="97" spans="2:65" s="13" customFormat="1" ht="10.199999999999999">
      <c r="B97" s="156"/>
      <c r="D97" s="150" t="s">
        <v>174</v>
      </c>
      <c r="E97" s="157" t="s">
        <v>19</v>
      </c>
      <c r="F97" s="158" t="s">
        <v>951</v>
      </c>
      <c r="H97" s="159">
        <v>106.78</v>
      </c>
      <c r="I97" s="160"/>
      <c r="L97" s="156"/>
      <c r="M97" s="161"/>
      <c r="T97" s="162"/>
      <c r="AT97" s="157" t="s">
        <v>174</v>
      </c>
      <c r="AU97" s="157" t="s">
        <v>81</v>
      </c>
      <c r="AV97" s="13" t="s">
        <v>81</v>
      </c>
      <c r="AW97" s="13" t="s">
        <v>33</v>
      </c>
      <c r="AX97" s="13" t="s">
        <v>71</v>
      </c>
      <c r="AY97" s="157" t="s">
        <v>163</v>
      </c>
    </row>
    <row r="98" spans="2:65" s="14" customFormat="1" ht="10.199999999999999">
      <c r="B98" s="163"/>
      <c r="D98" s="150" t="s">
        <v>174</v>
      </c>
      <c r="E98" s="164" t="s">
        <v>19</v>
      </c>
      <c r="F98" s="165" t="s">
        <v>177</v>
      </c>
      <c r="H98" s="166">
        <v>423.45999999999992</v>
      </c>
      <c r="I98" s="167"/>
      <c r="L98" s="163"/>
      <c r="M98" s="168"/>
      <c r="T98" s="169"/>
      <c r="AT98" s="164" t="s">
        <v>174</v>
      </c>
      <c r="AU98" s="164" t="s">
        <v>81</v>
      </c>
      <c r="AV98" s="14" t="s">
        <v>170</v>
      </c>
      <c r="AW98" s="14" t="s">
        <v>33</v>
      </c>
      <c r="AX98" s="14" t="s">
        <v>79</v>
      </c>
      <c r="AY98" s="164" t="s">
        <v>163</v>
      </c>
    </row>
    <row r="99" spans="2:65" s="1" customFormat="1" ht="16.5" customHeight="1">
      <c r="B99" s="33"/>
      <c r="C99" s="178" t="s">
        <v>81</v>
      </c>
      <c r="D99" s="178" t="s">
        <v>241</v>
      </c>
      <c r="E99" s="179" t="s">
        <v>383</v>
      </c>
      <c r="F99" s="180" t="s">
        <v>384</v>
      </c>
      <c r="G99" s="181" t="s">
        <v>185</v>
      </c>
      <c r="H99" s="182">
        <v>501.58800000000002</v>
      </c>
      <c r="I99" s="183"/>
      <c r="J99" s="184">
        <f>ROUND(I99*H99,2)</f>
        <v>0</v>
      </c>
      <c r="K99" s="180" t="s">
        <v>169</v>
      </c>
      <c r="L99" s="185"/>
      <c r="M99" s="186" t="s">
        <v>19</v>
      </c>
      <c r="N99" s="187" t="s">
        <v>42</v>
      </c>
      <c r="P99" s="141">
        <f>O99*H99</f>
        <v>0</v>
      </c>
      <c r="Q99" s="141">
        <v>2.9999999999999997E-4</v>
      </c>
      <c r="R99" s="141">
        <f>Q99*H99</f>
        <v>0.15047639999999998</v>
      </c>
      <c r="S99" s="141">
        <v>0</v>
      </c>
      <c r="T99" s="142">
        <f>S99*H99</f>
        <v>0</v>
      </c>
      <c r="AR99" s="143" t="s">
        <v>176</v>
      </c>
      <c r="AT99" s="143" t="s">
        <v>241</v>
      </c>
      <c r="AU99" s="143" t="s">
        <v>81</v>
      </c>
      <c r="AY99" s="18" t="s">
        <v>163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79</v>
      </c>
      <c r="BK99" s="144">
        <f>ROUND(I99*H99,2)</f>
        <v>0</v>
      </c>
      <c r="BL99" s="18" t="s">
        <v>170</v>
      </c>
      <c r="BM99" s="143" t="s">
        <v>952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944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945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946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947</v>
      </c>
      <c r="H103" s="159">
        <v>26.4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2" customFormat="1" ht="10.199999999999999">
      <c r="B104" s="149"/>
      <c r="D104" s="150" t="s">
        <v>174</v>
      </c>
      <c r="E104" s="151" t="s">
        <v>19</v>
      </c>
      <c r="F104" s="152" t="s">
        <v>948</v>
      </c>
      <c r="H104" s="151" t="s">
        <v>19</v>
      </c>
      <c r="I104" s="153"/>
      <c r="L104" s="149"/>
      <c r="M104" s="154"/>
      <c r="T104" s="155"/>
      <c r="AT104" s="151" t="s">
        <v>174</v>
      </c>
      <c r="AU104" s="151" t="s">
        <v>81</v>
      </c>
      <c r="AV104" s="12" t="s">
        <v>79</v>
      </c>
      <c r="AW104" s="12" t="s">
        <v>33</v>
      </c>
      <c r="AX104" s="12" t="s">
        <v>71</v>
      </c>
      <c r="AY104" s="151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949</v>
      </c>
      <c r="H105" s="159">
        <v>290.27999999999997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2" customFormat="1" ht="10.199999999999999">
      <c r="B106" s="149"/>
      <c r="D106" s="150" t="s">
        <v>174</v>
      </c>
      <c r="E106" s="151" t="s">
        <v>19</v>
      </c>
      <c r="F106" s="152" t="s">
        <v>950</v>
      </c>
      <c r="H106" s="151" t="s">
        <v>19</v>
      </c>
      <c r="I106" s="153"/>
      <c r="L106" s="149"/>
      <c r="M106" s="154"/>
      <c r="T106" s="155"/>
      <c r="AT106" s="151" t="s">
        <v>174</v>
      </c>
      <c r="AU106" s="151" t="s">
        <v>81</v>
      </c>
      <c r="AV106" s="12" t="s">
        <v>79</v>
      </c>
      <c r="AW106" s="12" t="s">
        <v>33</v>
      </c>
      <c r="AX106" s="12" t="s">
        <v>71</v>
      </c>
      <c r="AY106" s="151" t="s">
        <v>163</v>
      </c>
    </row>
    <row r="107" spans="2:65" s="13" customFormat="1" ht="10.199999999999999">
      <c r="B107" s="156"/>
      <c r="D107" s="150" t="s">
        <v>174</v>
      </c>
      <c r="E107" s="157" t="s">
        <v>19</v>
      </c>
      <c r="F107" s="158" t="s">
        <v>951</v>
      </c>
      <c r="H107" s="159">
        <v>106.78</v>
      </c>
      <c r="I107" s="160"/>
      <c r="L107" s="156"/>
      <c r="M107" s="161"/>
      <c r="T107" s="162"/>
      <c r="AT107" s="157" t="s">
        <v>174</v>
      </c>
      <c r="AU107" s="157" t="s">
        <v>81</v>
      </c>
      <c r="AV107" s="13" t="s">
        <v>81</v>
      </c>
      <c r="AW107" s="13" t="s">
        <v>33</v>
      </c>
      <c r="AX107" s="13" t="s">
        <v>71</v>
      </c>
      <c r="AY107" s="157" t="s">
        <v>163</v>
      </c>
    </row>
    <row r="108" spans="2:65" s="14" customFormat="1" ht="10.199999999999999">
      <c r="B108" s="163"/>
      <c r="D108" s="150" t="s">
        <v>174</v>
      </c>
      <c r="E108" s="164" t="s">
        <v>19</v>
      </c>
      <c r="F108" s="165" t="s">
        <v>177</v>
      </c>
      <c r="H108" s="166">
        <v>423.45999999999992</v>
      </c>
      <c r="I108" s="167"/>
      <c r="L108" s="163"/>
      <c r="M108" s="168"/>
      <c r="T108" s="169"/>
      <c r="AT108" s="164" t="s">
        <v>174</v>
      </c>
      <c r="AU108" s="164" t="s">
        <v>81</v>
      </c>
      <c r="AV108" s="14" t="s">
        <v>170</v>
      </c>
      <c r="AW108" s="14" t="s">
        <v>33</v>
      </c>
      <c r="AX108" s="14" t="s">
        <v>79</v>
      </c>
      <c r="AY108" s="164" t="s">
        <v>163</v>
      </c>
    </row>
    <row r="109" spans="2:65" s="13" customFormat="1" ht="10.199999999999999">
      <c r="B109" s="156"/>
      <c r="D109" s="150" t="s">
        <v>174</v>
      </c>
      <c r="F109" s="158" t="s">
        <v>953</v>
      </c>
      <c r="H109" s="159">
        <v>501.58800000000002</v>
      </c>
      <c r="I109" s="160"/>
      <c r="L109" s="156"/>
      <c r="M109" s="161"/>
      <c r="T109" s="162"/>
      <c r="AT109" s="157" t="s">
        <v>174</v>
      </c>
      <c r="AU109" s="157" t="s">
        <v>81</v>
      </c>
      <c r="AV109" s="13" t="s">
        <v>81</v>
      </c>
      <c r="AW109" s="13" t="s">
        <v>4</v>
      </c>
      <c r="AX109" s="13" t="s">
        <v>79</v>
      </c>
      <c r="AY109" s="157" t="s">
        <v>163</v>
      </c>
    </row>
    <row r="110" spans="2:65" s="1" customFormat="1" ht="16.5" customHeight="1">
      <c r="B110" s="33"/>
      <c r="C110" s="132" t="s">
        <v>182</v>
      </c>
      <c r="D110" s="132" t="s">
        <v>165</v>
      </c>
      <c r="E110" s="133" t="s">
        <v>387</v>
      </c>
      <c r="F110" s="134" t="s">
        <v>388</v>
      </c>
      <c r="G110" s="135" t="s">
        <v>191</v>
      </c>
      <c r="H110" s="136">
        <v>127.038</v>
      </c>
      <c r="I110" s="137"/>
      <c r="J110" s="138">
        <f>ROUND(I110*H110,2)</f>
        <v>0</v>
      </c>
      <c r="K110" s="134" t="s">
        <v>169</v>
      </c>
      <c r="L110" s="33"/>
      <c r="M110" s="139" t="s">
        <v>19</v>
      </c>
      <c r="N110" s="140" t="s">
        <v>42</v>
      </c>
      <c r="P110" s="141">
        <f>O110*H110</f>
        <v>0</v>
      </c>
      <c r="Q110" s="141">
        <v>2.16</v>
      </c>
      <c r="R110" s="141">
        <f>Q110*H110</f>
        <v>274.40208000000001</v>
      </c>
      <c r="S110" s="141">
        <v>0</v>
      </c>
      <c r="T110" s="142">
        <f>S110*H110</f>
        <v>0</v>
      </c>
      <c r="AR110" s="143" t="s">
        <v>170</v>
      </c>
      <c r="AT110" s="143" t="s">
        <v>165</v>
      </c>
      <c r="AU110" s="143" t="s">
        <v>81</v>
      </c>
      <c r="AY110" s="18" t="s">
        <v>163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0</v>
      </c>
      <c r="BL110" s="18" t="s">
        <v>170</v>
      </c>
      <c r="BM110" s="143" t="s">
        <v>954</v>
      </c>
    </row>
    <row r="111" spans="2:65" s="1" customFormat="1" ht="10.199999999999999">
      <c r="B111" s="33"/>
      <c r="D111" s="145" t="s">
        <v>172</v>
      </c>
      <c r="F111" s="146" t="s">
        <v>390</v>
      </c>
      <c r="I111" s="147"/>
      <c r="L111" s="33"/>
      <c r="M111" s="148"/>
      <c r="T111" s="54"/>
      <c r="AT111" s="18" t="s">
        <v>172</v>
      </c>
      <c r="AU111" s="18" t="s">
        <v>81</v>
      </c>
    </row>
    <row r="112" spans="2:65" s="12" customFormat="1" ht="10.199999999999999">
      <c r="B112" s="149"/>
      <c r="D112" s="150" t="s">
        <v>174</v>
      </c>
      <c r="E112" s="151" t="s">
        <v>19</v>
      </c>
      <c r="F112" s="152" t="s">
        <v>944</v>
      </c>
      <c r="H112" s="151" t="s">
        <v>19</v>
      </c>
      <c r="I112" s="153"/>
      <c r="L112" s="149"/>
      <c r="M112" s="154"/>
      <c r="T112" s="155"/>
      <c r="AT112" s="151" t="s">
        <v>174</v>
      </c>
      <c r="AU112" s="151" t="s">
        <v>81</v>
      </c>
      <c r="AV112" s="12" t="s">
        <v>79</v>
      </c>
      <c r="AW112" s="12" t="s">
        <v>33</v>
      </c>
      <c r="AX112" s="12" t="s">
        <v>71</v>
      </c>
      <c r="AY112" s="151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945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2" customFormat="1" ht="10.199999999999999">
      <c r="B114" s="149"/>
      <c r="D114" s="150" t="s">
        <v>174</v>
      </c>
      <c r="E114" s="151" t="s">
        <v>19</v>
      </c>
      <c r="F114" s="152" t="s">
        <v>946</v>
      </c>
      <c r="H114" s="151" t="s">
        <v>19</v>
      </c>
      <c r="I114" s="153"/>
      <c r="L114" s="149"/>
      <c r="M114" s="154"/>
      <c r="T114" s="155"/>
      <c r="AT114" s="151" t="s">
        <v>174</v>
      </c>
      <c r="AU114" s="151" t="s">
        <v>81</v>
      </c>
      <c r="AV114" s="12" t="s">
        <v>79</v>
      </c>
      <c r="AW114" s="12" t="s">
        <v>33</v>
      </c>
      <c r="AX114" s="12" t="s">
        <v>71</v>
      </c>
      <c r="AY114" s="151" t="s">
        <v>163</v>
      </c>
    </row>
    <row r="115" spans="2:65" s="13" customFormat="1" ht="10.199999999999999">
      <c r="B115" s="156"/>
      <c r="D115" s="150" t="s">
        <v>174</v>
      </c>
      <c r="E115" s="157" t="s">
        <v>19</v>
      </c>
      <c r="F115" s="158" t="s">
        <v>955</v>
      </c>
      <c r="H115" s="159">
        <v>7.92</v>
      </c>
      <c r="I115" s="160"/>
      <c r="L115" s="156"/>
      <c r="M115" s="161"/>
      <c r="T115" s="162"/>
      <c r="AT115" s="157" t="s">
        <v>174</v>
      </c>
      <c r="AU115" s="157" t="s">
        <v>81</v>
      </c>
      <c r="AV115" s="13" t="s">
        <v>81</v>
      </c>
      <c r="AW115" s="13" t="s">
        <v>33</v>
      </c>
      <c r="AX115" s="13" t="s">
        <v>71</v>
      </c>
      <c r="AY115" s="157" t="s">
        <v>163</v>
      </c>
    </row>
    <row r="116" spans="2:65" s="12" customFormat="1" ht="10.199999999999999">
      <c r="B116" s="149"/>
      <c r="D116" s="150" t="s">
        <v>174</v>
      </c>
      <c r="E116" s="151" t="s">
        <v>19</v>
      </c>
      <c r="F116" s="152" t="s">
        <v>948</v>
      </c>
      <c r="H116" s="151" t="s">
        <v>19</v>
      </c>
      <c r="I116" s="153"/>
      <c r="L116" s="149"/>
      <c r="M116" s="154"/>
      <c r="T116" s="155"/>
      <c r="AT116" s="151" t="s">
        <v>174</v>
      </c>
      <c r="AU116" s="151" t="s">
        <v>81</v>
      </c>
      <c r="AV116" s="12" t="s">
        <v>79</v>
      </c>
      <c r="AW116" s="12" t="s">
        <v>33</v>
      </c>
      <c r="AX116" s="12" t="s">
        <v>71</v>
      </c>
      <c r="AY116" s="151" t="s">
        <v>163</v>
      </c>
    </row>
    <row r="117" spans="2:65" s="13" customFormat="1" ht="10.199999999999999">
      <c r="B117" s="156"/>
      <c r="D117" s="150" t="s">
        <v>174</v>
      </c>
      <c r="E117" s="157" t="s">
        <v>19</v>
      </c>
      <c r="F117" s="158" t="s">
        <v>956</v>
      </c>
      <c r="H117" s="159">
        <v>87.084000000000003</v>
      </c>
      <c r="I117" s="160"/>
      <c r="L117" s="156"/>
      <c r="M117" s="161"/>
      <c r="T117" s="162"/>
      <c r="AT117" s="157" t="s">
        <v>174</v>
      </c>
      <c r="AU117" s="157" t="s">
        <v>81</v>
      </c>
      <c r="AV117" s="13" t="s">
        <v>81</v>
      </c>
      <c r="AW117" s="13" t="s">
        <v>33</v>
      </c>
      <c r="AX117" s="13" t="s">
        <v>71</v>
      </c>
      <c r="AY117" s="157" t="s">
        <v>163</v>
      </c>
    </row>
    <row r="118" spans="2:65" s="12" customFormat="1" ht="10.199999999999999">
      <c r="B118" s="149"/>
      <c r="D118" s="150" t="s">
        <v>174</v>
      </c>
      <c r="E118" s="151" t="s">
        <v>19</v>
      </c>
      <c r="F118" s="152" t="s">
        <v>950</v>
      </c>
      <c r="H118" s="151" t="s">
        <v>19</v>
      </c>
      <c r="I118" s="153"/>
      <c r="L118" s="149"/>
      <c r="M118" s="154"/>
      <c r="T118" s="155"/>
      <c r="AT118" s="151" t="s">
        <v>174</v>
      </c>
      <c r="AU118" s="151" t="s">
        <v>81</v>
      </c>
      <c r="AV118" s="12" t="s">
        <v>79</v>
      </c>
      <c r="AW118" s="12" t="s">
        <v>33</v>
      </c>
      <c r="AX118" s="12" t="s">
        <v>71</v>
      </c>
      <c r="AY118" s="151" t="s">
        <v>163</v>
      </c>
    </row>
    <row r="119" spans="2:65" s="13" customFormat="1" ht="10.199999999999999">
      <c r="B119" s="156"/>
      <c r="D119" s="150" t="s">
        <v>174</v>
      </c>
      <c r="E119" s="157" t="s">
        <v>19</v>
      </c>
      <c r="F119" s="158" t="s">
        <v>957</v>
      </c>
      <c r="H119" s="159">
        <v>32.033999999999999</v>
      </c>
      <c r="I119" s="160"/>
      <c r="L119" s="156"/>
      <c r="M119" s="161"/>
      <c r="T119" s="162"/>
      <c r="AT119" s="157" t="s">
        <v>174</v>
      </c>
      <c r="AU119" s="157" t="s">
        <v>81</v>
      </c>
      <c r="AV119" s="13" t="s">
        <v>81</v>
      </c>
      <c r="AW119" s="13" t="s">
        <v>33</v>
      </c>
      <c r="AX119" s="13" t="s">
        <v>71</v>
      </c>
      <c r="AY119" s="157" t="s">
        <v>163</v>
      </c>
    </row>
    <row r="120" spans="2:65" s="14" customFormat="1" ht="10.199999999999999">
      <c r="B120" s="163"/>
      <c r="D120" s="150" t="s">
        <v>174</v>
      </c>
      <c r="E120" s="164" t="s">
        <v>19</v>
      </c>
      <c r="F120" s="165" t="s">
        <v>177</v>
      </c>
      <c r="H120" s="166">
        <v>127.03800000000001</v>
      </c>
      <c r="I120" s="167"/>
      <c r="L120" s="163"/>
      <c r="M120" s="168"/>
      <c r="T120" s="169"/>
      <c r="AT120" s="164" t="s">
        <v>174</v>
      </c>
      <c r="AU120" s="164" t="s">
        <v>81</v>
      </c>
      <c r="AV120" s="14" t="s">
        <v>170</v>
      </c>
      <c r="AW120" s="14" t="s">
        <v>33</v>
      </c>
      <c r="AX120" s="14" t="s">
        <v>79</v>
      </c>
      <c r="AY120" s="164" t="s">
        <v>163</v>
      </c>
    </row>
    <row r="121" spans="2:65" s="11" customFormat="1" ht="22.8" customHeight="1">
      <c r="B121" s="120"/>
      <c r="D121" s="121" t="s">
        <v>70</v>
      </c>
      <c r="E121" s="130" t="s">
        <v>201</v>
      </c>
      <c r="F121" s="130" t="s">
        <v>394</v>
      </c>
      <c r="I121" s="123"/>
      <c r="J121" s="131">
        <f>BK121</f>
        <v>0</v>
      </c>
      <c r="L121" s="120"/>
      <c r="M121" s="125"/>
      <c r="P121" s="126">
        <f>SUM(P122:P205)</f>
        <v>0</v>
      </c>
      <c r="R121" s="126">
        <f>SUM(R122:R205)</f>
        <v>173.14512749000002</v>
      </c>
      <c r="T121" s="127">
        <f>SUM(T122:T205)</f>
        <v>0</v>
      </c>
      <c r="AR121" s="121" t="s">
        <v>79</v>
      </c>
      <c r="AT121" s="128" t="s">
        <v>70</v>
      </c>
      <c r="AU121" s="128" t="s">
        <v>79</v>
      </c>
      <c r="AY121" s="121" t="s">
        <v>163</v>
      </c>
      <c r="BK121" s="129">
        <f>SUM(BK122:BK205)</f>
        <v>0</v>
      </c>
    </row>
    <row r="122" spans="2:65" s="1" customFormat="1" ht="21.75" customHeight="1">
      <c r="B122" s="33"/>
      <c r="C122" s="132" t="s">
        <v>170</v>
      </c>
      <c r="D122" s="132" t="s">
        <v>165</v>
      </c>
      <c r="E122" s="133" t="s">
        <v>395</v>
      </c>
      <c r="F122" s="134" t="s">
        <v>396</v>
      </c>
      <c r="G122" s="135" t="s">
        <v>191</v>
      </c>
      <c r="H122" s="136">
        <v>67.754000000000005</v>
      </c>
      <c r="I122" s="137"/>
      <c r="J122" s="138">
        <f>ROUND(I122*H122,2)</f>
        <v>0</v>
      </c>
      <c r="K122" s="134" t="s">
        <v>169</v>
      </c>
      <c r="L122" s="33"/>
      <c r="M122" s="139" t="s">
        <v>19</v>
      </c>
      <c r="N122" s="140" t="s">
        <v>42</v>
      </c>
      <c r="P122" s="141">
        <f>O122*H122</f>
        <v>0</v>
      </c>
      <c r="Q122" s="141">
        <v>2.5018699999999998</v>
      </c>
      <c r="R122" s="141">
        <f>Q122*H122</f>
        <v>169.51169998</v>
      </c>
      <c r="S122" s="141">
        <v>0</v>
      </c>
      <c r="T122" s="142">
        <f>S122*H122</f>
        <v>0</v>
      </c>
      <c r="AR122" s="143" t="s">
        <v>170</v>
      </c>
      <c r="AT122" s="143" t="s">
        <v>165</v>
      </c>
      <c r="AU122" s="143" t="s">
        <v>81</v>
      </c>
      <c r="AY122" s="18" t="s">
        <v>163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0</v>
      </c>
      <c r="BL122" s="18" t="s">
        <v>170</v>
      </c>
      <c r="BM122" s="143" t="s">
        <v>958</v>
      </c>
    </row>
    <row r="123" spans="2:65" s="1" customFormat="1" ht="10.199999999999999">
      <c r="B123" s="33"/>
      <c r="D123" s="145" t="s">
        <v>172</v>
      </c>
      <c r="F123" s="146" t="s">
        <v>398</v>
      </c>
      <c r="I123" s="147"/>
      <c r="L123" s="33"/>
      <c r="M123" s="148"/>
      <c r="T123" s="54"/>
      <c r="AT123" s="18" t="s">
        <v>172</v>
      </c>
      <c r="AU123" s="18" t="s">
        <v>81</v>
      </c>
    </row>
    <row r="124" spans="2:65" s="12" customFormat="1" ht="10.199999999999999">
      <c r="B124" s="149"/>
      <c r="D124" s="150" t="s">
        <v>174</v>
      </c>
      <c r="E124" s="151" t="s">
        <v>19</v>
      </c>
      <c r="F124" s="152" t="s">
        <v>944</v>
      </c>
      <c r="H124" s="151" t="s">
        <v>19</v>
      </c>
      <c r="I124" s="153"/>
      <c r="L124" s="149"/>
      <c r="M124" s="154"/>
      <c r="T124" s="155"/>
      <c r="AT124" s="151" t="s">
        <v>174</v>
      </c>
      <c r="AU124" s="151" t="s">
        <v>81</v>
      </c>
      <c r="AV124" s="12" t="s">
        <v>79</v>
      </c>
      <c r="AW124" s="12" t="s">
        <v>33</v>
      </c>
      <c r="AX124" s="12" t="s">
        <v>71</v>
      </c>
      <c r="AY124" s="151" t="s">
        <v>163</v>
      </c>
    </row>
    <row r="125" spans="2:65" s="12" customFormat="1" ht="10.199999999999999">
      <c r="B125" s="149"/>
      <c r="D125" s="150" t="s">
        <v>174</v>
      </c>
      <c r="E125" s="151" t="s">
        <v>19</v>
      </c>
      <c r="F125" s="152" t="s">
        <v>945</v>
      </c>
      <c r="H125" s="151" t="s">
        <v>19</v>
      </c>
      <c r="I125" s="153"/>
      <c r="L125" s="149"/>
      <c r="M125" s="154"/>
      <c r="T125" s="155"/>
      <c r="AT125" s="151" t="s">
        <v>174</v>
      </c>
      <c r="AU125" s="151" t="s">
        <v>81</v>
      </c>
      <c r="AV125" s="12" t="s">
        <v>79</v>
      </c>
      <c r="AW125" s="12" t="s">
        <v>33</v>
      </c>
      <c r="AX125" s="12" t="s">
        <v>71</v>
      </c>
      <c r="AY125" s="151" t="s">
        <v>163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946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959</v>
      </c>
      <c r="H127" s="159">
        <v>4.2240000000000002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2" customFormat="1" ht="10.199999999999999">
      <c r="B128" s="149"/>
      <c r="D128" s="150" t="s">
        <v>174</v>
      </c>
      <c r="E128" s="151" t="s">
        <v>19</v>
      </c>
      <c r="F128" s="152" t="s">
        <v>948</v>
      </c>
      <c r="H128" s="151" t="s">
        <v>19</v>
      </c>
      <c r="I128" s="153"/>
      <c r="L128" s="149"/>
      <c r="M128" s="154"/>
      <c r="T128" s="155"/>
      <c r="AT128" s="151" t="s">
        <v>174</v>
      </c>
      <c r="AU128" s="151" t="s">
        <v>81</v>
      </c>
      <c r="AV128" s="12" t="s">
        <v>79</v>
      </c>
      <c r="AW128" s="12" t="s">
        <v>33</v>
      </c>
      <c r="AX128" s="12" t="s">
        <v>71</v>
      </c>
      <c r="AY128" s="151" t="s">
        <v>163</v>
      </c>
    </row>
    <row r="129" spans="2:65" s="13" customFormat="1" ht="10.199999999999999">
      <c r="B129" s="156"/>
      <c r="D129" s="150" t="s">
        <v>174</v>
      </c>
      <c r="E129" s="157" t="s">
        <v>19</v>
      </c>
      <c r="F129" s="158" t="s">
        <v>960</v>
      </c>
      <c r="H129" s="159">
        <v>46.445</v>
      </c>
      <c r="I129" s="160"/>
      <c r="L129" s="156"/>
      <c r="M129" s="161"/>
      <c r="T129" s="162"/>
      <c r="AT129" s="157" t="s">
        <v>174</v>
      </c>
      <c r="AU129" s="157" t="s">
        <v>81</v>
      </c>
      <c r="AV129" s="13" t="s">
        <v>81</v>
      </c>
      <c r="AW129" s="13" t="s">
        <v>33</v>
      </c>
      <c r="AX129" s="13" t="s">
        <v>71</v>
      </c>
      <c r="AY129" s="157" t="s">
        <v>163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950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3" customFormat="1" ht="10.199999999999999">
      <c r="B131" s="156"/>
      <c r="D131" s="150" t="s">
        <v>174</v>
      </c>
      <c r="E131" s="157" t="s">
        <v>19</v>
      </c>
      <c r="F131" s="158" t="s">
        <v>961</v>
      </c>
      <c r="H131" s="159">
        <v>17.085000000000001</v>
      </c>
      <c r="I131" s="160"/>
      <c r="L131" s="156"/>
      <c r="M131" s="161"/>
      <c r="T131" s="162"/>
      <c r="AT131" s="157" t="s">
        <v>174</v>
      </c>
      <c r="AU131" s="157" t="s">
        <v>81</v>
      </c>
      <c r="AV131" s="13" t="s">
        <v>81</v>
      </c>
      <c r="AW131" s="13" t="s">
        <v>33</v>
      </c>
      <c r="AX131" s="13" t="s">
        <v>71</v>
      </c>
      <c r="AY131" s="157" t="s">
        <v>163</v>
      </c>
    </row>
    <row r="132" spans="2:65" s="14" customFormat="1" ht="10.199999999999999">
      <c r="B132" s="163"/>
      <c r="D132" s="150" t="s">
        <v>174</v>
      </c>
      <c r="E132" s="164" t="s">
        <v>19</v>
      </c>
      <c r="F132" s="165" t="s">
        <v>177</v>
      </c>
      <c r="H132" s="166">
        <v>67.753999999999991</v>
      </c>
      <c r="I132" s="167"/>
      <c r="L132" s="163"/>
      <c r="M132" s="168"/>
      <c r="T132" s="169"/>
      <c r="AT132" s="164" t="s">
        <v>174</v>
      </c>
      <c r="AU132" s="164" t="s">
        <v>81</v>
      </c>
      <c r="AV132" s="14" t="s">
        <v>170</v>
      </c>
      <c r="AW132" s="14" t="s">
        <v>33</v>
      </c>
      <c r="AX132" s="14" t="s">
        <v>79</v>
      </c>
      <c r="AY132" s="164" t="s">
        <v>163</v>
      </c>
    </row>
    <row r="133" spans="2:65" s="1" customFormat="1" ht="21.75" customHeight="1">
      <c r="B133" s="33"/>
      <c r="C133" s="132" t="s">
        <v>195</v>
      </c>
      <c r="D133" s="132" t="s">
        <v>165</v>
      </c>
      <c r="E133" s="133" t="s">
        <v>402</v>
      </c>
      <c r="F133" s="134" t="s">
        <v>403</v>
      </c>
      <c r="G133" s="135" t="s">
        <v>191</v>
      </c>
      <c r="H133" s="136">
        <v>67.754000000000005</v>
      </c>
      <c r="I133" s="137"/>
      <c r="J133" s="138">
        <f>ROUND(I133*H133,2)</f>
        <v>0</v>
      </c>
      <c r="K133" s="134" t="s">
        <v>169</v>
      </c>
      <c r="L133" s="33"/>
      <c r="M133" s="139" t="s">
        <v>19</v>
      </c>
      <c r="N133" s="140" t="s">
        <v>42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170</v>
      </c>
      <c r="AT133" s="143" t="s">
        <v>165</v>
      </c>
      <c r="AU133" s="143" t="s">
        <v>81</v>
      </c>
      <c r="AY133" s="18" t="s">
        <v>163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170</v>
      </c>
      <c r="BM133" s="143" t="s">
        <v>962</v>
      </c>
    </row>
    <row r="134" spans="2:65" s="1" customFormat="1" ht="10.199999999999999">
      <c r="B134" s="33"/>
      <c r="D134" s="145" t="s">
        <v>172</v>
      </c>
      <c r="F134" s="146" t="s">
        <v>405</v>
      </c>
      <c r="I134" s="147"/>
      <c r="L134" s="33"/>
      <c r="M134" s="148"/>
      <c r="T134" s="54"/>
      <c r="AT134" s="18" t="s">
        <v>172</v>
      </c>
      <c r="AU134" s="18" t="s">
        <v>81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944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945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946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3" customFormat="1" ht="10.199999999999999">
      <c r="B138" s="156"/>
      <c r="D138" s="150" t="s">
        <v>174</v>
      </c>
      <c r="E138" s="157" t="s">
        <v>19</v>
      </c>
      <c r="F138" s="158" t="s">
        <v>959</v>
      </c>
      <c r="H138" s="159">
        <v>4.2240000000000002</v>
      </c>
      <c r="I138" s="160"/>
      <c r="L138" s="156"/>
      <c r="M138" s="161"/>
      <c r="T138" s="162"/>
      <c r="AT138" s="157" t="s">
        <v>174</v>
      </c>
      <c r="AU138" s="157" t="s">
        <v>81</v>
      </c>
      <c r="AV138" s="13" t="s">
        <v>81</v>
      </c>
      <c r="AW138" s="13" t="s">
        <v>33</v>
      </c>
      <c r="AX138" s="13" t="s">
        <v>71</v>
      </c>
      <c r="AY138" s="157" t="s">
        <v>163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948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960</v>
      </c>
      <c r="H140" s="159">
        <v>46.445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2" customFormat="1" ht="10.199999999999999">
      <c r="B141" s="149"/>
      <c r="D141" s="150" t="s">
        <v>174</v>
      </c>
      <c r="E141" s="151" t="s">
        <v>19</v>
      </c>
      <c r="F141" s="152" t="s">
        <v>950</v>
      </c>
      <c r="H141" s="151" t="s">
        <v>19</v>
      </c>
      <c r="I141" s="153"/>
      <c r="L141" s="149"/>
      <c r="M141" s="154"/>
      <c r="T141" s="155"/>
      <c r="AT141" s="151" t="s">
        <v>174</v>
      </c>
      <c r="AU141" s="151" t="s">
        <v>81</v>
      </c>
      <c r="AV141" s="12" t="s">
        <v>79</v>
      </c>
      <c r="AW141" s="12" t="s">
        <v>33</v>
      </c>
      <c r="AX141" s="12" t="s">
        <v>71</v>
      </c>
      <c r="AY141" s="151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961</v>
      </c>
      <c r="H142" s="159">
        <v>17.085000000000001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4" customFormat="1" ht="10.199999999999999">
      <c r="B143" s="163"/>
      <c r="D143" s="150" t="s">
        <v>174</v>
      </c>
      <c r="E143" s="164" t="s">
        <v>19</v>
      </c>
      <c r="F143" s="165" t="s">
        <v>177</v>
      </c>
      <c r="H143" s="166">
        <v>67.753999999999991</v>
      </c>
      <c r="I143" s="167"/>
      <c r="L143" s="163"/>
      <c r="M143" s="168"/>
      <c r="T143" s="169"/>
      <c r="AT143" s="164" t="s">
        <v>174</v>
      </c>
      <c r="AU143" s="164" t="s">
        <v>81</v>
      </c>
      <c r="AV143" s="14" t="s">
        <v>170</v>
      </c>
      <c r="AW143" s="14" t="s">
        <v>33</v>
      </c>
      <c r="AX143" s="14" t="s">
        <v>79</v>
      </c>
      <c r="AY143" s="164" t="s">
        <v>163</v>
      </c>
    </row>
    <row r="144" spans="2:65" s="1" customFormat="1" ht="24.15" customHeight="1">
      <c r="B144" s="33"/>
      <c r="C144" s="132" t="s">
        <v>201</v>
      </c>
      <c r="D144" s="132" t="s">
        <v>165</v>
      </c>
      <c r="E144" s="133" t="s">
        <v>406</v>
      </c>
      <c r="F144" s="134" t="s">
        <v>407</v>
      </c>
      <c r="G144" s="135" t="s">
        <v>191</v>
      </c>
      <c r="H144" s="136">
        <v>67.754000000000005</v>
      </c>
      <c r="I144" s="137"/>
      <c r="J144" s="138">
        <f>ROUND(I144*H144,2)</f>
        <v>0</v>
      </c>
      <c r="K144" s="134" t="s">
        <v>169</v>
      </c>
      <c r="L144" s="33"/>
      <c r="M144" s="139" t="s">
        <v>19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170</v>
      </c>
      <c r="AT144" s="143" t="s">
        <v>165</v>
      </c>
      <c r="AU144" s="143" t="s">
        <v>81</v>
      </c>
      <c r="AY144" s="18" t="s">
        <v>163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170</v>
      </c>
      <c r="BM144" s="143" t="s">
        <v>963</v>
      </c>
    </row>
    <row r="145" spans="2:65" s="1" customFormat="1" ht="10.199999999999999">
      <c r="B145" s="33"/>
      <c r="D145" s="145" t="s">
        <v>172</v>
      </c>
      <c r="F145" s="146" t="s">
        <v>409</v>
      </c>
      <c r="I145" s="147"/>
      <c r="L145" s="33"/>
      <c r="M145" s="148"/>
      <c r="T145" s="54"/>
      <c r="AT145" s="18" t="s">
        <v>172</v>
      </c>
      <c r="AU145" s="18" t="s">
        <v>81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944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945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946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3" customFormat="1" ht="10.199999999999999">
      <c r="B149" s="156"/>
      <c r="D149" s="150" t="s">
        <v>174</v>
      </c>
      <c r="E149" s="157" t="s">
        <v>19</v>
      </c>
      <c r="F149" s="158" t="s">
        <v>959</v>
      </c>
      <c r="H149" s="159">
        <v>4.2240000000000002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33</v>
      </c>
      <c r="AX149" s="13" t="s">
        <v>71</v>
      </c>
      <c r="AY149" s="157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948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960</v>
      </c>
      <c r="H151" s="159">
        <v>46.445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950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3" customFormat="1" ht="10.199999999999999">
      <c r="B153" s="156"/>
      <c r="D153" s="150" t="s">
        <v>174</v>
      </c>
      <c r="E153" s="157" t="s">
        <v>19</v>
      </c>
      <c r="F153" s="158" t="s">
        <v>961</v>
      </c>
      <c r="H153" s="159">
        <v>17.085000000000001</v>
      </c>
      <c r="I153" s="160"/>
      <c r="L153" s="156"/>
      <c r="M153" s="161"/>
      <c r="T153" s="162"/>
      <c r="AT153" s="157" t="s">
        <v>174</v>
      </c>
      <c r="AU153" s="157" t="s">
        <v>81</v>
      </c>
      <c r="AV153" s="13" t="s">
        <v>81</v>
      </c>
      <c r="AW153" s="13" t="s">
        <v>33</v>
      </c>
      <c r="AX153" s="13" t="s">
        <v>71</v>
      </c>
      <c r="AY153" s="157" t="s">
        <v>163</v>
      </c>
    </row>
    <row r="154" spans="2:65" s="14" customFormat="1" ht="10.199999999999999">
      <c r="B154" s="163"/>
      <c r="D154" s="150" t="s">
        <v>174</v>
      </c>
      <c r="E154" s="164" t="s">
        <v>19</v>
      </c>
      <c r="F154" s="165" t="s">
        <v>177</v>
      </c>
      <c r="H154" s="166">
        <v>67.753999999999991</v>
      </c>
      <c r="I154" s="167"/>
      <c r="L154" s="163"/>
      <c r="M154" s="168"/>
      <c r="T154" s="169"/>
      <c r="AT154" s="164" t="s">
        <v>174</v>
      </c>
      <c r="AU154" s="164" t="s">
        <v>81</v>
      </c>
      <c r="AV154" s="14" t="s">
        <v>170</v>
      </c>
      <c r="AW154" s="14" t="s">
        <v>33</v>
      </c>
      <c r="AX154" s="14" t="s">
        <v>79</v>
      </c>
      <c r="AY154" s="164" t="s">
        <v>163</v>
      </c>
    </row>
    <row r="155" spans="2:65" s="1" customFormat="1" ht="16.5" customHeight="1">
      <c r="B155" s="33"/>
      <c r="C155" s="132" t="s">
        <v>211</v>
      </c>
      <c r="D155" s="132" t="s">
        <v>165</v>
      </c>
      <c r="E155" s="133" t="s">
        <v>964</v>
      </c>
      <c r="F155" s="134" t="s">
        <v>965</v>
      </c>
      <c r="G155" s="135" t="s">
        <v>225</v>
      </c>
      <c r="H155" s="136">
        <v>0.222</v>
      </c>
      <c r="I155" s="137"/>
      <c r="J155" s="138">
        <f>ROUND(I155*H155,2)</f>
        <v>0</v>
      </c>
      <c r="K155" s="134" t="s">
        <v>169</v>
      </c>
      <c r="L155" s="33"/>
      <c r="M155" s="139" t="s">
        <v>19</v>
      </c>
      <c r="N155" s="140" t="s">
        <v>42</v>
      </c>
      <c r="P155" s="141">
        <f>O155*H155</f>
        <v>0</v>
      </c>
      <c r="Q155" s="141">
        <v>1.0416099999999999</v>
      </c>
      <c r="R155" s="141">
        <f>Q155*H155</f>
        <v>0.23123742</v>
      </c>
      <c r="S155" s="141">
        <v>0</v>
      </c>
      <c r="T155" s="142">
        <f>S155*H155</f>
        <v>0</v>
      </c>
      <c r="AR155" s="143" t="s">
        <v>170</v>
      </c>
      <c r="AT155" s="143" t="s">
        <v>165</v>
      </c>
      <c r="AU155" s="143" t="s">
        <v>81</v>
      </c>
      <c r="AY155" s="18" t="s">
        <v>163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0</v>
      </c>
      <c r="BL155" s="18" t="s">
        <v>170</v>
      </c>
      <c r="BM155" s="143" t="s">
        <v>966</v>
      </c>
    </row>
    <row r="156" spans="2:65" s="1" customFormat="1" ht="10.199999999999999">
      <c r="B156" s="33"/>
      <c r="D156" s="145" t="s">
        <v>172</v>
      </c>
      <c r="F156" s="146" t="s">
        <v>967</v>
      </c>
      <c r="I156" s="147"/>
      <c r="L156" s="33"/>
      <c r="M156" s="148"/>
      <c r="T156" s="54"/>
      <c r="AT156" s="18" t="s">
        <v>172</v>
      </c>
      <c r="AU156" s="18" t="s">
        <v>81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968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969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970</v>
      </c>
      <c r="H159" s="159">
        <v>0.222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4" customFormat="1" ht="10.199999999999999">
      <c r="B160" s="163"/>
      <c r="D160" s="150" t="s">
        <v>174</v>
      </c>
      <c r="E160" s="164" t="s">
        <v>19</v>
      </c>
      <c r="F160" s="165" t="s">
        <v>177</v>
      </c>
      <c r="H160" s="166">
        <v>0.222</v>
      </c>
      <c r="I160" s="167"/>
      <c r="L160" s="163"/>
      <c r="M160" s="168"/>
      <c r="T160" s="169"/>
      <c r="AT160" s="164" t="s">
        <v>174</v>
      </c>
      <c r="AU160" s="164" t="s">
        <v>81</v>
      </c>
      <c r="AV160" s="14" t="s">
        <v>170</v>
      </c>
      <c r="AW160" s="14" t="s">
        <v>33</v>
      </c>
      <c r="AX160" s="14" t="s">
        <v>79</v>
      </c>
      <c r="AY160" s="164" t="s">
        <v>163</v>
      </c>
    </row>
    <row r="161" spans="2:65" s="1" customFormat="1" ht="16.5" customHeight="1">
      <c r="B161" s="33"/>
      <c r="C161" s="132" t="s">
        <v>176</v>
      </c>
      <c r="D161" s="132" t="s">
        <v>165</v>
      </c>
      <c r="E161" s="133" t="s">
        <v>423</v>
      </c>
      <c r="F161" s="134" t="s">
        <v>424</v>
      </c>
      <c r="G161" s="135" t="s">
        <v>225</v>
      </c>
      <c r="H161" s="136">
        <v>2.9969999999999999</v>
      </c>
      <c r="I161" s="137"/>
      <c r="J161" s="138">
        <f>ROUND(I161*H161,2)</f>
        <v>0</v>
      </c>
      <c r="K161" s="134" t="s">
        <v>169</v>
      </c>
      <c r="L161" s="33"/>
      <c r="M161" s="139" t="s">
        <v>19</v>
      </c>
      <c r="N161" s="140" t="s">
        <v>42</v>
      </c>
      <c r="P161" s="141">
        <f>O161*H161</f>
        <v>0</v>
      </c>
      <c r="Q161" s="141">
        <v>1.06277</v>
      </c>
      <c r="R161" s="141">
        <f>Q161*H161</f>
        <v>3.1851216899999999</v>
      </c>
      <c r="S161" s="141">
        <v>0</v>
      </c>
      <c r="T161" s="142">
        <f>S161*H161</f>
        <v>0</v>
      </c>
      <c r="AR161" s="143" t="s">
        <v>170</v>
      </c>
      <c r="AT161" s="143" t="s">
        <v>165</v>
      </c>
      <c r="AU161" s="143" t="s">
        <v>81</v>
      </c>
      <c r="AY161" s="18" t="s">
        <v>163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0</v>
      </c>
      <c r="BL161" s="18" t="s">
        <v>170</v>
      </c>
      <c r="BM161" s="143" t="s">
        <v>971</v>
      </c>
    </row>
    <row r="162" spans="2:65" s="1" customFormat="1" ht="10.199999999999999">
      <c r="B162" s="33"/>
      <c r="D162" s="145" t="s">
        <v>172</v>
      </c>
      <c r="F162" s="146" t="s">
        <v>426</v>
      </c>
      <c r="I162" s="147"/>
      <c r="L162" s="33"/>
      <c r="M162" s="148"/>
      <c r="T162" s="54"/>
      <c r="AT162" s="18" t="s">
        <v>172</v>
      </c>
      <c r="AU162" s="18" t="s">
        <v>81</v>
      </c>
    </row>
    <row r="163" spans="2:65" s="12" customFormat="1" ht="10.199999999999999">
      <c r="B163" s="149"/>
      <c r="D163" s="150" t="s">
        <v>174</v>
      </c>
      <c r="E163" s="151" t="s">
        <v>19</v>
      </c>
      <c r="F163" s="152" t="s">
        <v>944</v>
      </c>
      <c r="H163" s="151" t="s">
        <v>19</v>
      </c>
      <c r="I163" s="153"/>
      <c r="L163" s="149"/>
      <c r="M163" s="154"/>
      <c r="T163" s="155"/>
      <c r="AT163" s="151" t="s">
        <v>174</v>
      </c>
      <c r="AU163" s="151" t="s">
        <v>81</v>
      </c>
      <c r="AV163" s="12" t="s">
        <v>79</v>
      </c>
      <c r="AW163" s="12" t="s">
        <v>33</v>
      </c>
      <c r="AX163" s="12" t="s">
        <v>71</v>
      </c>
      <c r="AY163" s="151" t="s">
        <v>163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945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946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972</v>
      </c>
      <c r="H166" s="159">
        <v>0.16700000000000001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948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973</v>
      </c>
      <c r="H168" s="159">
        <v>2.069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2" customFormat="1" ht="10.199999999999999">
      <c r="B169" s="149"/>
      <c r="D169" s="150" t="s">
        <v>174</v>
      </c>
      <c r="E169" s="151" t="s">
        <v>19</v>
      </c>
      <c r="F169" s="152" t="s">
        <v>950</v>
      </c>
      <c r="H169" s="151" t="s">
        <v>19</v>
      </c>
      <c r="I169" s="153"/>
      <c r="L169" s="149"/>
      <c r="M169" s="154"/>
      <c r="T169" s="155"/>
      <c r="AT169" s="151" t="s">
        <v>174</v>
      </c>
      <c r="AU169" s="151" t="s">
        <v>81</v>
      </c>
      <c r="AV169" s="12" t="s">
        <v>79</v>
      </c>
      <c r="AW169" s="12" t="s">
        <v>33</v>
      </c>
      <c r="AX169" s="12" t="s">
        <v>71</v>
      </c>
      <c r="AY169" s="151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974</v>
      </c>
      <c r="H170" s="159">
        <v>0.76100000000000001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4" customFormat="1" ht="10.199999999999999">
      <c r="B171" s="163"/>
      <c r="D171" s="150" t="s">
        <v>174</v>
      </c>
      <c r="E171" s="164" t="s">
        <v>19</v>
      </c>
      <c r="F171" s="165" t="s">
        <v>177</v>
      </c>
      <c r="H171" s="166">
        <v>2.9969999999999999</v>
      </c>
      <c r="I171" s="167"/>
      <c r="L171" s="163"/>
      <c r="M171" s="168"/>
      <c r="T171" s="169"/>
      <c r="AT171" s="164" t="s">
        <v>174</v>
      </c>
      <c r="AU171" s="164" t="s">
        <v>81</v>
      </c>
      <c r="AV171" s="14" t="s">
        <v>170</v>
      </c>
      <c r="AW171" s="14" t="s">
        <v>33</v>
      </c>
      <c r="AX171" s="14" t="s">
        <v>79</v>
      </c>
      <c r="AY171" s="164" t="s">
        <v>163</v>
      </c>
    </row>
    <row r="172" spans="2:65" s="1" customFormat="1" ht="16.5" customHeight="1">
      <c r="B172" s="33"/>
      <c r="C172" s="132" t="s">
        <v>222</v>
      </c>
      <c r="D172" s="132" t="s">
        <v>165</v>
      </c>
      <c r="E172" s="133" t="s">
        <v>601</v>
      </c>
      <c r="F172" s="134" t="s">
        <v>602</v>
      </c>
      <c r="G172" s="135" t="s">
        <v>185</v>
      </c>
      <c r="H172" s="136">
        <v>423.46</v>
      </c>
      <c r="I172" s="137"/>
      <c r="J172" s="138">
        <f>ROUND(I172*H172,2)</f>
        <v>0</v>
      </c>
      <c r="K172" s="134" t="s">
        <v>169</v>
      </c>
      <c r="L172" s="33"/>
      <c r="M172" s="139" t="s">
        <v>19</v>
      </c>
      <c r="N172" s="140" t="s">
        <v>42</v>
      </c>
      <c r="P172" s="141">
        <f>O172*H172</f>
        <v>0</v>
      </c>
      <c r="Q172" s="141">
        <v>1.2999999999999999E-4</v>
      </c>
      <c r="R172" s="141">
        <f>Q172*H172</f>
        <v>5.5049799999999996E-2</v>
      </c>
      <c r="S172" s="141">
        <v>0</v>
      </c>
      <c r="T172" s="142">
        <f>S172*H172</f>
        <v>0</v>
      </c>
      <c r="AR172" s="143" t="s">
        <v>170</v>
      </c>
      <c r="AT172" s="143" t="s">
        <v>165</v>
      </c>
      <c r="AU172" s="143" t="s">
        <v>81</v>
      </c>
      <c r="AY172" s="18" t="s">
        <v>163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79</v>
      </c>
      <c r="BK172" s="144">
        <f>ROUND(I172*H172,2)</f>
        <v>0</v>
      </c>
      <c r="BL172" s="18" t="s">
        <v>170</v>
      </c>
      <c r="BM172" s="143" t="s">
        <v>975</v>
      </c>
    </row>
    <row r="173" spans="2:65" s="1" customFormat="1" ht="10.199999999999999">
      <c r="B173" s="33"/>
      <c r="D173" s="145" t="s">
        <v>172</v>
      </c>
      <c r="F173" s="146" t="s">
        <v>604</v>
      </c>
      <c r="I173" s="147"/>
      <c r="L173" s="33"/>
      <c r="M173" s="148"/>
      <c r="T173" s="54"/>
      <c r="AT173" s="18" t="s">
        <v>172</v>
      </c>
      <c r="AU173" s="18" t="s">
        <v>81</v>
      </c>
    </row>
    <row r="174" spans="2:65" s="12" customFormat="1" ht="10.199999999999999">
      <c r="B174" s="149"/>
      <c r="D174" s="150" t="s">
        <v>174</v>
      </c>
      <c r="E174" s="151" t="s">
        <v>19</v>
      </c>
      <c r="F174" s="152" t="s">
        <v>944</v>
      </c>
      <c r="H174" s="151" t="s">
        <v>19</v>
      </c>
      <c r="I174" s="153"/>
      <c r="L174" s="149"/>
      <c r="M174" s="154"/>
      <c r="T174" s="155"/>
      <c r="AT174" s="151" t="s">
        <v>174</v>
      </c>
      <c r="AU174" s="151" t="s">
        <v>81</v>
      </c>
      <c r="AV174" s="12" t="s">
        <v>79</v>
      </c>
      <c r="AW174" s="12" t="s">
        <v>33</v>
      </c>
      <c r="AX174" s="12" t="s">
        <v>71</v>
      </c>
      <c r="AY174" s="151" t="s">
        <v>163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945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946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3" customFormat="1" ht="10.199999999999999">
      <c r="B177" s="156"/>
      <c r="D177" s="150" t="s">
        <v>174</v>
      </c>
      <c r="E177" s="157" t="s">
        <v>19</v>
      </c>
      <c r="F177" s="158" t="s">
        <v>947</v>
      </c>
      <c r="H177" s="159">
        <v>26.4</v>
      </c>
      <c r="I177" s="160"/>
      <c r="L177" s="156"/>
      <c r="M177" s="161"/>
      <c r="T177" s="162"/>
      <c r="AT177" s="157" t="s">
        <v>174</v>
      </c>
      <c r="AU177" s="157" t="s">
        <v>81</v>
      </c>
      <c r="AV177" s="13" t="s">
        <v>81</v>
      </c>
      <c r="AW177" s="13" t="s">
        <v>33</v>
      </c>
      <c r="AX177" s="13" t="s">
        <v>71</v>
      </c>
      <c r="AY177" s="157" t="s">
        <v>163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948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949</v>
      </c>
      <c r="H179" s="159">
        <v>290.27999999999997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950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951</v>
      </c>
      <c r="H181" s="159">
        <v>106.78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4" customFormat="1" ht="10.199999999999999">
      <c r="B182" s="163"/>
      <c r="D182" s="150" t="s">
        <v>174</v>
      </c>
      <c r="E182" s="164" t="s">
        <v>19</v>
      </c>
      <c r="F182" s="165" t="s">
        <v>177</v>
      </c>
      <c r="H182" s="166">
        <v>423.45999999999992</v>
      </c>
      <c r="I182" s="167"/>
      <c r="L182" s="163"/>
      <c r="M182" s="168"/>
      <c r="T182" s="169"/>
      <c r="AT182" s="164" t="s">
        <v>174</v>
      </c>
      <c r="AU182" s="164" t="s">
        <v>81</v>
      </c>
      <c r="AV182" s="14" t="s">
        <v>170</v>
      </c>
      <c r="AW182" s="14" t="s">
        <v>33</v>
      </c>
      <c r="AX182" s="14" t="s">
        <v>79</v>
      </c>
      <c r="AY182" s="164" t="s">
        <v>163</v>
      </c>
    </row>
    <row r="183" spans="2:65" s="1" customFormat="1" ht="16.5" customHeight="1">
      <c r="B183" s="33"/>
      <c r="C183" s="132" t="s">
        <v>231</v>
      </c>
      <c r="D183" s="132" t="s">
        <v>165</v>
      </c>
      <c r="E183" s="133" t="s">
        <v>430</v>
      </c>
      <c r="F183" s="134" t="s">
        <v>431</v>
      </c>
      <c r="G183" s="135" t="s">
        <v>185</v>
      </c>
      <c r="H183" s="136">
        <v>423.46</v>
      </c>
      <c r="I183" s="137"/>
      <c r="J183" s="138">
        <f>ROUND(I183*H183,2)</f>
        <v>0</v>
      </c>
      <c r="K183" s="134" t="s">
        <v>169</v>
      </c>
      <c r="L183" s="33"/>
      <c r="M183" s="139" t="s">
        <v>19</v>
      </c>
      <c r="N183" s="140" t="s">
        <v>42</v>
      </c>
      <c r="P183" s="141">
        <f>O183*H183</f>
        <v>0</v>
      </c>
      <c r="Q183" s="141">
        <v>2.2000000000000001E-4</v>
      </c>
      <c r="R183" s="141">
        <f>Q183*H183</f>
        <v>9.31612E-2</v>
      </c>
      <c r="S183" s="141">
        <v>0</v>
      </c>
      <c r="T183" s="142">
        <f>S183*H183</f>
        <v>0</v>
      </c>
      <c r="AR183" s="143" t="s">
        <v>170</v>
      </c>
      <c r="AT183" s="143" t="s">
        <v>165</v>
      </c>
      <c r="AU183" s="143" t="s">
        <v>81</v>
      </c>
      <c r="AY183" s="18" t="s">
        <v>163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170</v>
      </c>
      <c r="BM183" s="143" t="s">
        <v>976</v>
      </c>
    </row>
    <row r="184" spans="2:65" s="1" customFormat="1" ht="10.199999999999999">
      <c r="B184" s="33"/>
      <c r="D184" s="145" t="s">
        <v>172</v>
      </c>
      <c r="F184" s="146" t="s">
        <v>433</v>
      </c>
      <c r="I184" s="147"/>
      <c r="L184" s="33"/>
      <c r="M184" s="148"/>
      <c r="T184" s="54"/>
      <c r="AT184" s="18" t="s">
        <v>172</v>
      </c>
      <c r="AU184" s="18" t="s">
        <v>81</v>
      </c>
    </row>
    <row r="185" spans="2:65" s="12" customFormat="1" ht="10.199999999999999">
      <c r="B185" s="149"/>
      <c r="D185" s="150" t="s">
        <v>174</v>
      </c>
      <c r="E185" s="151" t="s">
        <v>19</v>
      </c>
      <c r="F185" s="152" t="s">
        <v>944</v>
      </c>
      <c r="H185" s="151" t="s">
        <v>19</v>
      </c>
      <c r="I185" s="153"/>
      <c r="L185" s="149"/>
      <c r="M185" s="154"/>
      <c r="T185" s="155"/>
      <c r="AT185" s="151" t="s">
        <v>174</v>
      </c>
      <c r="AU185" s="151" t="s">
        <v>81</v>
      </c>
      <c r="AV185" s="12" t="s">
        <v>79</v>
      </c>
      <c r="AW185" s="12" t="s">
        <v>33</v>
      </c>
      <c r="AX185" s="12" t="s">
        <v>71</v>
      </c>
      <c r="AY185" s="151" t="s">
        <v>163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945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2" customFormat="1" ht="10.199999999999999">
      <c r="B187" s="149"/>
      <c r="D187" s="150" t="s">
        <v>174</v>
      </c>
      <c r="E187" s="151" t="s">
        <v>19</v>
      </c>
      <c r="F187" s="152" t="s">
        <v>946</v>
      </c>
      <c r="H187" s="151" t="s">
        <v>19</v>
      </c>
      <c r="I187" s="153"/>
      <c r="L187" s="149"/>
      <c r="M187" s="154"/>
      <c r="T187" s="155"/>
      <c r="AT187" s="151" t="s">
        <v>174</v>
      </c>
      <c r="AU187" s="151" t="s">
        <v>81</v>
      </c>
      <c r="AV187" s="12" t="s">
        <v>79</v>
      </c>
      <c r="AW187" s="12" t="s">
        <v>33</v>
      </c>
      <c r="AX187" s="12" t="s">
        <v>71</v>
      </c>
      <c r="AY187" s="151" t="s">
        <v>163</v>
      </c>
    </row>
    <row r="188" spans="2:65" s="13" customFormat="1" ht="10.199999999999999">
      <c r="B188" s="156"/>
      <c r="D188" s="150" t="s">
        <v>174</v>
      </c>
      <c r="E188" s="157" t="s">
        <v>19</v>
      </c>
      <c r="F188" s="158" t="s">
        <v>947</v>
      </c>
      <c r="H188" s="159">
        <v>26.4</v>
      </c>
      <c r="I188" s="160"/>
      <c r="L188" s="156"/>
      <c r="M188" s="161"/>
      <c r="T188" s="162"/>
      <c r="AT188" s="157" t="s">
        <v>174</v>
      </c>
      <c r="AU188" s="157" t="s">
        <v>81</v>
      </c>
      <c r="AV188" s="13" t="s">
        <v>81</v>
      </c>
      <c r="AW188" s="13" t="s">
        <v>33</v>
      </c>
      <c r="AX188" s="13" t="s">
        <v>71</v>
      </c>
      <c r="AY188" s="157" t="s">
        <v>163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948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3" customFormat="1" ht="10.199999999999999">
      <c r="B190" s="156"/>
      <c r="D190" s="150" t="s">
        <v>174</v>
      </c>
      <c r="E190" s="157" t="s">
        <v>19</v>
      </c>
      <c r="F190" s="158" t="s">
        <v>949</v>
      </c>
      <c r="H190" s="159">
        <v>290.27999999999997</v>
      </c>
      <c r="I190" s="160"/>
      <c r="L190" s="156"/>
      <c r="M190" s="161"/>
      <c r="T190" s="162"/>
      <c r="AT190" s="157" t="s">
        <v>174</v>
      </c>
      <c r="AU190" s="157" t="s">
        <v>81</v>
      </c>
      <c r="AV190" s="13" t="s">
        <v>81</v>
      </c>
      <c r="AW190" s="13" t="s">
        <v>33</v>
      </c>
      <c r="AX190" s="13" t="s">
        <v>71</v>
      </c>
      <c r="AY190" s="157" t="s">
        <v>163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950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951</v>
      </c>
      <c r="H192" s="159">
        <v>106.78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4" customFormat="1" ht="10.199999999999999">
      <c r="B193" s="163"/>
      <c r="D193" s="150" t="s">
        <v>174</v>
      </c>
      <c r="E193" s="164" t="s">
        <v>19</v>
      </c>
      <c r="F193" s="165" t="s">
        <v>177</v>
      </c>
      <c r="H193" s="166">
        <v>423.45999999999992</v>
      </c>
      <c r="I193" s="167"/>
      <c r="L193" s="163"/>
      <c r="M193" s="168"/>
      <c r="T193" s="169"/>
      <c r="AT193" s="164" t="s">
        <v>174</v>
      </c>
      <c r="AU193" s="164" t="s">
        <v>81</v>
      </c>
      <c r="AV193" s="14" t="s">
        <v>170</v>
      </c>
      <c r="AW193" s="14" t="s">
        <v>33</v>
      </c>
      <c r="AX193" s="14" t="s">
        <v>79</v>
      </c>
      <c r="AY193" s="164" t="s">
        <v>163</v>
      </c>
    </row>
    <row r="194" spans="2:65" s="1" customFormat="1" ht="16.5" customHeight="1">
      <c r="B194" s="33"/>
      <c r="C194" s="132" t="s">
        <v>236</v>
      </c>
      <c r="D194" s="132" t="s">
        <v>165</v>
      </c>
      <c r="E194" s="133" t="s">
        <v>977</v>
      </c>
      <c r="F194" s="134" t="s">
        <v>978</v>
      </c>
      <c r="G194" s="135" t="s">
        <v>445</v>
      </c>
      <c r="H194" s="136">
        <v>299.38</v>
      </c>
      <c r="I194" s="137"/>
      <c r="J194" s="138">
        <f>ROUND(I194*H194,2)</f>
        <v>0</v>
      </c>
      <c r="K194" s="134" t="s">
        <v>169</v>
      </c>
      <c r="L194" s="33"/>
      <c r="M194" s="139" t="s">
        <v>19</v>
      </c>
      <c r="N194" s="140" t="s">
        <v>42</v>
      </c>
      <c r="P194" s="141">
        <f>O194*H194</f>
        <v>0</v>
      </c>
      <c r="Q194" s="141">
        <v>2.3000000000000001E-4</v>
      </c>
      <c r="R194" s="141">
        <f>Q194*H194</f>
        <v>6.8857399999999999E-2</v>
      </c>
      <c r="S194" s="141">
        <v>0</v>
      </c>
      <c r="T194" s="142">
        <f>S194*H194</f>
        <v>0</v>
      </c>
      <c r="AR194" s="143" t="s">
        <v>170</v>
      </c>
      <c r="AT194" s="143" t="s">
        <v>165</v>
      </c>
      <c r="AU194" s="143" t="s">
        <v>81</v>
      </c>
      <c r="AY194" s="18" t="s">
        <v>163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79</v>
      </c>
      <c r="BK194" s="144">
        <f>ROUND(I194*H194,2)</f>
        <v>0</v>
      </c>
      <c r="BL194" s="18" t="s">
        <v>170</v>
      </c>
      <c r="BM194" s="143" t="s">
        <v>979</v>
      </c>
    </row>
    <row r="195" spans="2:65" s="1" customFormat="1" ht="10.199999999999999">
      <c r="B195" s="33"/>
      <c r="D195" s="145" t="s">
        <v>172</v>
      </c>
      <c r="F195" s="146" t="s">
        <v>980</v>
      </c>
      <c r="I195" s="147"/>
      <c r="L195" s="33"/>
      <c r="M195" s="148"/>
      <c r="T195" s="54"/>
      <c r="AT195" s="18" t="s">
        <v>172</v>
      </c>
      <c r="AU195" s="18" t="s">
        <v>81</v>
      </c>
    </row>
    <row r="196" spans="2:65" s="12" customFormat="1" ht="10.199999999999999">
      <c r="B196" s="149"/>
      <c r="D196" s="150" t="s">
        <v>174</v>
      </c>
      <c r="E196" s="151" t="s">
        <v>19</v>
      </c>
      <c r="F196" s="152" t="s">
        <v>968</v>
      </c>
      <c r="H196" s="151" t="s">
        <v>19</v>
      </c>
      <c r="I196" s="153"/>
      <c r="L196" s="149"/>
      <c r="M196" s="154"/>
      <c r="T196" s="155"/>
      <c r="AT196" s="151" t="s">
        <v>174</v>
      </c>
      <c r="AU196" s="151" t="s">
        <v>81</v>
      </c>
      <c r="AV196" s="12" t="s">
        <v>79</v>
      </c>
      <c r="AW196" s="12" t="s">
        <v>33</v>
      </c>
      <c r="AX196" s="12" t="s">
        <v>71</v>
      </c>
      <c r="AY196" s="151" t="s">
        <v>163</v>
      </c>
    </row>
    <row r="197" spans="2:65" s="13" customFormat="1" ht="10.199999999999999">
      <c r="B197" s="156"/>
      <c r="D197" s="150" t="s">
        <v>174</v>
      </c>
      <c r="E197" s="157" t="s">
        <v>19</v>
      </c>
      <c r="F197" s="158" t="s">
        <v>981</v>
      </c>
      <c r="H197" s="159">
        <v>135.12</v>
      </c>
      <c r="I197" s="160"/>
      <c r="L197" s="156"/>
      <c r="M197" s="161"/>
      <c r="T197" s="162"/>
      <c r="AT197" s="157" t="s">
        <v>174</v>
      </c>
      <c r="AU197" s="157" t="s">
        <v>81</v>
      </c>
      <c r="AV197" s="13" t="s">
        <v>81</v>
      </c>
      <c r="AW197" s="13" t="s">
        <v>33</v>
      </c>
      <c r="AX197" s="13" t="s">
        <v>71</v>
      </c>
      <c r="AY197" s="157" t="s">
        <v>163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982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3" customFormat="1" ht="10.199999999999999">
      <c r="B199" s="156"/>
      <c r="D199" s="150" t="s">
        <v>174</v>
      </c>
      <c r="E199" s="157" t="s">
        <v>19</v>
      </c>
      <c r="F199" s="158" t="s">
        <v>983</v>
      </c>
      <c r="H199" s="159">
        <v>164.26</v>
      </c>
      <c r="I199" s="160"/>
      <c r="L199" s="156"/>
      <c r="M199" s="161"/>
      <c r="T199" s="162"/>
      <c r="AT199" s="157" t="s">
        <v>174</v>
      </c>
      <c r="AU199" s="157" t="s">
        <v>81</v>
      </c>
      <c r="AV199" s="13" t="s">
        <v>81</v>
      </c>
      <c r="AW199" s="13" t="s">
        <v>33</v>
      </c>
      <c r="AX199" s="13" t="s">
        <v>71</v>
      </c>
      <c r="AY199" s="157" t="s">
        <v>163</v>
      </c>
    </row>
    <row r="200" spans="2:65" s="14" customFormat="1" ht="10.199999999999999">
      <c r="B200" s="163"/>
      <c r="D200" s="150" t="s">
        <v>174</v>
      </c>
      <c r="E200" s="164" t="s">
        <v>19</v>
      </c>
      <c r="F200" s="165" t="s">
        <v>177</v>
      </c>
      <c r="H200" s="166">
        <v>299.38</v>
      </c>
      <c r="I200" s="167"/>
      <c r="L200" s="163"/>
      <c r="M200" s="168"/>
      <c r="T200" s="169"/>
      <c r="AT200" s="164" t="s">
        <v>174</v>
      </c>
      <c r="AU200" s="164" t="s">
        <v>81</v>
      </c>
      <c r="AV200" s="14" t="s">
        <v>170</v>
      </c>
      <c r="AW200" s="14" t="s">
        <v>33</v>
      </c>
      <c r="AX200" s="14" t="s">
        <v>79</v>
      </c>
      <c r="AY200" s="164" t="s">
        <v>163</v>
      </c>
    </row>
    <row r="201" spans="2:65" s="1" customFormat="1" ht="24.15" customHeight="1">
      <c r="B201" s="33"/>
      <c r="C201" s="132" t="s">
        <v>8</v>
      </c>
      <c r="D201" s="132" t="s">
        <v>165</v>
      </c>
      <c r="E201" s="133" t="s">
        <v>984</v>
      </c>
      <c r="F201" s="134" t="s">
        <v>985</v>
      </c>
      <c r="G201" s="135" t="s">
        <v>445</v>
      </c>
      <c r="H201" s="136">
        <v>164.26</v>
      </c>
      <c r="I201" s="137"/>
      <c r="J201" s="138">
        <f>ROUND(I201*H201,2)</f>
        <v>0</v>
      </c>
      <c r="K201" s="134" t="s">
        <v>169</v>
      </c>
      <c r="L201" s="33"/>
      <c r="M201" s="139" t="s">
        <v>19</v>
      </c>
      <c r="N201" s="140" t="s">
        <v>42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170</v>
      </c>
      <c r="AT201" s="143" t="s">
        <v>165</v>
      </c>
      <c r="AU201" s="143" t="s">
        <v>81</v>
      </c>
      <c r="AY201" s="18" t="s">
        <v>163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79</v>
      </c>
      <c r="BK201" s="144">
        <f>ROUND(I201*H201,2)</f>
        <v>0</v>
      </c>
      <c r="BL201" s="18" t="s">
        <v>170</v>
      </c>
      <c r="BM201" s="143" t="s">
        <v>986</v>
      </c>
    </row>
    <row r="202" spans="2:65" s="1" customFormat="1" ht="10.199999999999999">
      <c r="B202" s="33"/>
      <c r="D202" s="145" t="s">
        <v>172</v>
      </c>
      <c r="F202" s="146" t="s">
        <v>987</v>
      </c>
      <c r="I202" s="147"/>
      <c r="L202" s="33"/>
      <c r="M202" s="148"/>
      <c r="T202" s="54"/>
      <c r="AT202" s="18" t="s">
        <v>172</v>
      </c>
      <c r="AU202" s="18" t="s">
        <v>81</v>
      </c>
    </row>
    <row r="203" spans="2:65" s="12" customFormat="1" ht="10.199999999999999">
      <c r="B203" s="149"/>
      <c r="D203" s="150" t="s">
        <v>174</v>
      </c>
      <c r="E203" s="151" t="s">
        <v>19</v>
      </c>
      <c r="F203" s="152" t="s">
        <v>982</v>
      </c>
      <c r="H203" s="151" t="s">
        <v>19</v>
      </c>
      <c r="I203" s="153"/>
      <c r="L203" s="149"/>
      <c r="M203" s="154"/>
      <c r="T203" s="155"/>
      <c r="AT203" s="151" t="s">
        <v>174</v>
      </c>
      <c r="AU203" s="151" t="s">
        <v>81</v>
      </c>
      <c r="AV203" s="12" t="s">
        <v>79</v>
      </c>
      <c r="AW203" s="12" t="s">
        <v>33</v>
      </c>
      <c r="AX203" s="12" t="s">
        <v>71</v>
      </c>
      <c r="AY203" s="151" t="s">
        <v>163</v>
      </c>
    </row>
    <row r="204" spans="2:65" s="13" customFormat="1" ht="10.199999999999999">
      <c r="B204" s="156"/>
      <c r="D204" s="150" t="s">
        <v>174</v>
      </c>
      <c r="E204" s="157" t="s">
        <v>19</v>
      </c>
      <c r="F204" s="158" t="s">
        <v>983</v>
      </c>
      <c r="H204" s="159">
        <v>164.26</v>
      </c>
      <c r="I204" s="160"/>
      <c r="L204" s="156"/>
      <c r="M204" s="161"/>
      <c r="T204" s="162"/>
      <c r="AT204" s="157" t="s">
        <v>174</v>
      </c>
      <c r="AU204" s="157" t="s">
        <v>81</v>
      </c>
      <c r="AV204" s="13" t="s">
        <v>81</v>
      </c>
      <c r="AW204" s="13" t="s">
        <v>33</v>
      </c>
      <c r="AX204" s="13" t="s">
        <v>71</v>
      </c>
      <c r="AY204" s="157" t="s">
        <v>163</v>
      </c>
    </row>
    <row r="205" spans="2:65" s="14" customFormat="1" ht="10.199999999999999">
      <c r="B205" s="163"/>
      <c r="D205" s="150" t="s">
        <v>174</v>
      </c>
      <c r="E205" s="164" t="s">
        <v>19</v>
      </c>
      <c r="F205" s="165" t="s">
        <v>177</v>
      </c>
      <c r="H205" s="166">
        <v>164.26</v>
      </c>
      <c r="I205" s="167"/>
      <c r="L205" s="163"/>
      <c r="M205" s="168"/>
      <c r="T205" s="169"/>
      <c r="AT205" s="164" t="s">
        <v>174</v>
      </c>
      <c r="AU205" s="164" t="s">
        <v>81</v>
      </c>
      <c r="AV205" s="14" t="s">
        <v>170</v>
      </c>
      <c r="AW205" s="14" t="s">
        <v>33</v>
      </c>
      <c r="AX205" s="14" t="s">
        <v>79</v>
      </c>
      <c r="AY205" s="164" t="s">
        <v>163</v>
      </c>
    </row>
    <row r="206" spans="2:65" s="11" customFormat="1" ht="22.8" customHeight="1">
      <c r="B206" s="120"/>
      <c r="D206" s="121" t="s">
        <v>70</v>
      </c>
      <c r="E206" s="130" t="s">
        <v>222</v>
      </c>
      <c r="F206" s="130" t="s">
        <v>434</v>
      </c>
      <c r="I206" s="123"/>
      <c r="J206" s="131">
        <f>BK206</f>
        <v>0</v>
      </c>
      <c r="L206" s="120"/>
      <c r="M206" s="125"/>
      <c r="P206" s="126">
        <f>SUM(P207:P228)</f>
        <v>0</v>
      </c>
      <c r="R206" s="126">
        <f>SUM(R207:R228)</f>
        <v>2.5594800000000001E-2</v>
      </c>
      <c r="T206" s="127">
        <f>SUM(T207:T228)</f>
        <v>0</v>
      </c>
      <c r="AR206" s="121" t="s">
        <v>79</v>
      </c>
      <c r="AT206" s="128" t="s">
        <v>70</v>
      </c>
      <c r="AU206" s="128" t="s">
        <v>79</v>
      </c>
      <c r="AY206" s="121" t="s">
        <v>163</v>
      </c>
      <c r="BK206" s="129">
        <f>SUM(BK207:BK228)</f>
        <v>0</v>
      </c>
    </row>
    <row r="207" spans="2:65" s="1" customFormat="1" ht="24.15" customHeight="1">
      <c r="B207" s="33"/>
      <c r="C207" s="132" t="s">
        <v>248</v>
      </c>
      <c r="D207" s="132" t="s">
        <v>165</v>
      </c>
      <c r="E207" s="133" t="s">
        <v>435</v>
      </c>
      <c r="F207" s="134" t="s">
        <v>436</v>
      </c>
      <c r="G207" s="135" t="s">
        <v>168</v>
      </c>
      <c r="H207" s="136">
        <v>319.935</v>
      </c>
      <c r="I207" s="137"/>
      <c r="J207" s="138">
        <f>ROUND(I207*H207,2)</f>
        <v>0</v>
      </c>
      <c r="K207" s="134" t="s">
        <v>169</v>
      </c>
      <c r="L207" s="33"/>
      <c r="M207" s="139" t="s">
        <v>19</v>
      </c>
      <c r="N207" s="140" t="s">
        <v>42</v>
      </c>
      <c r="P207" s="141">
        <f>O207*H207</f>
        <v>0</v>
      </c>
      <c r="Q207" s="141">
        <v>8.0000000000000007E-5</v>
      </c>
      <c r="R207" s="141">
        <f>Q207*H207</f>
        <v>2.5594800000000001E-2</v>
      </c>
      <c r="S207" s="141">
        <v>0</v>
      </c>
      <c r="T207" s="142">
        <f>S207*H207</f>
        <v>0</v>
      </c>
      <c r="AR207" s="143" t="s">
        <v>170</v>
      </c>
      <c r="AT207" s="143" t="s">
        <v>165</v>
      </c>
      <c r="AU207" s="143" t="s">
        <v>81</v>
      </c>
      <c r="AY207" s="18" t="s">
        <v>163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170</v>
      </c>
      <c r="BM207" s="143" t="s">
        <v>988</v>
      </c>
    </row>
    <row r="208" spans="2:65" s="1" customFormat="1" ht="10.199999999999999">
      <c r="B208" s="33"/>
      <c r="D208" s="145" t="s">
        <v>172</v>
      </c>
      <c r="F208" s="146" t="s">
        <v>438</v>
      </c>
      <c r="I208" s="147"/>
      <c r="L208" s="33"/>
      <c r="M208" s="148"/>
      <c r="T208" s="54"/>
      <c r="AT208" s="18" t="s">
        <v>172</v>
      </c>
      <c r="AU208" s="18" t="s">
        <v>81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944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2" customFormat="1" ht="10.199999999999999">
      <c r="B210" s="149"/>
      <c r="D210" s="150" t="s">
        <v>174</v>
      </c>
      <c r="E210" s="151" t="s">
        <v>19</v>
      </c>
      <c r="F210" s="152" t="s">
        <v>989</v>
      </c>
      <c r="H210" s="151" t="s">
        <v>19</v>
      </c>
      <c r="I210" s="153"/>
      <c r="L210" s="149"/>
      <c r="M210" s="154"/>
      <c r="T210" s="155"/>
      <c r="AT210" s="151" t="s">
        <v>174</v>
      </c>
      <c r="AU210" s="151" t="s">
        <v>81</v>
      </c>
      <c r="AV210" s="12" t="s">
        <v>79</v>
      </c>
      <c r="AW210" s="12" t="s">
        <v>33</v>
      </c>
      <c r="AX210" s="12" t="s">
        <v>71</v>
      </c>
      <c r="AY210" s="151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946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990</v>
      </c>
      <c r="H212" s="159">
        <v>19.8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948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3" customFormat="1" ht="10.199999999999999">
      <c r="B214" s="156"/>
      <c r="D214" s="150" t="s">
        <v>174</v>
      </c>
      <c r="E214" s="157" t="s">
        <v>19</v>
      </c>
      <c r="F214" s="158" t="s">
        <v>991</v>
      </c>
      <c r="H214" s="159">
        <v>217.71</v>
      </c>
      <c r="I214" s="160"/>
      <c r="L214" s="156"/>
      <c r="M214" s="161"/>
      <c r="T214" s="162"/>
      <c r="AT214" s="157" t="s">
        <v>174</v>
      </c>
      <c r="AU214" s="157" t="s">
        <v>81</v>
      </c>
      <c r="AV214" s="13" t="s">
        <v>81</v>
      </c>
      <c r="AW214" s="13" t="s">
        <v>33</v>
      </c>
      <c r="AX214" s="13" t="s">
        <v>71</v>
      </c>
      <c r="AY214" s="157" t="s">
        <v>163</v>
      </c>
    </row>
    <row r="215" spans="2:65" s="12" customFormat="1" ht="10.199999999999999">
      <c r="B215" s="149"/>
      <c r="D215" s="150" t="s">
        <v>174</v>
      </c>
      <c r="E215" s="151" t="s">
        <v>19</v>
      </c>
      <c r="F215" s="152" t="s">
        <v>950</v>
      </c>
      <c r="H215" s="151" t="s">
        <v>19</v>
      </c>
      <c r="I215" s="153"/>
      <c r="L215" s="149"/>
      <c r="M215" s="154"/>
      <c r="T215" s="155"/>
      <c r="AT215" s="151" t="s">
        <v>174</v>
      </c>
      <c r="AU215" s="151" t="s">
        <v>81</v>
      </c>
      <c r="AV215" s="12" t="s">
        <v>79</v>
      </c>
      <c r="AW215" s="12" t="s">
        <v>33</v>
      </c>
      <c r="AX215" s="12" t="s">
        <v>71</v>
      </c>
      <c r="AY215" s="151" t="s">
        <v>163</v>
      </c>
    </row>
    <row r="216" spans="2:65" s="13" customFormat="1" ht="10.199999999999999">
      <c r="B216" s="156"/>
      <c r="D216" s="150" t="s">
        <v>174</v>
      </c>
      <c r="E216" s="157" t="s">
        <v>19</v>
      </c>
      <c r="F216" s="158" t="s">
        <v>992</v>
      </c>
      <c r="H216" s="159">
        <v>82.424999999999997</v>
      </c>
      <c r="I216" s="160"/>
      <c r="L216" s="156"/>
      <c r="M216" s="161"/>
      <c r="T216" s="162"/>
      <c r="AT216" s="157" t="s">
        <v>174</v>
      </c>
      <c r="AU216" s="157" t="s">
        <v>81</v>
      </c>
      <c r="AV216" s="13" t="s">
        <v>81</v>
      </c>
      <c r="AW216" s="13" t="s">
        <v>33</v>
      </c>
      <c r="AX216" s="13" t="s">
        <v>71</v>
      </c>
      <c r="AY216" s="157" t="s">
        <v>163</v>
      </c>
    </row>
    <row r="217" spans="2:65" s="14" customFormat="1" ht="10.199999999999999">
      <c r="B217" s="163"/>
      <c r="D217" s="150" t="s">
        <v>174</v>
      </c>
      <c r="E217" s="164" t="s">
        <v>19</v>
      </c>
      <c r="F217" s="165" t="s">
        <v>177</v>
      </c>
      <c r="H217" s="166">
        <v>319.935</v>
      </c>
      <c r="I217" s="167"/>
      <c r="L217" s="163"/>
      <c r="M217" s="168"/>
      <c r="T217" s="169"/>
      <c r="AT217" s="164" t="s">
        <v>174</v>
      </c>
      <c r="AU217" s="164" t="s">
        <v>81</v>
      </c>
      <c r="AV217" s="14" t="s">
        <v>170</v>
      </c>
      <c r="AW217" s="14" t="s">
        <v>33</v>
      </c>
      <c r="AX217" s="14" t="s">
        <v>79</v>
      </c>
      <c r="AY217" s="164" t="s">
        <v>163</v>
      </c>
    </row>
    <row r="218" spans="2:65" s="1" customFormat="1" ht="16.5" customHeight="1">
      <c r="B218" s="33"/>
      <c r="C218" s="178" t="s">
        <v>254</v>
      </c>
      <c r="D218" s="178" t="s">
        <v>241</v>
      </c>
      <c r="E218" s="179" t="s">
        <v>443</v>
      </c>
      <c r="F218" s="180" t="s">
        <v>444</v>
      </c>
      <c r="G218" s="181" t="s">
        <v>445</v>
      </c>
      <c r="H218" s="182">
        <v>703.85699999999997</v>
      </c>
      <c r="I218" s="183"/>
      <c r="J218" s="184">
        <f>ROUND(I218*H218,2)</f>
        <v>0</v>
      </c>
      <c r="K218" s="180" t="s">
        <v>244</v>
      </c>
      <c r="L218" s="185"/>
      <c r="M218" s="186" t="s">
        <v>19</v>
      </c>
      <c r="N218" s="187" t="s">
        <v>42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176</v>
      </c>
      <c r="AT218" s="143" t="s">
        <v>241</v>
      </c>
      <c r="AU218" s="143" t="s">
        <v>81</v>
      </c>
      <c r="AY218" s="18" t="s">
        <v>163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170</v>
      </c>
      <c r="BM218" s="143" t="s">
        <v>993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944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945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946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994</v>
      </c>
      <c r="H222" s="159">
        <v>39.6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948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3" customFormat="1" ht="10.199999999999999">
      <c r="B224" s="156"/>
      <c r="D224" s="150" t="s">
        <v>174</v>
      </c>
      <c r="E224" s="157" t="s">
        <v>19</v>
      </c>
      <c r="F224" s="158" t="s">
        <v>995</v>
      </c>
      <c r="H224" s="159">
        <v>435.42</v>
      </c>
      <c r="I224" s="160"/>
      <c r="L224" s="156"/>
      <c r="M224" s="161"/>
      <c r="T224" s="162"/>
      <c r="AT224" s="157" t="s">
        <v>174</v>
      </c>
      <c r="AU224" s="157" t="s">
        <v>81</v>
      </c>
      <c r="AV224" s="13" t="s">
        <v>81</v>
      </c>
      <c r="AW224" s="13" t="s">
        <v>33</v>
      </c>
      <c r="AX224" s="13" t="s">
        <v>71</v>
      </c>
      <c r="AY224" s="157" t="s">
        <v>163</v>
      </c>
    </row>
    <row r="225" spans="2:65" s="12" customFormat="1" ht="10.199999999999999">
      <c r="B225" s="149"/>
      <c r="D225" s="150" t="s">
        <v>174</v>
      </c>
      <c r="E225" s="151" t="s">
        <v>19</v>
      </c>
      <c r="F225" s="152" t="s">
        <v>950</v>
      </c>
      <c r="H225" s="151" t="s">
        <v>19</v>
      </c>
      <c r="I225" s="153"/>
      <c r="L225" s="149"/>
      <c r="M225" s="154"/>
      <c r="T225" s="155"/>
      <c r="AT225" s="151" t="s">
        <v>174</v>
      </c>
      <c r="AU225" s="151" t="s">
        <v>81</v>
      </c>
      <c r="AV225" s="12" t="s">
        <v>79</v>
      </c>
      <c r="AW225" s="12" t="s">
        <v>33</v>
      </c>
      <c r="AX225" s="12" t="s">
        <v>71</v>
      </c>
      <c r="AY225" s="151" t="s">
        <v>163</v>
      </c>
    </row>
    <row r="226" spans="2:65" s="13" customFormat="1" ht="10.199999999999999">
      <c r="B226" s="156"/>
      <c r="D226" s="150" t="s">
        <v>174</v>
      </c>
      <c r="E226" s="157" t="s">
        <v>19</v>
      </c>
      <c r="F226" s="158" t="s">
        <v>996</v>
      </c>
      <c r="H226" s="159">
        <v>164.85</v>
      </c>
      <c r="I226" s="160"/>
      <c r="L226" s="156"/>
      <c r="M226" s="161"/>
      <c r="T226" s="162"/>
      <c r="AT226" s="157" t="s">
        <v>174</v>
      </c>
      <c r="AU226" s="157" t="s">
        <v>81</v>
      </c>
      <c r="AV226" s="13" t="s">
        <v>81</v>
      </c>
      <c r="AW226" s="13" t="s">
        <v>33</v>
      </c>
      <c r="AX226" s="13" t="s">
        <v>71</v>
      </c>
      <c r="AY226" s="157" t="s">
        <v>163</v>
      </c>
    </row>
    <row r="227" spans="2:65" s="14" customFormat="1" ht="10.199999999999999">
      <c r="B227" s="163"/>
      <c r="D227" s="150" t="s">
        <v>174</v>
      </c>
      <c r="E227" s="164" t="s">
        <v>19</v>
      </c>
      <c r="F227" s="165" t="s">
        <v>177</v>
      </c>
      <c r="H227" s="166">
        <v>639.87</v>
      </c>
      <c r="I227" s="167"/>
      <c r="L227" s="163"/>
      <c r="M227" s="168"/>
      <c r="T227" s="169"/>
      <c r="AT227" s="164" t="s">
        <v>174</v>
      </c>
      <c r="AU227" s="164" t="s">
        <v>81</v>
      </c>
      <c r="AV227" s="14" t="s">
        <v>170</v>
      </c>
      <c r="AW227" s="14" t="s">
        <v>33</v>
      </c>
      <c r="AX227" s="14" t="s">
        <v>79</v>
      </c>
      <c r="AY227" s="164" t="s">
        <v>163</v>
      </c>
    </row>
    <row r="228" spans="2:65" s="13" customFormat="1" ht="10.199999999999999">
      <c r="B228" s="156"/>
      <c r="D228" s="150" t="s">
        <v>174</v>
      </c>
      <c r="F228" s="158" t="s">
        <v>997</v>
      </c>
      <c r="H228" s="159">
        <v>703.85699999999997</v>
      </c>
      <c r="I228" s="160"/>
      <c r="L228" s="156"/>
      <c r="M228" s="161"/>
      <c r="T228" s="162"/>
      <c r="AT228" s="157" t="s">
        <v>174</v>
      </c>
      <c r="AU228" s="157" t="s">
        <v>81</v>
      </c>
      <c r="AV228" s="13" t="s">
        <v>81</v>
      </c>
      <c r="AW228" s="13" t="s">
        <v>4</v>
      </c>
      <c r="AX228" s="13" t="s">
        <v>79</v>
      </c>
      <c r="AY228" s="157" t="s">
        <v>163</v>
      </c>
    </row>
    <row r="229" spans="2:65" s="11" customFormat="1" ht="22.8" customHeight="1">
      <c r="B229" s="120"/>
      <c r="D229" s="121" t="s">
        <v>70</v>
      </c>
      <c r="E229" s="130" t="s">
        <v>319</v>
      </c>
      <c r="F229" s="130" t="s">
        <v>320</v>
      </c>
      <c r="I229" s="123"/>
      <c r="J229" s="131">
        <f>BK229</f>
        <v>0</v>
      </c>
      <c r="L229" s="120"/>
      <c r="M229" s="125"/>
      <c r="P229" s="126">
        <f>SUM(P230:P231)</f>
        <v>0</v>
      </c>
      <c r="R229" s="126">
        <f>SUM(R230:R231)</f>
        <v>0</v>
      </c>
      <c r="T229" s="127">
        <f>SUM(T230:T231)</f>
        <v>0</v>
      </c>
      <c r="AR229" s="121" t="s">
        <v>79</v>
      </c>
      <c r="AT229" s="128" t="s">
        <v>70</v>
      </c>
      <c r="AU229" s="128" t="s">
        <v>79</v>
      </c>
      <c r="AY229" s="121" t="s">
        <v>163</v>
      </c>
      <c r="BK229" s="129">
        <f>SUM(BK230:BK231)</f>
        <v>0</v>
      </c>
    </row>
    <row r="230" spans="2:65" s="1" customFormat="1" ht="37.799999999999997" customHeight="1">
      <c r="B230" s="33"/>
      <c r="C230" s="132" t="s">
        <v>259</v>
      </c>
      <c r="D230" s="132" t="s">
        <v>165</v>
      </c>
      <c r="E230" s="133" t="s">
        <v>321</v>
      </c>
      <c r="F230" s="134" t="s">
        <v>322</v>
      </c>
      <c r="G230" s="135" t="s">
        <v>225</v>
      </c>
      <c r="H230" s="136">
        <v>447.78300000000002</v>
      </c>
      <c r="I230" s="137"/>
      <c r="J230" s="138">
        <f>ROUND(I230*H230,2)</f>
        <v>0</v>
      </c>
      <c r="K230" s="134" t="s">
        <v>169</v>
      </c>
      <c r="L230" s="33"/>
      <c r="M230" s="139" t="s">
        <v>19</v>
      </c>
      <c r="N230" s="140" t="s">
        <v>42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170</v>
      </c>
      <c r="AT230" s="143" t="s">
        <v>165</v>
      </c>
      <c r="AU230" s="143" t="s">
        <v>81</v>
      </c>
      <c r="AY230" s="18" t="s">
        <v>163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79</v>
      </c>
      <c r="BK230" s="144">
        <f>ROUND(I230*H230,2)</f>
        <v>0</v>
      </c>
      <c r="BL230" s="18" t="s">
        <v>170</v>
      </c>
      <c r="BM230" s="143" t="s">
        <v>998</v>
      </c>
    </row>
    <row r="231" spans="2:65" s="1" customFormat="1" ht="10.199999999999999">
      <c r="B231" s="33"/>
      <c r="D231" s="145" t="s">
        <v>172</v>
      </c>
      <c r="F231" s="146" t="s">
        <v>324</v>
      </c>
      <c r="I231" s="147"/>
      <c r="L231" s="33"/>
      <c r="M231" s="148"/>
      <c r="T231" s="54"/>
      <c r="AT231" s="18" t="s">
        <v>172</v>
      </c>
      <c r="AU231" s="18" t="s">
        <v>81</v>
      </c>
    </row>
    <row r="232" spans="2:65" s="11" customFormat="1" ht="25.95" customHeight="1">
      <c r="B232" s="120"/>
      <c r="D232" s="121" t="s">
        <v>70</v>
      </c>
      <c r="E232" s="122" t="s">
        <v>281</v>
      </c>
      <c r="F232" s="122" t="s">
        <v>282</v>
      </c>
      <c r="I232" s="123"/>
      <c r="J232" s="124">
        <f>BK232</f>
        <v>0</v>
      </c>
      <c r="L232" s="120"/>
      <c r="M232" s="125"/>
      <c r="P232" s="126">
        <f>P233</f>
        <v>0</v>
      </c>
      <c r="R232" s="126">
        <f>R233</f>
        <v>0</v>
      </c>
      <c r="T232" s="127">
        <f>T233</f>
        <v>0</v>
      </c>
      <c r="AR232" s="121" t="s">
        <v>195</v>
      </c>
      <c r="AT232" s="128" t="s">
        <v>70</v>
      </c>
      <c r="AU232" s="128" t="s">
        <v>71</v>
      </c>
      <c r="AY232" s="121" t="s">
        <v>163</v>
      </c>
      <c r="BK232" s="129">
        <f>BK233</f>
        <v>0</v>
      </c>
    </row>
    <row r="233" spans="2:65" s="1" customFormat="1" ht="16.5" customHeight="1">
      <c r="B233" s="33"/>
      <c r="C233" s="132" t="s">
        <v>266</v>
      </c>
      <c r="D233" s="132" t="s">
        <v>165</v>
      </c>
      <c r="E233" s="133" t="s">
        <v>284</v>
      </c>
      <c r="F233" s="134" t="s">
        <v>285</v>
      </c>
      <c r="G233" s="135" t="s">
        <v>286</v>
      </c>
      <c r="H233" s="188"/>
      <c r="I233" s="137"/>
      <c r="J233" s="138">
        <f>ROUND(I233*H233,2)</f>
        <v>0</v>
      </c>
      <c r="K233" s="134" t="s">
        <v>19</v>
      </c>
      <c r="L233" s="33"/>
      <c r="M233" s="189" t="s">
        <v>19</v>
      </c>
      <c r="N233" s="190" t="s">
        <v>42</v>
      </c>
      <c r="O233" s="191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AR233" s="143" t="s">
        <v>170</v>
      </c>
      <c r="AT233" s="143" t="s">
        <v>165</v>
      </c>
      <c r="AU233" s="143" t="s">
        <v>79</v>
      </c>
      <c r="AY233" s="18" t="s">
        <v>163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170</v>
      </c>
      <c r="BM233" s="143" t="s">
        <v>999</v>
      </c>
    </row>
    <row r="234" spans="2:65" s="1" customFormat="1" ht="6.9" customHeight="1"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33"/>
    </row>
  </sheetData>
  <sheetProtection algorithmName="SHA-512" hashValue="rySzZJkJ2V4+gRRGJuTbwHugHtnwj7T1YxEOdnCLyne2esEESncY7Qheo8lFa1cqjMayl5C8p3dYDHBvXGZ76Q==" saltValue="Xcd25NVBDIO/CR5Edb4DQrJERHjJZ752ZXTQO9xi4uZ0U9kRAkUd9Pv2vJXR5ommHHfgkMaacT73gK2S+2OLWw==" spinCount="100000" sheet="1" objects="1" scenarios="1" formatColumns="0" formatRows="0" autoFilter="0"/>
  <autoFilter ref="C84:K233" xr:uid="{00000000-0009-0000-0000-00000F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F00-000000000000}"/>
    <hyperlink ref="F111" r:id="rId2" xr:uid="{00000000-0004-0000-0F00-000001000000}"/>
    <hyperlink ref="F123" r:id="rId3" xr:uid="{00000000-0004-0000-0F00-000002000000}"/>
    <hyperlink ref="F134" r:id="rId4" xr:uid="{00000000-0004-0000-0F00-000003000000}"/>
    <hyperlink ref="F145" r:id="rId5" xr:uid="{00000000-0004-0000-0F00-000004000000}"/>
    <hyperlink ref="F156" r:id="rId6" xr:uid="{00000000-0004-0000-0F00-000005000000}"/>
    <hyperlink ref="F162" r:id="rId7" xr:uid="{00000000-0004-0000-0F00-000006000000}"/>
    <hyperlink ref="F173" r:id="rId8" xr:uid="{00000000-0004-0000-0F00-000007000000}"/>
    <hyperlink ref="F184" r:id="rId9" xr:uid="{00000000-0004-0000-0F00-000008000000}"/>
    <hyperlink ref="F195" r:id="rId10" xr:uid="{00000000-0004-0000-0F00-000009000000}"/>
    <hyperlink ref="F202" r:id="rId11" xr:uid="{00000000-0004-0000-0F00-00000A000000}"/>
    <hyperlink ref="F208" r:id="rId12" xr:uid="{00000000-0004-0000-0F00-00000B000000}"/>
    <hyperlink ref="F231" r:id="rId13" xr:uid="{00000000-0004-0000-0F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35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130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s="1" customFormat="1" ht="12" customHeight="1">
      <c r="B8" s="33"/>
      <c r="D8" s="28" t="s">
        <v>138</v>
      </c>
      <c r="L8" s="33"/>
    </row>
    <row r="9" spans="2:46" s="1" customFormat="1" ht="16.5" customHeight="1">
      <c r="B9" s="33"/>
      <c r="E9" s="287" t="s">
        <v>1000</v>
      </c>
      <c r="F9" s="325"/>
      <c r="G9" s="325"/>
      <c r="H9" s="325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9. 3. 2026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3"/>
      <c r="G18" s="293"/>
      <c r="H18" s="293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92"/>
      <c r="E27" s="298" t="s">
        <v>19</v>
      </c>
      <c r="F27" s="298"/>
      <c r="G27" s="298"/>
      <c r="H27" s="298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37</v>
      </c>
      <c r="J30" s="64">
        <f>ROUND(J90,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" customHeight="1">
      <c r="B33" s="33"/>
      <c r="D33" s="53" t="s">
        <v>41</v>
      </c>
      <c r="E33" s="28" t="s">
        <v>42</v>
      </c>
      <c r="F33" s="84">
        <f>ROUND((SUM(BE90:BE357)),  2)</f>
        <v>0</v>
      </c>
      <c r="I33" s="94">
        <v>0.21</v>
      </c>
      <c r="J33" s="84">
        <f>ROUND(((SUM(BE90:BE357))*I33),  2)</f>
        <v>0</v>
      </c>
      <c r="L33" s="33"/>
    </row>
    <row r="34" spans="2:12" s="1" customFormat="1" ht="14.4" customHeight="1">
      <c r="B34" s="33"/>
      <c r="E34" s="28" t="s">
        <v>43</v>
      </c>
      <c r="F34" s="84">
        <f>ROUND((SUM(BF90:BF357)),  2)</f>
        <v>0</v>
      </c>
      <c r="I34" s="94">
        <v>0.12</v>
      </c>
      <c r="J34" s="84">
        <f>ROUND(((SUM(BF90:BF357))*I34),  2)</f>
        <v>0</v>
      </c>
      <c r="L34" s="33"/>
    </row>
    <row r="35" spans="2:12" s="1" customFormat="1" ht="14.4" hidden="1" customHeight="1">
      <c r="B35" s="33"/>
      <c r="E35" s="28" t="s">
        <v>44</v>
      </c>
      <c r="F35" s="84">
        <f>ROUND((SUM(BG90:BG357)),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45</v>
      </c>
      <c r="F36" s="84">
        <f>ROUND((SUM(BH90:BH357)),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ROUND((SUM(BI90:BI357)),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140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Novostavba skateparkového hřiště, Bystřice pod Hostýnem revize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138</v>
      </c>
      <c r="L49" s="33"/>
    </row>
    <row r="50" spans="2:47" s="1" customFormat="1" ht="16.5" customHeight="1">
      <c r="B50" s="33"/>
      <c r="E50" s="287" t="str">
        <f>E9</f>
        <v>04 - Pojezdová plocha, vsakovací lem, mobiliář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9. 3. 2026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Město Bystřice pod Hostýnem</v>
      </c>
      <c r="I54" s="28" t="s">
        <v>31</v>
      </c>
      <c r="J54" s="31" t="str">
        <f>E21</f>
        <v>Michal Langoš, Hranice na Moravě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141</v>
      </c>
      <c r="D57" s="95"/>
      <c r="E57" s="95"/>
      <c r="F57" s="95"/>
      <c r="G57" s="95"/>
      <c r="H57" s="95"/>
      <c r="I57" s="95"/>
      <c r="J57" s="102" t="s">
        <v>142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69</v>
      </c>
      <c r="J59" s="64">
        <f>J90</f>
        <v>0</v>
      </c>
      <c r="L59" s="33"/>
      <c r="AU59" s="18" t="s">
        <v>143</v>
      </c>
    </row>
    <row r="60" spans="2:47" s="8" customFormat="1" ht="24.9" customHeight="1">
      <c r="B60" s="104"/>
      <c r="D60" s="105" t="s">
        <v>144</v>
      </c>
      <c r="E60" s="106"/>
      <c r="F60" s="106"/>
      <c r="G60" s="106"/>
      <c r="H60" s="106"/>
      <c r="I60" s="106"/>
      <c r="J60" s="107">
        <f>J91</f>
        <v>0</v>
      </c>
      <c r="L60" s="104"/>
    </row>
    <row r="61" spans="2:47" s="9" customFormat="1" ht="19.95" customHeight="1">
      <c r="B61" s="108"/>
      <c r="D61" s="109" t="s">
        <v>145</v>
      </c>
      <c r="E61" s="110"/>
      <c r="F61" s="110"/>
      <c r="G61" s="110"/>
      <c r="H61" s="110"/>
      <c r="I61" s="110"/>
      <c r="J61" s="111">
        <f>J92</f>
        <v>0</v>
      </c>
      <c r="L61" s="108"/>
    </row>
    <row r="62" spans="2:47" s="9" customFormat="1" ht="19.95" customHeight="1">
      <c r="B62" s="108"/>
      <c r="D62" s="109" t="s">
        <v>291</v>
      </c>
      <c r="E62" s="110"/>
      <c r="F62" s="110"/>
      <c r="G62" s="110"/>
      <c r="H62" s="110"/>
      <c r="I62" s="110"/>
      <c r="J62" s="111">
        <f>J176</f>
        <v>0</v>
      </c>
      <c r="L62" s="108"/>
    </row>
    <row r="63" spans="2:47" s="9" customFormat="1" ht="19.95" customHeight="1">
      <c r="B63" s="108"/>
      <c r="D63" s="109" t="s">
        <v>1001</v>
      </c>
      <c r="E63" s="110"/>
      <c r="F63" s="110"/>
      <c r="G63" s="110"/>
      <c r="H63" s="110"/>
      <c r="I63" s="110"/>
      <c r="J63" s="111">
        <f>J216</f>
        <v>0</v>
      </c>
      <c r="L63" s="108"/>
    </row>
    <row r="64" spans="2:47" s="9" customFormat="1" ht="19.95" customHeight="1">
      <c r="B64" s="108"/>
      <c r="D64" s="109" t="s">
        <v>369</v>
      </c>
      <c r="E64" s="110"/>
      <c r="F64" s="110"/>
      <c r="G64" s="110"/>
      <c r="H64" s="110"/>
      <c r="I64" s="110"/>
      <c r="J64" s="111">
        <f>J243</f>
        <v>0</v>
      </c>
      <c r="L64" s="108"/>
    </row>
    <row r="65" spans="2:12" s="9" customFormat="1" ht="19.95" customHeight="1">
      <c r="B65" s="108"/>
      <c r="D65" s="109" t="s">
        <v>292</v>
      </c>
      <c r="E65" s="110"/>
      <c r="F65" s="110"/>
      <c r="G65" s="110"/>
      <c r="H65" s="110"/>
      <c r="I65" s="110"/>
      <c r="J65" s="111">
        <f>J278</f>
        <v>0</v>
      </c>
      <c r="L65" s="108"/>
    </row>
    <row r="66" spans="2:12" s="8" customFormat="1" ht="24.9" customHeight="1">
      <c r="B66" s="104"/>
      <c r="D66" s="105" t="s">
        <v>293</v>
      </c>
      <c r="E66" s="106"/>
      <c r="F66" s="106"/>
      <c r="G66" s="106"/>
      <c r="H66" s="106"/>
      <c r="I66" s="106"/>
      <c r="J66" s="107">
        <f>J281</f>
        <v>0</v>
      </c>
      <c r="L66" s="104"/>
    </row>
    <row r="67" spans="2:12" s="9" customFormat="1" ht="19.95" customHeight="1">
      <c r="B67" s="108"/>
      <c r="D67" s="109" t="s">
        <v>1002</v>
      </c>
      <c r="E67" s="110"/>
      <c r="F67" s="110"/>
      <c r="G67" s="110"/>
      <c r="H67" s="110"/>
      <c r="I67" s="110"/>
      <c r="J67" s="111">
        <f>J282</f>
        <v>0</v>
      </c>
      <c r="L67" s="108"/>
    </row>
    <row r="68" spans="2:12" s="9" customFormat="1" ht="19.95" customHeight="1">
      <c r="B68" s="108"/>
      <c r="D68" s="109" t="s">
        <v>294</v>
      </c>
      <c r="E68" s="110"/>
      <c r="F68" s="110"/>
      <c r="G68" s="110"/>
      <c r="H68" s="110"/>
      <c r="I68" s="110"/>
      <c r="J68" s="111">
        <f>J307</f>
        <v>0</v>
      </c>
      <c r="L68" s="108"/>
    </row>
    <row r="69" spans="2:12" s="9" customFormat="1" ht="19.95" customHeight="1">
      <c r="B69" s="108"/>
      <c r="D69" s="109" t="s">
        <v>295</v>
      </c>
      <c r="E69" s="110"/>
      <c r="F69" s="110"/>
      <c r="G69" s="110"/>
      <c r="H69" s="110"/>
      <c r="I69" s="110"/>
      <c r="J69" s="111">
        <f>J328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J356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s="1" customFormat="1" ht="12" customHeight="1">
      <c r="B81" s="33"/>
      <c r="C81" s="28" t="s">
        <v>138</v>
      </c>
      <c r="L81" s="33"/>
    </row>
    <row r="82" spans="2:65" s="1" customFormat="1" ht="16.5" customHeight="1">
      <c r="B82" s="33"/>
      <c r="E82" s="287" t="str">
        <f>E9</f>
        <v>04 - Pojezdová plocha, vsakovací lem, mobiliář</v>
      </c>
      <c r="F82" s="325"/>
      <c r="G82" s="325"/>
      <c r="H82" s="325"/>
      <c r="L82" s="33"/>
    </row>
    <row r="83" spans="2:65" s="1" customFormat="1" ht="6.9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 xml:space="preserve"> </v>
      </c>
      <c r="I84" s="28" t="s">
        <v>23</v>
      </c>
      <c r="J84" s="50" t="str">
        <f>IF(J12="","",J12)</f>
        <v>9. 3. 2026</v>
      </c>
      <c r="L84" s="33"/>
    </row>
    <row r="85" spans="2:65" s="1" customFormat="1" ht="6.9" customHeight="1">
      <c r="B85" s="33"/>
      <c r="L85" s="33"/>
    </row>
    <row r="86" spans="2:65" s="1" customFormat="1" ht="25.65" customHeight="1">
      <c r="B86" s="33"/>
      <c r="C86" s="28" t="s">
        <v>25</v>
      </c>
      <c r="F86" s="26" t="str">
        <f>E15</f>
        <v>Město Bystřice pod Hostýnem</v>
      </c>
      <c r="I86" s="28" t="s">
        <v>31</v>
      </c>
      <c r="J86" s="31" t="str">
        <f>E21</f>
        <v>Michal Langoš, Hranice na Moravě</v>
      </c>
      <c r="L86" s="33"/>
    </row>
    <row r="87" spans="2:65" s="1" customFormat="1" ht="15.15" customHeight="1">
      <c r="B87" s="33"/>
      <c r="C87" s="28" t="s">
        <v>29</v>
      </c>
      <c r="F87" s="26" t="str">
        <f>IF(E18="","",E18)</f>
        <v>Vyplň údaj</v>
      </c>
      <c r="I87" s="28" t="s">
        <v>34</v>
      </c>
      <c r="J87" s="31" t="str">
        <f>E24</f>
        <v xml:space="preserve"> 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149</v>
      </c>
      <c r="D89" s="114" t="s">
        <v>56</v>
      </c>
      <c r="E89" s="114" t="s">
        <v>52</v>
      </c>
      <c r="F89" s="114" t="s">
        <v>53</v>
      </c>
      <c r="G89" s="114" t="s">
        <v>150</v>
      </c>
      <c r="H89" s="114" t="s">
        <v>151</v>
      </c>
      <c r="I89" s="114" t="s">
        <v>152</v>
      </c>
      <c r="J89" s="114" t="s">
        <v>142</v>
      </c>
      <c r="K89" s="115" t="s">
        <v>153</v>
      </c>
      <c r="L89" s="112"/>
      <c r="M89" s="57" t="s">
        <v>19</v>
      </c>
      <c r="N89" s="58" t="s">
        <v>41</v>
      </c>
      <c r="O89" s="58" t="s">
        <v>154</v>
      </c>
      <c r="P89" s="58" t="s">
        <v>155</v>
      </c>
      <c r="Q89" s="58" t="s">
        <v>156</v>
      </c>
      <c r="R89" s="58" t="s">
        <v>157</v>
      </c>
      <c r="S89" s="58" t="s">
        <v>158</v>
      </c>
      <c r="T89" s="59" t="s">
        <v>159</v>
      </c>
    </row>
    <row r="90" spans="2:65" s="1" customFormat="1" ht="22.8" customHeight="1">
      <c r="B90" s="33"/>
      <c r="C90" s="62" t="s">
        <v>160</v>
      </c>
      <c r="J90" s="116">
        <f>BK90</f>
        <v>0</v>
      </c>
      <c r="L90" s="33"/>
      <c r="M90" s="60"/>
      <c r="N90" s="51"/>
      <c r="O90" s="51"/>
      <c r="P90" s="117">
        <f>P91+P281+P356</f>
        <v>0</v>
      </c>
      <c r="Q90" s="51"/>
      <c r="R90" s="117">
        <f>R91+R281+R356</f>
        <v>220.62323890000002</v>
      </c>
      <c r="S90" s="51"/>
      <c r="T90" s="118">
        <f>T91+T281+T356</f>
        <v>0</v>
      </c>
      <c r="AT90" s="18" t="s">
        <v>70</v>
      </c>
      <c r="AU90" s="18" t="s">
        <v>143</v>
      </c>
      <c r="BK90" s="119">
        <f>BK91+BK281+BK356</f>
        <v>0</v>
      </c>
    </row>
    <row r="91" spans="2:65" s="11" customFormat="1" ht="25.95" customHeight="1">
      <c r="B91" s="120"/>
      <c r="D91" s="121" t="s">
        <v>70</v>
      </c>
      <c r="E91" s="122" t="s">
        <v>161</v>
      </c>
      <c r="F91" s="122" t="s">
        <v>162</v>
      </c>
      <c r="I91" s="123"/>
      <c r="J91" s="124">
        <f>BK91</f>
        <v>0</v>
      </c>
      <c r="L91" s="120"/>
      <c r="M91" s="125"/>
      <c r="P91" s="126">
        <f>P92+P176+P216+P243+P278</f>
        <v>0</v>
      </c>
      <c r="R91" s="126">
        <f>R92+R176+R216+R243+R278</f>
        <v>220.56421028000003</v>
      </c>
      <c r="T91" s="127">
        <f>T92+T176+T216+T243+T278</f>
        <v>0</v>
      </c>
      <c r="AR91" s="121" t="s">
        <v>79</v>
      </c>
      <c r="AT91" s="128" t="s">
        <v>70</v>
      </c>
      <c r="AU91" s="128" t="s">
        <v>71</v>
      </c>
      <c r="AY91" s="121" t="s">
        <v>163</v>
      </c>
      <c r="BK91" s="129">
        <f>BK92+BK176+BK216+BK243+BK278</f>
        <v>0</v>
      </c>
    </row>
    <row r="92" spans="2:65" s="11" customFormat="1" ht="22.8" customHeight="1">
      <c r="B92" s="120"/>
      <c r="D92" s="121" t="s">
        <v>70</v>
      </c>
      <c r="E92" s="130" t="s">
        <v>79</v>
      </c>
      <c r="F92" s="130" t="s">
        <v>164</v>
      </c>
      <c r="I92" s="123"/>
      <c r="J92" s="131">
        <f>BK92</f>
        <v>0</v>
      </c>
      <c r="L92" s="120"/>
      <c r="M92" s="125"/>
      <c r="P92" s="126">
        <f>SUM(P93:P175)</f>
        <v>0</v>
      </c>
      <c r="R92" s="126">
        <f>SUM(R93:R175)</f>
        <v>16.497802</v>
      </c>
      <c r="T92" s="127">
        <f>SUM(T93:T175)</f>
        <v>0</v>
      </c>
      <c r="AR92" s="121" t="s">
        <v>79</v>
      </c>
      <c r="AT92" s="128" t="s">
        <v>70</v>
      </c>
      <c r="AU92" s="128" t="s">
        <v>79</v>
      </c>
      <c r="AY92" s="121" t="s">
        <v>163</v>
      </c>
      <c r="BK92" s="129">
        <f>SUM(BK93:BK175)</f>
        <v>0</v>
      </c>
    </row>
    <row r="93" spans="2:65" s="1" customFormat="1" ht="24.15" customHeight="1">
      <c r="B93" s="33"/>
      <c r="C93" s="132" t="s">
        <v>79</v>
      </c>
      <c r="D93" s="132" t="s">
        <v>165</v>
      </c>
      <c r="E93" s="133" t="s">
        <v>1003</v>
      </c>
      <c r="F93" s="134" t="s">
        <v>1004</v>
      </c>
      <c r="G93" s="135" t="s">
        <v>191</v>
      </c>
      <c r="H93" s="136">
        <v>0.14399999999999999</v>
      </c>
      <c r="I93" s="137"/>
      <c r="J93" s="138">
        <f>ROUND(I93*H93,2)</f>
        <v>0</v>
      </c>
      <c r="K93" s="134" t="s">
        <v>169</v>
      </c>
      <c r="L93" s="33"/>
      <c r="M93" s="139" t="s">
        <v>19</v>
      </c>
      <c r="N93" s="140" t="s">
        <v>42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170</v>
      </c>
      <c r="AT93" s="143" t="s">
        <v>165</v>
      </c>
      <c r="AU93" s="143" t="s">
        <v>81</v>
      </c>
      <c r="AY93" s="18" t="s">
        <v>163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79</v>
      </c>
      <c r="BK93" s="144">
        <f>ROUND(I93*H93,2)</f>
        <v>0</v>
      </c>
      <c r="BL93" s="18" t="s">
        <v>170</v>
      </c>
      <c r="BM93" s="143" t="s">
        <v>1005</v>
      </c>
    </row>
    <row r="94" spans="2:65" s="1" customFormat="1" ht="10.199999999999999">
      <c r="B94" s="33"/>
      <c r="D94" s="145" t="s">
        <v>172</v>
      </c>
      <c r="F94" s="146" t="s">
        <v>1006</v>
      </c>
      <c r="I94" s="147"/>
      <c r="L94" s="33"/>
      <c r="M94" s="148"/>
      <c r="T94" s="54"/>
      <c r="AT94" s="18" t="s">
        <v>172</v>
      </c>
      <c r="AU94" s="18" t="s">
        <v>81</v>
      </c>
    </row>
    <row r="95" spans="2:65" s="12" customFormat="1" ht="10.199999999999999">
      <c r="B95" s="149"/>
      <c r="D95" s="150" t="s">
        <v>174</v>
      </c>
      <c r="E95" s="151" t="s">
        <v>19</v>
      </c>
      <c r="F95" s="152" t="s">
        <v>1007</v>
      </c>
      <c r="H95" s="151" t="s">
        <v>19</v>
      </c>
      <c r="I95" s="153"/>
      <c r="L95" s="149"/>
      <c r="M95" s="154"/>
      <c r="T95" s="155"/>
      <c r="AT95" s="151" t="s">
        <v>174</v>
      </c>
      <c r="AU95" s="151" t="s">
        <v>81</v>
      </c>
      <c r="AV95" s="12" t="s">
        <v>79</v>
      </c>
      <c r="AW95" s="12" t="s">
        <v>33</v>
      </c>
      <c r="AX95" s="12" t="s">
        <v>71</v>
      </c>
      <c r="AY95" s="151" t="s">
        <v>163</v>
      </c>
    </row>
    <row r="96" spans="2:65" s="13" customFormat="1" ht="10.199999999999999">
      <c r="B96" s="156"/>
      <c r="D96" s="150" t="s">
        <v>174</v>
      </c>
      <c r="E96" s="157" t="s">
        <v>19</v>
      </c>
      <c r="F96" s="158" t="s">
        <v>1008</v>
      </c>
      <c r="H96" s="159">
        <v>7.1999999999999995E-2</v>
      </c>
      <c r="I96" s="160"/>
      <c r="L96" s="156"/>
      <c r="M96" s="161"/>
      <c r="T96" s="162"/>
      <c r="AT96" s="157" t="s">
        <v>174</v>
      </c>
      <c r="AU96" s="157" t="s">
        <v>81</v>
      </c>
      <c r="AV96" s="13" t="s">
        <v>81</v>
      </c>
      <c r="AW96" s="13" t="s">
        <v>33</v>
      </c>
      <c r="AX96" s="13" t="s">
        <v>71</v>
      </c>
      <c r="AY96" s="157" t="s">
        <v>163</v>
      </c>
    </row>
    <row r="97" spans="2:65" s="13" customFormat="1" ht="10.199999999999999">
      <c r="B97" s="156"/>
      <c r="D97" s="150" t="s">
        <v>174</v>
      </c>
      <c r="E97" s="157" t="s">
        <v>19</v>
      </c>
      <c r="F97" s="158" t="s">
        <v>1008</v>
      </c>
      <c r="H97" s="159">
        <v>7.1999999999999995E-2</v>
      </c>
      <c r="I97" s="160"/>
      <c r="L97" s="156"/>
      <c r="M97" s="161"/>
      <c r="T97" s="162"/>
      <c r="AT97" s="157" t="s">
        <v>174</v>
      </c>
      <c r="AU97" s="157" t="s">
        <v>81</v>
      </c>
      <c r="AV97" s="13" t="s">
        <v>81</v>
      </c>
      <c r="AW97" s="13" t="s">
        <v>33</v>
      </c>
      <c r="AX97" s="13" t="s">
        <v>71</v>
      </c>
      <c r="AY97" s="157" t="s">
        <v>163</v>
      </c>
    </row>
    <row r="98" spans="2:65" s="14" customFormat="1" ht="10.199999999999999">
      <c r="B98" s="163"/>
      <c r="D98" s="150" t="s">
        <v>174</v>
      </c>
      <c r="E98" s="164" t="s">
        <v>19</v>
      </c>
      <c r="F98" s="165" t="s">
        <v>177</v>
      </c>
      <c r="H98" s="166">
        <v>0.14399999999999999</v>
      </c>
      <c r="I98" s="167"/>
      <c r="L98" s="163"/>
      <c r="M98" s="168"/>
      <c r="T98" s="169"/>
      <c r="AT98" s="164" t="s">
        <v>174</v>
      </c>
      <c r="AU98" s="164" t="s">
        <v>81</v>
      </c>
      <c r="AV98" s="14" t="s">
        <v>170</v>
      </c>
      <c r="AW98" s="14" t="s">
        <v>33</v>
      </c>
      <c r="AX98" s="14" t="s">
        <v>79</v>
      </c>
      <c r="AY98" s="164" t="s">
        <v>163</v>
      </c>
    </row>
    <row r="99" spans="2:65" s="1" customFormat="1" ht="37.799999999999997" customHeight="1">
      <c r="B99" s="33"/>
      <c r="C99" s="132" t="s">
        <v>81</v>
      </c>
      <c r="D99" s="132" t="s">
        <v>165</v>
      </c>
      <c r="E99" s="133" t="s">
        <v>202</v>
      </c>
      <c r="F99" s="134" t="s">
        <v>203</v>
      </c>
      <c r="G99" s="135" t="s">
        <v>191</v>
      </c>
      <c r="H99" s="136">
        <v>0.14399999999999999</v>
      </c>
      <c r="I99" s="137"/>
      <c r="J99" s="138">
        <f>ROUND(I99*H99,2)</f>
        <v>0</v>
      </c>
      <c r="K99" s="134" t="s">
        <v>169</v>
      </c>
      <c r="L99" s="33"/>
      <c r="M99" s="139" t="s">
        <v>19</v>
      </c>
      <c r="N99" s="140" t="s">
        <v>42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170</v>
      </c>
      <c r="AT99" s="143" t="s">
        <v>165</v>
      </c>
      <c r="AU99" s="143" t="s">
        <v>81</v>
      </c>
      <c r="AY99" s="18" t="s">
        <v>163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79</v>
      </c>
      <c r="BK99" s="144">
        <f>ROUND(I99*H99,2)</f>
        <v>0</v>
      </c>
      <c r="BL99" s="18" t="s">
        <v>170</v>
      </c>
      <c r="BM99" s="143" t="s">
        <v>1009</v>
      </c>
    </row>
    <row r="100" spans="2:65" s="1" customFormat="1" ht="10.199999999999999">
      <c r="B100" s="33"/>
      <c r="D100" s="145" t="s">
        <v>172</v>
      </c>
      <c r="F100" s="146" t="s">
        <v>205</v>
      </c>
      <c r="I100" s="147"/>
      <c r="L100" s="33"/>
      <c r="M100" s="148"/>
      <c r="T100" s="54"/>
      <c r="AT100" s="18" t="s">
        <v>172</v>
      </c>
      <c r="AU100" s="18" t="s">
        <v>81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1007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1008</v>
      </c>
      <c r="H102" s="159">
        <v>7.1999999999999995E-2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1008</v>
      </c>
      <c r="H103" s="159">
        <v>7.1999999999999995E-2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4" customFormat="1" ht="10.199999999999999">
      <c r="B104" s="163"/>
      <c r="D104" s="150" t="s">
        <v>174</v>
      </c>
      <c r="E104" s="164" t="s">
        <v>19</v>
      </c>
      <c r="F104" s="165" t="s">
        <v>177</v>
      </c>
      <c r="H104" s="166">
        <v>0.14399999999999999</v>
      </c>
      <c r="I104" s="167"/>
      <c r="L104" s="163"/>
      <c r="M104" s="168"/>
      <c r="T104" s="169"/>
      <c r="AT104" s="164" t="s">
        <v>174</v>
      </c>
      <c r="AU104" s="164" t="s">
        <v>81</v>
      </c>
      <c r="AV104" s="14" t="s">
        <v>170</v>
      </c>
      <c r="AW104" s="14" t="s">
        <v>33</v>
      </c>
      <c r="AX104" s="14" t="s">
        <v>79</v>
      </c>
      <c r="AY104" s="164" t="s">
        <v>163</v>
      </c>
    </row>
    <row r="105" spans="2:65" s="1" customFormat="1" ht="24.15" customHeight="1">
      <c r="B105" s="33"/>
      <c r="C105" s="132" t="s">
        <v>182</v>
      </c>
      <c r="D105" s="132" t="s">
        <v>165</v>
      </c>
      <c r="E105" s="133" t="s">
        <v>223</v>
      </c>
      <c r="F105" s="134" t="s">
        <v>224</v>
      </c>
      <c r="G105" s="135" t="s">
        <v>225</v>
      </c>
      <c r="H105" s="136">
        <v>0.28799999999999998</v>
      </c>
      <c r="I105" s="137"/>
      <c r="J105" s="138">
        <f>ROUND(I105*H105,2)</f>
        <v>0</v>
      </c>
      <c r="K105" s="134" t="s">
        <v>169</v>
      </c>
      <c r="L105" s="33"/>
      <c r="M105" s="139" t="s">
        <v>19</v>
      </c>
      <c r="N105" s="140" t="s">
        <v>42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170</v>
      </c>
      <c r="AT105" s="143" t="s">
        <v>165</v>
      </c>
      <c r="AU105" s="143" t="s">
        <v>81</v>
      </c>
      <c r="AY105" s="18" t="s">
        <v>163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79</v>
      </c>
      <c r="BK105" s="144">
        <f>ROUND(I105*H105,2)</f>
        <v>0</v>
      </c>
      <c r="BL105" s="18" t="s">
        <v>170</v>
      </c>
      <c r="BM105" s="143" t="s">
        <v>1010</v>
      </c>
    </row>
    <row r="106" spans="2:65" s="1" customFormat="1" ht="10.199999999999999">
      <c r="B106" s="33"/>
      <c r="D106" s="145" t="s">
        <v>172</v>
      </c>
      <c r="F106" s="146" t="s">
        <v>227</v>
      </c>
      <c r="I106" s="147"/>
      <c r="L106" s="33"/>
      <c r="M106" s="148"/>
      <c r="T106" s="54"/>
      <c r="AT106" s="18" t="s">
        <v>172</v>
      </c>
      <c r="AU106" s="18" t="s">
        <v>81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1007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3" customFormat="1" ht="10.199999999999999">
      <c r="B108" s="156"/>
      <c r="D108" s="150" t="s">
        <v>174</v>
      </c>
      <c r="E108" s="157" t="s">
        <v>19</v>
      </c>
      <c r="F108" s="158" t="s">
        <v>1008</v>
      </c>
      <c r="H108" s="159">
        <v>7.1999999999999995E-2</v>
      </c>
      <c r="I108" s="160"/>
      <c r="L108" s="156"/>
      <c r="M108" s="161"/>
      <c r="T108" s="162"/>
      <c r="AT108" s="157" t="s">
        <v>174</v>
      </c>
      <c r="AU108" s="157" t="s">
        <v>81</v>
      </c>
      <c r="AV108" s="13" t="s">
        <v>81</v>
      </c>
      <c r="AW108" s="13" t="s">
        <v>33</v>
      </c>
      <c r="AX108" s="13" t="s">
        <v>71</v>
      </c>
      <c r="AY108" s="157" t="s">
        <v>163</v>
      </c>
    </row>
    <row r="109" spans="2:65" s="13" customFormat="1" ht="10.199999999999999">
      <c r="B109" s="156"/>
      <c r="D109" s="150" t="s">
        <v>174</v>
      </c>
      <c r="E109" s="157" t="s">
        <v>19</v>
      </c>
      <c r="F109" s="158" t="s">
        <v>1008</v>
      </c>
      <c r="H109" s="159">
        <v>7.1999999999999995E-2</v>
      </c>
      <c r="I109" s="160"/>
      <c r="L109" s="156"/>
      <c r="M109" s="161"/>
      <c r="T109" s="162"/>
      <c r="AT109" s="157" t="s">
        <v>174</v>
      </c>
      <c r="AU109" s="157" t="s">
        <v>81</v>
      </c>
      <c r="AV109" s="13" t="s">
        <v>81</v>
      </c>
      <c r="AW109" s="13" t="s">
        <v>33</v>
      </c>
      <c r="AX109" s="13" t="s">
        <v>71</v>
      </c>
      <c r="AY109" s="157" t="s">
        <v>163</v>
      </c>
    </row>
    <row r="110" spans="2:65" s="14" customFormat="1" ht="10.199999999999999">
      <c r="B110" s="163"/>
      <c r="D110" s="150" t="s">
        <v>174</v>
      </c>
      <c r="E110" s="164" t="s">
        <v>19</v>
      </c>
      <c r="F110" s="165" t="s">
        <v>177</v>
      </c>
      <c r="H110" s="166">
        <v>0.14399999999999999</v>
      </c>
      <c r="I110" s="167"/>
      <c r="L110" s="163"/>
      <c r="M110" s="168"/>
      <c r="T110" s="169"/>
      <c r="AT110" s="164" t="s">
        <v>174</v>
      </c>
      <c r="AU110" s="164" t="s">
        <v>81</v>
      </c>
      <c r="AV110" s="14" t="s">
        <v>170</v>
      </c>
      <c r="AW110" s="14" t="s">
        <v>33</v>
      </c>
      <c r="AX110" s="14" t="s">
        <v>79</v>
      </c>
      <c r="AY110" s="164" t="s">
        <v>163</v>
      </c>
    </row>
    <row r="111" spans="2:65" s="13" customFormat="1" ht="10.199999999999999">
      <c r="B111" s="156"/>
      <c r="D111" s="150" t="s">
        <v>174</v>
      </c>
      <c r="F111" s="158" t="s">
        <v>1011</v>
      </c>
      <c r="H111" s="159">
        <v>0.28799999999999998</v>
      </c>
      <c r="I111" s="160"/>
      <c r="L111" s="156"/>
      <c r="M111" s="161"/>
      <c r="T111" s="162"/>
      <c r="AT111" s="157" t="s">
        <v>174</v>
      </c>
      <c r="AU111" s="157" t="s">
        <v>81</v>
      </c>
      <c r="AV111" s="13" t="s">
        <v>81</v>
      </c>
      <c r="AW111" s="13" t="s">
        <v>4</v>
      </c>
      <c r="AX111" s="13" t="s">
        <v>79</v>
      </c>
      <c r="AY111" s="157" t="s">
        <v>163</v>
      </c>
    </row>
    <row r="112" spans="2:65" s="1" customFormat="1" ht="24.15" customHeight="1">
      <c r="B112" s="33"/>
      <c r="C112" s="132" t="s">
        <v>170</v>
      </c>
      <c r="D112" s="132" t="s">
        <v>165</v>
      </c>
      <c r="E112" s="133" t="s">
        <v>232</v>
      </c>
      <c r="F112" s="134" t="s">
        <v>233</v>
      </c>
      <c r="G112" s="135" t="s">
        <v>191</v>
      </c>
      <c r="H112" s="136">
        <v>0.14399999999999999</v>
      </c>
      <c r="I112" s="137"/>
      <c r="J112" s="138">
        <f>ROUND(I112*H112,2)</f>
        <v>0</v>
      </c>
      <c r="K112" s="134" t="s">
        <v>169</v>
      </c>
      <c r="L112" s="33"/>
      <c r="M112" s="139" t="s">
        <v>19</v>
      </c>
      <c r="N112" s="140" t="s">
        <v>42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170</v>
      </c>
      <c r="AT112" s="143" t="s">
        <v>165</v>
      </c>
      <c r="AU112" s="143" t="s">
        <v>81</v>
      </c>
      <c r="AY112" s="18" t="s">
        <v>163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79</v>
      </c>
      <c r="BK112" s="144">
        <f>ROUND(I112*H112,2)</f>
        <v>0</v>
      </c>
      <c r="BL112" s="18" t="s">
        <v>170</v>
      </c>
      <c r="BM112" s="143" t="s">
        <v>1012</v>
      </c>
    </row>
    <row r="113" spans="2:65" s="1" customFormat="1" ht="10.199999999999999">
      <c r="B113" s="33"/>
      <c r="D113" s="145" t="s">
        <v>172</v>
      </c>
      <c r="F113" s="146" t="s">
        <v>235</v>
      </c>
      <c r="I113" s="147"/>
      <c r="L113" s="33"/>
      <c r="M113" s="148"/>
      <c r="T113" s="54"/>
      <c r="AT113" s="18" t="s">
        <v>172</v>
      </c>
      <c r="AU113" s="18" t="s">
        <v>81</v>
      </c>
    </row>
    <row r="114" spans="2:65" s="12" customFormat="1" ht="10.199999999999999">
      <c r="B114" s="149"/>
      <c r="D114" s="150" t="s">
        <v>174</v>
      </c>
      <c r="E114" s="151" t="s">
        <v>19</v>
      </c>
      <c r="F114" s="152" t="s">
        <v>1007</v>
      </c>
      <c r="H114" s="151" t="s">
        <v>19</v>
      </c>
      <c r="I114" s="153"/>
      <c r="L114" s="149"/>
      <c r="M114" s="154"/>
      <c r="T114" s="155"/>
      <c r="AT114" s="151" t="s">
        <v>174</v>
      </c>
      <c r="AU114" s="151" t="s">
        <v>81</v>
      </c>
      <c r="AV114" s="12" t="s">
        <v>79</v>
      </c>
      <c r="AW114" s="12" t="s">
        <v>33</v>
      </c>
      <c r="AX114" s="12" t="s">
        <v>71</v>
      </c>
      <c r="AY114" s="151" t="s">
        <v>163</v>
      </c>
    </row>
    <row r="115" spans="2:65" s="13" customFormat="1" ht="10.199999999999999">
      <c r="B115" s="156"/>
      <c r="D115" s="150" t="s">
        <v>174</v>
      </c>
      <c r="E115" s="157" t="s">
        <v>19</v>
      </c>
      <c r="F115" s="158" t="s">
        <v>1008</v>
      </c>
      <c r="H115" s="159">
        <v>7.1999999999999995E-2</v>
      </c>
      <c r="I115" s="160"/>
      <c r="L115" s="156"/>
      <c r="M115" s="161"/>
      <c r="T115" s="162"/>
      <c r="AT115" s="157" t="s">
        <v>174</v>
      </c>
      <c r="AU115" s="157" t="s">
        <v>81</v>
      </c>
      <c r="AV115" s="13" t="s">
        <v>81</v>
      </c>
      <c r="AW115" s="13" t="s">
        <v>33</v>
      </c>
      <c r="AX115" s="13" t="s">
        <v>71</v>
      </c>
      <c r="AY115" s="157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1008</v>
      </c>
      <c r="H116" s="159">
        <v>7.1999999999999995E-2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4" customFormat="1" ht="10.199999999999999">
      <c r="B117" s="163"/>
      <c r="D117" s="150" t="s">
        <v>174</v>
      </c>
      <c r="E117" s="164" t="s">
        <v>19</v>
      </c>
      <c r="F117" s="165" t="s">
        <v>177</v>
      </c>
      <c r="H117" s="166">
        <v>0.14399999999999999</v>
      </c>
      <c r="I117" s="167"/>
      <c r="L117" s="163"/>
      <c r="M117" s="168"/>
      <c r="T117" s="169"/>
      <c r="AT117" s="164" t="s">
        <v>174</v>
      </c>
      <c r="AU117" s="164" t="s">
        <v>81</v>
      </c>
      <c r="AV117" s="14" t="s">
        <v>170</v>
      </c>
      <c r="AW117" s="14" t="s">
        <v>33</v>
      </c>
      <c r="AX117" s="14" t="s">
        <v>79</v>
      </c>
      <c r="AY117" s="164" t="s">
        <v>163</v>
      </c>
    </row>
    <row r="118" spans="2:65" s="1" customFormat="1" ht="37.799999999999997" customHeight="1">
      <c r="B118" s="33"/>
      <c r="C118" s="132" t="s">
        <v>195</v>
      </c>
      <c r="D118" s="132" t="s">
        <v>165</v>
      </c>
      <c r="E118" s="133" t="s">
        <v>237</v>
      </c>
      <c r="F118" s="134" t="s">
        <v>238</v>
      </c>
      <c r="G118" s="135" t="s">
        <v>191</v>
      </c>
      <c r="H118" s="136">
        <v>8.9499999999999993</v>
      </c>
      <c r="I118" s="137"/>
      <c r="J118" s="138">
        <f>ROUND(I118*H118,2)</f>
        <v>0</v>
      </c>
      <c r="K118" s="134" t="s">
        <v>169</v>
      </c>
      <c r="L118" s="33"/>
      <c r="M118" s="139" t="s">
        <v>19</v>
      </c>
      <c r="N118" s="140" t="s">
        <v>42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170</v>
      </c>
      <c r="AT118" s="143" t="s">
        <v>165</v>
      </c>
      <c r="AU118" s="143" t="s">
        <v>81</v>
      </c>
      <c r="AY118" s="18" t="s">
        <v>163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79</v>
      </c>
      <c r="BK118" s="144">
        <f>ROUND(I118*H118,2)</f>
        <v>0</v>
      </c>
      <c r="BL118" s="18" t="s">
        <v>170</v>
      </c>
      <c r="BM118" s="143" t="s">
        <v>1013</v>
      </c>
    </row>
    <row r="119" spans="2:65" s="1" customFormat="1" ht="10.199999999999999">
      <c r="B119" s="33"/>
      <c r="D119" s="145" t="s">
        <v>172</v>
      </c>
      <c r="F119" s="146" t="s">
        <v>240</v>
      </c>
      <c r="I119" s="147"/>
      <c r="L119" s="33"/>
      <c r="M119" s="148"/>
      <c r="T119" s="54"/>
      <c r="AT119" s="18" t="s">
        <v>172</v>
      </c>
      <c r="AU119" s="18" t="s">
        <v>81</v>
      </c>
    </row>
    <row r="120" spans="2:65" s="12" customFormat="1" ht="10.199999999999999">
      <c r="B120" s="149"/>
      <c r="D120" s="150" t="s">
        <v>174</v>
      </c>
      <c r="E120" s="151" t="s">
        <v>19</v>
      </c>
      <c r="F120" s="152" t="s">
        <v>1014</v>
      </c>
      <c r="H120" s="151" t="s">
        <v>19</v>
      </c>
      <c r="I120" s="153"/>
      <c r="L120" s="149"/>
      <c r="M120" s="154"/>
      <c r="T120" s="155"/>
      <c r="AT120" s="151" t="s">
        <v>174</v>
      </c>
      <c r="AU120" s="151" t="s">
        <v>81</v>
      </c>
      <c r="AV120" s="12" t="s">
        <v>79</v>
      </c>
      <c r="AW120" s="12" t="s">
        <v>33</v>
      </c>
      <c r="AX120" s="12" t="s">
        <v>71</v>
      </c>
      <c r="AY120" s="151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1015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2" customFormat="1" ht="10.199999999999999">
      <c r="B122" s="149"/>
      <c r="D122" s="150" t="s">
        <v>174</v>
      </c>
      <c r="E122" s="151" t="s">
        <v>19</v>
      </c>
      <c r="F122" s="152" t="s">
        <v>1016</v>
      </c>
      <c r="H122" s="151" t="s">
        <v>19</v>
      </c>
      <c r="I122" s="153"/>
      <c r="L122" s="149"/>
      <c r="M122" s="154"/>
      <c r="T122" s="155"/>
      <c r="AT122" s="151" t="s">
        <v>174</v>
      </c>
      <c r="AU122" s="151" t="s">
        <v>81</v>
      </c>
      <c r="AV122" s="12" t="s">
        <v>79</v>
      </c>
      <c r="AW122" s="12" t="s">
        <v>33</v>
      </c>
      <c r="AX122" s="12" t="s">
        <v>71</v>
      </c>
      <c r="AY122" s="151" t="s">
        <v>163</v>
      </c>
    </row>
    <row r="123" spans="2:65" s="13" customFormat="1" ht="10.199999999999999">
      <c r="B123" s="156"/>
      <c r="D123" s="150" t="s">
        <v>174</v>
      </c>
      <c r="E123" s="157" t="s">
        <v>19</v>
      </c>
      <c r="F123" s="158" t="s">
        <v>1017</v>
      </c>
      <c r="H123" s="159">
        <v>5.37</v>
      </c>
      <c r="I123" s="160"/>
      <c r="L123" s="156"/>
      <c r="M123" s="161"/>
      <c r="T123" s="162"/>
      <c r="AT123" s="157" t="s">
        <v>174</v>
      </c>
      <c r="AU123" s="157" t="s">
        <v>81</v>
      </c>
      <c r="AV123" s="13" t="s">
        <v>81</v>
      </c>
      <c r="AW123" s="13" t="s">
        <v>33</v>
      </c>
      <c r="AX123" s="13" t="s">
        <v>71</v>
      </c>
      <c r="AY123" s="157" t="s">
        <v>163</v>
      </c>
    </row>
    <row r="124" spans="2:65" s="12" customFormat="1" ht="10.199999999999999">
      <c r="B124" s="149"/>
      <c r="D124" s="150" t="s">
        <v>174</v>
      </c>
      <c r="E124" s="151" t="s">
        <v>19</v>
      </c>
      <c r="F124" s="152" t="s">
        <v>1018</v>
      </c>
      <c r="H124" s="151" t="s">
        <v>19</v>
      </c>
      <c r="I124" s="153"/>
      <c r="L124" s="149"/>
      <c r="M124" s="154"/>
      <c r="T124" s="155"/>
      <c r="AT124" s="151" t="s">
        <v>174</v>
      </c>
      <c r="AU124" s="151" t="s">
        <v>81</v>
      </c>
      <c r="AV124" s="12" t="s">
        <v>79</v>
      </c>
      <c r="AW124" s="12" t="s">
        <v>33</v>
      </c>
      <c r="AX124" s="12" t="s">
        <v>71</v>
      </c>
      <c r="AY124" s="151" t="s">
        <v>163</v>
      </c>
    </row>
    <row r="125" spans="2:65" s="13" customFormat="1" ht="10.199999999999999">
      <c r="B125" s="156"/>
      <c r="D125" s="150" t="s">
        <v>174</v>
      </c>
      <c r="E125" s="157" t="s">
        <v>19</v>
      </c>
      <c r="F125" s="158" t="s">
        <v>1019</v>
      </c>
      <c r="H125" s="159">
        <v>2.6850000000000001</v>
      </c>
      <c r="I125" s="160"/>
      <c r="L125" s="156"/>
      <c r="M125" s="161"/>
      <c r="T125" s="162"/>
      <c r="AT125" s="157" t="s">
        <v>174</v>
      </c>
      <c r="AU125" s="157" t="s">
        <v>81</v>
      </c>
      <c r="AV125" s="13" t="s">
        <v>81</v>
      </c>
      <c r="AW125" s="13" t="s">
        <v>33</v>
      </c>
      <c r="AX125" s="13" t="s">
        <v>71</v>
      </c>
      <c r="AY125" s="157" t="s">
        <v>163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1020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1021</v>
      </c>
      <c r="H127" s="159">
        <v>0.89500000000000002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4" customFormat="1" ht="10.199999999999999">
      <c r="B128" s="163"/>
      <c r="D128" s="150" t="s">
        <v>174</v>
      </c>
      <c r="E128" s="164" t="s">
        <v>19</v>
      </c>
      <c r="F128" s="165" t="s">
        <v>177</v>
      </c>
      <c r="H128" s="166">
        <v>8.9499999999999993</v>
      </c>
      <c r="I128" s="167"/>
      <c r="L128" s="163"/>
      <c r="M128" s="168"/>
      <c r="T128" s="169"/>
      <c r="AT128" s="164" t="s">
        <v>174</v>
      </c>
      <c r="AU128" s="164" t="s">
        <v>81</v>
      </c>
      <c r="AV128" s="14" t="s">
        <v>170</v>
      </c>
      <c r="AW128" s="14" t="s">
        <v>33</v>
      </c>
      <c r="AX128" s="14" t="s">
        <v>79</v>
      </c>
      <c r="AY128" s="164" t="s">
        <v>163</v>
      </c>
    </row>
    <row r="129" spans="2:65" s="1" customFormat="1" ht="16.5" customHeight="1">
      <c r="B129" s="33"/>
      <c r="C129" s="178" t="s">
        <v>201</v>
      </c>
      <c r="D129" s="178" t="s">
        <v>241</v>
      </c>
      <c r="E129" s="179" t="s">
        <v>1022</v>
      </c>
      <c r="F129" s="180" t="s">
        <v>1023</v>
      </c>
      <c r="G129" s="181" t="s">
        <v>225</v>
      </c>
      <c r="H129" s="182">
        <v>10.74</v>
      </c>
      <c r="I129" s="183"/>
      <c r="J129" s="184">
        <f>ROUND(I129*H129,2)</f>
        <v>0</v>
      </c>
      <c r="K129" s="180" t="s">
        <v>244</v>
      </c>
      <c r="L129" s="185"/>
      <c r="M129" s="186" t="s">
        <v>19</v>
      </c>
      <c r="N129" s="187" t="s">
        <v>42</v>
      </c>
      <c r="P129" s="141">
        <f>O129*H129</f>
        <v>0</v>
      </c>
      <c r="Q129" s="141">
        <v>1</v>
      </c>
      <c r="R129" s="141">
        <f>Q129*H129</f>
        <v>10.74</v>
      </c>
      <c r="S129" s="141">
        <v>0</v>
      </c>
      <c r="T129" s="142">
        <f>S129*H129</f>
        <v>0</v>
      </c>
      <c r="AR129" s="143" t="s">
        <v>176</v>
      </c>
      <c r="AT129" s="143" t="s">
        <v>241</v>
      </c>
      <c r="AU129" s="143" t="s">
        <v>81</v>
      </c>
      <c r="AY129" s="18" t="s">
        <v>163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170</v>
      </c>
      <c r="BM129" s="143" t="s">
        <v>1024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1014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1015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1025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1017</v>
      </c>
      <c r="H133" s="159">
        <v>5.37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4" customFormat="1" ht="10.199999999999999">
      <c r="B134" s="163"/>
      <c r="D134" s="150" t="s">
        <v>174</v>
      </c>
      <c r="E134" s="164" t="s">
        <v>19</v>
      </c>
      <c r="F134" s="165" t="s">
        <v>177</v>
      </c>
      <c r="H134" s="166">
        <v>5.37</v>
      </c>
      <c r="I134" s="167"/>
      <c r="L134" s="163"/>
      <c r="M134" s="168"/>
      <c r="T134" s="169"/>
      <c r="AT134" s="164" t="s">
        <v>174</v>
      </c>
      <c r="AU134" s="164" t="s">
        <v>81</v>
      </c>
      <c r="AV134" s="14" t="s">
        <v>170</v>
      </c>
      <c r="AW134" s="14" t="s">
        <v>33</v>
      </c>
      <c r="AX134" s="14" t="s">
        <v>79</v>
      </c>
      <c r="AY134" s="164" t="s">
        <v>163</v>
      </c>
    </row>
    <row r="135" spans="2:65" s="13" customFormat="1" ht="10.199999999999999">
      <c r="B135" s="156"/>
      <c r="D135" s="150" t="s">
        <v>174</v>
      </c>
      <c r="F135" s="158" t="s">
        <v>1026</v>
      </c>
      <c r="H135" s="159">
        <v>10.74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4</v>
      </c>
      <c r="AX135" s="13" t="s">
        <v>79</v>
      </c>
      <c r="AY135" s="157" t="s">
        <v>163</v>
      </c>
    </row>
    <row r="136" spans="2:65" s="1" customFormat="1" ht="16.5" customHeight="1">
      <c r="B136" s="33"/>
      <c r="C136" s="178" t="s">
        <v>211</v>
      </c>
      <c r="D136" s="178" t="s">
        <v>241</v>
      </c>
      <c r="E136" s="179" t="s">
        <v>1027</v>
      </c>
      <c r="F136" s="180" t="s">
        <v>1028</v>
      </c>
      <c r="G136" s="181" t="s">
        <v>225</v>
      </c>
      <c r="H136" s="182">
        <v>5.37</v>
      </c>
      <c r="I136" s="183"/>
      <c r="J136" s="184">
        <f>ROUND(I136*H136,2)</f>
        <v>0</v>
      </c>
      <c r="K136" s="180" t="s">
        <v>169</v>
      </c>
      <c r="L136" s="185"/>
      <c r="M136" s="186" t="s">
        <v>19</v>
      </c>
      <c r="N136" s="187" t="s">
        <v>42</v>
      </c>
      <c r="P136" s="141">
        <f>O136*H136</f>
        <v>0</v>
      </c>
      <c r="Q136" s="141">
        <v>1</v>
      </c>
      <c r="R136" s="141">
        <f>Q136*H136</f>
        <v>5.37</v>
      </c>
      <c r="S136" s="141">
        <v>0</v>
      </c>
      <c r="T136" s="142">
        <f>S136*H136</f>
        <v>0</v>
      </c>
      <c r="AR136" s="143" t="s">
        <v>176</v>
      </c>
      <c r="AT136" s="143" t="s">
        <v>241</v>
      </c>
      <c r="AU136" s="143" t="s">
        <v>81</v>
      </c>
      <c r="AY136" s="18" t="s">
        <v>163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0</v>
      </c>
      <c r="BL136" s="18" t="s">
        <v>170</v>
      </c>
      <c r="BM136" s="143" t="s">
        <v>1029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1014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1015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1030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1019</v>
      </c>
      <c r="H140" s="159">
        <v>2.6850000000000001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4" customFormat="1" ht="10.199999999999999">
      <c r="B141" s="163"/>
      <c r="D141" s="150" t="s">
        <v>174</v>
      </c>
      <c r="E141" s="164" t="s">
        <v>19</v>
      </c>
      <c r="F141" s="165" t="s">
        <v>177</v>
      </c>
      <c r="H141" s="166">
        <v>2.6850000000000001</v>
      </c>
      <c r="I141" s="167"/>
      <c r="L141" s="163"/>
      <c r="M141" s="168"/>
      <c r="T141" s="169"/>
      <c r="AT141" s="164" t="s">
        <v>174</v>
      </c>
      <c r="AU141" s="164" t="s">
        <v>81</v>
      </c>
      <c r="AV141" s="14" t="s">
        <v>170</v>
      </c>
      <c r="AW141" s="14" t="s">
        <v>33</v>
      </c>
      <c r="AX141" s="14" t="s">
        <v>79</v>
      </c>
      <c r="AY141" s="164" t="s">
        <v>163</v>
      </c>
    </row>
    <row r="142" spans="2:65" s="13" customFormat="1" ht="10.199999999999999">
      <c r="B142" s="156"/>
      <c r="D142" s="150" t="s">
        <v>174</v>
      </c>
      <c r="F142" s="158" t="s">
        <v>1031</v>
      </c>
      <c r="H142" s="159">
        <v>5.37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4</v>
      </c>
      <c r="AX142" s="13" t="s">
        <v>79</v>
      </c>
      <c r="AY142" s="157" t="s">
        <v>163</v>
      </c>
    </row>
    <row r="143" spans="2:65" s="1" customFormat="1" ht="16.5" customHeight="1">
      <c r="B143" s="33"/>
      <c r="C143" s="178" t="s">
        <v>176</v>
      </c>
      <c r="D143" s="178" t="s">
        <v>241</v>
      </c>
      <c r="E143" s="179" t="s">
        <v>1032</v>
      </c>
      <c r="F143" s="180" t="s">
        <v>1033</v>
      </c>
      <c r="G143" s="181" t="s">
        <v>191</v>
      </c>
      <c r="H143" s="182">
        <v>1.79</v>
      </c>
      <c r="I143" s="183"/>
      <c r="J143" s="184">
        <f>ROUND(I143*H143,2)</f>
        <v>0</v>
      </c>
      <c r="K143" s="180" t="s">
        <v>169</v>
      </c>
      <c r="L143" s="185"/>
      <c r="M143" s="186" t="s">
        <v>19</v>
      </c>
      <c r="N143" s="187" t="s">
        <v>42</v>
      </c>
      <c r="P143" s="141">
        <f>O143*H143</f>
        <v>0</v>
      </c>
      <c r="Q143" s="141">
        <v>0.21</v>
      </c>
      <c r="R143" s="141">
        <f>Q143*H143</f>
        <v>0.37590000000000001</v>
      </c>
      <c r="S143" s="141">
        <v>0</v>
      </c>
      <c r="T143" s="142">
        <f>S143*H143</f>
        <v>0</v>
      </c>
      <c r="AR143" s="143" t="s">
        <v>176</v>
      </c>
      <c r="AT143" s="143" t="s">
        <v>241</v>
      </c>
      <c r="AU143" s="143" t="s">
        <v>81</v>
      </c>
      <c r="AY143" s="18" t="s">
        <v>163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79</v>
      </c>
      <c r="BK143" s="144">
        <f>ROUND(I143*H143,2)</f>
        <v>0</v>
      </c>
      <c r="BL143" s="18" t="s">
        <v>170</v>
      </c>
      <c r="BM143" s="143" t="s">
        <v>1034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1014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1015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1035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3" customFormat="1" ht="10.199999999999999">
      <c r="B147" s="156"/>
      <c r="D147" s="150" t="s">
        <v>174</v>
      </c>
      <c r="E147" s="157" t="s">
        <v>19</v>
      </c>
      <c r="F147" s="158" t="s">
        <v>1021</v>
      </c>
      <c r="H147" s="159">
        <v>0.89500000000000002</v>
      </c>
      <c r="I147" s="160"/>
      <c r="L147" s="156"/>
      <c r="M147" s="161"/>
      <c r="T147" s="162"/>
      <c r="AT147" s="157" t="s">
        <v>174</v>
      </c>
      <c r="AU147" s="157" t="s">
        <v>81</v>
      </c>
      <c r="AV147" s="13" t="s">
        <v>81</v>
      </c>
      <c r="AW147" s="13" t="s">
        <v>33</v>
      </c>
      <c r="AX147" s="13" t="s">
        <v>71</v>
      </c>
      <c r="AY147" s="157" t="s">
        <v>163</v>
      </c>
    </row>
    <row r="148" spans="2:65" s="14" customFormat="1" ht="10.199999999999999">
      <c r="B148" s="163"/>
      <c r="D148" s="150" t="s">
        <v>174</v>
      </c>
      <c r="E148" s="164" t="s">
        <v>19</v>
      </c>
      <c r="F148" s="165" t="s">
        <v>177</v>
      </c>
      <c r="H148" s="166">
        <v>0.89500000000000002</v>
      </c>
      <c r="I148" s="167"/>
      <c r="L148" s="163"/>
      <c r="M148" s="168"/>
      <c r="T148" s="169"/>
      <c r="AT148" s="164" t="s">
        <v>174</v>
      </c>
      <c r="AU148" s="164" t="s">
        <v>81</v>
      </c>
      <c r="AV148" s="14" t="s">
        <v>170</v>
      </c>
      <c r="AW148" s="14" t="s">
        <v>33</v>
      </c>
      <c r="AX148" s="14" t="s">
        <v>79</v>
      </c>
      <c r="AY148" s="164" t="s">
        <v>163</v>
      </c>
    </row>
    <row r="149" spans="2:65" s="13" customFormat="1" ht="10.199999999999999">
      <c r="B149" s="156"/>
      <c r="D149" s="150" t="s">
        <v>174</v>
      </c>
      <c r="F149" s="158" t="s">
        <v>1036</v>
      </c>
      <c r="H149" s="159">
        <v>1.79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4</v>
      </c>
      <c r="AX149" s="13" t="s">
        <v>79</v>
      </c>
      <c r="AY149" s="157" t="s">
        <v>163</v>
      </c>
    </row>
    <row r="150" spans="2:65" s="1" customFormat="1" ht="24.15" customHeight="1">
      <c r="B150" s="33"/>
      <c r="C150" s="132" t="s">
        <v>222</v>
      </c>
      <c r="D150" s="132" t="s">
        <v>165</v>
      </c>
      <c r="E150" s="133" t="s">
        <v>1037</v>
      </c>
      <c r="F150" s="134" t="s">
        <v>1038</v>
      </c>
      <c r="G150" s="135" t="s">
        <v>185</v>
      </c>
      <c r="H150" s="136">
        <v>89.5</v>
      </c>
      <c r="I150" s="137"/>
      <c r="J150" s="138">
        <f>ROUND(I150*H150,2)</f>
        <v>0</v>
      </c>
      <c r="K150" s="134" t="s">
        <v>169</v>
      </c>
      <c r="L150" s="33"/>
      <c r="M150" s="139" t="s">
        <v>19</v>
      </c>
      <c r="N150" s="140" t="s">
        <v>42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170</v>
      </c>
      <c r="AT150" s="143" t="s">
        <v>165</v>
      </c>
      <c r="AU150" s="143" t="s">
        <v>81</v>
      </c>
      <c r="AY150" s="18" t="s">
        <v>163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79</v>
      </c>
      <c r="BK150" s="144">
        <f>ROUND(I150*H150,2)</f>
        <v>0</v>
      </c>
      <c r="BL150" s="18" t="s">
        <v>170</v>
      </c>
      <c r="BM150" s="143" t="s">
        <v>1039</v>
      </c>
    </row>
    <row r="151" spans="2:65" s="1" customFormat="1" ht="10.199999999999999">
      <c r="B151" s="33"/>
      <c r="D151" s="145" t="s">
        <v>172</v>
      </c>
      <c r="F151" s="146" t="s">
        <v>1040</v>
      </c>
      <c r="I151" s="147"/>
      <c r="L151" s="33"/>
      <c r="M151" s="148"/>
      <c r="T151" s="54"/>
      <c r="AT151" s="18" t="s">
        <v>172</v>
      </c>
      <c r="AU151" s="18" t="s">
        <v>81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1014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1015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3" customFormat="1" ht="10.199999999999999">
      <c r="B154" s="156"/>
      <c r="D154" s="150" t="s">
        <v>174</v>
      </c>
      <c r="E154" s="157" t="s">
        <v>19</v>
      </c>
      <c r="F154" s="158" t="s">
        <v>1041</v>
      </c>
      <c r="H154" s="159">
        <v>89.5</v>
      </c>
      <c r="I154" s="160"/>
      <c r="L154" s="156"/>
      <c r="M154" s="161"/>
      <c r="T154" s="162"/>
      <c r="AT154" s="157" t="s">
        <v>174</v>
      </c>
      <c r="AU154" s="157" t="s">
        <v>81</v>
      </c>
      <c r="AV154" s="13" t="s">
        <v>81</v>
      </c>
      <c r="AW154" s="13" t="s">
        <v>33</v>
      </c>
      <c r="AX154" s="13" t="s">
        <v>71</v>
      </c>
      <c r="AY154" s="157" t="s">
        <v>163</v>
      </c>
    </row>
    <row r="155" spans="2:65" s="14" customFormat="1" ht="10.199999999999999">
      <c r="B155" s="163"/>
      <c r="D155" s="150" t="s">
        <v>174</v>
      </c>
      <c r="E155" s="164" t="s">
        <v>19</v>
      </c>
      <c r="F155" s="165" t="s">
        <v>177</v>
      </c>
      <c r="H155" s="166">
        <v>89.5</v>
      </c>
      <c r="I155" s="167"/>
      <c r="L155" s="163"/>
      <c r="M155" s="168"/>
      <c r="T155" s="169"/>
      <c r="AT155" s="164" t="s">
        <v>174</v>
      </c>
      <c r="AU155" s="164" t="s">
        <v>81</v>
      </c>
      <c r="AV155" s="14" t="s">
        <v>170</v>
      </c>
      <c r="AW155" s="14" t="s">
        <v>33</v>
      </c>
      <c r="AX155" s="14" t="s">
        <v>79</v>
      </c>
      <c r="AY155" s="164" t="s">
        <v>163</v>
      </c>
    </row>
    <row r="156" spans="2:65" s="1" customFormat="1" ht="16.5" customHeight="1">
      <c r="B156" s="33"/>
      <c r="C156" s="178" t="s">
        <v>231</v>
      </c>
      <c r="D156" s="178" t="s">
        <v>241</v>
      </c>
      <c r="E156" s="179" t="s">
        <v>1042</v>
      </c>
      <c r="F156" s="180" t="s">
        <v>1043</v>
      </c>
      <c r="G156" s="181" t="s">
        <v>331</v>
      </c>
      <c r="H156" s="182">
        <v>1.79</v>
      </c>
      <c r="I156" s="183"/>
      <c r="J156" s="184">
        <f>ROUND(I156*H156,2)</f>
        <v>0</v>
      </c>
      <c r="K156" s="180" t="s">
        <v>169</v>
      </c>
      <c r="L156" s="185"/>
      <c r="M156" s="186" t="s">
        <v>19</v>
      </c>
      <c r="N156" s="187" t="s">
        <v>42</v>
      </c>
      <c r="P156" s="141">
        <f>O156*H156</f>
        <v>0</v>
      </c>
      <c r="Q156" s="141">
        <v>1E-3</v>
      </c>
      <c r="R156" s="141">
        <f>Q156*H156</f>
        <v>1.7900000000000001E-3</v>
      </c>
      <c r="S156" s="141">
        <v>0</v>
      </c>
      <c r="T156" s="142">
        <f>S156*H156</f>
        <v>0</v>
      </c>
      <c r="AR156" s="143" t="s">
        <v>176</v>
      </c>
      <c r="AT156" s="143" t="s">
        <v>241</v>
      </c>
      <c r="AU156" s="143" t="s">
        <v>81</v>
      </c>
      <c r="AY156" s="18" t="s">
        <v>163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79</v>
      </c>
      <c r="BK156" s="144">
        <f>ROUND(I156*H156,2)</f>
        <v>0</v>
      </c>
      <c r="BL156" s="18" t="s">
        <v>170</v>
      </c>
      <c r="BM156" s="143" t="s">
        <v>1044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1014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1015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1041</v>
      </c>
      <c r="H159" s="159">
        <v>89.5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4" customFormat="1" ht="10.199999999999999">
      <c r="B160" s="163"/>
      <c r="D160" s="150" t="s">
        <v>174</v>
      </c>
      <c r="E160" s="164" t="s">
        <v>19</v>
      </c>
      <c r="F160" s="165" t="s">
        <v>177</v>
      </c>
      <c r="H160" s="166">
        <v>89.5</v>
      </c>
      <c r="I160" s="167"/>
      <c r="L160" s="163"/>
      <c r="M160" s="168"/>
      <c r="T160" s="169"/>
      <c r="AT160" s="164" t="s">
        <v>174</v>
      </c>
      <c r="AU160" s="164" t="s">
        <v>81</v>
      </c>
      <c r="AV160" s="14" t="s">
        <v>170</v>
      </c>
      <c r="AW160" s="14" t="s">
        <v>33</v>
      </c>
      <c r="AX160" s="14" t="s">
        <v>79</v>
      </c>
      <c r="AY160" s="164" t="s">
        <v>163</v>
      </c>
    </row>
    <row r="161" spans="2:65" s="13" customFormat="1" ht="10.199999999999999">
      <c r="B161" s="156"/>
      <c r="D161" s="150" t="s">
        <v>174</v>
      </c>
      <c r="F161" s="158" t="s">
        <v>1045</v>
      </c>
      <c r="H161" s="159">
        <v>1.79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4</v>
      </c>
      <c r="AX161" s="13" t="s">
        <v>79</v>
      </c>
      <c r="AY161" s="157" t="s">
        <v>163</v>
      </c>
    </row>
    <row r="162" spans="2:65" s="1" customFormat="1" ht="24.15" customHeight="1">
      <c r="B162" s="33"/>
      <c r="C162" s="132" t="s">
        <v>236</v>
      </c>
      <c r="D162" s="132" t="s">
        <v>165</v>
      </c>
      <c r="E162" s="133" t="s">
        <v>1046</v>
      </c>
      <c r="F162" s="134" t="s">
        <v>1047</v>
      </c>
      <c r="G162" s="135" t="s">
        <v>185</v>
      </c>
      <c r="H162" s="136">
        <v>505.6</v>
      </c>
      <c r="I162" s="137"/>
      <c r="J162" s="138">
        <f>ROUND(I162*H162,2)</f>
        <v>0</v>
      </c>
      <c r="K162" s="134" t="s">
        <v>169</v>
      </c>
      <c r="L162" s="33"/>
      <c r="M162" s="139" t="s">
        <v>19</v>
      </c>
      <c r="N162" s="140" t="s">
        <v>42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170</v>
      </c>
      <c r="AT162" s="143" t="s">
        <v>165</v>
      </c>
      <c r="AU162" s="143" t="s">
        <v>81</v>
      </c>
      <c r="AY162" s="18" t="s">
        <v>163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79</v>
      </c>
      <c r="BK162" s="144">
        <f>ROUND(I162*H162,2)</f>
        <v>0</v>
      </c>
      <c r="BL162" s="18" t="s">
        <v>170</v>
      </c>
      <c r="BM162" s="143" t="s">
        <v>1048</v>
      </c>
    </row>
    <row r="163" spans="2:65" s="1" customFormat="1" ht="10.199999999999999">
      <c r="B163" s="33"/>
      <c r="D163" s="145" t="s">
        <v>172</v>
      </c>
      <c r="F163" s="146" t="s">
        <v>1049</v>
      </c>
      <c r="I163" s="147"/>
      <c r="L163" s="33"/>
      <c r="M163" s="148"/>
      <c r="T163" s="54"/>
      <c r="AT163" s="18" t="s">
        <v>172</v>
      </c>
      <c r="AU163" s="18" t="s">
        <v>81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1014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1050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253</v>
      </c>
      <c r="H166" s="159">
        <v>216.9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3" customFormat="1" ht="10.199999999999999">
      <c r="B167" s="156"/>
      <c r="D167" s="150" t="s">
        <v>174</v>
      </c>
      <c r="E167" s="157" t="s">
        <v>19</v>
      </c>
      <c r="F167" s="158" t="s">
        <v>216</v>
      </c>
      <c r="H167" s="159">
        <v>288.7</v>
      </c>
      <c r="I167" s="160"/>
      <c r="L167" s="156"/>
      <c r="M167" s="161"/>
      <c r="T167" s="162"/>
      <c r="AT167" s="157" t="s">
        <v>174</v>
      </c>
      <c r="AU167" s="157" t="s">
        <v>81</v>
      </c>
      <c r="AV167" s="13" t="s">
        <v>81</v>
      </c>
      <c r="AW167" s="13" t="s">
        <v>33</v>
      </c>
      <c r="AX167" s="13" t="s">
        <v>71</v>
      </c>
      <c r="AY167" s="157" t="s">
        <v>163</v>
      </c>
    </row>
    <row r="168" spans="2:65" s="14" customFormat="1" ht="10.199999999999999">
      <c r="B168" s="163"/>
      <c r="D168" s="150" t="s">
        <v>174</v>
      </c>
      <c r="E168" s="164" t="s">
        <v>19</v>
      </c>
      <c r="F168" s="165" t="s">
        <v>177</v>
      </c>
      <c r="H168" s="166">
        <v>505.6</v>
      </c>
      <c r="I168" s="167"/>
      <c r="L168" s="163"/>
      <c r="M168" s="168"/>
      <c r="T168" s="169"/>
      <c r="AT168" s="164" t="s">
        <v>174</v>
      </c>
      <c r="AU168" s="164" t="s">
        <v>81</v>
      </c>
      <c r="AV168" s="14" t="s">
        <v>170</v>
      </c>
      <c r="AW168" s="14" t="s">
        <v>33</v>
      </c>
      <c r="AX168" s="14" t="s">
        <v>79</v>
      </c>
      <c r="AY168" s="164" t="s">
        <v>163</v>
      </c>
    </row>
    <row r="169" spans="2:65" s="1" customFormat="1" ht="16.5" customHeight="1">
      <c r="B169" s="33"/>
      <c r="C169" s="178" t="s">
        <v>8</v>
      </c>
      <c r="D169" s="178" t="s">
        <v>241</v>
      </c>
      <c r="E169" s="179" t="s">
        <v>1051</v>
      </c>
      <c r="F169" s="180" t="s">
        <v>1052</v>
      </c>
      <c r="G169" s="181" t="s">
        <v>331</v>
      </c>
      <c r="H169" s="182">
        <v>10.112</v>
      </c>
      <c r="I169" s="183"/>
      <c r="J169" s="184">
        <f>ROUND(I169*H169,2)</f>
        <v>0</v>
      </c>
      <c r="K169" s="180" t="s">
        <v>169</v>
      </c>
      <c r="L169" s="185"/>
      <c r="M169" s="186" t="s">
        <v>19</v>
      </c>
      <c r="N169" s="187" t="s">
        <v>42</v>
      </c>
      <c r="P169" s="141">
        <f>O169*H169</f>
        <v>0</v>
      </c>
      <c r="Q169" s="141">
        <v>1E-3</v>
      </c>
      <c r="R169" s="141">
        <f>Q169*H169</f>
        <v>1.0111999999999999E-2</v>
      </c>
      <c r="S169" s="141">
        <v>0</v>
      </c>
      <c r="T169" s="142">
        <f>S169*H169</f>
        <v>0</v>
      </c>
      <c r="AR169" s="143" t="s">
        <v>176</v>
      </c>
      <c r="AT169" s="143" t="s">
        <v>241</v>
      </c>
      <c r="AU169" s="143" t="s">
        <v>81</v>
      </c>
      <c r="AY169" s="18" t="s">
        <v>163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170</v>
      </c>
      <c r="BM169" s="143" t="s">
        <v>1053</v>
      </c>
    </row>
    <row r="170" spans="2:65" s="12" customFormat="1" ht="10.199999999999999">
      <c r="B170" s="149"/>
      <c r="D170" s="150" t="s">
        <v>174</v>
      </c>
      <c r="E170" s="151" t="s">
        <v>19</v>
      </c>
      <c r="F170" s="152" t="s">
        <v>1014</v>
      </c>
      <c r="H170" s="151" t="s">
        <v>19</v>
      </c>
      <c r="I170" s="153"/>
      <c r="L170" s="149"/>
      <c r="M170" s="154"/>
      <c r="T170" s="155"/>
      <c r="AT170" s="151" t="s">
        <v>174</v>
      </c>
      <c r="AU170" s="151" t="s">
        <v>81</v>
      </c>
      <c r="AV170" s="12" t="s">
        <v>79</v>
      </c>
      <c r="AW170" s="12" t="s">
        <v>33</v>
      </c>
      <c r="AX170" s="12" t="s">
        <v>71</v>
      </c>
      <c r="AY170" s="151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1050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3" customFormat="1" ht="10.199999999999999">
      <c r="B172" s="156"/>
      <c r="D172" s="150" t="s">
        <v>174</v>
      </c>
      <c r="E172" s="157" t="s">
        <v>19</v>
      </c>
      <c r="F172" s="158" t="s">
        <v>253</v>
      </c>
      <c r="H172" s="159">
        <v>216.9</v>
      </c>
      <c r="I172" s="160"/>
      <c r="L172" s="156"/>
      <c r="M172" s="161"/>
      <c r="T172" s="162"/>
      <c r="AT172" s="157" t="s">
        <v>174</v>
      </c>
      <c r="AU172" s="157" t="s">
        <v>81</v>
      </c>
      <c r="AV172" s="13" t="s">
        <v>81</v>
      </c>
      <c r="AW172" s="13" t="s">
        <v>33</v>
      </c>
      <c r="AX172" s="13" t="s">
        <v>71</v>
      </c>
      <c r="AY172" s="157" t="s">
        <v>163</v>
      </c>
    </row>
    <row r="173" spans="2:65" s="13" customFormat="1" ht="10.199999999999999">
      <c r="B173" s="156"/>
      <c r="D173" s="150" t="s">
        <v>174</v>
      </c>
      <c r="E173" s="157" t="s">
        <v>19</v>
      </c>
      <c r="F173" s="158" t="s">
        <v>216</v>
      </c>
      <c r="H173" s="159">
        <v>288.7</v>
      </c>
      <c r="I173" s="160"/>
      <c r="L173" s="156"/>
      <c r="M173" s="161"/>
      <c r="T173" s="162"/>
      <c r="AT173" s="157" t="s">
        <v>174</v>
      </c>
      <c r="AU173" s="157" t="s">
        <v>81</v>
      </c>
      <c r="AV173" s="13" t="s">
        <v>81</v>
      </c>
      <c r="AW173" s="13" t="s">
        <v>33</v>
      </c>
      <c r="AX173" s="13" t="s">
        <v>71</v>
      </c>
      <c r="AY173" s="157" t="s">
        <v>163</v>
      </c>
    </row>
    <row r="174" spans="2:65" s="14" customFormat="1" ht="10.199999999999999">
      <c r="B174" s="163"/>
      <c r="D174" s="150" t="s">
        <v>174</v>
      </c>
      <c r="E174" s="164" t="s">
        <v>19</v>
      </c>
      <c r="F174" s="165" t="s">
        <v>177</v>
      </c>
      <c r="H174" s="166">
        <v>505.6</v>
      </c>
      <c r="I174" s="167"/>
      <c r="L174" s="163"/>
      <c r="M174" s="168"/>
      <c r="T174" s="169"/>
      <c r="AT174" s="164" t="s">
        <v>174</v>
      </c>
      <c r="AU174" s="164" t="s">
        <v>81</v>
      </c>
      <c r="AV174" s="14" t="s">
        <v>170</v>
      </c>
      <c r="AW174" s="14" t="s">
        <v>33</v>
      </c>
      <c r="AX174" s="14" t="s">
        <v>79</v>
      </c>
      <c r="AY174" s="164" t="s">
        <v>163</v>
      </c>
    </row>
    <row r="175" spans="2:65" s="13" customFormat="1" ht="10.199999999999999">
      <c r="B175" s="156"/>
      <c r="D175" s="150" t="s">
        <v>174</v>
      </c>
      <c r="F175" s="158" t="s">
        <v>1054</v>
      </c>
      <c r="H175" s="159">
        <v>10.112</v>
      </c>
      <c r="I175" s="160"/>
      <c r="L175" s="156"/>
      <c r="M175" s="161"/>
      <c r="T175" s="162"/>
      <c r="AT175" s="157" t="s">
        <v>174</v>
      </c>
      <c r="AU175" s="157" t="s">
        <v>81</v>
      </c>
      <c r="AV175" s="13" t="s">
        <v>81</v>
      </c>
      <c r="AW175" s="13" t="s">
        <v>4</v>
      </c>
      <c r="AX175" s="13" t="s">
        <v>79</v>
      </c>
      <c r="AY175" s="157" t="s">
        <v>163</v>
      </c>
    </row>
    <row r="176" spans="2:65" s="11" customFormat="1" ht="22.8" customHeight="1">
      <c r="B176" s="120"/>
      <c r="D176" s="121" t="s">
        <v>70</v>
      </c>
      <c r="E176" s="130" t="s">
        <v>81</v>
      </c>
      <c r="F176" s="130" t="s">
        <v>296</v>
      </c>
      <c r="I176" s="123"/>
      <c r="J176" s="131">
        <f>BK176</f>
        <v>0</v>
      </c>
      <c r="L176" s="120"/>
      <c r="M176" s="125"/>
      <c r="P176" s="126">
        <f>SUM(P177:P215)</f>
        <v>0</v>
      </c>
      <c r="R176" s="126">
        <f>SUM(R177:R215)</f>
        <v>45.321018280000004</v>
      </c>
      <c r="T176" s="127">
        <f>SUM(T177:T215)</f>
        <v>0</v>
      </c>
      <c r="AR176" s="121" t="s">
        <v>79</v>
      </c>
      <c r="AT176" s="128" t="s">
        <v>70</v>
      </c>
      <c r="AU176" s="128" t="s">
        <v>79</v>
      </c>
      <c r="AY176" s="121" t="s">
        <v>163</v>
      </c>
      <c r="BK176" s="129">
        <f>SUM(BK177:BK215)</f>
        <v>0</v>
      </c>
    </row>
    <row r="177" spans="2:65" s="1" customFormat="1" ht="24.15" customHeight="1">
      <c r="B177" s="33"/>
      <c r="C177" s="132" t="s">
        <v>248</v>
      </c>
      <c r="D177" s="132" t="s">
        <v>165</v>
      </c>
      <c r="E177" s="133" t="s">
        <v>1055</v>
      </c>
      <c r="F177" s="134" t="s">
        <v>1056</v>
      </c>
      <c r="G177" s="135" t="s">
        <v>191</v>
      </c>
      <c r="H177" s="136">
        <v>23.27</v>
      </c>
      <c r="I177" s="137"/>
      <c r="J177" s="138">
        <f>ROUND(I177*H177,2)</f>
        <v>0</v>
      </c>
      <c r="K177" s="134" t="s">
        <v>169</v>
      </c>
      <c r="L177" s="33"/>
      <c r="M177" s="139" t="s">
        <v>19</v>
      </c>
      <c r="N177" s="140" t="s">
        <v>42</v>
      </c>
      <c r="P177" s="141">
        <f>O177*H177</f>
        <v>0</v>
      </c>
      <c r="Q177" s="141">
        <v>1.9205000000000001</v>
      </c>
      <c r="R177" s="141">
        <f>Q177*H177</f>
        <v>44.690035000000002</v>
      </c>
      <c r="S177" s="141">
        <v>0</v>
      </c>
      <c r="T177" s="142">
        <f>S177*H177</f>
        <v>0</v>
      </c>
      <c r="AR177" s="143" t="s">
        <v>170</v>
      </c>
      <c r="AT177" s="143" t="s">
        <v>165</v>
      </c>
      <c r="AU177" s="143" t="s">
        <v>81</v>
      </c>
      <c r="AY177" s="18" t="s">
        <v>163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79</v>
      </c>
      <c r="BK177" s="144">
        <f>ROUND(I177*H177,2)</f>
        <v>0</v>
      </c>
      <c r="BL177" s="18" t="s">
        <v>170</v>
      </c>
      <c r="BM177" s="143" t="s">
        <v>1057</v>
      </c>
    </row>
    <row r="178" spans="2:65" s="1" customFormat="1" ht="10.199999999999999">
      <c r="B178" s="33"/>
      <c r="D178" s="145" t="s">
        <v>172</v>
      </c>
      <c r="F178" s="146" t="s">
        <v>1058</v>
      </c>
      <c r="I178" s="147"/>
      <c r="L178" s="33"/>
      <c r="M178" s="148"/>
      <c r="T178" s="54"/>
      <c r="AT178" s="18" t="s">
        <v>172</v>
      </c>
      <c r="AU178" s="18" t="s">
        <v>81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1014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1015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2" customFormat="1" ht="10.199999999999999">
      <c r="B181" s="149"/>
      <c r="D181" s="150" t="s">
        <v>174</v>
      </c>
      <c r="E181" s="151" t="s">
        <v>19</v>
      </c>
      <c r="F181" s="152" t="s">
        <v>1059</v>
      </c>
      <c r="H181" s="151" t="s">
        <v>19</v>
      </c>
      <c r="I181" s="153"/>
      <c r="L181" s="149"/>
      <c r="M181" s="154"/>
      <c r="T181" s="155"/>
      <c r="AT181" s="151" t="s">
        <v>174</v>
      </c>
      <c r="AU181" s="151" t="s">
        <v>81</v>
      </c>
      <c r="AV181" s="12" t="s">
        <v>79</v>
      </c>
      <c r="AW181" s="12" t="s">
        <v>33</v>
      </c>
      <c r="AX181" s="12" t="s">
        <v>71</v>
      </c>
      <c r="AY181" s="151" t="s">
        <v>163</v>
      </c>
    </row>
    <row r="182" spans="2:65" s="13" customFormat="1" ht="10.199999999999999">
      <c r="B182" s="156"/>
      <c r="D182" s="150" t="s">
        <v>174</v>
      </c>
      <c r="E182" s="157" t="s">
        <v>19</v>
      </c>
      <c r="F182" s="158" t="s">
        <v>1060</v>
      </c>
      <c r="H182" s="159">
        <v>23.27</v>
      </c>
      <c r="I182" s="160"/>
      <c r="L182" s="156"/>
      <c r="M182" s="161"/>
      <c r="T182" s="162"/>
      <c r="AT182" s="157" t="s">
        <v>174</v>
      </c>
      <c r="AU182" s="157" t="s">
        <v>81</v>
      </c>
      <c r="AV182" s="13" t="s">
        <v>81</v>
      </c>
      <c r="AW182" s="13" t="s">
        <v>33</v>
      </c>
      <c r="AX182" s="13" t="s">
        <v>71</v>
      </c>
      <c r="AY182" s="157" t="s">
        <v>163</v>
      </c>
    </row>
    <row r="183" spans="2:65" s="14" customFormat="1" ht="10.199999999999999">
      <c r="B183" s="163"/>
      <c r="D183" s="150" t="s">
        <v>174</v>
      </c>
      <c r="E183" s="164" t="s">
        <v>19</v>
      </c>
      <c r="F183" s="165" t="s">
        <v>177</v>
      </c>
      <c r="H183" s="166">
        <v>23.27</v>
      </c>
      <c r="I183" s="167"/>
      <c r="L183" s="163"/>
      <c r="M183" s="168"/>
      <c r="T183" s="169"/>
      <c r="AT183" s="164" t="s">
        <v>174</v>
      </c>
      <c r="AU183" s="164" t="s">
        <v>81</v>
      </c>
      <c r="AV183" s="14" t="s">
        <v>170</v>
      </c>
      <c r="AW183" s="14" t="s">
        <v>33</v>
      </c>
      <c r="AX183" s="14" t="s">
        <v>79</v>
      </c>
      <c r="AY183" s="164" t="s">
        <v>163</v>
      </c>
    </row>
    <row r="184" spans="2:65" s="1" customFormat="1" ht="24.15" customHeight="1">
      <c r="B184" s="33"/>
      <c r="C184" s="132" t="s">
        <v>254</v>
      </c>
      <c r="D184" s="132" t="s">
        <v>165</v>
      </c>
      <c r="E184" s="133" t="s">
        <v>1061</v>
      </c>
      <c r="F184" s="134" t="s">
        <v>1062</v>
      </c>
      <c r="G184" s="135" t="s">
        <v>185</v>
      </c>
      <c r="H184" s="136">
        <v>250.672</v>
      </c>
      <c r="I184" s="137"/>
      <c r="J184" s="138">
        <f>ROUND(I184*H184,2)</f>
        <v>0</v>
      </c>
      <c r="K184" s="134" t="s">
        <v>169</v>
      </c>
      <c r="L184" s="33"/>
      <c r="M184" s="139" t="s">
        <v>19</v>
      </c>
      <c r="N184" s="140" t="s">
        <v>42</v>
      </c>
      <c r="P184" s="141">
        <f>O184*H184</f>
        <v>0</v>
      </c>
      <c r="Q184" s="141">
        <v>3.1E-4</v>
      </c>
      <c r="R184" s="141">
        <f>Q184*H184</f>
        <v>7.7708319999999997E-2</v>
      </c>
      <c r="S184" s="141">
        <v>0</v>
      </c>
      <c r="T184" s="142">
        <f>S184*H184</f>
        <v>0</v>
      </c>
      <c r="AR184" s="143" t="s">
        <v>170</v>
      </c>
      <c r="AT184" s="143" t="s">
        <v>165</v>
      </c>
      <c r="AU184" s="143" t="s">
        <v>81</v>
      </c>
      <c r="AY184" s="18" t="s">
        <v>163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79</v>
      </c>
      <c r="BK184" s="144">
        <f>ROUND(I184*H184,2)</f>
        <v>0</v>
      </c>
      <c r="BL184" s="18" t="s">
        <v>170</v>
      </c>
      <c r="BM184" s="143" t="s">
        <v>1063</v>
      </c>
    </row>
    <row r="185" spans="2:65" s="1" customFormat="1" ht="10.199999999999999">
      <c r="B185" s="33"/>
      <c r="D185" s="145" t="s">
        <v>172</v>
      </c>
      <c r="F185" s="146" t="s">
        <v>1064</v>
      </c>
      <c r="I185" s="147"/>
      <c r="L185" s="33"/>
      <c r="M185" s="148"/>
      <c r="T185" s="54"/>
      <c r="AT185" s="18" t="s">
        <v>172</v>
      </c>
      <c r="AU185" s="18" t="s">
        <v>81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1014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2" customFormat="1" ht="10.199999999999999">
      <c r="B187" s="149"/>
      <c r="D187" s="150" t="s">
        <v>174</v>
      </c>
      <c r="E187" s="151" t="s">
        <v>19</v>
      </c>
      <c r="F187" s="152" t="s">
        <v>1015</v>
      </c>
      <c r="H187" s="151" t="s">
        <v>19</v>
      </c>
      <c r="I187" s="153"/>
      <c r="L187" s="149"/>
      <c r="M187" s="154"/>
      <c r="T187" s="155"/>
      <c r="AT187" s="151" t="s">
        <v>174</v>
      </c>
      <c r="AU187" s="151" t="s">
        <v>81</v>
      </c>
      <c r="AV187" s="12" t="s">
        <v>79</v>
      </c>
      <c r="AW187" s="12" t="s">
        <v>33</v>
      </c>
      <c r="AX187" s="12" t="s">
        <v>71</v>
      </c>
      <c r="AY187" s="151" t="s">
        <v>163</v>
      </c>
    </row>
    <row r="188" spans="2:65" s="13" customFormat="1" ht="10.199999999999999">
      <c r="B188" s="156"/>
      <c r="D188" s="150" t="s">
        <v>174</v>
      </c>
      <c r="E188" s="157" t="s">
        <v>19</v>
      </c>
      <c r="F188" s="158" t="s">
        <v>1065</v>
      </c>
      <c r="H188" s="159">
        <v>168.04599999999999</v>
      </c>
      <c r="I188" s="160"/>
      <c r="L188" s="156"/>
      <c r="M188" s="161"/>
      <c r="T188" s="162"/>
      <c r="AT188" s="157" t="s">
        <v>174</v>
      </c>
      <c r="AU188" s="157" t="s">
        <v>81</v>
      </c>
      <c r="AV188" s="13" t="s">
        <v>81</v>
      </c>
      <c r="AW188" s="13" t="s">
        <v>33</v>
      </c>
      <c r="AX188" s="13" t="s">
        <v>71</v>
      </c>
      <c r="AY188" s="157" t="s">
        <v>163</v>
      </c>
    </row>
    <row r="189" spans="2:65" s="13" customFormat="1" ht="10.199999999999999">
      <c r="B189" s="156"/>
      <c r="D189" s="150" t="s">
        <v>174</v>
      </c>
      <c r="E189" s="157" t="s">
        <v>19</v>
      </c>
      <c r="F189" s="158" t="s">
        <v>1066</v>
      </c>
      <c r="H189" s="159">
        <v>82.626000000000005</v>
      </c>
      <c r="I189" s="160"/>
      <c r="L189" s="156"/>
      <c r="M189" s="161"/>
      <c r="T189" s="162"/>
      <c r="AT189" s="157" t="s">
        <v>174</v>
      </c>
      <c r="AU189" s="157" t="s">
        <v>81</v>
      </c>
      <c r="AV189" s="13" t="s">
        <v>81</v>
      </c>
      <c r="AW189" s="13" t="s">
        <v>33</v>
      </c>
      <c r="AX189" s="13" t="s">
        <v>71</v>
      </c>
      <c r="AY189" s="157" t="s">
        <v>163</v>
      </c>
    </row>
    <row r="190" spans="2:65" s="14" customFormat="1" ht="10.199999999999999">
      <c r="B190" s="163"/>
      <c r="D190" s="150" t="s">
        <v>174</v>
      </c>
      <c r="E190" s="164" t="s">
        <v>19</v>
      </c>
      <c r="F190" s="165" t="s">
        <v>177</v>
      </c>
      <c r="H190" s="166">
        <v>250.672</v>
      </c>
      <c r="I190" s="167"/>
      <c r="L190" s="163"/>
      <c r="M190" s="168"/>
      <c r="T190" s="169"/>
      <c r="AT190" s="164" t="s">
        <v>174</v>
      </c>
      <c r="AU190" s="164" t="s">
        <v>81</v>
      </c>
      <c r="AV190" s="14" t="s">
        <v>170</v>
      </c>
      <c r="AW190" s="14" t="s">
        <v>33</v>
      </c>
      <c r="AX190" s="14" t="s">
        <v>79</v>
      </c>
      <c r="AY190" s="164" t="s">
        <v>163</v>
      </c>
    </row>
    <row r="191" spans="2:65" s="1" customFormat="1" ht="16.5" customHeight="1">
      <c r="B191" s="33"/>
      <c r="C191" s="178" t="s">
        <v>259</v>
      </c>
      <c r="D191" s="178" t="s">
        <v>241</v>
      </c>
      <c r="E191" s="179" t="s">
        <v>383</v>
      </c>
      <c r="F191" s="180" t="s">
        <v>384</v>
      </c>
      <c r="G191" s="181" t="s">
        <v>185</v>
      </c>
      <c r="H191" s="182">
        <v>296.92099999999999</v>
      </c>
      <c r="I191" s="183"/>
      <c r="J191" s="184">
        <f>ROUND(I191*H191,2)</f>
        <v>0</v>
      </c>
      <c r="K191" s="180" t="s">
        <v>169</v>
      </c>
      <c r="L191" s="185"/>
      <c r="M191" s="186" t="s">
        <v>19</v>
      </c>
      <c r="N191" s="187" t="s">
        <v>42</v>
      </c>
      <c r="P191" s="141">
        <f>O191*H191</f>
        <v>0</v>
      </c>
      <c r="Q191" s="141">
        <v>2.9999999999999997E-4</v>
      </c>
      <c r="R191" s="141">
        <f>Q191*H191</f>
        <v>8.9076299999999983E-2</v>
      </c>
      <c r="S191" s="141">
        <v>0</v>
      </c>
      <c r="T191" s="142">
        <f>S191*H191</f>
        <v>0</v>
      </c>
      <c r="AR191" s="143" t="s">
        <v>176</v>
      </c>
      <c r="AT191" s="143" t="s">
        <v>241</v>
      </c>
      <c r="AU191" s="143" t="s">
        <v>81</v>
      </c>
      <c r="AY191" s="18" t="s">
        <v>163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79</v>
      </c>
      <c r="BK191" s="144">
        <f>ROUND(I191*H191,2)</f>
        <v>0</v>
      </c>
      <c r="BL191" s="18" t="s">
        <v>170</v>
      </c>
      <c r="BM191" s="143" t="s">
        <v>1067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1014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2" customFormat="1" ht="10.199999999999999">
      <c r="B193" s="149"/>
      <c r="D193" s="150" t="s">
        <v>174</v>
      </c>
      <c r="E193" s="151" t="s">
        <v>19</v>
      </c>
      <c r="F193" s="152" t="s">
        <v>1015</v>
      </c>
      <c r="H193" s="151" t="s">
        <v>19</v>
      </c>
      <c r="I193" s="153"/>
      <c r="L193" s="149"/>
      <c r="M193" s="154"/>
      <c r="T193" s="155"/>
      <c r="AT193" s="151" t="s">
        <v>174</v>
      </c>
      <c r="AU193" s="151" t="s">
        <v>81</v>
      </c>
      <c r="AV193" s="12" t="s">
        <v>79</v>
      </c>
      <c r="AW193" s="12" t="s">
        <v>33</v>
      </c>
      <c r="AX193" s="12" t="s">
        <v>71</v>
      </c>
      <c r="AY193" s="151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1065</v>
      </c>
      <c r="H194" s="159">
        <v>168.04599999999999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3" customFormat="1" ht="10.199999999999999">
      <c r="B195" s="156"/>
      <c r="D195" s="150" t="s">
        <v>174</v>
      </c>
      <c r="E195" s="157" t="s">
        <v>19</v>
      </c>
      <c r="F195" s="158" t="s">
        <v>1066</v>
      </c>
      <c r="H195" s="159">
        <v>82.626000000000005</v>
      </c>
      <c r="I195" s="160"/>
      <c r="L195" s="156"/>
      <c r="M195" s="161"/>
      <c r="T195" s="162"/>
      <c r="AT195" s="157" t="s">
        <v>174</v>
      </c>
      <c r="AU195" s="157" t="s">
        <v>81</v>
      </c>
      <c r="AV195" s="13" t="s">
        <v>81</v>
      </c>
      <c r="AW195" s="13" t="s">
        <v>33</v>
      </c>
      <c r="AX195" s="13" t="s">
        <v>71</v>
      </c>
      <c r="AY195" s="157" t="s">
        <v>163</v>
      </c>
    </row>
    <row r="196" spans="2:65" s="14" customFormat="1" ht="10.199999999999999">
      <c r="B196" s="163"/>
      <c r="D196" s="150" t="s">
        <v>174</v>
      </c>
      <c r="E196" s="164" t="s">
        <v>19</v>
      </c>
      <c r="F196" s="165" t="s">
        <v>177</v>
      </c>
      <c r="H196" s="166">
        <v>250.672</v>
      </c>
      <c r="I196" s="167"/>
      <c r="L196" s="163"/>
      <c r="M196" s="168"/>
      <c r="T196" s="169"/>
      <c r="AT196" s="164" t="s">
        <v>174</v>
      </c>
      <c r="AU196" s="164" t="s">
        <v>81</v>
      </c>
      <c r="AV196" s="14" t="s">
        <v>170</v>
      </c>
      <c r="AW196" s="14" t="s">
        <v>33</v>
      </c>
      <c r="AX196" s="14" t="s">
        <v>79</v>
      </c>
      <c r="AY196" s="164" t="s">
        <v>163</v>
      </c>
    </row>
    <row r="197" spans="2:65" s="13" customFormat="1" ht="10.199999999999999">
      <c r="B197" s="156"/>
      <c r="D197" s="150" t="s">
        <v>174</v>
      </c>
      <c r="F197" s="158" t="s">
        <v>1068</v>
      </c>
      <c r="H197" s="159">
        <v>296.92099999999999</v>
      </c>
      <c r="I197" s="160"/>
      <c r="L197" s="156"/>
      <c r="M197" s="161"/>
      <c r="T197" s="162"/>
      <c r="AT197" s="157" t="s">
        <v>174</v>
      </c>
      <c r="AU197" s="157" t="s">
        <v>81</v>
      </c>
      <c r="AV197" s="13" t="s">
        <v>81</v>
      </c>
      <c r="AW197" s="13" t="s">
        <v>4</v>
      </c>
      <c r="AX197" s="13" t="s">
        <v>79</v>
      </c>
      <c r="AY197" s="157" t="s">
        <v>163</v>
      </c>
    </row>
    <row r="198" spans="2:65" s="1" customFormat="1" ht="24.15" customHeight="1">
      <c r="B198" s="33"/>
      <c r="C198" s="132" t="s">
        <v>266</v>
      </c>
      <c r="D198" s="132" t="s">
        <v>165</v>
      </c>
      <c r="E198" s="133" t="s">
        <v>370</v>
      </c>
      <c r="F198" s="134" t="s">
        <v>371</v>
      </c>
      <c r="G198" s="135" t="s">
        <v>185</v>
      </c>
      <c r="H198" s="136">
        <v>139.1</v>
      </c>
      <c r="I198" s="137"/>
      <c r="J198" s="138">
        <f>ROUND(I198*H198,2)</f>
        <v>0</v>
      </c>
      <c r="K198" s="134" t="s">
        <v>169</v>
      </c>
      <c r="L198" s="33"/>
      <c r="M198" s="139" t="s">
        <v>19</v>
      </c>
      <c r="N198" s="140" t="s">
        <v>42</v>
      </c>
      <c r="P198" s="141">
        <f>O198*H198</f>
        <v>0</v>
      </c>
      <c r="Q198" s="141">
        <v>1.3999999999999999E-4</v>
      </c>
      <c r="R198" s="141">
        <f>Q198*H198</f>
        <v>1.9473999999999998E-2</v>
      </c>
      <c r="S198" s="141">
        <v>0</v>
      </c>
      <c r="T198" s="142">
        <f>S198*H198</f>
        <v>0</v>
      </c>
      <c r="AR198" s="143" t="s">
        <v>170</v>
      </c>
      <c r="AT198" s="143" t="s">
        <v>165</v>
      </c>
      <c r="AU198" s="143" t="s">
        <v>81</v>
      </c>
      <c r="AY198" s="18" t="s">
        <v>163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170</v>
      </c>
      <c r="BM198" s="143" t="s">
        <v>1069</v>
      </c>
    </row>
    <row r="199" spans="2:65" s="1" customFormat="1" ht="10.199999999999999">
      <c r="B199" s="33"/>
      <c r="D199" s="145" t="s">
        <v>172</v>
      </c>
      <c r="F199" s="146" t="s">
        <v>373</v>
      </c>
      <c r="I199" s="147"/>
      <c r="L199" s="33"/>
      <c r="M199" s="148"/>
      <c r="T199" s="54"/>
      <c r="AT199" s="18" t="s">
        <v>172</v>
      </c>
      <c r="AU199" s="18" t="s">
        <v>81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1014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2" customFormat="1" ht="10.199999999999999">
      <c r="B201" s="149"/>
      <c r="D201" s="150" t="s">
        <v>174</v>
      </c>
      <c r="E201" s="151" t="s">
        <v>19</v>
      </c>
      <c r="F201" s="152" t="s">
        <v>1070</v>
      </c>
      <c r="H201" s="151" t="s">
        <v>19</v>
      </c>
      <c r="I201" s="153"/>
      <c r="L201" s="149"/>
      <c r="M201" s="154"/>
      <c r="T201" s="155"/>
      <c r="AT201" s="151" t="s">
        <v>174</v>
      </c>
      <c r="AU201" s="151" t="s">
        <v>81</v>
      </c>
      <c r="AV201" s="12" t="s">
        <v>79</v>
      </c>
      <c r="AW201" s="12" t="s">
        <v>33</v>
      </c>
      <c r="AX201" s="12" t="s">
        <v>71</v>
      </c>
      <c r="AY201" s="151" t="s">
        <v>163</v>
      </c>
    </row>
    <row r="202" spans="2:65" s="13" customFormat="1" ht="10.199999999999999">
      <c r="B202" s="156"/>
      <c r="D202" s="150" t="s">
        <v>174</v>
      </c>
      <c r="E202" s="157" t="s">
        <v>19</v>
      </c>
      <c r="F202" s="158" t="s">
        <v>1071</v>
      </c>
      <c r="H202" s="159">
        <v>139.1</v>
      </c>
      <c r="I202" s="160"/>
      <c r="L202" s="156"/>
      <c r="M202" s="161"/>
      <c r="T202" s="162"/>
      <c r="AT202" s="157" t="s">
        <v>174</v>
      </c>
      <c r="AU202" s="157" t="s">
        <v>81</v>
      </c>
      <c r="AV202" s="13" t="s">
        <v>81</v>
      </c>
      <c r="AW202" s="13" t="s">
        <v>33</v>
      </c>
      <c r="AX202" s="13" t="s">
        <v>71</v>
      </c>
      <c r="AY202" s="157" t="s">
        <v>163</v>
      </c>
    </row>
    <row r="203" spans="2:65" s="14" customFormat="1" ht="10.199999999999999">
      <c r="B203" s="163"/>
      <c r="D203" s="150" t="s">
        <v>174</v>
      </c>
      <c r="E203" s="164" t="s">
        <v>19</v>
      </c>
      <c r="F203" s="165" t="s">
        <v>177</v>
      </c>
      <c r="H203" s="166">
        <v>139.1</v>
      </c>
      <c r="I203" s="167"/>
      <c r="L203" s="163"/>
      <c r="M203" s="168"/>
      <c r="T203" s="169"/>
      <c r="AT203" s="164" t="s">
        <v>174</v>
      </c>
      <c r="AU203" s="164" t="s">
        <v>81</v>
      </c>
      <c r="AV203" s="14" t="s">
        <v>170</v>
      </c>
      <c r="AW203" s="14" t="s">
        <v>33</v>
      </c>
      <c r="AX203" s="14" t="s">
        <v>79</v>
      </c>
      <c r="AY203" s="164" t="s">
        <v>163</v>
      </c>
    </row>
    <row r="204" spans="2:65" s="1" customFormat="1" ht="16.5" customHeight="1">
      <c r="B204" s="33"/>
      <c r="C204" s="178" t="s">
        <v>272</v>
      </c>
      <c r="D204" s="178" t="s">
        <v>241</v>
      </c>
      <c r="E204" s="179" t="s">
        <v>383</v>
      </c>
      <c r="F204" s="180" t="s">
        <v>384</v>
      </c>
      <c r="G204" s="181" t="s">
        <v>185</v>
      </c>
      <c r="H204" s="182">
        <v>164.76400000000001</v>
      </c>
      <c r="I204" s="183"/>
      <c r="J204" s="184">
        <f>ROUND(I204*H204,2)</f>
        <v>0</v>
      </c>
      <c r="K204" s="180" t="s">
        <v>169</v>
      </c>
      <c r="L204" s="185"/>
      <c r="M204" s="186" t="s">
        <v>19</v>
      </c>
      <c r="N204" s="187" t="s">
        <v>42</v>
      </c>
      <c r="P204" s="141">
        <f>O204*H204</f>
        <v>0</v>
      </c>
      <c r="Q204" s="141">
        <v>2.9999999999999997E-4</v>
      </c>
      <c r="R204" s="141">
        <f>Q204*H204</f>
        <v>4.94292E-2</v>
      </c>
      <c r="S204" s="141">
        <v>0</v>
      </c>
      <c r="T204" s="142">
        <f>S204*H204</f>
        <v>0</v>
      </c>
      <c r="AR204" s="143" t="s">
        <v>176</v>
      </c>
      <c r="AT204" s="143" t="s">
        <v>241</v>
      </c>
      <c r="AU204" s="143" t="s">
        <v>81</v>
      </c>
      <c r="AY204" s="18" t="s">
        <v>163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0</v>
      </c>
      <c r="BL204" s="18" t="s">
        <v>170</v>
      </c>
      <c r="BM204" s="143" t="s">
        <v>1072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1014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2" customFormat="1" ht="10.199999999999999">
      <c r="B206" s="149"/>
      <c r="D206" s="150" t="s">
        <v>174</v>
      </c>
      <c r="E206" s="151" t="s">
        <v>19</v>
      </c>
      <c r="F206" s="152" t="s">
        <v>1070</v>
      </c>
      <c r="H206" s="151" t="s">
        <v>19</v>
      </c>
      <c r="I206" s="153"/>
      <c r="L206" s="149"/>
      <c r="M206" s="154"/>
      <c r="T206" s="155"/>
      <c r="AT206" s="151" t="s">
        <v>174</v>
      </c>
      <c r="AU206" s="151" t="s">
        <v>81</v>
      </c>
      <c r="AV206" s="12" t="s">
        <v>79</v>
      </c>
      <c r="AW206" s="12" t="s">
        <v>33</v>
      </c>
      <c r="AX206" s="12" t="s">
        <v>71</v>
      </c>
      <c r="AY206" s="151" t="s">
        <v>163</v>
      </c>
    </row>
    <row r="207" spans="2:65" s="13" customFormat="1" ht="10.199999999999999">
      <c r="B207" s="156"/>
      <c r="D207" s="150" t="s">
        <v>174</v>
      </c>
      <c r="E207" s="157" t="s">
        <v>19</v>
      </c>
      <c r="F207" s="158" t="s">
        <v>1071</v>
      </c>
      <c r="H207" s="159">
        <v>139.1</v>
      </c>
      <c r="I207" s="160"/>
      <c r="L207" s="156"/>
      <c r="M207" s="161"/>
      <c r="T207" s="162"/>
      <c r="AT207" s="157" t="s">
        <v>174</v>
      </c>
      <c r="AU207" s="157" t="s">
        <v>81</v>
      </c>
      <c r="AV207" s="13" t="s">
        <v>81</v>
      </c>
      <c r="AW207" s="13" t="s">
        <v>33</v>
      </c>
      <c r="AX207" s="13" t="s">
        <v>71</v>
      </c>
      <c r="AY207" s="157" t="s">
        <v>163</v>
      </c>
    </row>
    <row r="208" spans="2:65" s="14" customFormat="1" ht="10.199999999999999">
      <c r="B208" s="163"/>
      <c r="D208" s="150" t="s">
        <v>174</v>
      </c>
      <c r="E208" s="164" t="s">
        <v>19</v>
      </c>
      <c r="F208" s="165" t="s">
        <v>177</v>
      </c>
      <c r="H208" s="166">
        <v>139.1</v>
      </c>
      <c r="I208" s="167"/>
      <c r="L208" s="163"/>
      <c r="M208" s="168"/>
      <c r="T208" s="169"/>
      <c r="AT208" s="164" t="s">
        <v>174</v>
      </c>
      <c r="AU208" s="164" t="s">
        <v>81</v>
      </c>
      <c r="AV208" s="14" t="s">
        <v>170</v>
      </c>
      <c r="AW208" s="14" t="s">
        <v>33</v>
      </c>
      <c r="AX208" s="14" t="s">
        <v>79</v>
      </c>
      <c r="AY208" s="164" t="s">
        <v>163</v>
      </c>
    </row>
    <row r="209" spans="2:65" s="13" customFormat="1" ht="10.199999999999999">
      <c r="B209" s="156"/>
      <c r="D209" s="150" t="s">
        <v>174</v>
      </c>
      <c r="F209" s="158" t="s">
        <v>1073</v>
      </c>
      <c r="H209" s="159">
        <v>164.76400000000001</v>
      </c>
      <c r="I209" s="160"/>
      <c r="L209" s="156"/>
      <c r="M209" s="161"/>
      <c r="T209" s="162"/>
      <c r="AT209" s="157" t="s">
        <v>174</v>
      </c>
      <c r="AU209" s="157" t="s">
        <v>81</v>
      </c>
      <c r="AV209" s="13" t="s">
        <v>81</v>
      </c>
      <c r="AW209" s="13" t="s">
        <v>4</v>
      </c>
      <c r="AX209" s="13" t="s">
        <v>79</v>
      </c>
      <c r="AY209" s="157" t="s">
        <v>163</v>
      </c>
    </row>
    <row r="210" spans="2:65" s="1" customFormat="1" ht="16.5" customHeight="1">
      <c r="B210" s="33"/>
      <c r="C210" s="132" t="s">
        <v>276</v>
      </c>
      <c r="D210" s="132" t="s">
        <v>165</v>
      </c>
      <c r="E210" s="133" t="s">
        <v>1074</v>
      </c>
      <c r="F210" s="134" t="s">
        <v>1075</v>
      </c>
      <c r="G210" s="135" t="s">
        <v>191</v>
      </c>
      <c r="H210" s="136">
        <v>0.158</v>
      </c>
      <c r="I210" s="137"/>
      <c r="J210" s="138">
        <f>ROUND(I210*H210,2)</f>
        <v>0</v>
      </c>
      <c r="K210" s="134" t="s">
        <v>169</v>
      </c>
      <c r="L210" s="33"/>
      <c r="M210" s="139" t="s">
        <v>19</v>
      </c>
      <c r="N210" s="140" t="s">
        <v>42</v>
      </c>
      <c r="P210" s="141">
        <f>O210*H210</f>
        <v>0</v>
      </c>
      <c r="Q210" s="141">
        <v>2.5018699999999998</v>
      </c>
      <c r="R210" s="141">
        <f>Q210*H210</f>
        <v>0.39529545999999999</v>
      </c>
      <c r="S210" s="141">
        <v>0</v>
      </c>
      <c r="T210" s="142">
        <f>S210*H210</f>
        <v>0</v>
      </c>
      <c r="AR210" s="143" t="s">
        <v>170</v>
      </c>
      <c r="AT210" s="143" t="s">
        <v>165</v>
      </c>
      <c r="AU210" s="143" t="s">
        <v>81</v>
      </c>
      <c r="AY210" s="18" t="s">
        <v>163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79</v>
      </c>
      <c r="BK210" s="144">
        <f>ROUND(I210*H210,2)</f>
        <v>0</v>
      </c>
      <c r="BL210" s="18" t="s">
        <v>170</v>
      </c>
      <c r="BM210" s="143" t="s">
        <v>1076</v>
      </c>
    </row>
    <row r="211" spans="2:65" s="1" customFormat="1" ht="10.199999999999999">
      <c r="B211" s="33"/>
      <c r="D211" s="145" t="s">
        <v>172</v>
      </c>
      <c r="F211" s="146" t="s">
        <v>1077</v>
      </c>
      <c r="I211" s="147"/>
      <c r="L211" s="33"/>
      <c r="M211" s="148"/>
      <c r="T211" s="54"/>
      <c r="AT211" s="18" t="s">
        <v>172</v>
      </c>
      <c r="AU211" s="18" t="s">
        <v>81</v>
      </c>
    </row>
    <row r="212" spans="2:65" s="12" customFormat="1" ht="10.199999999999999">
      <c r="B212" s="149"/>
      <c r="D212" s="150" t="s">
        <v>174</v>
      </c>
      <c r="E212" s="151" t="s">
        <v>19</v>
      </c>
      <c r="F212" s="152" t="s">
        <v>1007</v>
      </c>
      <c r="H212" s="151" t="s">
        <v>19</v>
      </c>
      <c r="I212" s="153"/>
      <c r="L212" s="149"/>
      <c r="M212" s="154"/>
      <c r="T212" s="155"/>
      <c r="AT212" s="151" t="s">
        <v>174</v>
      </c>
      <c r="AU212" s="151" t="s">
        <v>81</v>
      </c>
      <c r="AV212" s="12" t="s">
        <v>79</v>
      </c>
      <c r="AW212" s="12" t="s">
        <v>33</v>
      </c>
      <c r="AX212" s="12" t="s">
        <v>71</v>
      </c>
      <c r="AY212" s="151" t="s">
        <v>163</v>
      </c>
    </row>
    <row r="213" spans="2:65" s="13" customFormat="1" ht="10.199999999999999">
      <c r="B213" s="156"/>
      <c r="D213" s="150" t="s">
        <v>174</v>
      </c>
      <c r="E213" s="157" t="s">
        <v>19</v>
      </c>
      <c r="F213" s="158" t="s">
        <v>1078</v>
      </c>
      <c r="H213" s="159">
        <v>7.4999999999999997E-2</v>
      </c>
      <c r="I213" s="160"/>
      <c r="L213" s="156"/>
      <c r="M213" s="161"/>
      <c r="T213" s="162"/>
      <c r="AT213" s="157" t="s">
        <v>174</v>
      </c>
      <c r="AU213" s="157" t="s">
        <v>81</v>
      </c>
      <c r="AV213" s="13" t="s">
        <v>81</v>
      </c>
      <c r="AW213" s="13" t="s">
        <v>33</v>
      </c>
      <c r="AX213" s="13" t="s">
        <v>71</v>
      </c>
      <c r="AY213" s="157" t="s">
        <v>163</v>
      </c>
    </row>
    <row r="214" spans="2:65" s="13" customFormat="1" ht="10.199999999999999">
      <c r="B214" s="156"/>
      <c r="D214" s="150" t="s">
        <v>174</v>
      </c>
      <c r="E214" s="157" t="s">
        <v>19</v>
      </c>
      <c r="F214" s="158" t="s">
        <v>1079</v>
      </c>
      <c r="H214" s="159">
        <v>8.3000000000000004E-2</v>
      </c>
      <c r="I214" s="160"/>
      <c r="L214" s="156"/>
      <c r="M214" s="161"/>
      <c r="T214" s="162"/>
      <c r="AT214" s="157" t="s">
        <v>174</v>
      </c>
      <c r="AU214" s="157" t="s">
        <v>81</v>
      </c>
      <c r="AV214" s="13" t="s">
        <v>81</v>
      </c>
      <c r="AW214" s="13" t="s">
        <v>33</v>
      </c>
      <c r="AX214" s="13" t="s">
        <v>71</v>
      </c>
      <c r="AY214" s="157" t="s">
        <v>163</v>
      </c>
    </row>
    <row r="215" spans="2:65" s="14" customFormat="1" ht="10.199999999999999">
      <c r="B215" s="163"/>
      <c r="D215" s="150" t="s">
        <v>174</v>
      </c>
      <c r="E215" s="164" t="s">
        <v>19</v>
      </c>
      <c r="F215" s="165" t="s">
        <v>177</v>
      </c>
      <c r="H215" s="166">
        <v>0.158</v>
      </c>
      <c r="I215" s="167"/>
      <c r="L215" s="163"/>
      <c r="M215" s="168"/>
      <c r="T215" s="169"/>
      <c r="AT215" s="164" t="s">
        <v>174</v>
      </c>
      <c r="AU215" s="164" t="s">
        <v>81</v>
      </c>
      <c r="AV215" s="14" t="s">
        <v>170</v>
      </c>
      <c r="AW215" s="14" t="s">
        <v>33</v>
      </c>
      <c r="AX215" s="14" t="s">
        <v>79</v>
      </c>
      <c r="AY215" s="164" t="s">
        <v>163</v>
      </c>
    </row>
    <row r="216" spans="2:65" s="11" customFormat="1" ht="22.8" customHeight="1">
      <c r="B216" s="120"/>
      <c r="D216" s="121" t="s">
        <v>70</v>
      </c>
      <c r="E216" s="130" t="s">
        <v>195</v>
      </c>
      <c r="F216" s="130" t="s">
        <v>1080</v>
      </c>
      <c r="I216" s="123"/>
      <c r="J216" s="131">
        <f>BK216</f>
        <v>0</v>
      </c>
      <c r="L216" s="120"/>
      <c r="M216" s="125"/>
      <c r="P216" s="126">
        <f>SUM(P217:P242)</f>
        <v>0</v>
      </c>
      <c r="R216" s="126">
        <f>SUM(R217:R242)</f>
        <v>149.273774</v>
      </c>
      <c r="T216" s="127">
        <f>SUM(T217:T242)</f>
        <v>0</v>
      </c>
      <c r="AR216" s="121" t="s">
        <v>79</v>
      </c>
      <c r="AT216" s="128" t="s">
        <v>70</v>
      </c>
      <c r="AU216" s="128" t="s">
        <v>79</v>
      </c>
      <c r="AY216" s="121" t="s">
        <v>163</v>
      </c>
      <c r="BK216" s="129">
        <f>SUM(BK217:BK242)</f>
        <v>0</v>
      </c>
    </row>
    <row r="217" spans="2:65" s="1" customFormat="1" ht="21.75" customHeight="1">
      <c r="B217" s="33"/>
      <c r="C217" s="132" t="s">
        <v>283</v>
      </c>
      <c r="D217" s="132" t="s">
        <v>165</v>
      </c>
      <c r="E217" s="133" t="s">
        <v>1081</v>
      </c>
      <c r="F217" s="134" t="s">
        <v>1082</v>
      </c>
      <c r="G217" s="135" t="s">
        <v>185</v>
      </c>
      <c r="H217" s="136">
        <v>139.1</v>
      </c>
      <c r="I217" s="137"/>
      <c r="J217" s="138">
        <f>ROUND(I217*H217,2)</f>
        <v>0</v>
      </c>
      <c r="K217" s="134" t="s">
        <v>169</v>
      </c>
      <c r="L217" s="33"/>
      <c r="M217" s="139" t="s">
        <v>19</v>
      </c>
      <c r="N217" s="140" t="s">
        <v>42</v>
      </c>
      <c r="P217" s="141">
        <f>O217*H217</f>
        <v>0</v>
      </c>
      <c r="Q217" s="141">
        <v>0.32200000000000001</v>
      </c>
      <c r="R217" s="141">
        <f>Q217*H217</f>
        <v>44.790199999999999</v>
      </c>
      <c r="S217" s="141">
        <v>0</v>
      </c>
      <c r="T217" s="142">
        <f>S217*H217</f>
        <v>0</v>
      </c>
      <c r="AR217" s="143" t="s">
        <v>170</v>
      </c>
      <c r="AT217" s="143" t="s">
        <v>165</v>
      </c>
      <c r="AU217" s="143" t="s">
        <v>81</v>
      </c>
      <c r="AY217" s="18" t="s">
        <v>163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79</v>
      </c>
      <c r="BK217" s="144">
        <f>ROUND(I217*H217,2)</f>
        <v>0</v>
      </c>
      <c r="BL217" s="18" t="s">
        <v>170</v>
      </c>
      <c r="BM217" s="143" t="s">
        <v>1083</v>
      </c>
    </row>
    <row r="218" spans="2:65" s="1" customFormat="1" ht="10.199999999999999">
      <c r="B218" s="33"/>
      <c r="D218" s="145" t="s">
        <v>172</v>
      </c>
      <c r="F218" s="146" t="s">
        <v>1084</v>
      </c>
      <c r="I218" s="147"/>
      <c r="L218" s="33"/>
      <c r="M218" s="148"/>
      <c r="T218" s="54"/>
      <c r="AT218" s="18" t="s">
        <v>172</v>
      </c>
      <c r="AU218" s="18" t="s">
        <v>81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1014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1070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1085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1071</v>
      </c>
      <c r="H222" s="159">
        <v>139.1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4" customFormat="1" ht="10.199999999999999">
      <c r="B223" s="163"/>
      <c r="D223" s="150" t="s">
        <v>174</v>
      </c>
      <c r="E223" s="164" t="s">
        <v>19</v>
      </c>
      <c r="F223" s="165" t="s">
        <v>177</v>
      </c>
      <c r="H223" s="166">
        <v>139.1</v>
      </c>
      <c r="I223" s="167"/>
      <c r="L223" s="163"/>
      <c r="M223" s="168"/>
      <c r="T223" s="169"/>
      <c r="AT223" s="164" t="s">
        <v>174</v>
      </c>
      <c r="AU223" s="164" t="s">
        <v>81</v>
      </c>
      <c r="AV223" s="14" t="s">
        <v>170</v>
      </c>
      <c r="AW223" s="14" t="s">
        <v>33</v>
      </c>
      <c r="AX223" s="14" t="s">
        <v>79</v>
      </c>
      <c r="AY223" s="164" t="s">
        <v>163</v>
      </c>
    </row>
    <row r="224" spans="2:65" s="1" customFormat="1" ht="21.75" customHeight="1">
      <c r="B224" s="33"/>
      <c r="C224" s="132" t="s">
        <v>516</v>
      </c>
      <c r="D224" s="132" t="s">
        <v>165</v>
      </c>
      <c r="E224" s="133" t="s">
        <v>1086</v>
      </c>
      <c r="F224" s="134" t="s">
        <v>1087</v>
      </c>
      <c r="G224" s="135" t="s">
        <v>185</v>
      </c>
      <c r="H224" s="136">
        <v>139.1</v>
      </c>
      <c r="I224" s="137"/>
      <c r="J224" s="138">
        <f>ROUND(I224*H224,2)</f>
        <v>0</v>
      </c>
      <c r="K224" s="134" t="s">
        <v>169</v>
      </c>
      <c r="L224" s="33"/>
      <c r="M224" s="139" t="s">
        <v>19</v>
      </c>
      <c r="N224" s="140" t="s">
        <v>42</v>
      </c>
      <c r="P224" s="141">
        <f>O224*H224</f>
        <v>0</v>
      </c>
      <c r="Q224" s="141">
        <v>0.46</v>
      </c>
      <c r="R224" s="141">
        <f>Q224*H224</f>
        <v>63.985999999999997</v>
      </c>
      <c r="S224" s="141">
        <v>0</v>
      </c>
      <c r="T224" s="142">
        <f>S224*H224</f>
        <v>0</v>
      </c>
      <c r="AR224" s="143" t="s">
        <v>170</v>
      </c>
      <c r="AT224" s="143" t="s">
        <v>165</v>
      </c>
      <c r="AU224" s="143" t="s">
        <v>81</v>
      </c>
      <c r="AY224" s="18" t="s">
        <v>163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8" t="s">
        <v>79</v>
      </c>
      <c r="BK224" s="144">
        <f>ROUND(I224*H224,2)</f>
        <v>0</v>
      </c>
      <c r="BL224" s="18" t="s">
        <v>170</v>
      </c>
      <c r="BM224" s="143" t="s">
        <v>1088</v>
      </c>
    </row>
    <row r="225" spans="2:65" s="1" customFormat="1" ht="10.199999999999999">
      <c r="B225" s="33"/>
      <c r="D225" s="145" t="s">
        <v>172</v>
      </c>
      <c r="F225" s="146" t="s">
        <v>1089</v>
      </c>
      <c r="I225" s="147"/>
      <c r="L225" s="33"/>
      <c r="M225" s="148"/>
      <c r="T225" s="54"/>
      <c r="AT225" s="18" t="s">
        <v>172</v>
      </c>
      <c r="AU225" s="18" t="s">
        <v>81</v>
      </c>
    </row>
    <row r="226" spans="2:65" s="12" customFormat="1" ht="10.199999999999999">
      <c r="B226" s="149"/>
      <c r="D226" s="150" t="s">
        <v>174</v>
      </c>
      <c r="E226" s="151" t="s">
        <v>19</v>
      </c>
      <c r="F226" s="152" t="s">
        <v>1014</v>
      </c>
      <c r="H226" s="151" t="s">
        <v>19</v>
      </c>
      <c r="I226" s="153"/>
      <c r="L226" s="149"/>
      <c r="M226" s="154"/>
      <c r="T226" s="155"/>
      <c r="AT226" s="151" t="s">
        <v>174</v>
      </c>
      <c r="AU226" s="151" t="s">
        <v>81</v>
      </c>
      <c r="AV226" s="12" t="s">
        <v>79</v>
      </c>
      <c r="AW226" s="12" t="s">
        <v>33</v>
      </c>
      <c r="AX226" s="12" t="s">
        <v>71</v>
      </c>
      <c r="AY226" s="151" t="s">
        <v>163</v>
      </c>
    </row>
    <row r="227" spans="2:65" s="12" customFormat="1" ht="10.199999999999999">
      <c r="B227" s="149"/>
      <c r="D227" s="150" t="s">
        <v>174</v>
      </c>
      <c r="E227" s="151" t="s">
        <v>19</v>
      </c>
      <c r="F227" s="152" t="s">
        <v>1070</v>
      </c>
      <c r="H227" s="151" t="s">
        <v>19</v>
      </c>
      <c r="I227" s="153"/>
      <c r="L227" s="149"/>
      <c r="M227" s="154"/>
      <c r="T227" s="155"/>
      <c r="AT227" s="151" t="s">
        <v>174</v>
      </c>
      <c r="AU227" s="151" t="s">
        <v>81</v>
      </c>
      <c r="AV227" s="12" t="s">
        <v>79</v>
      </c>
      <c r="AW227" s="12" t="s">
        <v>33</v>
      </c>
      <c r="AX227" s="12" t="s">
        <v>71</v>
      </c>
      <c r="AY227" s="151" t="s">
        <v>163</v>
      </c>
    </row>
    <row r="228" spans="2:65" s="12" customFormat="1" ht="10.199999999999999">
      <c r="B228" s="149"/>
      <c r="D228" s="150" t="s">
        <v>174</v>
      </c>
      <c r="E228" s="151" t="s">
        <v>19</v>
      </c>
      <c r="F228" s="152" t="s">
        <v>1090</v>
      </c>
      <c r="H228" s="151" t="s">
        <v>19</v>
      </c>
      <c r="I228" s="153"/>
      <c r="L228" s="149"/>
      <c r="M228" s="154"/>
      <c r="T228" s="155"/>
      <c r="AT228" s="151" t="s">
        <v>174</v>
      </c>
      <c r="AU228" s="151" t="s">
        <v>81</v>
      </c>
      <c r="AV228" s="12" t="s">
        <v>79</v>
      </c>
      <c r="AW228" s="12" t="s">
        <v>33</v>
      </c>
      <c r="AX228" s="12" t="s">
        <v>71</v>
      </c>
      <c r="AY228" s="151" t="s">
        <v>163</v>
      </c>
    </row>
    <row r="229" spans="2:65" s="13" customFormat="1" ht="10.199999999999999">
      <c r="B229" s="156"/>
      <c r="D229" s="150" t="s">
        <v>174</v>
      </c>
      <c r="E229" s="157" t="s">
        <v>19</v>
      </c>
      <c r="F229" s="158" t="s">
        <v>1071</v>
      </c>
      <c r="H229" s="159">
        <v>139.1</v>
      </c>
      <c r="I229" s="160"/>
      <c r="L229" s="156"/>
      <c r="M229" s="161"/>
      <c r="T229" s="162"/>
      <c r="AT229" s="157" t="s">
        <v>174</v>
      </c>
      <c r="AU229" s="157" t="s">
        <v>81</v>
      </c>
      <c r="AV229" s="13" t="s">
        <v>81</v>
      </c>
      <c r="AW229" s="13" t="s">
        <v>33</v>
      </c>
      <c r="AX229" s="13" t="s">
        <v>71</v>
      </c>
      <c r="AY229" s="157" t="s">
        <v>163</v>
      </c>
    </row>
    <row r="230" spans="2:65" s="14" customFormat="1" ht="10.199999999999999">
      <c r="B230" s="163"/>
      <c r="D230" s="150" t="s">
        <v>174</v>
      </c>
      <c r="E230" s="164" t="s">
        <v>19</v>
      </c>
      <c r="F230" s="165" t="s">
        <v>177</v>
      </c>
      <c r="H230" s="166">
        <v>139.1</v>
      </c>
      <c r="I230" s="167"/>
      <c r="L230" s="163"/>
      <c r="M230" s="168"/>
      <c r="T230" s="169"/>
      <c r="AT230" s="164" t="s">
        <v>174</v>
      </c>
      <c r="AU230" s="164" t="s">
        <v>81</v>
      </c>
      <c r="AV230" s="14" t="s">
        <v>170</v>
      </c>
      <c r="AW230" s="14" t="s">
        <v>33</v>
      </c>
      <c r="AX230" s="14" t="s">
        <v>79</v>
      </c>
      <c r="AY230" s="164" t="s">
        <v>163</v>
      </c>
    </row>
    <row r="231" spans="2:65" s="1" customFormat="1" ht="44.25" customHeight="1">
      <c r="B231" s="33"/>
      <c r="C231" s="132" t="s">
        <v>7</v>
      </c>
      <c r="D231" s="132" t="s">
        <v>165</v>
      </c>
      <c r="E231" s="133" t="s">
        <v>1091</v>
      </c>
      <c r="F231" s="134" t="s">
        <v>1092</v>
      </c>
      <c r="G231" s="135" t="s">
        <v>185</v>
      </c>
      <c r="H231" s="136">
        <v>139.1</v>
      </c>
      <c r="I231" s="137"/>
      <c r="J231" s="138">
        <f>ROUND(I231*H231,2)</f>
        <v>0</v>
      </c>
      <c r="K231" s="134" t="s">
        <v>169</v>
      </c>
      <c r="L231" s="33"/>
      <c r="M231" s="139" t="s">
        <v>19</v>
      </c>
      <c r="N231" s="140" t="s">
        <v>42</v>
      </c>
      <c r="P231" s="141">
        <f>O231*H231</f>
        <v>0</v>
      </c>
      <c r="Q231" s="141">
        <v>0.11162</v>
      </c>
      <c r="R231" s="141">
        <f>Q231*H231</f>
        <v>15.526342</v>
      </c>
      <c r="S231" s="141">
        <v>0</v>
      </c>
      <c r="T231" s="142">
        <f>S231*H231</f>
        <v>0</v>
      </c>
      <c r="AR231" s="143" t="s">
        <v>170</v>
      </c>
      <c r="AT231" s="143" t="s">
        <v>165</v>
      </c>
      <c r="AU231" s="143" t="s">
        <v>81</v>
      </c>
      <c r="AY231" s="18" t="s">
        <v>163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79</v>
      </c>
      <c r="BK231" s="144">
        <f>ROUND(I231*H231,2)</f>
        <v>0</v>
      </c>
      <c r="BL231" s="18" t="s">
        <v>170</v>
      </c>
      <c r="BM231" s="143" t="s">
        <v>1093</v>
      </c>
    </row>
    <row r="232" spans="2:65" s="1" customFormat="1" ht="10.199999999999999">
      <c r="B232" s="33"/>
      <c r="D232" s="145" t="s">
        <v>172</v>
      </c>
      <c r="F232" s="146" t="s">
        <v>1094</v>
      </c>
      <c r="I232" s="147"/>
      <c r="L232" s="33"/>
      <c r="M232" s="148"/>
      <c r="T232" s="54"/>
      <c r="AT232" s="18" t="s">
        <v>172</v>
      </c>
      <c r="AU232" s="18" t="s">
        <v>81</v>
      </c>
    </row>
    <row r="233" spans="2:65" s="12" customFormat="1" ht="10.199999999999999">
      <c r="B233" s="149"/>
      <c r="D233" s="150" t="s">
        <v>174</v>
      </c>
      <c r="E233" s="151" t="s">
        <v>19</v>
      </c>
      <c r="F233" s="152" t="s">
        <v>1014</v>
      </c>
      <c r="H233" s="151" t="s">
        <v>19</v>
      </c>
      <c r="I233" s="153"/>
      <c r="L233" s="149"/>
      <c r="M233" s="154"/>
      <c r="T233" s="155"/>
      <c r="AT233" s="151" t="s">
        <v>174</v>
      </c>
      <c r="AU233" s="151" t="s">
        <v>81</v>
      </c>
      <c r="AV233" s="12" t="s">
        <v>79</v>
      </c>
      <c r="AW233" s="12" t="s">
        <v>33</v>
      </c>
      <c r="AX233" s="12" t="s">
        <v>71</v>
      </c>
      <c r="AY233" s="151" t="s">
        <v>163</v>
      </c>
    </row>
    <row r="234" spans="2:65" s="12" customFormat="1" ht="10.199999999999999">
      <c r="B234" s="149"/>
      <c r="D234" s="150" t="s">
        <v>174</v>
      </c>
      <c r="E234" s="151" t="s">
        <v>19</v>
      </c>
      <c r="F234" s="152" t="s">
        <v>1070</v>
      </c>
      <c r="H234" s="151" t="s">
        <v>19</v>
      </c>
      <c r="I234" s="153"/>
      <c r="L234" s="149"/>
      <c r="M234" s="154"/>
      <c r="T234" s="155"/>
      <c r="AT234" s="151" t="s">
        <v>174</v>
      </c>
      <c r="AU234" s="151" t="s">
        <v>81</v>
      </c>
      <c r="AV234" s="12" t="s">
        <v>79</v>
      </c>
      <c r="AW234" s="12" t="s">
        <v>33</v>
      </c>
      <c r="AX234" s="12" t="s">
        <v>71</v>
      </c>
      <c r="AY234" s="151" t="s">
        <v>163</v>
      </c>
    </row>
    <row r="235" spans="2:65" s="13" customFormat="1" ht="10.199999999999999">
      <c r="B235" s="156"/>
      <c r="D235" s="150" t="s">
        <v>174</v>
      </c>
      <c r="E235" s="157" t="s">
        <v>19</v>
      </c>
      <c r="F235" s="158" t="s">
        <v>1071</v>
      </c>
      <c r="H235" s="159">
        <v>139.1</v>
      </c>
      <c r="I235" s="160"/>
      <c r="L235" s="156"/>
      <c r="M235" s="161"/>
      <c r="T235" s="162"/>
      <c r="AT235" s="157" t="s">
        <v>174</v>
      </c>
      <c r="AU235" s="157" t="s">
        <v>81</v>
      </c>
      <c r="AV235" s="13" t="s">
        <v>81</v>
      </c>
      <c r="AW235" s="13" t="s">
        <v>33</v>
      </c>
      <c r="AX235" s="13" t="s">
        <v>71</v>
      </c>
      <c r="AY235" s="157" t="s">
        <v>163</v>
      </c>
    </row>
    <row r="236" spans="2:65" s="14" customFormat="1" ht="10.199999999999999">
      <c r="B236" s="163"/>
      <c r="D236" s="150" t="s">
        <v>174</v>
      </c>
      <c r="E236" s="164" t="s">
        <v>19</v>
      </c>
      <c r="F236" s="165" t="s">
        <v>177</v>
      </c>
      <c r="H236" s="166">
        <v>139.1</v>
      </c>
      <c r="I236" s="167"/>
      <c r="L236" s="163"/>
      <c r="M236" s="168"/>
      <c r="T236" s="169"/>
      <c r="AT236" s="164" t="s">
        <v>174</v>
      </c>
      <c r="AU236" s="164" t="s">
        <v>81</v>
      </c>
      <c r="AV236" s="14" t="s">
        <v>170</v>
      </c>
      <c r="AW236" s="14" t="s">
        <v>33</v>
      </c>
      <c r="AX236" s="14" t="s">
        <v>79</v>
      </c>
      <c r="AY236" s="164" t="s">
        <v>163</v>
      </c>
    </row>
    <row r="237" spans="2:65" s="1" customFormat="1" ht="16.5" customHeight="1">
      <c r="B237" s="33"/>
      <c r="C237" s="178" t="s">
        <v>578</v>
      </c>
      <c r="D237" s="178" t="s">
        <v>241</v>
      </c>
      <c r="E237" s="179" t="s">
        <v>1095</v>
      </c>
      <c r="F237" s="180" t="s">
        <v>1096</v>
      </c>
      <c r="G237" s="181" t="s">
        <v>185</v>
      </c>
      <c r="H237" s="182">
        <v>141.88200000000001</v>
      </c>
      <c r="I237" s="183"/>
      <c r="J237" s="184">
        <f>ROUND(I237*H237,2)</f>
        <v>0</v>
      </c>
      <c r="K237" s="180" t="s">
        <v>169</v>
      </c>
      <c r="L237" s="185"/>
      <c r="M237" s="186" t="s">
        <v>19</v>
      </c>
      <c r="N237" s="187" t="s">
        <v>42</v>
      </c>
      <c r="P237" s="141">
        <f>O237*H237</f>
        <v>0</v>
      </c>
      <c r="Q237" s="141">
        <v>0.17599999999999999</v>
      </c>
      <c r="R237" s="141">
        <f>Q237*H237</f>
        <v>24.971232000000001</v>
      </c>
      <c r="S237" s="141">
        <v>0</v>
      </c>
      <c r="T237" s="142">
        <f>S237*H237</f>
        <v>0</v>
      </c>
      <c r="AR237" s="143" t="s">
        <v>176</v>
      </c>
      <c r="AT237" s="143" t="s">
        <v>241</v>
      </c>
      <c r="AU237" s="143" t="s">
        <v>81</v>
      </c>
      <c r="AY237" s="18" t="s">
        <v>163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79</v>
      </c>
      <c r="BK237" s="144">
        <f>ROUND(I237*H237,2)</f>
        <v>0</v>
      </c>
      <c r="BL237" s="18" t="s">
        <v>170</v>
      </c>
      <c r="BM237" s="143" t="s">
        <v>1097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1014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2" customFormat="1" ht="10.199999999999999">
      <c r="B239" s="149"/>
      <c r="D239" s="150" t="s">
        <v>174</v>
      </c>
      <c r="E239" s="151" t="s">
        <v>19</v>
      </c>
      <c r="F239" s="152" t="s">
        <v>1070</v>
      </c>
      <c r="H239" s="151" t="s">
        <v>19</v>
      </c>
      <c r="I239" s="153"/>
      <c r="L239" s="149"/>
      <c r="M239" s="154"/>
      <c r="T239" s="155"/>
      <c r="AT239" s="151" t="s">
        <v>174</v>
      </c>
      <c r="AU239" s="151" t="s">
        <v>81</v>
      </c>
      <c r="AV239" s="12" t="s">
        <v>79</v>
      </c>
      <c r="AW239" s="12" t="s">
        <v>33</v>
      </c>
      <c r="AX239" s="12" t="s">
        <v>71</v>
      </c>
      <c r="AY239" s="151" t="s">
        <v>163</v>
      </c>
    </row>
    <row r="240" spans="2:65" s="13" customFormat="1" ht="10.199999999999999">
      <c r="B240" s="156"/>
      <c r="D240" s="150" t="s">
        <v>174</v>
      </c>
      <c r="E240" s="157" t="s">
        <v>19</v>
      </c>
      <c r="F240" s="158" t="s">
        <v>1071</v>
      </c>
      <c r="H240" s="159">
        <v>139.1</v>
      </c>
      <c r="I240" s="160"/>
      <c r="L240" s="156"/>
      <c r="M240" s="161"/>
      <c r="T240" s="162"/>
      <c r="AT240" s="157" t="s">
        <v>174</v>
      </c>
      <c r="AU240" s="157" t="s">
        <v>81</v>
      </c>
      <c r="AV240" s="13" t="s">
        <v>81</v>
      </c>
      <c r="AW240" s="13" t="s">
        <v>33</v>
      </c>
      <c r="AX240" s="13" t="s">
        <v>71</v>
      </c>
      <c r="AY240" s="157" t="s">
        <v>163</v>
      </c>
    </row>
    <row r="241" spans="2:65" s="14" customFormat="1" ht="10.199999999999999">
      <c r="B241" s="163"/>
      <c r="D241" s="150" t="s">
        <v>174</v>
      </c>
      <c r="E241" s="164" t="s">
        <v>19</v>
      </c>
      <c r="F241" s="165" t="s">
        <v>177</v>
      </c>
      <c r="H241" s="166">
        <v>139.1</v>
      </c>
      <c r="I241" s="167"/>
      <c r="L241" s="163"/>
      <c r="M241" s="168"/>
      <c r="T241" s="169"/>
      <c r="AT241" s="164" t="s">
        <v>174</v>
      </c>
      <c r="AU241" s="164" t="s">
        <v>81</v>
      </c>
      <c r="AV241" s="14" t="s">
        <v>170</v>
      </c>
      <c r="AW241" s="14" t="s">
        <v>33</v>
      </c>
      <c r="AX241" s="14" t="s">
        <v>79</v>
      </c>
      <c r="AY241" s="164" t="s">
        <v>163</v>
      </c>
    </row>
    <row r="242" spans="2:65" s="13" customFormat="1" ht="10.199999999999999">
      <c r="B242" s="156"/>
      <c r="D242" s="150" t="s">
        <v>174</v>
      </c>
      <c r="F242" s="158" t="s">
        <v>1098</v>
      </c>
      <c r="H242" s="159">
        <v>141.88200000000001</v>
      </c>
      <c r="I242" s="160"/>
      <c r="L242" s="156"/>
      <c r="M242" s="161"/>
      <c r="T242" s="162"/>
      <c r="AT242" s="157" t="s">
        <v>174</v>
      </c>
      <c r="AU242" s="157" t="s">
        <v>81</v>
      </c>
      <c r="AV242" s="13" t="s">
        <v>81</v>
      </c>
      <c r="AW242" s="13" t="s">
        <v>4</v>
      </c>
      <c r="AX242" s="13" t="s">
        <v>79</v>
      </c>
      <c r="AY242" s="157" t="s">
        <v>163</v>
      </c>
    </row>
    <row r="243" spans="2:65" s="11" customFormat="1" ht="22.8" customHeight="1">
      <c r="B243" s="120"/>
      <c r="D243" s="121" t="s">
        <v>70</v>
      </c>
      <c r="E243" s="130" t="s">
        <v>222</v>
      </c>
      <c r="F243" s="130" t="s">
        <v>434</v>
      </c>
      <c r="I243" s="123"/>
      <c r="J243" s="131">
        <f>BK243</f>
        <v>0</v>
      </c>
      <c r="L243" s="120"/>
      <c r="M243" s="125"/>
      <c r="P243" s="126">
        <f>SUM(P244:P277)</f>
        <v>0</v>
      </c>
      <c r="R243" s="126">
        <f>SUM(R244:R277)</f>
        <v>9.4716159999999991</v>
      </c>
      <c r="T243" s="127">
        <f>SUM(T244:T277)</f>
        <v>0</v>
      </c>
      <c r="AR243" s="121" t="s">
        <v>79</v>
      </c>
      <c r="AT243" s="128" t="s">
        <v>70</v>
      </c>
      <c r="AU243" s="128" t="s">
        <v>79</v>
      </c>
      <c r="AY243" s="121" t="s">
        <v>163</v>
      </c>
      <c r="BK243" s="129">
        <f>SUM(BK244:BK277)</f>
        <v>0</v>
      </c>
    </row>
    <row r="244" spans="2:65" s="1" customFormat="1" ht="24.15" customHeight="1">
      <c r="B244" s="33"/>
      <c r="C244" s="132" t="s">
        <v>617</v>
      </c>
      <c r="D244" s="132" t="s">
        <v>165</v>
      </c>
      <c r="E244" s="133" t="s">
        <v>1099</v>
      </c>
      <c r="F244" s="134" t="s">
        <v>1100</v>
      </c>
      <c r="G244" s="135" t="s">
        <v>445</v>
      </c>
      <c r="H244" s="136">
        <v>41.3</v>
      </c>
      <c r="I244" s="137"/>
      <c r="J244" s="138">
        <f>ROUND(I244*H244,2)</f>
        <v>0</v>
      </c>
      <c r="K244" s="134" t="s">
        <v>169</v>
      </c>
      <c r="L244" s="33"/>
      <c r="M244" s="139" t="s">
        <v>19</v>
      </c>
      <c r="N244" s="140" t="s">
        <v>42</v>
      </c>
      <c r="P244" s="141">
        <f>O244*H244</f>
        <v>0</v>
      </c>
      <c r="Q244" s="141">
        <v>0.14041999999999999</v>
      </c>
      <c r="R244" s="141">
        <f>Q244*H244</f>
        <v>5.799345999999999</v>
      </c>
      <c r="S244" s="141">
        <v>0</v>
      </c>
      <c r="T244" s="142">
        <f>S244*H244</f>
        <v>0</v>
      </c>
      <c r="AR244" s="143" t="s">
        <v>170</v>
      </c>
      <c r="AT244" s="143" t="s">
        <v>165</v>
      </c>
      <c r="AU244" s="143" t="s">
        <v>81</v>
      </c>
      <c r="AY244" s="18" t="s">
        <v>163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79</v>
      </c>
      <c r="BK244" s="144">
        <f>ROUND(I244*H244,2)</f>
        <v>0</v>
      </c>
      <c r="BL244" s="18" t="s">
        <v>170</v>
      </c>
      <c r="BM244" s="143" t="s">
        <v>1101</v>
      </c>
    </row>
    <row r="245" spans="2:65" s="1" customFormat="1" ht="10.199999999999999">
      <c r="B245" s="33"/>
      <c r="D245" s="145" t="s">
        <v>172</v>
      </c>
      <c r="F245" s="146" t="s">
        <v>1102</v>
      </c>
      <c r="I245" s="147"/>
      <c r="L245" s="33"/>
      <c r="M245" s="148"/>
      <c r="T245" s="54"/>
      <c r="AT245" s="18" t="s">
        <v>172</v>
      </c>
      <c r="AU245" s="18" t="s">
        <v>81</v>
      </c>
    </row>
    <row r="246" spans="2:65" s="12" customFormat="1" ht="10.199999999999999">
      <c r="B246" s="149"/>
      <c r="D246" s="150" t="s">
        <v>174</v>
      </c>
      <c r="E246" s="151" t="s">
        <v>19</v>
      </c>
      <c r="F246" s="152" t="s">
        <v>1014</v>
      </c>
      <c r="H246" s="151" t="s">
        <v>19</v>
      </c>
      <c r="I246" s="153"/>
      <c r="L246" s="149"/>
      <c r="M246" s="154"/>
      <c r="T246" s="155"/>
      <c r="AT246" s="151" t="s">
        <v>174</v>
      </c>
      <c r="AU246" s="151" t="s">
        <v>81</v>
      </c>
      <c r="AV246" s="12" t="s">
        <v>79</v>
      </c>
      <c r="AW246" s="12" t="s">
        <v>33</v>
      </c>
      <c r="AX246" s="12" t="s">
        <v>71</v>
      </c>
      <c r="AY246" s="151" t="s">
        <v>163</v>
      </c>
    </row>
    <row r="247" spans="2:65" s="12" customFormat="1" ht="10.199999999999999">
      <c r="B247" s="149"/>
      <c r="D247" s="150" t="s">
        <v>174</v>
      </c>
      <c r="E247" s="151" t="s">
        <v>19</v>
      </c>
      <c r="F247" s="152" t="s">
        <v>1070</v>
      </c>
      <c r="H247" s="151" t="s">
        <v>19</v>
      </c>
      <c r="I247" s="153"/>
      <c r="L247" s="149"/>
      <c r="M247" s="154"/>
      <c r="T247" s="155"/>
      <c r="AT247" s="151" t="s">
        <v>174</v>
      </c>
      <c r="AU247" s="151" t="s">
        <v>81</v>
      </c>
      <c r="AV247" s="12" t="s">
        <v>79</v>
      </c>
      <c r="AW247" s="12" t="s">
        <v>33</v>
      </c>
      <c r="AX247" s="12" t="s">
        <v>71</v>
      </c>
      <c r="AY247" s="151" t="s">
        <v>163</v>
      </c>
    </row>
    <row r="248" spans="2:65" s="13" customFormat="1" ht="10.199999999999999">
      <c r="B248" s="156"/>
      <c r="D248" s="150" t="s">
        <v>174</v>
      </c>
      <c r="E248" s="157" t="s">
        <v>19</v>
      </c>
      <c r="F248" s="158" t="s">
        <v>1103</v>
      </c>
      <c r="H248" s="159">
        <v>41.3</v>
      </c>
      <c r="I248" s="160"/>
      <c r="L248" s="156"/>
      <c r="M248" s="161"/>
      <c r="T248" s="162"/>
      <c r="AT248" s="157" t="s">
        <v>174</v>
      </c>
      <c r="AU248" s="157" t="s">
        <v>81</v>
      </c>
      <c r="AV248" s="13" t="s">
        <v>81</v>
      </c>
      <c r="AW248" s="13" t="s">
        <v>33</v>
      </c>
      <c r="AX248" s="13" t="s">
        <v>71</v>
      </c>
      <c r="AY248" s="157" t="s">
        <v>163</v>
      </c>
    </row>
    <row r="249" spans="2:65" s="14" customFormat="1" ht="10.199999999999999">
      <c r="B249" s="163"/>
      <c r="D249" s="150" t="s">
        <v>174</v>
      </c>
      <c r="E249" s="164" t="s">
        <v>19</v>
      </c>
      <c r="F249" s="165" t="s">
        <v>177</v>
      </c>
      <c r="H249" s="166">
        <v>41.3</v>
      </c>
      <c r="I249" s="167"/>
      <c r="L249" s="163"/>
      <c r="M249" s="168"/>
      <c r="T249" s="169"/>
      <c r="AT249" s="164" t="s">
        <v>174</v>
      </c>
      <c r="AU249" s="164" t="s">
        <v>81</v>
      </c>
      <c r="AV249" s="14" t="s">
        <v>170</v>
      </c>
      <c r="AW249" s="14" t="s">
        <v>33</v>
      </c>
      <c r="AX249" s="14" t="s">
        <v>79</v>
      </c>
      <c r="AY249" s="164" t="s">
        <v>163</v>
      </c>
    </row>
    <row r="250" spans="2:65" s="1" customFormat="1" ht="16.5" customHeight="1">
      <c r="B250" s="33"/>
      <c r="C250" s="178" t="s">
        <v>619</v>
      </c>
      <c r="D250" s="178" t="s">
        <v>241</v>
      </c>
      <c r="E250" s="179" t="s">
        <v>1104</v>
      </c>
      <c r="F250" s="180" t="s">
        <v>1105</v>
      </c>
      <c r="G250" s="181" t="s">
        <v>445</v>
      </c>
      <c r="H250" s="182">
        <v>42.125999999999998</v>
      </c>
      <c r="I250" s="183"/>
      <c r="J250" s="184">
        <f>ROUND(I250*H250,2)</f>
        <v>0</v>
      </c>
      <c r="K250" s="180" t="s">
        <v>169</v>
      </c>
      <c r="L250" s="185"/>
      <c r="M250" s="186" t="s">
        <v>19</v>
      </c>
      <c r="N250" s="187" t="s">
        <v>42</v>
      </c>
      <c r="P250" s="141">
        <f>O250*H250</f>
        <v>0</v>
      </c>
      <c r="Q250" s="141">
        <v>4.4999999999999998E-2</v>
      </c>
      <c r="R250" s="141">
        <f>Q250*H250</f>
        <v>1.8956699999999997</v>
      </c>
      <c r="S250" s="141">
        <v>0</v>
      </c>
      <c r="T250" s="142">
        <f>S250*H250</f>
        <v>0</v>
      </c>
      <c r="AR250" s="143" t="s">
        <v>176</v>
      </c>
      <c r="AT250" s="143" t="s">
        <v>241</v>
      </c>
      <c r="AU250" s="143" t="s">
        <v>81</v>
      </c>
      <c r="AY250" s="18" t="s">
        <v>163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79</v>
      </c>
      <c r="BK250" s="144">
        <f>ROUND(I250*H250,2)</f>
        <v>0</v>
      </c>
      <c r="BL250" s="18" t="s">
        <v>170</v>
      </c>
      <c r="BM250" s="143" t="s">
        <v>1106</v>
      </c>
    </row>
    <row r="251" spans="2:65" s="12" customFormat="1" ht="10.199999999999999">
      <c r="B251" s="149"/>
      <c r="D251" s="150" t="s">
        <v>174</v>
      </c>
      <c r="E251" s="151" t="s">
        <v>19</v>
      </c>
      <c r="F251" s="152" t="s">
        <v>1014</v>
      </c>
      <c r="H251" s="151" t="s">
        <v>19</v>
      </c>
      <c r="I251" s="153"/>
      <c r="L251" s="149"/>
      <c r="M251" s="154"/>
      <c r="T251" s="155"/>
      <c r="AT251" s="151" t="s">
        <v>174</v>
      </c>
      <c r="AU251" s="151" t="s">
        <v>81</v>
      </c>
      <c r="AV251" s="12" t="s">
        <v>79</v>
      </c>
      <c r="AW251" s="12" t="s">
        <v>33</v>
      </c>
      <c r="AX251" s="12" t="s">
        <v>71</v>
      </c>
      <c r="AY251" s="151" t="s">
        <v>163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1070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3" customFormat="1" ht="10.199999999999999">
      <c r="B253" s="156"/>
      <c r="D253" s="150" t="s">
        <v>174</v>
      </c>
      <c r="E253" s="157" t="s">
        <v>19</v>
      </c>
      <c r="F253" s="158" t="s">
        <v>1103</v>
      </c>
      <c r="H253" s="159">
        <v>41.3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33</v>
      </c>
      <c r="AX253" s="13" t="s">
        <v>71</v>
      </c>
      <c r="AY253" s="157" t="s">
        <v>163</v>
      </c>
    </row>
    <row r="254" spans="2:65" s="14" customFormat="1" ht="10.199999999999999">
      <c r="B254" s="163"/>
      <c r="D254" s="150" t="s">
        <v>174</v>
      </c>
      <c r="E254" s="164" t="s">
        <v>19</v>
      </c>
      <c r="F254" s="165" t="s">
        <v>177</v>
      </c>
      <c r="H254" s="166">
        <v>41.3</v>
      </c>
      <c r="I254" s="167"/>
      <c r="L254" s="163"/>
      <c r="M254" s="168"/>
      <c r="T254" s="169"/>
      <c r="AT254" s="164" t="s">
        <v>174</v>
      </c>
      <c r="AU254" s="164" t="s">
        <v>81</v>
      </c>
      <c r="AV254" s="14" t="s">
        <v>170</v>
      </c>
      <c r="AW254" s="14" t="s">
        <v>33</v>
      </c>
      <c r="AX254" s="14" t="s">
        <v>79</v>
      </c>
      <c r="AY254" s="164" t="s">
        <v>163</v>
      </c>
    </row>
    <row r="255" spans="2:65" s="13" customFormat="1" ht="10.199999999999999">
      <c r="B255" s="156"/>
      <c r="D255" s="150" t="s">
        <v>174</v>
      </c>
      <c r="F255" s="158" t="s">
        <v>1107</v>
      </c>
      <c r="H255" s="159">
        <v>42.125999999999998</v>
      </c>
      <c r="I255" s="160"/>
      <c r="L255" s="156"/>
      <c r="M255" s="161"/>
      <c r="T255" s="162"/>
      <c r="AT255" s="157" t="s">
        <v>174</v>
      </c>
      <c r="AU255" s="157" t="s">
        <v>81</v>
      </c>
      <c r="AV255" s="13" t="s">
        <v>81</v>
      </c>
      <c r="AW255" s="13" t="s">
        <v>4</v>
      </c>
      <c r="AX255" s="13" t="s">
        <v>79</v>
      </c>
      <c r="AY255" s="157" t="s">
        <v>163</v>
      </c>
    </row>
    <row r="256" spans="2:65" s="1" customFormat="1" ht="16.5" customHeight="1">
      <c r="B256" s="33"/>
      <c r="C256" s="132" t="s">
        <v>620</v>
      </c>
      <c r="D256" s="132" t="s">
        <v>165</v>
      </c>
      <c r="E256" s="133" t="s">
        <v>1108</v>
      </c>
      <c r="F256" s="134" t="s">
        <v>1109</v>
      </c>
      <c r="G256" s="135" t="s">
        <v>168</v>
      </c>
      <c r="H256" s="136">
        <v>2</v>
      </c>
      <c r="I256" s="137"/>
      <c r="J256" s="138">
        <f>ROUND(I256*H256,2)</f>
        <v>0</v>
      </c>
      <c r="K256" s="134" t="s">
        <v>169</v>
      </c>
      <c r="L256" s="33"/>
      <c r="M256" s="139" t="s">
        <v>19</v>
      </c>
      <c r="N256" s="140" t="s">
        <v>42</v>
      </c>
      <c r="P256" s="141">
        <f>O256*H256</f>
        <v>0</v>
      </c>
      <c r="Q256" s="141">
        <v>8.0000000000000004E-4</v>
      </c>
      <c r="R256" s="141">
        <f>Q256*H256</f>
        <v>1.6000000000000001E-3</v>
      </c>
      <c r="S256" s="141">
        <v>0</v>
      </c>
      <c r="T256" s="142">
        <f>S256*H256</f>
        <v>0</v>
      </c>
      <c r="AR256" s="143" t="s">
        <v>170</v>
      </c>
      <c r="AT256" s="143" t="s">
        <v>165</v>
      </c>
      <c r="AU256" s="143" t="s">
        <v>81</v>
      </c>
      <c r="AY256" s="18" t="s">
        <v>163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79</v>
      </c>
      <c r="BK256" s="144">
        <f>ROUND(I256*H256,2)</f>
        <v>0</v>
      </c>
      <c r="BL256" s="18" t="s">
        <v>170</v>
      </c>
      <c r="BM256" s="143" t="s">
        <v>1110</v>
      </c>
    </row>
    <row r="257" spans="2:65" s="1" customFormat="1" ht="10.199999999999999">
      <c r="B257" s="33"/>
      <c r="D257" s="145" t="s">
        <v>172</v>
      </c>
      <c r="F257" s="146" t="s">
        <v>1111</v>
      </c>
      <c r="I257" s="147"/>
      <c r="L257" s="33"/>
      <c r="M257" s="148"/>
      <c r="T257" s="54"/>
      <c r="AT257" s="18" t="s">
        <v>172</v>
      </c>
      <c r="AU257" s="18" t="s">
        <v>81</v>
      </c>
    </row>
    <row r="258" spans="2:65" s="12" customFormat="1" ht="10.199999999999999">
      <c r="B258" s="149"/>
      <c r="D258" s="150" t="s">
        <v>174</v>
      </c>
      <c r="E258" s="151" t="s">
        <v>19</v>
      </c>
      <c r="F258" s="152" t="s">
        <v>1014</v>
      </c>
      <c r="H258" s="151" t="s">
        <v>19</v>
      </c>
      <c r="I258" s="153"/>
      <c r="L258" s="149"/>
      <c r="M258" s="154"/>
      <c r="T258" s="155"/>
      <c r="AT258" s="151" t="s">
        <v>174</v>
      </c>
      <c r="AU258" s="151" t="s">
        <v>81</v>
      </c>
      <c r="AV258" s="12" t="s">
        <v>79</v>
      </c>
      <c r="AW258" s="12" t="s">
        <v>33</v>
      </c>
      <c r="AX258" s="12" t="s">
        <v>71</v>
      </c>
      <c r="AY258" s="151" t="s">
        <v>163</v>
      </c>
    </row>
    <row r="259" spans="2:65" s="12" customFormat="1" ht="10.199999999999999">
      <c r="B259" s="149"/>
      <c r="D259" s="150" t="s">
        <v>174</v>
      </c>
      <c r="E259" s="151" t="s">
        <v>19</v>
      </c>
      <c r="F259" s="152" t="s">
        <v>1112</v>
      </c>
      <c r="H259" s="151" t="s">
        <v>19</v>
      </c>
      <c r="I259" s="153"/>
      <c r="L259" s="149"/>
      <c r="M259" s="154"/>
      <c r="T259" s="155"/>
      <c r="AT259" s="151" t="s">
        <v>174</v>
      </c>
      <c r="AU259" s="151" t="s">
        <v>81</v>
      </c>
      <c r="AV259" s="12" t="s">
        <v>79</v>
      </c>
      <c r="AW259" s="12" t="s">
        <v>33</v>
      </c>
      <c r="AX259" s="12" t="s">
        <v>71</v>
      </c>
      <c r="AY259" s="151" t="s">
        <v>163</v>
      </c>
    </row>
    <row r="260" spans="2:65" s="13" customFormat="1" ht="10.199999999999999">
      <c r="B260" s="156"/>
      <c r="D260" s="150" t="s">
        <v>174</v>
      </c>
      <c r="E260" s="157" t="s">
        <v>19</v>
      </c>
      <c r="F260" s="158" t="s">
        <v>81</v>
      </c>
      <c r="H260" s="159">
        <v>2</v>
      </c>
      <c r="I260" s="160"/>
      <c r="L260" s="156"/>
      <c r="M260" s="161"/>
      <c r="T260" s="162"/>
      <c r="AT260" s="157" t="s">
        <v>174</v>
      </c>
      <c r="AU260" s="157" t="s">
        <v>81</v>
      </c>
      <c r="AV260" s="13" t="s">
        <v>81</v>
      </c>
      <c r="AW260" s="13" t="s">
        <v>33</v>
      </c>
      <c r="AX260" s="13" t="s">
        <v>71</v>
      </c>
      <c r="AY260" s="157" t="s">
        <v>163</v>
      </c>
    </row>
    <row r="261" spans="2:65" s="14" customFormat="1" ht="10.199999999999999">
      <c r="B261" s="163"/>
      <c r="D261" s="150" t="s">
        <v>174</v>
      </c>
      <c r="E261" s="164" t="s">
        <v>19</v>
      </c>
      <c r="F261" s="165" t="s">
        <v>177</v>
      </c>
      <c r="H261" s="166">
        <v>2</v>
      </c>
      <c r="I261" s="167"/>
      <c r="L261" s="163"/>
      <c r="M261" s="168"/>
      <c r="T261" s="169"/>
      <c r="AT261" s="164" t="s">
        <v>174</v>
      </c>
      <c r="AU261" s="164" t="s">
        <v>81</v>
      </c>
      <c r="AV261" s="14" t="s">
        <v>170</v>
      </c>
      <c r="AW261" s="14" t="s">
        <v>33</v>
      </c>
      <c r="AX261" s="14" t="s">
        <v>79</v>
      </c>
      <c r="AY261" s="164" t="s">
        <v>163</v>
      </c>
    </row>
    <row r="262" spans="2:65" s="1" customFormat="1" ht="16.5" customHeight="1">
      <c r="B262" s="33"/>
      <c r="C262" s="178" t="s">
        <v>621</v>
      </c>
      <c r="D262" s="178" t="s">
        <v>241</v>
      </c>
      <c r="E262" s="179" t="s">
        <v>1113</v>
      </c>
      <c r="F262" s="180" t="s">
        <v>1114</v>
      </c>
      <c r="G262" s="181" t="s">
        <v>168</v>
      </c>
      <c r="H262" s="182">
        <v>2</v>
      </c>
      <c r="I262" s="183"/>
      <c r="J262" s="184">
        <f>ROUND(I262*H262,2)</f>
        <v>0</v>
      </c>
      <c r="K262" s="180" t="s">
        <v>169</v>
      </c>
      <c r="L262" s="185"/>
      <c r="M262" s="186" t="s">
        <v>19</v>
      </c>
      <c r="N262" s="187" t="s">
        <v>42</v>
      </c>
      <c r="P262" s="141">
        <f>O262*H262</f>
        <v>0</v>
      </c>
      <c r="Q262" s="141">
        <v>0.16</v>
      </c>
      <c r="R262" s="141">
        <f>Q262*H262</f>
        <v>0.32</v>
      </c>
      <c r="S262" s="141">
        <v>0</v>
      </c>
      <c r="T262" s="142">
        <f>S262*H262</f>
        <v>0</v>
      </c>
      <c r="AR262" s="143" t="s">
        <v>176</v>
      </c>
      <c r="AT262" s="143" t="s">
        <v>241</v>
      </c>
      <c r="AU262" s="143" t="s">
        <v>81</v>
      </c>
      <c r="AY262" s="18" t="s">
        <v>163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8" t="s">
        <v>79</v>
      </c>
      <c r="BK262" s="144">
        <f>ROUND(I262*H262,2)</f>
        <v>0</v>
      </c>
      <c r="BL262" s="18" t="s">
        <v>170</v>
      </c>
      <c r="BM262" s="143" t="s">
        <v>1115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1014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1112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3" customFormat="1" ht="10.199999999999999">
      <c r="B265" s="156"/>
      <c r="D265" s="150" t="s">
        <v>174</v>
      </c>
      <c r="E265" s="157" t="s">
        <v>19</v>
      </c>
      <c r="F265" s="158" t="s">
        <v>81</v>
      </c>
      <c r="H265" s="159">
        <v>2</v>
      </c>
      <c r="I265" s="160"/>
      <c r="L265" s="156"/>
      <c r="M265" s="161"/>
      <c r="T265" s="162"/>
      <c r="AT265" s="157" t="s">
        <v>174</v>
      </c>
      <c r="AU265" s="157" t="s">
        <v>81</v>
      </c>
      <c r="AV265" s="13" t="s">
        <v>81</v>
      </c>
      <c r="AW265" s="13" t="s">
        <v>33</v>
      </c>
      <c r="AX265" s="13" t="s">
        <v>71</v>
      </c>
      <c r="AY265" s="157" t="s">
        <v>163</v>
      </c>
    </row>
    <row r="266" spans="2:65" s="14" customFormat="1" ht="10.199999999999999">
      <c r="B266" s="163"/>
      <c r="D266" s="150" t="s">
        <v>174</v>
      </c>
      <c r="E266" s="164" t="s">
        <v>19</v>
      </c>
      <c r="F266" s="165" t="s">
        <v>177</v>
      </c>
      <c r="H266" s="166">
        <v>2</v>
      </c>
      <c r="I266" s="167"/>
      <c r="L266" s="163"/>
      <c r="M266" s="168"/>
      <c r="T266" s="169"/>
      <c r="AT266" s="164" t="s">
        <v>174</v>
      </c>
      <c r="AU266" s="164" t="s">
        <v>81</v>
      </c>
      <c r="AV266" s="14" t="s">
        <v>170</v>
      </c>
      <c r="AW266" s="14" t="s">
        <v>33</v>
      </c>
      <c r="AX266" s="14" t="s">
        <v>79</v>
      </c>
      <c r="AY266" s="164" t="s">
        <v>163</v>
      </c>
    </row>
    <row r="267" spans="2:65" s="1" customFormat="1" ht="16.5" customHeight="1">
      <c r="B267" s="33"/>
      <c r="C267" s="132" t="s">
        <v>705</v>
      </c>
      <c r="D267" s="132" t="s">
        <v>165</v>
      </c>
      <c r="E267" s="133" t="s">
        <v>1116</v>
      </c>
      <c r="F267" s="134" t="s">
        <v>1117</v>
      </c>
      <c r="G267" s="135" t="s">
        <v>168</v>
      </c>
      <c r="H267" s="136">
        <v>5</v>
      </c>
      <c r="I267" s="137"/>
      <c r="J267" s="138">
        <f>ROUND(I267*H267,2)</f>
        <v>0</v>
      </c>
      <c r="K267" s="134" t="s">
        <v>169</v>
      </c>
      <c r="L267" s="33"/>
      <c r="M267" s="139" t="s">
        <v>19</v>
      </c>
      <c r="N267" s="140" t="s">
        <v>42</v>
      </c>
      <c r="P267" s="141">
        <f>O267*H267</f>
        <v>0</v>
      </c>
      <c r="Q267" s="141">
        <v>1E-3</v>
      </c>
      <c r="R267" s="141">
        <f>Q267*H267</f>
        <v>5.0000000000000001E-3</v>
      </c>
      <c r="S267" s="141">
        <v>0</v>
      </c>
      <c r="T267" s="142">
        <f>S267*H267</f>
        <v>0</v>
      </c>
      <c r="AR267" s="143" t="s">
        <v>170</v>
      </c>
      <c r="AT267" s="143" t="s">
        <v>165</v>
      </c>
      <c r="AU267" s="143" t="s">
        <v>81</v>
      </c>
      <c r="AY267" s="18" t="s">
        <v>163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79</v>
      </c>
      <c r="BK267" s="144">
        <f>ROUND(I267*H267,2)</f>
        <v>0</v>
      </c>
      <c r="BL267" s="18" t="s">
        <v>170</v>
      </c>
      <c r="BM267" s="143" t="s">
        <v>1118</v>
      </c>
    </row>
    <row r="268" spans="2:65" s="1" customFormat="1" ht="10.199999999999999">
      <c r="B268" s="33"/>
      <c r="D268" s="145" t="s">
        <v>172</v>
      </c>
      <c r="F268" s="146" t="s">
        <v>1119</v>
      </c>
      <c r="I268" s="147"/>
      <c r="L268" s="33"/>
      <c r="M268" s="148"/>
      <c r="T268" s="54"/>
      <c r="AT268" s="18" t="s">
        <v>172</v>
      </c>
      <c r="AU268" s="18" t="s">
        <v>81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1014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2" customFormat="1" ht="10.199999999999999">
      <c r="B270" s="149"/>
      <c r="D270" s="150" t="s">
        <v>174</v>
      </c>
      <c r="E270" s="151" t="s">
        <v>19</v>
      </c>
      <c r="F270" s="152" t="s">
        <v>1120</v>
      </c>
      <c r="H270" s="151" t="s">
        <v>19</v>
      </c>
      <c r="I270" s="153"/>
      <c r="L270" s="149"/>
      <c r="M270" s="154"/>
      <c r="T270" s="155"/>
      <c r="AT270" s="151" t="s">
        <v>174</v>
      </c>
      <c r="AU270" s="151" t="s">
        <v>81</v>
      </c>
      <c r="AV270" s="12" t="s">
        <v>79</v>
      </c>
      <c r="AW270" s="12" t="s">
        <v>33</v>
      </c>
      <c r="AX270" s="12" t="s">
        <v>71</v>
      </c>
      <c r="AY270" s="151" t="s">
        <v>163</v>
      </c>
    </row>
    <row r="271" spans="2:65" s="13" customFormat="1" ht="10.199999999999999">
      <c r="B271" s="156"/>
      <c r="D271" s="150" t="s">
        <v>174</v>
      </c>
      <c r="E271" s="157" t="s">
        <v>19</v>
      </c>
      <c r="F271" s="158" t="s">
        <v>195</v>
      </c>
      <c r="H271" s="159">
        <v>5</v>
      </c>
      <c r="I271" s="160"/>
      <c r="L271" s="156"/>
      <c r="M271" s="161"/>
      <c r="T271" s="162"/>
      <c r="AT271" s="157" t="s">
        <v>174</v>
      </c>
      <c r="AU271" s="157" t="s">
        <v>81</v>
      </c>
      <c r="AV271" s="13" t="s">
        <v>81</v>
      </c>
      <c r="AW271" s="13" t="s">
        <v>33</v>
      </c>
      <c r="AX271" s="13" t="s">
        <v>71</v>
      </c>
      <c r="AY271" s="157" t="s">
        <v>163</v>
      </c>
    </row>
    <row r="272" spans="2:65" s="14" customFormat="1" ht="10.199999999999999">
      <c r="B272" s="163"/>
      <c r="D272" s="150" t="s">
        <v>174</v>
      </c>
      <c r="E272" s="164" t="s">
        <v>19</v>
      </c>
      <c r="F272" s="165" t="s">
        <v>177</v>
      </c>
      <c r="H272" s="166">
        <v>5</v>
      </c>
      <c r="I272" s="167"/>
      <c r="L272" s="163"/>
      <c r="M272" s="168"/>
      <c r="T272" s="169"/>
      <c r="AT272" s="164" t="s">
        <v>174</v>
      </c>
      <c r="AU272" s="164" t="s">
        <v>81</v>
      </c>
      <c r="AV272" s="14" t="s">
        <v>170</v>
      </c>
      <c r="AW272" s="14" t="s">
        <v>33</v>
      </c>
      <c r="AX272" s="14" t="s">
        <v>79</v>
      </c>
      <c r="AY272" s="164" t="s">
        <v>163</v>
      </c>
    </row>
    <row r="273" spans="2:65" s="1" customFormat="1" ht="16.5" customHeight="1">
      <c r="B273" s="33"/>
      <c r="C273" s="178" t="s">
        <v>710</v>
      </c>
      <c r="D273" s="178" t="s">
        <v>241</v>
      </c>
      <c r="E273" s="179" t="s">
        <v>1121</v>
      </c>
      <c r="F273" s="180" t="s">
        <v>1122</v>
      </c>
      <c r="G273" s="181" t="s">
        <v>168</v>
      </c>
      <c r="H273" s="182">
        <v>5</v>
      </c>
      <c r="I273" s="183"/>
      <c r="J273" s="184">
        <f>ROUND(I273*H273,2)</f>
        <v>0</v>
      </c>
      <c r="K273" s="180" t="s">
        <v>244</v>
      </c>
      <c r="L273" s="185"/>
      <c r="M273" s="186" t="s">
        <v>19</v>
      </c>
      <c r="N273" s="187" t="s">
        <v>42</v>
      </c>
      <c r="P273" s="141">
        <f>O273*H273</f>
        <v>0</v>
      </c>
      <c r="Q273" s="141">
        <v>0.28999999999999998</v>
      </c>
      <c r="R273" s="141">
        <f>Q273*H273</f>
        <v>1.45</v>
      </c>
      <c r="S273" s="141">
        <v>0</v>
      </c>
      <c r="T273" s="142">
        <f>S273*H273</f>
        <v>0</v>
      </c>
      <c r="AR273" s="143" t="s">
        <v>176</v>
      </c>
      <c r="AT273" s="143" t="s">
        <v>241</v>
      </c>
      <c r="AU273" s="143" t="s">
        <v>81</v>
      </c>
      <c r="AY273" s="18" t="s">
        <v>163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79</v>
      </c>
      <c r="BK273" s="144">
        <f>ROUND(I273*H273,2)</f>
        <v>0</v>
      </c>
      <c r="BL273" s="18" t="s">
        <v>170</v>
      </c>
      <c r="BM273" s="143" t="s">
        <v>1123</v>
      </c>
    </row>
    <row r="274" spans="2:65" s="12" customFormat="1" ht="10.199999999999999">
      <c r="B274" s="149"/>
      <c r="D274" s="150" t="s">
        <v>174</v>
      </c>
      <c r="E274" s="151" t="s">
        <v>19</v>
      </c>
      <c r="F274" s="152" t="s">
        <v>1014</v>
      </c>
      <c r="H274" s="151" t="s">
        <v>19</v>
      </c>
      <c r="I274" s="153"/>
      <c r="L274" s="149"/>
      <c r="M274" s="154"/>
      <c r="T274" s="155"/>
      <c r="AT274" s="151" t="s">
        <v>174</v>
      </c>
      <c r="AU274" s="151" t="s">
        <v>81</v>
      </c>
      <c r="AV274" s="12" t="s">
        <v>79</v>
      </c>
      <c r="AW274" s="12" t="s">
        <v>33</v>
      </c>
      <c r="AX274" s="12" t="s">
        <v>71</v>
      </c>
      <c r="AY274" s="151" t="s">
        <v>163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1120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3" customFormat="1" ht="10.199999999999999">
      <c r="B276" s="156"/>
      <c r="D276" s="150" t="s">
        <v>174</v>
      </c>
      <c r="E276" s="157" t="s">
        <v>19</v>
      </c>
      <c r="F276" s="158" t="s">
        <v>195</v>
      </c>
      <c r="H276" s="159">
        <v>5</v>
      </c>
      <c r="I276" s="160"/>
      <c r="L276" s="156"/>
      <c r="M276" s="161"/>
      <c r="T276" s="162"/>
      <c r="AT276" s="157" t="s">
        <v>174</v>
      </c>
      <c r="AU276" s="157" t="s">
        <v>81</v>
      </c>
      <c r="AV276" s="13" t="s">
        <v>81</v>
      </c>
      <c r="AW276" s="13" t="s">
        <v>33</v>
      </c>
      <c r="AX276" s="13" t="s">
        <v>71</v>
      </c>
      <c r="AY276" s="157" t="s">
        <v>163</v>
      </c>
    </row>
    <row r="277" spans="2:65" s="14" customFormat="1" ht="10.199999999999999">
      <c r="B277" s="163"/>
      <c r="D277" s="150" t="s">
        <v>174</v>
      </c>
      <c r="E277" s="164" t="s">
        <v>19</v>
      </c>
      <c r="F277" s="165" t="s">
        <v>177</v>
      </c>
      <c r="H277" s="166">
        <v>5</v>
      </c>
      <c r="I277" s="167"/>
      <c r="L277" s="163"/>
      <c r="M277" s="168"/>
      <c r="T277" s="169"/>
      <c r="AT277" s="164" t="s">
        <v>174</v>
      </c>
      <c r="AU277" s="164" t="s">
        <v>81</v>
      </c>
      <c r="AV277" s="14" t="s">
        <v>170</v>
      </c>
      <c r="AW277" s="14" t="s">
        <v>33</v>
      </c>
      <c r="AX277" s="14" t="s">
        <v>79</v>
      </c>
      <c r="AY277" s="164" t="s">
        <v>163</v>
      </c>
    </row>
    <row r="278" spans="2:65" s="11" customFormat="1" ht="22.8" customHeight="1">
      <c r="B278" s="120"/>
      <c r="D278" s="121" t="s">
        <v>70</v>
      </c>
      <c r="E278" s="130" t="s">
        <v>319</v>
      </c>
      <c r="F278" s="130" t="s">
        <v>320</v>
      </c>
      <c r="I278" s="123"/>
      <c r="J278" s="131">
        <f>BK278</f>
        <v>0</v>
      </c>
      <c r="L278" s="120"/>
      <c r="M278" s="125"/>
      <c r="P278" s="126">
        <f>SUM(P279:P280)</f>
        <v>0</v>
      </c>
      <c r="R278" s="126">
        <f>SUM(R279:R280)</f>
        <v>0</v>
      </c>
      <c r="T278" s="127">
        <f>SUM(T279:T280)</f>
        <v>0</v>
      </c>
      <c r="AR278" s="121" t="s">
        <v>79</v>
      </c>
      <c r="AT278" s="128" t="s">
        <v>70</v>
      </c>
      <c r="AU278" s="128" t="s">
        <v>79</v>
      </c>
      <c r="AY278" s="121" t="s">
        <v>163</v>
      </c>
      <c r="BK278" s="129">
        <f>SUM(BK279:BK280)</f>
        <v>0</v>
      </c>
    </row>
    <row r="279" spans="2:65" s="1" customFormat="1" ht="24.15" customHeight="1">
      <c r="B279" s="33"/>
      <c r="C279" s="132" t="s">
        <v>715</v>
      </c>
      <c r="D279" s="132" t="s">
        <v>165</v>
      </c>
      <c r="E279" s="133" t="s">
        <v>1124</v>
      </c>
      <c r="F279" s="134" t="s">
        <v>1125</v>
      </c>
      <c r="G279" s="135" t="s">
        <v>225</v>
      </c>
      <c r="H279" s="136">
        <v>220.56399999999999</v>
      </c>
      <c r="I279" s="137"/>
      <c r="J279" s="138">
        <f>ROUND(I279*H279,2)</f>
        <v>0</v>
      </c>
      <c r="K279" s="134" t="s">
        <v>169</v>
      </c>
      <c r="L279" s="33"/>
      <c r="M279" s="139" t="s">
        <v>19</v>
      </c>
      <c r="N279" s="140" t="s">
        <v>42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170</v>
      </c>
      <c r="AT279" s="143" t="s">
        <v>165</v>
      </c>
      <c r="AU279" s="143" t="s">
        <v>81</v>
      </c>
      <c r="AY279" s="18" t="s">
        <v>163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8" t="s">
        <v>79</v>
      </c>
      <c r="BK279" s="144">
        <f>ROUND(I279*H279,2)</f>
        <v>0</v>
      </c>
      <c r="BL279" s="18" t="s">
        <v>170</v>
      </c>
      <c r="BM279" s="143" t="s">
        <v>1126</v>
      </c>
    </row>
    <row r="280" spans="2:65" s="1" customFormat="1" ht="10.199999999999999">
      <c r="B280" s="33"/>
      <c r="D280" s="145" t="s">
        <v>172</v>
      </c>
      <c r="F280" s="146" t="s">
        <v>1127</v>
      </c>
      <c r="I280" s="147"/>
      <c r="L280" s="33"/>
      <c r="M280" s="148"/>
      <c r="T280" s="54"/>
      <c r="AT280" s="18" t="s">
        <v>172</v>
      </c>
      <c r="AU280" s="18" t="s">
        <v>81</v>
      </c>
    </row>
    <row r="281" spans="2:65" s="11" customFormat="1" ht="25.95" customHeight="1">
      <c r="B281" s="120"/>
      <c r="D281" s="121" t="s">
        <v>70</v>
      </c>
      <c r="E281" s="122" t="s">
        <v>325</v>
      </c>
      <c r="F281" s="122" t="s">
        <v>326</v>
      </c>
      <c r="I281" s="123"/>
      <c r="J281" s="124">
        <f>BK281</f>
        <v>0</v>
      </c>
      <c r="L281" s="120"/>
      <c r="M281" s="125"/>
      <c r="P281" s="126">
        <f>P282+P307+P328</f>
        <v>0</v>
      </c>
      <c r="R281" s="126">
        <f>R282+R307+R328</f>
        <v>5.9028619999999997E-2</v>
      </c>
      <c r="T281" s="127">
        <f>T282+T307+T328</f>
        <v>0</v>
      </c>
      <c r="AR281" s="121" t="s">
        <v>81</v>
      </c>
      <c r="AT281" s="128" t="s">
        <v>70</v>
      </c>
      <c r="AU281" s="128" t="s">
        <v>71</v>
      </c>
      <c r="AY281" s="121" t="s">
        <v>163</v>
      </c>
      <c r="BK281" s="129">
        <f>BK282+BK307+BK328</f>
        <v>0</v>
      </c>
    </row>
    <row r="282" spans="2:65" s="11" customFormat="1" ht="22.8" customHeight="1">
      <c r="B282" s="120"/>
      <c r="D282" s="121" t="s">
        <v>70</v>
      </c>
      <c r="E282" s="130" t="s">
        <v>1128</v>
      </c>
      <c r="F282" s="130" t="s">
        <v>1129</v>
      </c>
      <c r="I282" s="123"/>
      <c r="J282" s="131">
        <f>BK282</f>
        <v>0</v>
      </c>
      <c r="L282" s="120"/>
      <c r="M282" s="125"/>
      <c r="P282" s="126">
        <f>SUM(P283:P306)</f>
        <v>0</v>
      </c>
      <c r="R282" s="126">
        <f>SUM(R283:R306)</f>
        <v>1.4690600000000002E-2</v>
      </c>
      <c r="T282" s="127">
        <f>SUM(T283:T306)</f>
        <v>0</v>
      </c>
      <c r="AR282" s="121" t="s">
        <v>81</v>
      </c>
      <c r="AT282" s="128" t="s">
        <v>70</v>
      </c>
      <c r="AU282" s="128" t="s">
        <v>79</v>
      </c>
      <c r="AY282" s="121" t="s">
        <v>163</v>
      </c>
      <c r="BK282" s="129">
        <f>SUM(BK283:BK306)</f>
        <v>0</v>
      </c>
    </row>
    <row r="283" spans="2:65" s="1" customFormat="1" ht="24.15" customHeight="1">
      <c r="B283" s="33"/>
      <c r="C283" s="132" t="s">
        <v>718</v>
      </c>
      <c r="D283" s="132" t="s">
        <v>165</v>
      </c>
      <c r="E283" s="133" t="s">
        <v>1130</v>
      </c>
      <c r="F283" s="134" t="s">
        <v>1131</v>
      </c>
      <c r="G283" s="135" t="s">
        <v>185</v>
      </c>
      <c r="H283" s="136">
        <v>1.45</v>
      </c>
      <c r="I283" s="137"/>
      <c r="J283" s="138">
        <f>ROUND(I283*H283,2)</f>
        <v>0</v>
      </c>
      <c r="K283" s="134" t="s">
        <v>169</v>
      </c>
      <c r="L283" s="33"/>
      <c r="M283" s="139" t="s">
        <v>19</v>
      </c>
      <c r="N283" s="140" t="s">
        <v>42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266</v>
      </c>
      <c r="AT283" s="143" t="s">
        <v>165</v>
      </c>
      <c r="AU283" s="143" t="s">
        <v>81</v>
      </c>
      <c r="AY283" s="18" t="s">
        <v>163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8" t="s">
        <v>79</v>
      </c>
      <c r="BK283" s="144">
        <f>ROUND(I283*H283,2)</f>
        <v>0</v>
      </c>
      <c r="BL283" s="18" t="s">
        <v>266</v>
      </c>
      <c r="BM283" s="143" t="s">
        <v>1132</v>
      </c>
    </row>
    <row r="284" spans="2:65" s="1" customFormat="1" ht="10.199999999999999">
      <c r="B284" s="33"/>
      <c r="D284" s="145" t="s">
        <v>172</v>
      </c>
      <c r="F284" s="146" t="s">
        <v>1133</v>
      </c>
      <c r="I284" s="147"/>
      <c r="L284" s="33"/>
      <c r="M284" s="148"/>
      <c r="T284" s="54"/>
      <c r="AT284" s="18" t="s">
        <v>172</v>
      </c>
      <c r="AU284" s="18" t="s">
        <v>81</v>
      </c>
    </row>
    <row r="285" spans="2:65" s="12" customFormat="1" ht="10.199999999999999">
      <c r="B285" s="149"/>
      <c r="D285" s="150" t="s">
        <v>174</v>
      </c>
      <c r="E285" s="151" t="s">
        <v>19</v>
      </c>
      <c r="F285" s="152" t="s">
        <v>1134</v>
      </c>
      <c r="H285" s="151" t="s">
        <v>19</v>
      </c>
      <c r="I285" s="153"/>
      <c r="L285" s="149"/>
      <c r="M285" s="154"/>
      <c r="T285" s="155"/>
      <c r="AT285" s="151" t="s">
        <v>174</v>
      </c>
      <c r="AU285" s="151" t="s">
        <v>81</v>
      </c>
      <c r="AV285" s="12" t="s">
        <v>79</v>
      </c>
      <c r="AW285" s="12" t="s">
        <v>33</v>
      </c>
      <c r="AX285" s="12" t="s">
        <v>71</v>
      </c>
      <c r="AY285" s="151" t="s">
        <v>163</v>
      </c>
    </row>
    <row r="286" spans="2:65" s="13" customFormat="1" ht="10.199999999999999">
      <c r="B286" s="156"/>
      <c r="D286" s="150" t="s">
        <v>174</v>
      </c>
      <c r="E286" s="157" t="s">
        <v>19</v>
      </c>
      <c r="F286" s="158" t="s">
        <v>1135</v>
      </c>
      <c r="H286" s="159">
        <v>1.45</v>
      </c>
      <c r="I286" s="160"/>
      <c r="L286" s="156"/>
      <c r="M286" s="161"/>
      <c r="T286" s="162"/>
      <c r="AT286" s="157" t="s">
        <v>174</v>
      </c>
      <c r="AU286" s="157" t="s">
        <v>81</v>
      </c>
      <c r="AV286" s="13" t="s">
        <v>81</v>
      </c>
      <c r="AW286" s="13" t="s">
        <v>33</v>
      </c>
      <c r="AX286" s="13" t="s">
        <v>71</v>
      </c>
      <c r="AY286" s="157" t="s">
        <v>163</v>
      </c>
    </row>
    <row r="287" spans="2:65" s="14" customFormat="1" ht="10.199999999999999">
      <c r="B287" s="163"/>
      <c r="D287" s="150" t="s">
        <v>174</v>
      </c>
      <c r="E287" s="164" t="s">
        <v>19</v>
      </c>
      <c r="F287" s="165" t="s">
        <v>177</v>
      </c>
      <c r="H287" s="166">
        <v>1.45</v>
      </c>
      <c r="I287" s="167"/>
      <c r="L287" s="163"/>
      <c r="M287" s="168"/>
      <c r="T287" s="169"/>
      <c r="AT287" s="164" t="s">
        <v>174</v>
      </c>
      <c r="AU287" s="164" t="s">
        <v>81</v>
      </c>
      <c r="AV287" s="14" t="s">
        <v>170</v>
      </c>
      <c r="AW287" s="14" t="s">
        <v>33</v>
      </c>
      <c r="AX287" s="14" t="s">
        <v>79</v>
      </c>
      <c r="AY287" s="164" t="s">
        <v>163</v>
      </c>
    </row>
    <row r="288" spans="2:65" s="1" customFormat="1" ht="16.5" customHeight="1">
      <c r="B288" s="33"/>
      <c r="C288" s="178" t="s">
        <v>720</v>
      </c>
      <c r="D288" s="178" t="s">
        <v>241</v>
      </c>
      <c r="E288" s="179" t="s">
        <v>1136</v>
      </c>
      <c r="F288" s="180" t="s">
        <v>1137</v>
      </c>
      <c r="G288" s="181" t="s">
        <v>185</v>
      </c>
      <c r="H288" s="182">
        <v>1.595</v>
      </c>
      <c r="I288" s="183"/>
      <c r="J288" s="184">
        <f>ROUND(I288*H288,2)</f>
        <v>0</v>
      </c>
      <c r="K288" s="180" t="s">
        <v>169</v>
      </c>
      <c r="L288" s="185"/>
      <c r="M288" s="186" t="s">
        <v>19</v>
      </c>
      <c r="N288" s="187" t="s">
        <v>42</v>
      </c>
      <c r="P288" s="141">
        <f>O288*H288</f>
        <v>0</v>
      </c>
      <c r="Q288" s="141">
        <v>8.7600000000000004E-3</v>
      </c>
      <c r="R288" s="141">
        <f>Q288*H288</f>
        <v>1.3972200000000001E-2</v>
      </c>
      <c r="S288" s="141">
        <v>0</v>
      </c>
      <c r="T288" s="142">
        <f>S288*H288</f>
        <v>0</v>
      </c>
      <c r="AR288" s="143" t="s">
        <v>340</v>
      </c>
      <c r="AT288" s="143" t="s">
        <v>241</v>
      </c>
      <c r="AU288" s="143" t="s">
        <v>81</v>
      </c>
      <c r="AY288" s="18" t="s">
        <v>163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8" t="s">
        <v>79</v>
      </c>
      <c r="BK288" s="144">
        <f>ROUND(I288*H288,2)</f>
        <v>0</v>
      </c>
      <c r="BL288" s="18" t="s">
        <v>266</v>
      </c>
      <c r="BM288" s="143" t="s">
        <v>1138</v>
      </c>
    </row>
    <row r="289" spans="2:65" s="12" customFormat="1" ht="10.199999999999999">
      <c r="B289" s="149"/>
      <c r="D289" s="150" t="s">
        <v>174</v>
      </c>
      <c r="E289" s="151" t="s">
        <v>19</v>
      </c>
      <c r="F289" s="152" t="s">
        <v>1134</v>
      </c>
      <c r="H289" s="151" t="s">
        <v>19</v>
      </c>
      <c r="I289" s="153"/>
      <c r="L289" s="149"/>
      <c r="M289" s="154"/>
      <c r="T289" s="155"/>
      <c r="AT289" s="151" t="s">
        <v>174</v>
      </c>
      <c r="AU289" s="151" t="s">
        <v>81</v>
      </c>
      <c r="AV289" s="12" t="s">
        <v>79</v>
      </c>
      <c r="AW289" s="12" t="s">
        <v>33</v>
      </c>
      <c r="AX289" s="12" t="s">
        <v>71</v>
      </c>
      <c r="AY289" s="151" t="s">
        <v>163</v>
      </c>
    </row>
    <row r="290" spans="2:65" s="13" customFormat="1" ht="10.199999999999999">
      <c r="B290" s="156"/>
      <c r="D290" s="150" t="s">
        <v>174</v>
      </c>
      <c r="E290" s="157" t="s">
        <v>19</v>
      </c>
      <c r="F290" s="158" t="s">
        <v>1135</v>
      </c>
      <c r="H290" s="159">
        <v>1.45</v>
      </c>
      <c r="I290" s="160"/>
      <c r="L290" s="156"/>
      <c r="M290" s="161"/>
      <c r="T290" s="162"/>
      <c r="AT290" s="157" t="s">
        <v>174</v>
      </c>
      <c r="AU290" s="157" t="s">
        <v>81</v>
      </c>
      <c r="AV290" s="13" t="s">
        <v>81</v>
      </c>
      <c r="AW290" s="13" t="s">
        <v>33</v>
      </c>
      <c r="AX290" s="13" t="s">
        <v>71</v>
      </c>
      <c r="AY290" s="157" t="s">
        <v>163</v>
      </c>
    </row>
    <row r="291" spans="2:65" s="14" customFormat="1" ht="10.199999999999999">
      <c r="B291" s="163"/>
      <c r="D291" s="150" t="s">
        <v>174</v>
      </c>
      <c r="E291" s="164" t="s">
        <v>19</v>
      </c>
      <c r="F291" s="165" t="s">
        <v>177</v>
      </c>
      <c r="H291" s="166">
        <v>1.45</v>
      </c>
      <c r="I291" s="167"/>
      <c r="L291" s="163"/>
      <c r="M291" s="168"/>
      <c r="T291" s="169"/>
      <c r="AT291" s="164" t="s">
        <v>174</v>
      </c>
      <c r="AU291" s="164" t="s">
        <v>81</v>
      </c>
      <c r="AV291" s="14" t="s">
        <v>170</v>
      </c>
      <c r="AW291" s="14" t="s">
        <v>33</v>
      </c>
      <c r="AX291" s="14" t="s">
        <v>79</v>
      </c>
      <c r="AY291" s="164" t="s">
        <v>163</v>
      </c>
    </row>
    <row r="292" spans="2:65" s="13" customFormat="1" ht="10.199999999999999">
      <c r="B292" s="156"/>
      <c r="D292" s="150" t="s">
        <v>174</v>
      </c>
      <c r="F292" s="158" t="s">
        <v>1139</v>
      </c>
      <c r="H292" s="159">
        <v>1.595</v>
      </c>
      <c r="I292" s="160"/>
      <c r="L292" s="156"/>
      <c r="M292" s="161"/>
      <c r="T292" s="162"/>
      <c r="AT292" s="157" t="s">
        <v>174</v>
      </c>
      <c r="AU292" s="157" t="s">
        <v>81</v>
      </c>
      <c r="AV292" s="13" t="s">
        <v>81</v>
      </c>
      <c r="AW292" s="13" t="s">
        <v>4</v>
      </c>
      <c r="AX292" s="13" t="s">
        <v>79</v>
      </c>
      <c r="AY292" s="157" t="s">
        <v>163</v>
      </c>
    </row>
    <row r="293" spans="2:65" s="1" customFormat="1" ht="24.15" customHeight="1">
      <c r="B293" s="33"/>
      <c r="C293" s="178" t="s">
        <v>340</v>
      </c>
      <c r="D293" s="178" t="s">
        <v>241</v>
      </c>
      <c r="E293" s="179" t="s">
        <v>1140</v>
      </c>
      <c r="F293" s="180" t="s">
        <v>1141</v>
      </c>
      <c r="G293" s="181" t="s">
        <v>1142</v>
      </c>
      <c r="H293" s="182">
        <v>0.08</v>
      </c>
      <c r="I293" s="183"/>
      <c r="J293" s="184">
        <f>ROUND(I293*H293,2)</f>
        <v>0</v>
      </c>
      <c r="K293" s="180" t="s">
        <v>169</v>
      </c>
      <c r="L293" s="185"/>
      <c r="M293" s="186" t="s">
        <v>19</v>
      </c>
      <c r="N293" s="187" t="s">
        <v>42</v>
      </c>
      <c r="P293" s="141">
        <f>O293*H293</f>
        <v>0</v>
      </c>
      <c r="Q293" s="141">
        <v>8.8999999999999999E-3</v>
      </c>
      <c r="R293" s="141">
        <f>Q293*H293</f>
        <v>7.1199999999999996E-4</v>
      </c>
      <c r="S293" s="141">
        <v>0</v>
      </c>
      <c r="T293" s="142">
        <f>S293*H293</f>
        <v>0</v>
      </c>
      <c r="AR293" s="143" t="s">
        <v>340</v>
      </c>
      <c r="AT293" s="143" t="s">
        <v>241</v>
      </c>
      <c r="AU293" s="143" t="s">
        <v>81</v>
      </c>
      <c r="AY293" s="18" t="s">
        <v>163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8" t="s">
        <v>79</v>
      </c>
      <c r="BK293" s="144">
        <f>ROUND(I293*H293,2)</f>
        <v>0</v>
      </c>
      <c r="BL293" s="18" t="s">
        <v>266</v>
      </c>
      <c r="BM293" s="143" t="s">
        <v>1143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1134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3" customFormat="1" ht="10.199999999999999">
      <c r="B295" s="156"/>
      <c r="D295" s="150" t="s">
        <v>174</v>
      </c>
      <c r="E295" s="157" t="s">
        <v>19</v>
      </c>
      <c r="F295" s="158" t="s">
        <v>1144</v>
      </c>
      <c r="H295" s="159">
        <v>0.08</v>
      </c>
      <c r="I295" s="160"/>
      <c r="L295" s="156"/>
      <c r="M295" s="161"/>
      <c r="T295" s="162"/>
      <c r="AT295" s="157" t="s">
        <v>174</v>
      </c>
      <c r="AU295" s="157" t="s">
        <v>81</v>
      </c>
      <c r="AV295" s="13" t="s">
        <v>81</v>
      </c>
      <c r="AW295" s="13" t="s">
        <v>33</v>
      </c>
      <c r="AX295" s="13" t="s">
        <v>71</v>
      </c>
      <c r="AY295" s="157" t="s">
        <v>163</v>
      </c>
    </row>
    <row r="296" spans="2:65" s="14" customFormat="1" ht="10.199999999999999">
      <c r="B296" s="163"/>
      <c r="D296" s="150" t="s">
        <v>174</v>
      </c>
      <c r="E296" s="164" t="s">
        <v>19</v>
      </c>
      <c r="F296" s="165" t="s">
        <v>177</v>
      </c>
      <c r="H296" s="166">
        <v>0.08</v>
      </c>
      <c r="I296" s="167"/>
      <c r="L296" s="163"/>
      <c r="M296" s="168"/>
      <c r="T296" s="169"/>
      <c r="AT296" s="164" t="s">
        <v>174</v>
      </c>
      <c r="AU296" s="164" t="s">
        <v>81</v>
      </c>
      <c r="AV296" s="14" t="s">
        <v>170</v>
      </c>
      <c r="AW296" s="14" t="s">
        <v>33</v>
      </c>
      <c r="AX296" s="14" t="s">
        <v>79</v>
      </c>
      <c r="AY296" s="164" t="s">
        <v>163</v>
      </c>
    </row>
    <row r="297" spans="2:65" s="1" customFormat="1" ht="24.15" customHeight="1">
      <c r="B297" s="33"/>
      <c r="C297" s="178" t="s">
        <v>724</v>
      </c>
      <c r="D297" s="178" t="s">
        <v>241</v>
      </c>
      <c r="E297" s="179" t="s">
        <v>1145</v>
      </c>
      <c r="F297" s="180" t="s">
        <v>1146</v>
      </c>
      <c r="G297" s="181" t="s">
        <v>1142</v>
      </c>
      <c r="H297" s="182">
        <v>0.08</v>
      </c>
      <c r="I297" s="183"/>
      <c r="J297" s="184">
        <f>ROUND(I297*H297,2)</f>
        <v>0</v>
      </c>
      <c r="K297" s="180" t="s">
        <v>169</v>
      </c>
      <c r="L297" s="185"/>
      <c r="M297" s="186" t="s">
        <v>19</v>
      </c>
      <c r="N297" s="187" t="s">
        <v>42</v>
      </c>
      <c r="P297" s="141">
        <f>O297*H297</f>
        <v>0</v>
      </c>
      <c r="Q297" s="141">
        <v>4.0000000000000003E-5</v>
      </c>
      <c r="R297" s="141">
        <f>Q297*H297</f>
        <v>3.2000000000000003E-6</v>
      </c>
      <c r="S297" s="141">
        <v>0</v>
      </c>
      <c r="T297" s="142">
        <f>S297*H297</f>
        <v>0</v>
      </c>
      <c r="AR297" s="143" t="s">
        <v>340</v>
      </c>
      <c r="AT297" s="143" t="s">
        <v>241</v>
      </c>
      <c r="AU297" s="143" t="s">
        <v>81</v>
      </c>
      <c r="AY297" s="18" t="s">
        <v>163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79</v>
      </c>
      <c r="BK297" s="144">
        <f>ROUND(I297*H297,2)</f>
        <v>0</v>
      </c>
      <c r="BL297" s="18" t="s">
        <v>266</v>
      </c>
      <c r="BM297" s="143" t="s">
        <v>1147</v>
      </c>
    </row>
    <row r="298" spans="2:65" s="12" customFormat="1" ht="10.199999999999999">
      <c r="B298" s="149"/>
      <c r="D298" s="150" t="s">
        <v>174</v>
      </c>
      <c r="E298" s="151" t="s">
        <v>19</v>
      </c>
      <c r="F298" s="152" t="s">
        <v>1134</v>
      </c>
      <c r="H298" s="151" t="s">
        <v>19</v>
      </c>
      <c r="I298" s="153"/>
      <c r="L298" s="149"/>
      <c r="M298" s="154"/>
      <c r="T298" s="155"/>
      <c r="AT298" s="151" t="s">
        <v>174</v>
      </c>
      <c r="AU298" s="151" t="s">
        <v>81</v>
      </c>
      <c r="AV298" s="12" t="s">
        <v>79</v>
      </c>
      <c r="AW298" s="12" t="s">
        <v>33</v>
      </c>
      <c r="AX298" s="12" t="s">
        <v>71</v>
      </c>
      <c r="AY298" s="151" t="s">
        <v>163</v>
      </c>
    </row>
    <row r="299" spans="2:65" s="13" customFormat="1" ht="10.199999999999999">
      <c r="B299" s="156"/>
      <c r="D299" s="150" t="s">
        <v>174</v>
      </c>
      <c r="E299" s="157" t="s">
        <v>19</v>
      </c>
      <c r="F299" s="158" t="s">
        <v>1144</v>
      </c>
      <c r="H299" s="159">
        <v>0.08</v>
      </c>
      <c r="I299" s="160"/>
      <c r="L299" s="156"/>
      <c r="M299" s="161"/>
      <c r="T299" s="162"/>
      <c r="AT299" s="157" t="s">
        <v>174</v>
      </c>
      <c r="AU299" s="157" t="s">
        <v>81</v>
      </c>
      <c r="AV299" s="13" t="s">
        <v>81</v>
      </c>
      <c r="AW299" s="13" t="s">
        <v>33</v>
      </c>
      <c r="AX299" s="13" t="s">
        <v>71</v>
      </c>
      <c r="AY299" s="157" t="s">
        <v>163</v>
      </c>
    </row>
    <row r="300" spans="2:65" s="14" customFormat="1" ht="10.199999999999999">
      <c r="B300" s="163"/>
      <c r="D300" s="150" t="s">
        <v>174</v>
      </c>
      <c r="E300" s="164" t="s">
        <v>19</v>
      </c>
      <c r="F300" s="165" t="s">
        <v>177</v>
      </c>
      <c r="H300" s="166">
        <v>0.08</v>
      </c>
      <c r="I300" s="167"/>
      <c r="L300" s="163"/>
      <c r="M300" s="168"/>
      <c r="T300" s="169"/>
      <c r="AT300" s="164" t="s">
        <v>174</v>
      </c>
      <c r="AU300" s="164" t="s">
        <v>81</v>
      </c>
      <c r="AV300" s="14" t="s">
        <v>170</v>
      </c>
      <c r="AW300" s="14" t="s">
        <v>33</v>
      </c>
      <c r="AX300" s="14" t="s">
        <v>79</v>
      </c>
      <c r="AY300" s="164" t="s">
        <v>163</v>
      </c>
    </row>
    <row r="301" spans="2:65" s="1" customFormat="1" ht="24.15" customHeight="1">
      <c r="B301" s="33"/>
      <c r="C301" s="178" t="s">
        <v>726</v>
      </c>
      <c r="D301" s="178" t="s">
        <v>241</v>
      </c>
      <c r="E301" s="179" t="s">
        <v>1148</v>
      </c>
      <c r="F301" s="180" t="s">
        <v>1149</v>
      </c>
      <c r="G301" s="181" t="s">
        <v>1142</v>
      </c>
      <c r="H301" s="182">
        <v>0.08</v>
      </c>
      <c r="I301" s="183"/>
      <c r="J301" s="184">
        <f>ROUND(I301*H301,2)</f>
        <v>0</v>
      </c>
      <c r="K301" s="180" t="s">
        <v>169</v>
      </c>
      <c r="L301" s="185"/>
      <c r="M301" s="186" t="s">
        <v>19</v>
      </c>
      <c r="N301" s="187" t="s">
        <v>42</v>
      </c>
      <c r="P301" s="141">
        <f>O301*H301</f>
        <v>0</v>
      </c>
      <c r="Q301" s="141">
        <v>4.0000000000000003E-5</v>
      </c>
      <c r="R301" s="141">
        <f>Q301*H301</f>
        <v>3.2000000000000003E-6</v>
      </c>
      <c r="S301" s="141">
        <v>0</v>
      </c>
      <c r="T301" s="142">
        <f>S301*H301</f>
        <v>0</v>
      </c>
      <c r="AR301" s="143" t="s">
        <v>340</v>
      </c>
      <c r="AT301" s="143" t="s">
        <v>241</v>
      </c>
      <c r="AU301" s="143" t="s">
        <v>81</v>
      </c>
      <c r="AY301" s="18" t="s">
        <v>163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79</v>
      </c>
      <c r="BK301" s="144">
        <f>ROUND(I301*H301,2)</f>
        <v>0</v>
      </c>
      <c r="BL301" s="18" t="s">
        <v>266</v>
      </c>
      <c r="BM301" s="143" t="s">
        <v>1150</v>
      </c>
    </row>
    <row r="302" spans="2:65" s="12" customFormat="1" ht="10.199999999999999">
      <c r="B302" s="149"/>
      <c r="D302" s="150" t="s">
        <v>174</v>
      </c>
      <c r="E302" s="151" t="s">
        <v>19</v>
      </c>
      <c r="F302" s="152" t="s">
        <v>1134</v>
      </c>
      <c r="H302" s="151" t="s">
        <v>19</v>
      </c>
      <c r="I302" s="153"/>
      <c r="L302" s="149"/>
      <c r="M302" s="154"/>
      <c r="T302" s="155"/>
      <c r="AT302" s="151" t="s">
        <v>174</v>
      </c>
      <c r="AU302" s="151" t="s">
        <v>81</v>
      </c>
      <c r="AV302" s="12" t="s">
        <v>79</v>
      </c>
      <c r="AW302" s="12" t="s">
        <v>33</v>
      </c>
      <c r="AX302" s="12" t="s">
        <v>71</v>
      </c>
      <c r="AY302" s="151" t="s">
        <v>163</v>
      </c>
    </row>
    <row r="303" spans="2:65" s="13" customFormat="1" ht="10.199999999999999">
      <c r="B303" s="156"/>
      <c r="D303" s="150" t="s">
        <v>174</v>
      </c>
      <c r="E303" s="157" t="s">
        <v>19</v>
      </c>
      <c r="F303" s="158" t="s">
        <v>1144</v>
      </c>
      <c r="H303" s="159">
        <v>0.08</v>
      </c>
      <c r="I303" s="160"/>
      <c r="L303" s="156"/>
      <c r="M303" s="161"/>
      <c r="T303" s="162"/>
      <c r="AT303" s="157" t="s">
        <v>174</v>
      </c>
      <c r="AU303" s="157" t="s">
        <v>81</v>
      </c>
      <c r="AV303" s="13" t="s">
        <v>81</v>
      </c>
      <c r="AW303" s="13" t="s">
        <v>33</v>
      </c>
      <c r="AX303" s="13" t="s">
        <v>71</v>
      </c>
      <c r="AY303" s="157" t="s">
        <v>163</v>
      </c>
    </row>
    <row r="304" spans="2:65" s="14" customFormat="1" ht="10.199999999999999">
      <c r="B304" s="163"/>
      <c r="D304" s="150" t="s">
        <v>174</v>
      </c>
      <c r="E304" s="164" t="s">
        <v>19</v>
      </c>
      <c r="F304" s="165" t="s">
        <v>177</v>
      </c>
      <c r="H304" s="166">
        <v>0.08</v>
      </c>
      <c r="I304" s="167"/>
      <c r="L304" s="163"/>
      <c r="M304" s="168"/>
      <c r="T304" s="169"/>
      <c r="AT304" s="164" t="s">
        <v>174</v>
      </c>
      <c r="AU304" s="164" t="s">
        <v>81</v>
      </c>
      <c r="AV304" s="14" t="s">
        <v>170</v>
      </c>
      <c r="AW304" s="14" t="s">
        <v>33</v>
      </c>
      <c r="AX304" s="14" t="s">
        <v>79</v>
      </c>
      <c r="AY304" s="164" t="s">
        <v>163</v>
      </c>
    </row>
    <row r="305" spans="2:65" s="1" customFormat="1" ht="24.15" customHeight="1">
      <c r="B305" s="33"/>
      <c r="C305" s="132" t="s">
        <v>1151</v>
      </c>
      <c r="D305" s="132" t="s">
        <v>165</v>
      </c>
      <c r="E305" s="133" t="s">
        <v>1152</v>
      </c>
      <c r="F305" s="134" t="s">
        <v>1153</v>
      </c>
      <c r="G305" s="135" t="s">
        <v>225</v>
      </c>
      <c r="H305" s="136">
        <v>1.4999999999999999E-2</v>
      </c>
      <c r="I305" s="137"/>
      <c r="J305" s="138">
        <f>ROUND(I305*H305,2)</f>
        <v>0</v>
      </c>
      <c r="K305" s="134" t="s">
        <v>169</v>
      </c>
      <c r="L305" s="33"/>
      <c r="M305" s="139" t="s">
        <v>19</v>
      </c>
      <c r="N305" s="140" t="s">
        <v>42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266</v>
      </c>
      <c r="AT305" s="143" t="s">
        <v>165</v>
      </c>
      <c r="AU305" s="143" t="s">
        <v>81</v>
      </c>
      <c r="AY305" s="18" t="s">
        <v>163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79</v>
      </c>
      <c r="BK305" s="144">
        <f>ROUND(I305*H305,2)</f>
        <v>0</v>
      </c>
      <c r="BL305" s="18" t="s">
        <v>266</v>
      </c>
      <c r="BM305" s="143" t="s">
        <v>1154</v>
      </c>
    </row>
    <row r="306" spans="2:65" s="1" customFormat="1" ht="10.199999999999999">
      <c r="B306" s="33"/>
      <c r="D306" s="145" t="s">
        <v>172</v>
      </c>
      <c r="F306" s="146" t="s">
        <v>1155</v>
      </c>
      <c r="I306" s="147"/>
      <c r="L306" s="33"/>
      <c r="M306" s="148"/>
      <c r="T306" s="54"/>
      <c r="AT306" s="18" t="s">
        <v>172</v>
      </c>
      <c r="AU306" s="18" t="s">
        <v>81</v>
      </c>
    </row>
    <row r="307" spans="2:65" s="11" customFormat="1" ht="22.8" customHeight="1">
      <c r="B307" s="120"/>
      <c r="D307" s="121" t="s">
        <v>70</v>
      </c>
      <c r="E307" s="130" t="s">
        <v>327</v>
      </c>
      <c r="F307" s="130" t="s">
        <v>328</v>
      </c>
      <c r="I307" s="123"/>
      <c r="J307" s="131">
        <f>BK307</f>
        <v>0</v>
      </c>
      <c r="L307" s="120"/>
      <c r="M307" s="125"/>
      <c r="P307" s="126">
        <f>SUM(P308:P327)</f>
        <v>0</v>
      </c>
      <c r="R307" s="126">
        <f>SUM(R308:R327)</f>
        <v>4.1184399999999996E-2</v>
      </c>
      <c r="T307" s="127">
        <f>SUM(T308:T327)</f>
        <v>0</v>
      </c>
      <c r="AR307" s="121" t="s">
        <v>81</v>
      </c>
      <c r="AT307" s="128" t="s">
        <v>70</v>
      </c>
      <c r="AU307" s="128" t="s">
        <v>79</v>
      </c>
      <c r="AY307" s="121" t="s">
        <v>163</v>
      </c>
      <c r="BK307" s="129">
        <f>SUM(BK308:BK327)</f>
        <v>0</v>
      </c>
    </row>
    <row r="308" spans="2:65" s="1" customFormat="1" ht="16.5" customHeight="1">
      <c r="B308" s="33"/>
      <c r="C308" s="132" t="s">
        <v>1156</v>
      </c>
      <c r="D308" s="132" t="s">
        <v>165</v>
      </c>
      <c r="E308" s="133" t="s">
        <v>329</v>
      </c>
      <c r="F308" s="134" t="s">
        <v>330</v>
      </c>
      <c r="G308" s="135" t="s">
        <v>331</v>
      </c>
      <c r="H308" s="136">
        <v>44.34</v>
      </c>
      <c r="I308" s="137"/>
      <c r="J308" s="138">
        <f>ROUND(I308*H308,2)</f>
        <v>0</v>
      </c>
      <c r="K308" s="134" t="s">
        <v>169</v>
      </c>
      <c r="L308" s="33"/>
      <c r="M308" s="139" t="s">
        <v>19</v>
      </c>
      <c r="N308" s="140" t="s">
        <v>42</v>
      </c>
      <c r="P308" s="141">
        <f>O308*H308</f>
        <v>0</v>
      </c>
      <c r="Q308" s="141">
        <v>6.0000000000000002E-5</v>
      </c>
      <c r="R308" s="141">
        <f>Q308*H308</f>
        <v>2.6604000000000003E-3</v>
      </c>
      <c r="S308" s="141">
        <v>0</v>
      </c>
      <c r="T308" s="142">
        <f>S308*H308</f>
        <v>0</v>
      </c>
      <c r="AR308" s="143" t="s">
        <v>266</v>
      </c>
      <c r="AT308" s="143" t="s">
        <v>165</v>
      </c>
      <c r="AU308" s="143" t="s">
        <v>81</v>
      </c>
      <c r="AY308" s="18" t="s">
        <v>163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8" t="s">
        <v>79</v>
      </c>
      <c r="BK308" s="144">
        <f>ROUND(I308*H308,2)</f>
        <v>0</v>
      </c>
      <c r="BL308" s="18" t="s">
        <v>266</v>
      </c>
      <c r="BM308" s="143" t="s">
        <v>1157</v>
      </c>
    </row>
    <row r="309" spans="2:65" s="1" customFormat="1" ht="10.199999999999999">
      <c r="B309" s="33"/>
      <c r="D309" s="145" t="s">
        <v>172</v>
      </c>
      <c r="F309" s="146" t="s">
        <v>333</v>
      </c>
      <c r="I309" s="147"/>
      <c r="L309" s="33"/>
      <c r="M309" s="148"/>
      <c r="T309" s="54"/>
      <c r="AT309" s="18" t="s">
        <v>172</v>
      </c>
      <c r="AU309" s="18" t="s">
        <v>81</v>
      </c>
    </row>
    <row r="310" spans="2:65" s="12" customFormat="1" ht="10.199999999999999">
      <c r="B310" s="149"/>
      <c r="D310" s="150" t="s">
        <v>174</v>
      </c>
      <c r="E310" s="151" t="s">
        <v>19</v>
      </c>
      <c r="F310" s="152" t="s">
        <v>1134</v>
      </c>
      <c r="H310" s="151" t="s">
        <v>19</v>
      </c>
      <c r="I310" s="153"/>
      <c r="L310" s="149"/>
      <c r="M310" s="154"/>
      <c r="T310" s="155"/>
      <c r="AT310" s="151" t="s">
        <v>174</v>
      </c>
      <c r="AU310" s="151" t="s">
        <v>81</v>
      </c>
      <c r="AV310" s="12" t="s">
        <v>79</v>
      </c>
      <c r="AW310" s="12" t="s">
        <v>33</v>
      </c>
      <c r="AX310" s="12" t="s">
        <v>71</v>
      </c>
      <c r="AY310" s="151" t="s">
        <v>163</v>
      </c>
    </row>
    <row r="311" spans="2:65" s="12" customFormat="1" ht="10.199999999999999">
      <c r="B311" s="149"/>
      <c r="D311" s="150" t="s">
        <v>174</v>
      </c>
      <c r="E311" s="151" t="s">
        <v>19</v>
      </c>
      <c r="F311" s="152" t="s">
        <v>561</v>
      </c>
      <c r="H311" s="151" t="s">
        <v>19</v>
      </c>
      <c r="I311" s="153"/>
      <c r="L311" s="149"/>
      <c r="M311" s="154"/>
      <c r="T311" s="155"/>
      <c r="AT311" s="151" t="s">
        <v>174</v>
      </c>
      <c r="AU311" s="151" t="s">
        <v>81</v>
      </c>
      <c r="AV311" s="12" t="s">
        <v>79</v>
      </c>
      <c r="AW311" s="12" t="s">
        <v>33</v>
      </c>
      <c r="AX311" s="12" t="s">
        <v>71</v>
      </c>
      <c r="AY311" s="151" t="s">
        <v>163</v>
      </c>
    </row>
    <row r="312" spans="2:65" s="13" customFormat="1" ht="10.199999999999999">
      <c r="B312" s="156"/>
      <c r="D312" s="150" t="s">
        <v>174</v>
      </c>
      <c r="E312" s="157" t="s">
        <v>19</v>
      </c>
      <c r="F312" s="158" t="s">
        <v>1158</v>
      </c>
      <c r="H312" s="159">
        <v>40.572000000000003</v>
      </c>
      <c r="I312" s="160"/>
      <c r="L312" s="156"/>
      <c r="M312" s="161"/>
      <c r="T312" s="162"/>
      <c r="AT312" s="157" t="s">
        <v>174</v>
      </c>
      <c r="AU312" s="157" t="s">
        <v>81</v>
      </c>
      <c r="AV312" s="13" t="s">
        <v>81</v>
      </c>
      <c r="AW312" s="13" t="s">
        <v>33</v>
      </c>
      <c r="AX312" s="13" t="s">
        <v>71</v>
      </c>
      <c r="AY312" s="157" t="s">
        <v>163</v>
      </c>
    </row>
    <row r="313" spans="2:65" s="12" customFormat="1" ht="10.199999999999999">
      <c r="B313" s="149"/>
      <c r="D313" s="150" t="s">
        <v>174</v>
      </c>
      <c r="E313" s="151" t="s">
        <v>19</v>
      </c>
      <c r="F313" s="152" t="s">
        <v>563</v>
      </c>
      <c r="H313" s="151" t="s">
        <v>19</v>
      </c>
      <c r="I313" s="153"/>
      <c r="L313" s="149"/>
      <c r="M313" s="154"/>
      <c r="T313" s="155"/>
      <c r="AT313" s="151" t="s">
        <v>174</v>
      </c>
      <c r="AU313" s="151" t="s">
        <v>81</v>
      </c>
      <c r="AV313" s="12" t="s">
        <v>79</v>
      </c>
      <c r="AW313" s="12" t="s">
        <v>33</v>
      </c>
      <c r="AX313" s="12" t="s">
        <v>71</v>
      </c>
      <c r="AY313" s="151" t="s">
        <v>163</v>
      </c>
    </row>
    <row r="314" spans="2:65" s="13" customFormat="1" ht="10.199999999999999">
      <c r="B314" s="156"/>
      <c r="D314" s="150" t="s">
        <v>174</v>
      </c>
      <c r="E314" s="157" t="s">
        <v>19</v>
      </c>
      <c r="F314" s="158" t="s">
        <v>1159</v>
      </c>
      <c r="H314" s="159">
        <v>3.7679999999999998</v>
      </c>
      <c r="I314" s="160"/>
      <c r="L314" s="156"/>
      <c r="M314" s="161"/>
      <c r="T314" s="162"/>
      <c r="AT314" s="157" t="s">
        <v>174</v>
      </c>
      <c r="AU314" s="157" t="s">
        <v>81</v>
      </c>
      <c r="AV314" s="13" t="s">
        <v>81</v>
      </c>
      <c r="AW314" s="13" t="s">
        <v>33</v>
      </c>
      <c r="AX314" s="13" t="s">
        <v>71</v>
      </c>
      <c r="AY314" s="157" t="s">
        <v>163</v>
      </c>
    </row>
    <row r="315" spans="2:65" s="14" customFormat="1" ht="10.199999999999999">
      <c r="B315" s="163"/>
      <c r="D315" s="150" t="s">
        <v>174</v>
      </c>
      <c r="E315" s="164" t="s">
        <v>19</v>
      </c>
      <c r="F315" s="165" t="s">
        <v>177</v>
      </c>
      <c r="H315" s="166">
        <v>44.34</v>
      </c>
      <c r="I315" s="167"/>
      <c r="L315" s="163"/>
      <c r="M315" s="168"/>
      <c r="T315" s="169"/>
      <c r="AT315" s="164" t="s">
        <v>174</v>
      </c>
      <c r="AU315" s="164" t="s">
        <v>81</v>
      </c>
      <c r="AV315" s="14" t="s">
        <v>170</v>
      </c>
      <c r="AW315" s="14" t="s">
        <v>33</v>
      </c>
      <c r="AX315" s="14" t="s">
        <v>79</v>
      </c>
      <c r="AY315" s="164" t="s">
        <v>163</v>
      </c>
    </row>
    <row r="316" spans="2:65" s="1" customFormat="1" ht="16.5" customHeight="1">
      <c r="B316" s="33"/>
      <c r="C316" s="178" t="s">
        <v>1160</v>
      </c>
      <c r="D316" s="178" t="s">
        <v>241</v>
      </c>
      <c r="E316" s="179" t="s">
        <v>565</v>
      </c>
      <c r="F316" s="180" t="s">
        <v>566</v>
      </c>
      <c r="G316" s="181" t="s">
        <v>445</v>
      </c>
      <c r="H316" s="182">
        <v>8.4</v>
      </c>
      <c r="I316" s="183"/>
      <c r="J316" s="184">
        <f>ROUND(I316*H316,2)</f>
        <v>0</v>
      </c>
      <c r="K316" s="180" t="s">
        <v>169</v>
      </c>
      <c r="L316" s="185"/>
      <c r="M316" s="186" t="s">
        <v>19</v>
      </c>
      <c r="N316" s="187" t="s">
        <v>42</v>
      </c>
      <c r="P316" s="141">
        <f>O316*H316</f>
        <v>0</v>
      </c>
      <c r="Q316" s="141">
        <v>4.1099999999999999E-3</v>
      </c>
      <c r="R316" s="141">
        <f>Q316*H316</f>
        <v>3.4523999999999999E-2</v>
      </c>
      <c r="S316" s="141">
        <v>0</v>
      </c>
      <c r="T316" s="142">
        <f>S316*H316</f>
        <v>0</v>
      </c>
      <c r="AR316" s="143" t="s">
        <v>340</v>
      </c>
      <c r="AT316" s="143" t="s">
        <v>241</v>
      </c>
      <c r="AU316" s="143" t="s">
        <v>81</v>
      </c>
      <c r="AY316" s="18" t="s">
        <v>163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79</v>
      </c>
      <c r="BK316" s="144">
        <f>ROUND(I316*H316,2)</f>
        <v>0</v>
      </c>
      <c r="BL316" s="18" t="s">
        <v>266</v>
      </c>
      <c r="BM316" s="143" t="s">
        <v>1161</v>
      </c>
    </row>
    <row r="317" spans="2:65" s="12" customFormat="1" ht="10.199999999999999">
      <c r="B317" s="149"/>
      <c r="D317" s="150" t="s">
        <v>174</v>
      </c>
      <c r="E317" s="151" t="s">
        <v>19</v>
      </c>
      <c r="F317" s="152" t="s">
        <v>1134</v>
      </c>
      <c r="H317" s="151" t="s">
        <v>19</v>
      </c>
      <c r="I317" s="153"/>
      <c r="L317" s="149"/>
      <c r="M317" s="154"/>
      <c r="T317" s="155"/>
      <c r="AT317" s="151" t="s">
        <v>174</v>
      </c>
      <c r="AU317" s="151" t="s">
        <v>81</v>
      </c>
      <c r="AV317" s="12" t="s">
        <v>79</v>
      </c>
      <c r="AW317" s="12" t="s">
        <v>33</v>
      </c>
      <c r="AX317" s="12" t="s">
        <v>71</v>
      </c>
      <c r="AY317" s="151" t="s">
        <v>163</v>
      </c>
    </row>
    <row r="318" spans="2:65" s="12" customFormat="1" ht="10.199999999999999">
      <c r="B318" s="149"/>
      <c r="D318" s="150" t="s">
        <v>174</v>
      </c>
      <c r="E318" s="151" t="s">
        <v>19</v>
      </c>
      <c r="F318" s="152" t="s">
        <v>561</v>
      </c>
      <c r="H318" s="151" t="s">
        <v>19</v>
      </c>
      <c r="I318" s="153"/>
      <c r="L318" s="149"/>
      <c r="M318" s="154"/>
      <c r="T318" s="155"/>
      <c r="AT318" s="151" t="s">
        <v>174</v>
      </c>
      <c r="AU318" s="151" t="s">
        <v>81</v>
      </c>
      <c r="AV318" s="12" t="s">
        <v>79</v>
      </c>
      <c r="AW318" s="12" t="s">
        <v>33</v>
      </c>
      <c r="AX318" s="12" t="s">
        <v>71</v>
      </c>
      <c r="AY318" s="151" t="s">
        <v>163</v>
      </c>
    </row>
    <row r="319" spans="2:65" s="13" customFormat="1" ht="10.199999999999999">
      <c r="B319" s="156"/>
      <c r="D319" s="150" t="s">
        <v>174</v>
      </c>
      <c r="E319" s="157" t="s">
        <v>19</v>
      </c>
      <c r="F319" s="158" t="s">
        <v>1162</v>
      </c>
      <c r="H319" s="159">
        <v>8.4</v>
      </c>
      <c r="I319" s="160"/>
      <c r="L319" s="156"/>
      <c r="M319" s="161"/>
      <c r="T319" s="162"/>
      <c r="AT319" s="157" t="s">
        <v>174</v>
      </c>
      <c r="AU319" s="157" t="s">
        <v>81</v>
      </c>
      <c r="AV319" s="13" t="s">
        <v>81</v>
      </c>
      <c r="AW319" s="13" t="s">
        <v>33</v>
      </c>
      <c r="AX319" s="13" t="s">
        <v>71</v>
      </c>
      <c r="AY319" s="157" t="s">
        <v>163</v>
      </c>
    </row>
    <row r="320" spans="2:65" s="14" customFormat="1" ht="10.199999999999999">
      <c r="B320" s="163"/>
      <c r="D320" s="150" t="s">
        <v>174</v>
      </c>
      <c r="E320" s="164" t="s">
        <v>19</v>
      </c>
      <c r="F320" s="165" t="s">
        <v>177</v>
      </c>
      <c r="H320" s="166">
        <v>8.4</v>
      </c>
      <c r="I320" s="167"/>
      <c r="L320" s="163"/>
      <c r="M320" s="168"/>
      <c r="T320" s="169"/>
      <c r="AT320" s="164" t="s">
        <v>174</v>
      </c>
      <c r="AU320" s="164" t="s">
        <v>81</v>
      </c>
      <c r="AV320" s="14" t="s">
        <v>170</v>
      </c>
      <c r="AW320" s="14" t="s">
        <v>33</v>
      </c>
      <c r="AX320" s="14" t="s">
        <v>79</v>
      </c>
      <c r="AY320" s="164" t="s">
        <v>163</v>
      </c>
    </row>
    <row r="321" spans="2:65" s="1" customFormat="1" ht="16.5" customHeight="1">
      <c r="B321" s="33"/>
      <c r="C321" s="178" t="s">
        <v>1163</v>
      </c>
      <c r="D321" s="178" t="s">
        <v>241</v>
      </c>
      <c r="E321" s="179" t="s">
        <v>343</v>
      </c>
      <c r="F321" s="180" t="s">
        <v>344</v>
      </c>
      <c r="G321" s="181" t="s">
        <v>225</v>
      </c>
      <c r="H321" s="182">
        <v>4.0000000000000001E-3</v>
      </c>
      <c r="I321" s="183"/>
      <c r="J321" s="184">
        <f>ROUND(I321*H321,2)</f>
        <v>0</v>
      </c>
      <c r="K321" s="180" t="s">
        <v>169</v>
      </c>
      <c r="L321" s="185"/>
      <c r="M321" s="186" t="s">
        <v>19</v>
      </c>
      <c r="N321" s="187" t="s">
        <v>42</v>
      </c>
      <c r="P321" s="141">
        <f>O321*H321</f>
        <v>0</v>
      </c>
      <c r="Q321" s="141">
        <v>1</v>
      </c>
      <c r="R321" s="141">
        <f>Q321*H321</f>
        <v>4.0000000000000001E-3</v>
      </c>
      <c r="S321" s="141">
        <v>0</v>
      </c>
      <c r="T321" s="142">
        <f>S321*H321</f>
        <v>0</v>
      </c>
      <c r="AR321" s="143" t="s">
        <v>340</v>
      </c>
      <c r="AT321" s="143" t="s">
        <v>241</v>
      </c>
      <c r="AU321" s="143" t="s">
        <v>81</v>
      </c>
      <c r="AY321" s="18" t="s">
        <v>163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79</v>
      </c>
      <c r="BK321" s="144">
        <f>ROUND(I321*H321,2)</f>
        <v>0</v>
      </c>
      <c r="BL321" s="18" t="s">
        <v>266</v>
      </c>
      <c r="BM321" s="143" t="s">
        <v>1164</v>
      </c>
    </row>
    <row r="322" spans="2:65" s="12" customFormat="1" ht="10.199999999999999">
      <c r="B322" s="149"/>
      <c r="D322" s="150" t="s">
        <v>174</v>
      </c>
      <c r="E322" s="151" t="s">
        <v>19</v>
      </c>
      <c r="F322" s="152" t="s">
        <v>1134</v>
      </c>
      <c r="H322" s="151" t="s">
        <v>19</v>
      </c>
      <c r="I322" s="153"/>
      <c r="L322" s="149"/>
      <c r="M322" s="154"/>
      <c r="T322" s="155"/>
      <c r="AT322" s="151" t="s">
        <v>174</v>
      </c>
      <c r="AU322" s="151" t="s">
        <v>81</v>
      </c>
      <c r="AV322" s="12" t="s">
        <v>79</v>
      </c>
      <c r="AW322" s="12" t="s">
        <v>33</v>
      </c>
      <c r="AX322" s="12" t="s">
        <v>71</v>
      </c>
      <c r="AY322" s="151" t="s">
        <v>163</v>
      </c>
    </row>
    <row r="323" spans="2:65" s="12" customFormat="1" ht="10.199999999999999">
      <c r="B323" s="149"/>
      <c r="D323" s="150" t="s">
        <v>174</v>
      </c>
      <c r="E323" s="151" t="s">
        <v>19</v>
      </c>
      <c r="F323" s="152" t="s">
        <v>563</v>
      </c>
      <c r="H323" s="151" t="s">
        <v>19</v>
      </c>
      <c r="I323" s="153"/>
      <c r="L323" s="149"/>
      <c r="M323" s="154"/>
      <c r="T323" s="155"/>
      <c r="AT323" s="151" t="s">
        <v>174</v>
      </c>
      <c r="AU323" s="151" t="s">
        <v>81</v>
      </c>
      <c r="AV323" s="12" t="s">
        <v>79</v>
      </c>
      <c r="AW323" s="12" t="s">
        <v>33</v>
      </c>
      <c r="AX323" s="12" t="s">
        <v>71</v>
      </c>
      <c r="AY323" s="151" t="s">
        <v>163</v>
      </c>
    </row>
    <row r="324" spans="2:65" s="13" customFormat="1" ht="10.199999999999999">
      <c r="B324" s="156"/>
      <c r="D324" s="150" t="s">
        <v>174</v>
      </c>
      <c r="E324" s="157" t="s">
        <v>19</v>
      </c>
      <c r="F324" s="158" t="s">
        <v>1165</v>
      </c>
      <c r="H324" s="159">
        <v>4.0000000000000001E-3</v>
      </c>
      <c r="I324" s="160"/>
      <c r="L324" s="156"/>
      <c r="M324" s="161"/>
      <c r="T324" s="162"/>
      <c r="AT324" s="157" t="s">
        <v>174</v>
      </c>
      <c r="AU324" s="157" t="s">
        <v>81</v>
      </c>
      <c r="AV324" s="13" t="s">
        <v>81</v>
      </c>
      <c r="AW324" s="13" t="s">
        <v>33</v>
      </c>
      <c r="AX324" s="13" t="s">
        <v>71</v>
      </c>
      <c r="AY324" s="157" t="s">
        <v>163</v>
      </c>
    </row>
    <row r="325" spans="2:65" s="14" customFormat="1" ht="10.199999999999999">
      <c r="B325" s="163"/>
      <c r="D325" s="150" t="s">
        <v>174</v>
      </c>
      <c r="E325" s="164" t="s">
        <v>19</v>
      </c>
      <c r="F325" s="165" t="s">
        <v>177</v>
      </c>
      <c r="H325" s="166">
        <v>4.0000000000000001E-3</v>
      </c>
      <c r="I325" s="167"/>
      <c r="L325" s="163"/>
      <c r="M325" s="168"/>
      <c r="T325" s="169"/>
      <c r="AT325" s="164" t="s">
        <v>174</v>
      </c>
      <c r="AU325" s="164" t="s">
        <v>81</v>
      </c>
      <c r="AV325" s="14" t="s">
        <v>170</v>
      </c>
      <c r="AW325" s="14" t="s">
        <v>33</v>
      </c>
      <c r="AX325" s="14" t="s">
        <v>79</v>
      </c>
      <c r="AY325" s="164" t="s">
        <v>163</v>
      </c>
    </row>
    <row r="326" spans="2:65" s="1" customFormat="1" ht="24.15" customHeight="1">
      <c r="B326" s="33"/>
      <c r="C326" s="132" t="s">
        <v>1166</v>
      </c>
      <c r="D326" s="132" t="s">
        <v>165</v>
      </c>
      <c r="E326" s="133" t="s">
        <v>347</v>
      </c>
      <c r="F326" s="134" t="s">
        <v>348</v>
      </c>
      <c r="G326" s="135" t="s">
        <v>225</v>
      </c>
      <c r="H326" s="136">
        <v>4.1000000000000002E-2</v>
      </c>
      <c r="I326" s="137"/>
      <c r="J326" s="138">
        <f>ROUND(I326*H326,2)</f>
        <v>0</v>
      </c>
      <c r="K326" s="134" t="s">
        <v>169</v>
      </c>
      <c r="L326" s="33"/>
      <c r="M326" s="139" t="s">
        <v>19</v>
      </c>
      <c r="N326" s="140" t="s">
        <v>42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266</v>
      </c>
      <c r="AT326" s="143" t="s">
        <v>165</v>
      </c>
      <c r="AU326" s="143" t="s">
        <v>81</v>
      </c>
      <c r="AY326" s="18" t="s">
        <v>163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8" t="s">
        <v>79</v>
      </c>
      <c r="BK326" s="144">
        <f>ROUND(I326*H326,2)</f>
        <v>0</v>
      </c>
      <c r="BL326" s="18" t="s">
        <v>266</v>
      </c>
      <c r="BM326" s="143" t="s">
        <v>1167</v>
      </c>
    </row>
    <row r="327" spans="2:65" s="1" customFormat="1" ht="10.199999999999999">
      <c r="B327" s="33"/>
      <c r="D327" s="145" t="s">
        <v>172</v>
      </c>
      <c r="F327" s="146" t="s">
        <v>350</v>
      </c>
      <c r="I327" s="147"/>
      <c r="L327" s="33"/>
      <c r="M327" s="148"/>
      <c r="T327" s="54"/>
      <c r="AT327" s="18" t="s">
        <v>172</v>
      </c>
      <c r="AU327" s="18" t="s">
        <v>81</v>
      </c>
    </row>
    <row r="328" spans="2:65" s="11" customFormat="1" ht="22.8" customHeight="1">
      <c r="B328" s="120"/>
      <c r="D328" s="121" t="s">
        <v>70</v>
      </c>
      <c r="E328" s="130" t="s">
        <v>351</v>
      </c>
      <c r="F328" s="130" t="s">
        <v>352</v>
      </c>
      <c r="I328" s="123"/>
      <c r="J328" s="131">
        <f>BK328</f>
        <v>0</v>
      </c>
      <c r="L328" s="120"/>
      <c r="M328" s="125"/>
      <c r="P328" s="126">
        <f>SUM(P329:P355)</f>
        <v>0</v>
      </c>
      <c r="R328" s="126">
        <f>SUM(R329:R355)</f>
        <v>3.1536199999999998E-3</v>
      </c>
      <c r="T328" s="127">
        <f>SUM(T329:T355)</f>
        <v>0</v>
      </c>
      <c r="AR328" s="121" t="s">
        <v>81</v>
      </c>
      <c r="AT328" s="128" t="s">
        <v>70</v>
      </c>
      <c r="AU328" s="128" t="s">
        <v>79</v>
      </c>
      <c r="AY328" s="121" t="s">
        <v>163</v>
      </c>
      <c r="BK328" s="129">
        <f>SUM(BK329:BK355)</f>
        <v>0</v>
      </c>
    </row>
    <row r="329" spans="2:65" s="1" customFormat="1" ht="24.15" customHeight="1">
      <c r="B329" s="33"/>
      <c r="C329" s="132" t="s">
        <v>1168</v>
      </c>
      <c r="D329" s="132" t="s">
        <v>165</v>
      </c>
      <c r="E329" s="133" t="s">
        <v>353</v>
      </c>
      <c r="F329" s="134" t="s">
        <v>354</v>
      </c>
      <c r="G329" s="135" t="s">
        <v>185</v>
      </c>
      <c r="H329" s="136">
        <v>1.6339999999999999</v>
      </c>
      <c r="I329" s="137"/>
      <c r="J329" s="138">
        <f>ROUND(I329*H329,2)</f>
        <v>0</v>
      </c>
      <c r="K329" s="134" t="s">
        <v>169</v>
      </c>
      <c r="L329" s="33"/>
      <c r="M329" s="139" t="s">
        <v>19</v>
      </c>
      <c r="N329" s="140" t="s">
        <v>42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266</v>
      </c>
      <c r="AT329" s="143" t="s">
        <v>165</v>
      </c>
      <c r="AU329" s="143" t="s">
        <v>81</v>
      </c>
      <c r="AY329" s="18" t="s">
        <v>163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79</v>
      </c>
      <c r="BK329" s="144">
        <f>ROUND(I329*H329,2)</f>
        <v>0</v>
      </c>
      <c r="BL329" s="18" t="s">
        <v>266</v>
      </c>
      <c r="BM329" s="143" t="s">
        <v>1169</v>
      </c>
    </row>
    <row r="330" spans="2:65" s="1" customFormat="1" ht="10.199999999999999">
      <c r="B330" s="33"/>
      <c r="D330" s="145" t="s">
        <v>172</v>
      </c>
      <c r="F330" s="146" t="s">
        <v>356</v>
      </c>
      <c r="I330" s="147"/>
      <c r="L330" s="33"/>
      <c r="M330" s="148"/>
      <c r="T330" s="54"/>
      <c r="AT330" s="18" t="s">
        <v>172</v>
      </c>
      <c r="AU330" s="18" t="s">
        <v>81</v>
      </c>
    </row>
    <row r="331" spans="2:65" s="12" customFormat="1" ht="10.199999999999999">
      <c r="B331" s="149"/>
      <c r="D331" s="150" t="s">
        <v>174</v>
      </c>
      <c r="E331" s="151" t="s">
        <v>19</v>
      </c>
      <c r="F331" s="152" t="s">
        <v>1134</v>
      </c>
      <c r="H331" s="151" t="s">
        <v>19</v>
      </c>
      <c r="I331" s="153"/>
      <c r="L331" s="149"/>
      <c r="M331" s="154"/>
      <c r="T331" s="155"/>
      <c r="AT331" s="151" t="s">
        <v>174</v>
      </c>
      <c r="AU331" s="151" t="s">
        <v>81</v>
      </c>
      <c r="AV331" s="12" t="s">
        <v>79</v>
      </c>
      <c r="AW331" s="12" t="s">
        <v>33</v>
      </c>
      <c r="AX331" s="12" t="s">
        <v>71</v>
      </c>
      <c r="AY331" s="151" t="s">
        <v>163</v>
      </c>
    </row>
    <row r="332" spans="2:65" s="12" customFormat="1" ht="10.199999999999999">
      <c r="B332" s="149"/>
      <c r="D332" s="150" t="s">
        <v>174</v>
      </c>
      <c r="E332" s="151" t="s">
        <v>19</v>
      </c>
      <c r="F332" s="152" t="s">
        <v>561</v>
      </c>
      <c r="H332" s="151" t="s">
        <v>19</v>
      </c>
      <c r="I332" s="153"/>
      <c r="L332" s="149"/>
      <c r="M332" s="154"/>
      <c r="T332" s="155"/>
      <c r="AT332" s="151" t="s">
        <v>174</v>
      </c>
      <c r="AU332" s="151" t="s">
        <v>81</v>
      </c>
      <c r="AV332" s="12" t="s">
        <v>79</v>
      </c>
      <c r="AW332" s="12" t="s">
        <v>33</v>
      </c>
      <c r="AX332" s="12" t="s">
        <v>71</v>
      </c>
      <c r="AY332" s="151" t="s">
        <v>163</v>
      </c>
    </row>
    <row r="333" spans="2:65" s="13" customFormat="1" ht="10.199999999999999">
      <c r="B333" s="156"/>
      <c r="D333" s="150" t="s">
        <v>174</v>
      </c>
      <c r="E333" s="157" t="s">
        <v>19</v>
      </c>
      <c r="F333" s="158" t="s">
        <v>1170</v>
      </c>
      <c r="H333" s="159">
        <v>1.589</v>
      </c>
      <c r="I333" s="160"/>
      <c r="L333" s="156"/>
      <c r="M333" s="161"/>
      <c r="T333" s="162"/>
      <c r="AT333" s="157" t="s">
        <v>174</v>
      </c>
      <c r="AU333" s="157" t="s">
        <v>81</v>
      </c>
      <c r="AV333" s="13" t="s">
        <v>81</v>
      </c>
      <c r="AW333" s="13" t="s">
        <v>33</v>
      </c>
      <c r="AX333" s="13" t="s">
        <v>71</v>
      </c>
      <c r="AY333" s="157" t="s">
        <v>163</v>
      </c>
    </row>
    <row r="334" spans="2:65" s="12" customFormat="1" ht="10.199999999999999">
      <c r="B334" s="149"/>
      <c r="D334" s="150" t="s">
        <v>174</v>
      </c>
      <c r="E334" s="151" t="s">
        <v>19</v>
      </c>
      <c r="F334" s="152" t="s">
        <v>563</v>
      </c>
      <c r="H334" s="151" t="s">
        <v>19</v>
      </c>
      <c r="I334" s="153"/>
      <c r="L334" s="149"/>
      <c r="M334" s="154"/>
      <c r="T334" s="155"/>
      <c r="AT334" s="151" t="s">
        <v>174</v>
      </c>
      <c r="AU334" s="151" t="s">
        <v>81</v>
      </c>
      <c r="AV334" s="12" t="s">
        <v>79</v>
      </c>
      <c r="AW334" s="12" t="s">
        <v>33</v>
      </c>
      <c r="AX334" s="12" t="s">
        <v>71</v>
      </c>
      <c r="AY334" s="151" t="s">
        <v>163</v>
      </c>
    </row>
    <row r="335" spans="2:65" s="13" customFormat="1" ht="10.199999999999999">
      <c r="B335" s="156"/>
      <c r="D335" s="150" t="s">
        <v>174</v>
      </c>
      <c r="E335" s="157" t="s">
        <v>19</v>
      </c>
      <c r="F335" s="158" t="s">
        <v>1171</v>
      </c>
      <c r="H335" s="159">
        <v>0.04</v>
      </c>
      <c r="I335" s="160"/>
      <c r="L335" s="156"/>
      <c r="M335" s="161"/>
      <c r="T335" s="162"/>
      <c r="AT335" s="157" t="s">
        <v>174</v>
      </c>
      <c r="AU335" s="157" t="s">
        <v>81</v>
      </c>
      <c r="AV335" s="13" t="s">
        <v>81</v>
      </c>
      <c r="AW335" s="13" t="s">
        <v>33</v>
      </c>
      <c r="AX335" s="13" t="s">
        <v>71</v>
      </c>
      <c r="AY335" s="157" t="s">
        <v>163</v>
      </c>
    </row>
    <row r="336" spans="2:65" s="13" customFormat="1" ht="10.199999999999999">
      <c r="B336" s="156"/>
      <c r="D336" s="150" t="s">
        <v>174</v>
      </c>
      <c r="E336" s="157" t="s">
        <v>19</v>
      </c>
      <c r="F336" s="158" t="s">
        <v>1172</v>
      </c>
      <c r="H336" s="159">
        <v>5.0000000000000001E-3</v>
      </c>
      <c r="I336" s="160"/>
      <c r="L336" s="156"/>
      <c r="M336" s="161"/>
      <c r="T336" s="162"/>
      <c r="AT336" s="157" t="s">
        <v>174</v>
      </c>
      <c r="AU336" s="157" t="s">
        <v>81</v>
      </c>
      <c r="AV336" s="13" t="s">
        <v>81</v>
      </c>
      <c r="AW336" s="13" t="s">
        <v>33</v>
      </c>
      <c r="AX336" s="13" t="s">
        <v>71</v>
      </c>
      <c r="AY336" s="157" t="s">
        <v>163</v>
      </c>
    </row>
    <row r="337" spans="2:65" s="14" customFormat="1" ht="10.199999999999999">
      <c r="B337" s="163"/>
      <c r="D337" s="150" t="s">
        <v>174</v>
      </c>
      <c r="E337" s="164" t="s">
        <v>19</v>
      </c>
      <c r="F337" s="165" t="s">
        <v>177</v>
      </c>
      <c r="H337" s="166">
        <v>1.6339999999999999</v>
      </c>
      <c r="I337" s="167"/>
      <c r="L337" s="163"/>
      <c r="M337" s="168"/>
      <c r="T337" s="169"/>
      <c r="AT337" s="164" t="s">
        <v>174</v>
      </c>
      <c r="AU337" s="164" t="s">
        <v>81</v>
      </c>
      <c r="AV337" s="14" t="s">
        <v>170</v>
      </c>
      <c r="AW337" s="14" t="s">
        <v>33</v>
      </c>
      <c r="AX337" s="14" t="s">
        <v>79</v>
      </c>
      <c r="AY337" s="164" t="s">
        <v>163</v>
      </c>
    </row>
    <row r="338" spans="2:65" s="1" customFormat="1" ht="16.5" customHeight="1">
      <c r="B338" s="33"/>
      <c r="C338" s="132" t="s">
        <v>1173</v>
      </c>
      <c r="D338" s="132" t="s">
        <v>165</v>
      </c>
      <c r="E338" s="133" t="s">
        <v>358</v>
      </c>
      <c r="F338" s="134" t="s">
        <v>359</v>
      </c>
      <c r="G338" s="135" t="s">
        <v>185</v>
      </c>
      <c r="H338" s="136">
        <v>1.6339999999999999</v>
      </c>
      <c r="I338" s="137"/>
      <c r="J338" s="138">
        <f>ROUND(I338*H338,2)</f>
        <v>0</v>
      </c>
      <c r="K338" s="134" t="s">
        <v>169</v>
      </c>
      <c r="L338" s="33"/>
      <c r="M338" s="139" t="s">
        <v>19</v>
      </c>
      <c r="N338" s="140" t="s">
        <v>42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266</v>
      </c>
      <c r="AT338" s="143" t="s">
        <v>165</v>
      </c>
      <c r="AU338" s="143" t="s">
        <v>81</v>
      </c>
      <c r="AY338" s="18" t="s">
        <v>163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8" t="s">
        <v>79</v>
      </c>
      <c r="BK338" s="144">
        <f>ROUND(I338*H338,2)</f>
        <v>0</v>
      </c>
      <c r="BL338" s="18" t="s">
        <v>266</v>
      </c>
      <c r="BM338" s="143" t="s">
        <v>1174</v>
      </c>
    </row>
    <row r="339" spans="2:65" s="1" customFormat="1" ht="10.199999999999999">
      <c r="B339" s="33"/>
      <c r="D339" s="145" t="s">
        <v>172</v>
      </c>
      <c r="F339" s="146" t="s">
        <v>361</v>
      </c>
      <c r="I339" s="147"/>
      <c r="L339" s="33"/>
      <c r="M339" s="148"/>
      <c r="T339" s="54"/>
      <c r="AT339" s="18" t="s">
        <v>172</v>
      </c>
      <c r="AU339" s="18" t="s">
        <v>81</v>
      </c>
    </row>
    <row r="340" spans="2:65" s="12" customFormat="1" ht="10.199999999999999">
      <c r="B340" s="149"/>
      <c r="D340" s="150" t="s">
        <v>174</v>
      </c>
      <c r="E340" s="151" t="s">
        <v>19</v>
      </c>
      <c r="F340" s="152" t="s">
        <v>1134</v>
      </c>
      <c r="H340" s="151" t="s">
        <v>19</v>
      </c>
      <c r="I340" s="153"/>
      <c r="L340" s="149"/>
      <c r="M340" s="154"/>
      <c r="T340" s="155"/>
      <c r="AT340" s="151" t="s">
        <v>174</v>
      </c>
      <c r="AU340" s="151" t="s">
        <v>81</v>
      </c>
      <c r="AV340" s="12" t="s">
        <v>79</v>
      </c>
      <c r="AW340" s="12" t="s">
        <v>33</v>
      </c>
      <c r="AX340" s="12" t="s">
        <v>71</v>
      </c>
      <c r="AY340" s="151" t="s">
        <v>163</v>
      </c>
    </row>
    <row r="341" spans="2:65" s="12" customFormat="1" ht="10.199999999999999">
      <c r="B341" s="149"/>
      <c r="D341" s="150" t="s">
        <v>174</v>
      </c>
      <c r="E341" s="151" t="s">
        <v>19</v>
      </c>
      <c r="F341" s="152" t="s">
        <v>561</v>
      </c>
      <c r="H341" s="151" t="s">
        <v>19</v>
      </c>
      <c r="I341" s="153"/>
      <c r="L341" s="149"/>
      <c r="M341" s="154"/>
      <c r="T341" s="155"/>
      <c r="AT341" s="151" t="s">
        <v>174</v>
      </c>
      <c r="AU341" s="151" t="s">
        <v>81</v>
      </c>
      <c r="AV341" s="12" t="s">
        <v>79</v>
      </c>
      <c r="AW341" s="12" t="s">
        <v>33</v>
      </c>
      <c r="AX341" s="12" t="s">
        <v>71</v>
      </c>
      <c r="AY341" s="151" t="s">
        <v>163</v>
      </c>
    </row>
    <row r="342" spans="2:65" s="13" customFormat="1" ht="10.199999999999999">
      <c r="B342" s="156"/>
      <c r="D342" s="150" t="s">
        <v>174</v>
      </c>
      <c r="E342" s="157" t="s">
        <v>19</v>
      </c>
      <c r="F342" s="158" t="s">
        <v>1170</v>
      </c>
      <c r="H342" s="159">
        <v>1.589</v>
      </c>
      <c r="I342" s="160"/>
      <c r="L342" s="156"/>
      <c r="M342" s="161"/>
      <c r="T342" s="162"/>
      <c r="AT342" s="157" t="s">
        <v>174</v>
      </c>
      <c r="AU342" s="157" t="s">
        <v>81</v>
      </c>
      <c r="AV342" s="13" t="s">
        <v>81</v>
      </c>
      <c r="AW342" s="13" t="s">
        <v>33</v>
      </c>
      <c r="AX342" s="13" t="s">
        <v>71</v>
      </c>
      <c r="AY342" s="157" t="s">
        <v>163</v>
      </c>
    </row>
    <row r="343" spans="2:65" s="12" customFormat="1" ht="10.199999999999999">
      <c r="B343" s="149"/>
      <c r="D343" s="150" t="s">
        <v>174</v>
      </c>
      <c r="E343" s="151" t="s">
        <v>19</v>
      </c>
      <c r="F343" s="152" t="s">
        <v>563</v>
      </c>
      <c r="H343" s="151" t="s">
        <v>19</v>
      </c>
      <c r="I343" s="153"/>
      <c r="L343" s="149"/>
      <c r="M343" s="154"/>
      <c r="T343" s="155"/>
      <c r="AT343" s="151" t="s">
        <v>174</v>
      </c>
      <c r="AU343" s="151" t="s">
        <v>81</v>
      </c>
      <c r="AV343" s="12" t="s">
        <v>79</v>
      </c>
      <c r="AW343" s="12" t="s">
        <v>33</v>
      </c>
      <c r="AX343" s="12" t="s">
        <v>71</v>
      </c>
      <c r="AY343" s="151" t="s">
        <v>163</v>
      </c>
    </row>
    <row r="344" spans="2:65" s="13" customFormat="1" ht="10.199999999999999">
      <c r="B344" s="156"/>
      <c r="D344" s="150" t="s">
        <v>174</v>
      </c>
      <c r="E344" s="157" t="s">
        <v>19</v>
      </c>
      <c r="F344" s="158" t="s">
        <v>1171</v>
      </c>
      <c r="H344" s="159">
        <v>0.04</v>
      </c>
      <c r="I344" s="160"/>
      <c r="L344" s="156"/>
      <c r="M344" s="161"/>
      <c r="T344" s="162"/>
      <c r="AT344" s="157" t="s">
        <v>174</v>
      </c>
      <c r="AU344" s="157" t="s">
        <v>81</v>
      </c>
      <c r="AV344" s="13" t="s">
        <v>81</v>
      </c>
      <c r="AW344" s="13" t="s">
        <v>33</v>
      </c>
      <c r="AX344" s="13" t="s">
        <v>71</v>
      </c>
      <c r="AY344" s="157" t="s">
        <v>163</v>
      </c>
    </row>
    <row r="345" spans="2:65" s="13" customFormat="1" ht="10.199999999999999">
      <c r="B345" s="156"/>
      <c r="D345" s="150" t="s">
        <v>174</v>
      </c>
      <c r="E345" s="157" t="s">
        <v>19</v>
      </c>
      <c r="F345" s="158" t="s">
        <v>1172</v>
      </c>
      <c r="H345" s="159">
        <v>5.0000000000000001E-3</v>
      </c>
      <c r="I345" s="160"/>
      <c r="L345" s="156"/>
      <c r="M345" s="161"/>
      <c r="T345" s="162"/>
      <c r="AT345" s="157" t="s">
        <v>174</v>
      </c>
      <c r="AU345" s="157" t="s">
        <v>81</v>
      </c>
      <c r="AV345" s="13" t="s">
        <v>81</v>
      </c>
      <c r="AW345" s="13" t="s">
        <v>33</v>
      </c>
      <c r="AX345" s="13" t="s">
        <v>71</v>
      </c>
      <c r="AY345" s="157" t="s">
        <v>163</v>
      </c>
    </row>
    <row r="346" spans="2:65" s="14" customFormat="1" ht="10.199999999999999">
      <c r="B346" s="163"/>
      <c r="D346" s="150" t="s">
        <v>174</v>
      </c>
      <c r="E346" s="164" t="s">
        <v>19</v>
      </c>
      <c r="F346" s="165" t="s">
        <v>177</v>
      </c>
      <c r="H346" s="166">
        <v>1.6339999999999999</v>
      </c>
      <c r="I346" s="167"/>
      <c r="L346" s="163"/>
      <c r="M346" s="168"/>
      <c r="T346" s="169"/>
      <c r="AT346" s="164" t="s">
        <v>174</v>
      </c>
      <c r="AU346" s="164" t="s">
        <v>81</v>
      </c>
      <c r="AV346" s="14" t="s">
        <v>170</v>
      </c>
      <c r="AW346" s="14" t="s">
        <v>33</v>
      </c>
      <c r="AX346" s="14" t="s">
        <v>79</v>
      </c>
      <c r="AY346" s="164" t="s">
        <v>163</v>
      </c>
    </row>
    <row r="347" spans="2:65" s="1" customFormat="1" ht="16.5" customHeight="1">
      <c r="B347" s="33"/>
      <c r="C347" s="132" t="s">
        <v>1175</v>
      </c>
      <c r="D347" s="132" t="s">
        <v>165</v>
      </c>
      <c r="E347" s="133" t="s">
        <v>362</v>
      </c>
      <c r="F347" s="134" t="s">
        <v>363</v>
      </c>
      <c r="G347" s="135" t="s">
        <v>185</v>
      </c>
      <c r="H347" s="136">
        <v>1.6339999999999999</v>
      </c>
      <c r="I347" s="137"/>
      <c r="J347" s="138">
        <f>ROUND(I347*H347,2)</f>
        <v>0</v>
      </c>
      <c r="K347" s="134" t="s">
        <v>169</v>
      </c>
      <c r="L347" s="33"/>
      <c r="M347" s="139" t="s">
        <v>19</v>
      </c>
      <c r="N347" s="140" t="s">
        <v>42</v>
      </c>
      <c r="P347" s="141">
        <f>O347*H347</f>
        <v>0</v>
      </c>
      <c r="Q347" s="141">
        <v>1.9300000000000001E-3</v>
      </c>
      <c r="R347" s="141">
        <f>Q347*H347</f>
        <v>3.1536199999999998E-3</v>
      </c>
      <c r="S347" s="141">
        <v>0</v>
      </c>
      <c r="T347" s="142">
        <f>S347*H347</f>
        <v>0</v>
      </c>
      <c r="AR347" s="143" t="s">
        <v>266</v>
      </c>
      <c r="AT347" s="143" t="s">
        <v>165</v>
      </c>
      <c r="AU347" s="143" t="s">
        <v>81</v>
      </c>
      <c r="AY347" s="18" t="s">
        <v>163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79</v>
      </c>
      <c r="BK347" s="144">
        <f>ROUND(I347*H347,2)</f>
        <v>0</v>
      </c>
      <c r="BL347" s="18" t="s">
        <v>266</v>
      </c>
      <c r="BM347" s="143" t="s">
        <v>1176</v>
      </c>
    </row>
    <row r="348" spans="2:65" s="1" customFormat="1" ht="10.199999999999999">
      <c r="B348" s="33"/>
      <c r="D348" s="145" t="s">
        <v>172</v>
      </c>
      <c r="F348" s="146" t="s">
        <v>365</v>
      </c>
      <c r="I348" s="147"/>
      <c r="L348" s="33"/>
      <c r="M348" s="148"/>
      <c r="T348" s="54"/>
      <c r="AT348" s="18" t="s">
        <v>172</v>
      </c>
      <c r="AU348" s="18" t="s">
        <v>81</v>
      </c>
    </row>
    <row r="349" spans="2:65" s="12" customFormat="1" ht="10.199999999999999">
      <c r="B349" s="149"/>
      <c r="D349" s="150" t="s">
        <v>174</v>
      </c>
      <c r="E349" s="151" t="s">
        <v>19</v>
      </c>
      <c r="F349" s="152" t="s">
        <v>1134</v>
      </c>
      <c r="H349" s="151" t="s">
        <v>19</v>
      </c>
      <c r="I349" s="153"/>
      <c r="L349" s="149"/>
      <c r="M349" s="154"/>
      <c r="T349" s="155"/>
      <c r="AT349" s="151" t="s">
        <v>174</v>
      </c>
      <c r="AU349" s="151" t="s">
        <v>81</v>
      </c>
      <c r="AV349" s="12" t="s">
        <v>79</v>
      </c>
      <c r="AW349" s="12" t="s">
        <v>33</v>
      </c>
      <c r="AX349" s="12" t="s">
        <v>71</v>
      </c>
      <c r="AY349" s="151" t="s">
        <v>163</v>
      </c>
    </row>
    <row r="350" spans="2:65" s="12" customFormat="1" ht="10.199999999999999">
      <c r="B350" s="149"/>
      <c r="D350" s="150" t="s">
        <v>174</v>
      </c>
      <c r="E350" s="151" t="s">
        <v>19</v>
      </c>
      <c r="F350" s="152" t="s">
        <v>561</v>
      </c>
      <c r="H350" s="151" t="s">
        <v>19</v>
      </c>
      <c r="I350" s="153"/>
      <c r="L350" s="149"/>
      <c r="M350" s="154"/>
      <c r="T350" s="155"/>
      <c r="AT350" s="151" t="s">
        <v>174</v>
      </c>
      <c r="AU350" s="151" t="s">
        <v>81</v>
      </c>
      <c r="AV350" s="12" t="s">
        <v>79</v>
      </c>
      <c r="AW350" s="12" t="s">
        <v>33</v>
      </c>
      <c r="AX350" s="12" t="s">
        <v>71</v>
      </c>
      <c r="AY350" s="151" t="s">
        <v>163</v>
      </c>
    </row>
    <row r="351" spans="2:65" s="13" customFormat="1" ht="10.199999999999999">
      <c r="B351" s="156"/>
      <c r="D351" s="150" t="s">
        <v>174</v>
      </c>
      <c r="E351" s="157" t="s">
        <v>19</v>
      </c>
      <c r="F351" s="158" t="s">
        <v>1170</v>
      </c>
      <c r="H351" s="159">
        <v>1.589</v>
      </c>
      <c r="I351" s="160"/>
      <c r="L351" s="156"/>
      <c r="M351" s="161"/>
      <c r="T351" s="162"/>
      <c r="AT351" s="157" t="s">
        <v>174</v>
      </c>
      <c r="AU351" s="157" t="s">
        <v>81</v>
      </c>
      <c r="AV351" s="13" t="s">
        <v>81</v>
      </c>
      <c r="AW351" s="13" t="s">
        <v>33</v>
      </c>
      <c r="AX351" s="13" t="s">
        <v>71</v>
      </c>
      <c r="AY351" s="157" t="s">
        <v>163</v>
      </c>
    </row>
    <row r="352" spans="2:65" s="12" customFormat="1" ht="10.199999999999999">
      <c r="B352" s="149"/>
      <c r="D352" s="150" t="s">
        <v>174</v>
      </c>
      <c r="E352" s="151" t="s">
        <v>19</v>
      </c>
      <c r="F352" s="152" t="s">
        <v>563</v>
      </c>
      <c r="H352" s="151" t="s">
        <v>19</v>
      </c>
      <c r="I352" s="153"/>
      <c r="L352" s="149"/>
      <c r="M352" s="154"/>
      <c r="T352" s="155"/>
      <c r="AT352" s="151" t="s">
        <v>174</v>
      </c>
      <c r="AU352" s="151" t="s">
        <v>81</v>
      </c>
      <c r="AV352" s="12" t="s">
        <v>79</v>
      </c>
      <c r="AW352" s="12" t="s">
        <v>33</v>
      </c>
      <c r="AX352" s="12" t="s">
        <v>71</v>
      </c>
      <c r="AY352" s="151" t="s">
        <v>163</v>
      </c>
    </row>
    <row r="353" spans="2:65" s="13" customFormat="1" ht="10.199999999999999">
      <c r="B353" s="156"/>
      <c r="D353" s="150" t="s">
        <v>174</v>
      </c>
      <c r="E353" s="157" t="s">
        <v>19</v>
      </c>
      <c r="F353" s="158" t="s">
        <v>1171</v>
      </c>
      <c r="H353" s="159">
        <v>0.04</v>
      </c>
      <c r="I353" s="160"/>
      <c r="L353" s="156"/>
      <c r="M353" s="161"/>
      <c r="T353" s="162"/>
      <c r="AT353" s="157" t="s">
        <v>174</v>
      </c>
      <c r="AU353" s="157" t="s">
        <v>81</v>
      </c>
      <c r="AV353" s="13" t="s">
        <v>81</v>
      </c>
      <c r="AW353" s="13" t="s">
        <v>33</v>
      </c>
      <c r="AX353" s="13" t="s">
        <v>71</v>
      </c>
      <c r="AY353" s="157" t="s">
        <v>163</v>
      </c>
    </row>
    <row r="354" spans="2:65" s="13" customFormat="1" ht="10.199999999999999">
      <c r="B354" s="156"/>
      <c r="D354" s="150" t="s">
        <v>174</v>
      </c>
      <c r="E354" s="157" t="s">
        <v>19</v>
      </c>
      <c r="F354" s="158" t="s">
        <v>1172</v>
      </c>
      <c r="H354" s="159">
        <v>5.0000000000000001E-3</v>
      </c>
      <c r="I354" s="160"/>
      <c r="L354" s="156"/>
      <c r="M354" s="161"/>
      <c r="T354" s="162"/>
      <c r="AT354" s="157" t="s">
        <v>174</v>
      </c>
      <c r="AU354" s="157" t="s">
        <v>81</v>
      </c>
      <c r="AV354" s="13" t="s">
        <v>81</v>
      </c>
      <c r="AW354" s="13" t="s">
        <v>33</v>
      </c>
      <c r="AX354" s="13" t="s">
        <v>71</v>
      </c>
      <c r="AY354" s="157" t="s">
        <v>163</v>
      </c>
    </row>
    <row r="355" spans="2:65" s="14" customFormat="1" ht="10.199999999999999">
      <c r="B355" s="163"/>
      <c r="D355" s="150" t="s">
        <v>174</v>
      </c>
      <c r="E355" s="164" t="s">
        <v>19</v>
      </c>
      <c r="F355" s="165" t="s">
        <v>177</v>
      </c>
      <c r="H355" s="166">
        <v>1.6339999999999999</v>
      </c>
      <c r="I355" s="167"/>
      <c r="L355" s="163"/>
      <c r="M355" s="168"/>
      <c r="T355" s="169"/>
      <c r="AT355" s="164" t="s">
        <v>174</v>
      </c>
      <c r="AU355" s="164" t="s">
        <v>81</v>
      </c>
      <c r="AV355" s="14" t="s">
        <v>170</v>
      </c>
      <c r="AW355" s="14" t="s">
        <v>33</v>
      </c>
      <c r="AX355" s="14" t="s">
        <v>79</v>
      </c>
      <c r="AY355" s="164" t="s">
        <v>163</v>
      </c>
    </row>
    <row r="356" spans="2:65" s="11" customFormat="1" ht="25.95" customHeight="1">
      <c r="B356" s="120"/>
      <c r="D356" s="121" t="s">
        <v>70</v>
      </c>
      <c r="E356" s="122" t="s">
        <v>281</v>
      </c>
      <c r="F356" s="122" t="s">
        <v>282</v>
      </c>
      <c r="I356" s="123"/>
      <c r="J356" s="124">
        <f>BK356</f>
        <v>0</v>
      </c>
      <c r="L356" s="120"/>
      <c r="M356" s="125"/>
      <c r="P356" s="126">
        <f>P357</f>
        <v>0</v>
      </c>
      <c r="R356" s="126">
        <f>R357</f>
        <v>0</v>
      </c>
      <c r="T356" s="127">
        <f>T357</f>
        <v>0</v>
      </c>
      <c r="AR356" s="121" t="s">
        <v>195</v>
      </c>
      <c r="AT356" s="128" t="s">
        <v>70</v>
      </c>
      <c r="AU356" s="128" t="s">
        <v>71</v>
      </c>
      <c r="AY356" s="121" t="s">
        <v>163</v>
      </c>
      <c r="BK356" s="129">
        <f>BK357</f>
        <v>0</v>
      </c>
    </row>
    <row r="357" spans="2:65" s="1" customFormat="1" ht="16.5" customHeight="1">
      <c r="B357" s="33"/>
      <c r="C357" s="132" t="s">
        <v>1177</v>
      </c>
      <c r="D357" s="132" t="s">
        <v>165</v>
      </c>
      <c r="E357" s="133" t="s">
        <v>284</v>
      </c>
      <c r="F357" s="134" t="s">
        <v>285</v>
      </c>
      <c r="G357" s="135" t="s">
        <v>286</v>
      </c>
      <c r="H357" s="188"/>
      <c r="I357" s="137"/>
      <c r="J357" s="138">
        <f>ROUND(I357*H357,2)</f>
        <v>0</v>
      </c>
      <c r="K357" s="134" t="s">
        <v>19</v>
      </c>
      <c r="L357" s="33"/>
      <c r="M357" s="189" t="s">
        <v>19</v>
      </c>
      <c r="N357" s="190" t="s">
        <v>42</v>
      </c>
      <c r="O357" s="191"/>
      <c r="P357" s="192">
        <f>O357*H357</f>
        <v>0</v>
      </c>
      <c r="Q357" s="192">
        <v>0</v>
      </c>
      <c r="R357" s="192">
        <f>Q357*H357</f>
        <v>0</v>
      </c>
      <c r="S357" s="192">
        <v>0</v>
      </c>
      <c r="T357" s="193">
        <f>S357*H357</f>
        <v>0</v>
      </c>
      <c r="AR357" s="143" t="s">
        <v>170</v>
      </c>
      <c r="AT357" s="143" t="s">
        <v>165</v>
      </c>
      <c r="AU357" s="143" t="s">
        <v>79</v>
      </c>
      <c r="AY357" s="18" t="s">
        <v>163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8" t="s">
        <v>79</v>
      </c>
      <c r="BK357" s="144">
        <f>ROUND(I357*H357,2)</f>
        <v>0</v>
      </c>
      <c r="BL357" s="18" t="s">
        <v>170</v>
      </c>
      <c r="BM357" s="143" t="s">
        <v>1178</v>
      </c>
    </row>
    <row r="358" spans="2:65" s="1" customFormat="1" ht="6.9" customHeight="1"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33"/>
    </row>
  </sheetData>
  <sheetProtection algorithmName="SHA-512" hashValue="l3CZMOO4S1BJPqQ27aoUkBeh7mFh1flK1jmgQe60Cy4fXqUUh1XJqPdlfuq+w8m7O2hVLDfX4/LvJStUx9aoCw==" saltValue="fZ7C1C3nA1aupbTJfPWWPxIPID5+5v0m6tA0VsLdwNpDE0Rc57y3HTF3kHmIjvP2QegtudBXUdQDUqWRaHWd1w==" spinCount="100000" sheet="1" objects="1" scenarios="1" formatColumns="0" formatRows="0" autoFilter="0"/>
  <autoFilter ref="C89:K357" xr:uid="{00000000-0009-0000-0000-000010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1000-000000000000}"/>
    <hyperlink ref="F100" r:id="rId2" xr:uid="{00000000-0004-0000-1000-000001000000}"/>
    <hyperlink ref="F106" r:id="rId3" xr:uid="{00000000-0004-0000-1000-000002000000}"/>
    <hyperlink ref="F113" r:id="rId4" xr:uid="{00000000-0004-0000-1000-000003000000}"/>
    <hyperlink ref="F119" r:id="rId5" xr:uid="{00000000-0004-0000-1000-000004000000}"/>
    <hyperlink ref="F151" r:id="rId6" xr:uid="{00000000-0004-0000-1000-000005000000}"/>
    <hyperlink ref="F163" r:id="rId7" xr:uid="{00000000-0004-0000-1000-000006000000}"/>
    <hyperlink ref="F178" r:id="rId8" xr:uid="{00000000-0004-0000-1000-000007000000}"/>
    <hyperlink ref="F185" r:id="rId9" xr:uid="{00000000-0004-0000-1000-000008000000}"/>
    <hyperlink ref="F199" r:id="rId10" xr:uid="{00000000-0004-0000-1000-000009000000}"/>
    <hyperlink ref="F211" r:id="rId11" xr:uid="{00000000-0004-0000-1000-00000A000000}"/>
    <hyperlink ref="F218" r:id="rId12" xr:uid="{00000000-0004-0000-1000-00000B000000}"/>
    <hyperlink ref="F225" r:id="rId13" xr:uid="{00000000-0004-0000-1000-00000C000000}"/>
    <hyperlink ref="F232" r:id="rId14" xr:uid="{00000000-0004-0000-1000-00000D000000}"/>
    <hyperlink ref="F245" r:id="rId15" xr:uid="{00000000-0004-0000-1000-00000E000000}"/>
    <hyperlink ref="F257" r:id="rId16" xr:uid="{00000000-0004-0000-1000-00000F000000}"/>
    <hyperlink ref="F268" r:id="rId17" xr:uid="{00000000-0004-0000-1000-000010000000}"/>
    <hyperlink ref="F280" r:id="rId18" xr:uid="{00000000-0004-0000-1000-000011000000}"/>
    <hyperlink ref="F284" r:id="rId19" xr:uid="{00000000-0004-0000-1000-000012000000}"/>
    <hyperlink ref="F306" r:id="rId20" xr:uid="{00000000-0004-0000-1000-000013000000}"/>
    <hyperlink ref="F309" r:id="rId21" xr:uid="{00000000-0004-0000-1000-000014000000}"/>
    <hyperlink ref="F327" r:id="rId22" xr:uid="{00000000-0004-0000-1000-000015000000}"/>
    <hyperlink ref="F330" r:id="rId23" xr:uid="{00000000-0004-0000-1000-000016000000}"/>
    <hyperlink ref="F339" r:id="rId24" xr:uid="{00000000-0004-0000-1000-000017000000}"/>
    <hyperlink ref="F348" r:id="rId25" xr:uid="{00000000-0004-0000-10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29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133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s="1" customFormat="1" ht="12" customHeight="1">
      <c r="B8" s="33"/>
      <c r="D8" s="28" t="s">
        <v>138</v>
      </c>
      <c r="L8" s="33"/>
    </row>
    <row r="9" spans="2:46" s="1" customFormat="1" ht="16.5" customHeight="1">
      <c r="B9" s="33"/>
      <c r="E9" s="287" t="s">
        <v>1179</v>
      </c>
      <c r="F9" s="325"/>
      <c r="G9" s="325"/>
      <c r="H9" s="325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9. 3. 2026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3"/>
      <c r="G18" s="293"/>
      <c r="H18" s="293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92"/>
      <c r="E27" s="298" t="s">
        <v>19</v>
      </c>
      <c r="F27" s="298"/>
      <c r="G27" s="298"/>
      <c r="H27" s="298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37</v>
      </c>
      <c r="J30" s="64">
        <f>ROUND(J87,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" customHeight="1">
      <c r="B33" s="33"/>
      <c r="D33" s="53" t="s">
        <v>41</v>
      </c>
      <c r="E33" s="28" t="s">
        <v>42</v>
      </c>
      <c r="F33" s="84">
        <f>ROUND((SUM(BE87:BE291)),  2)</f>
        <v>0</v>
      </c>
      <c r="I33" s="94">
        <v>0.21</v>
      </c>
      <c r="J33" s="84">
        <f>ROUND(((SUM(BE87:BE291))*I33),  2)</f>
        <v>0</v>
      </c>
      <c r="L33" s="33"/>
    </row>
    <row r="34" spans="2:12" s="1" customFormat="1" ht="14.4" customHeight="1">
      <c r="B34" s="33"/>
      <c r="E34" s="28" t="s">
        <v>43</v>
      </c>
      <c r="F34" s="84">
        <f>ROUND((SUM(BF87:BF291)),  2)</f>
        <v>0</v>
      </c>
      <c r="I34" s="94">
        <v>0.12</v>
      </c>
      <c r="J34" s="84">
        <f>ROUND(((SUM(BF87:BF291))*I34),  2)</f>
        <v>0</v>
      </c>
      <c r="L34" s="33"/>
    </row>
    <row r="35" spans="2:12" s="1" customFormat="1" ht="14.4" hidden="1" customHeight="1">
      <c r="B35" s="33"/>
      <c r="E35" s="28" t="s">
        <v>44</v>
      </c>
      <c r="F35" s="84">
        <f>ROUND((SUM(BG87:BG291)),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45</v>
      </c>
      <c r="F36" s="84">
        <f>ROUND((SUM(BH87:BH291)),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ROUND((SUM(BI87:BI291)),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140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Novostavba skateparkového hřiště, Bystřice pod Hostýnem revize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138</v>
      </c>
      <c r="L49" s="33"/>
    </row>
    <row r="50" spans="2:47" s="1" customFormat="1" ht="16.5" customHeight="1">
      <c r="B50" s="33"/>
      <c r="E50" s="287" t="str">
        <f>E9</f>
        <v>05 - Přeložka vnitřního vedení, osvětlení areálu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9. 3. 2026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Město Bystřice pod Hostýnem</v>
      </c>
      <c r="I54" s="28" t="s">
        <v>31</v>
      </c>
      <c r="J54" s="31" t="str">
        <f>E21</f>
        <v>Michal Langoš, Hranice na Moravě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141</v>
      </c>
      <c r="D57" s="95"/>
      <c r="E57" s="95"/>
      <c r="F57" s="95"/>
      <c r="G57" s="95"/>
      <c r="H57" s="95"/>
      <c r="I57" s="95"/>
      <c r="J57" s="102" t="s">
        <v>142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69</v>
      </c>
      <c r="J59" s="64">
        <f>J87</f>
        <v>0</v>
      </c>
      <c r="L59" s="33"/>
      <c r="AU59" s="18" t="s">
        <v>143</v>
      </c>
    </row>
    <row r="60" spans="2:47" s="8" customFormat="1" ht="24.9" customHeight="1">
      <c r="B60" s="104"/>
      <c r="D60" s="105" t="s">
        <v>144</v>
      </c>
      <c r="E60" s="106"/>
      <c r="F60" s="106"/>
      <c r="G60" s="106"/>
      <c r="H60" s="106"/>
      <c r="I60" s="106"/>
      <c r="J60" s="107">
        <f>J88</f>
        <v>0</v>
      </c>
      <c r="L60" s="104"/>
    </row>
    <row r="61" spans="2:47" s="9" customFormat="1" ht="19.95" customHeight="1">
      <c r="B61" s="108"/>
      <c r="D61" s="109" t="s">
        <v>145</v>
      </c>
      <c r="E61" s="110"/>
      <c r="F61" s="110"/>
      <c r="G61" s="110"/>
      <c r="H61" s="110"/>
      <c r="I61" s="110"/>
      <c r="J61" s="111">
        <f>J89</f>
        <v>0</v>
      </c>
      <c r="L61" s="108"/>
    </row>
    <row r="62" spans="2:47" s="8" customFormat="1" ht="24.9" customHeight="1">
      <c r="B62" s="104"/>
      <c r="D62" s="105" t="s">
        <v>293</v>
      </c>
      <c r="E62" s="106"/>
      <c r="F62" s="106"/>
      <c r="G62" s="106"/>
      <c r="H62" s="106"/>
      <c r="I62" s="106"/>
      <c r="J62" s="107">
        <f>J105</f>
        <v>0</v>
      </c>
      <c r="L62" s="104"/>
    </row>
    <row r="63" spans="2:47" s="9" customFormat="1" ht="19.95" customHeight="1">
      <c r="B63" s="108"/>
      <c r="D63" s="109" t="s">
        <v>1180</v>
      </c>
      <c r="E63" s="110"/>
      <c r="F63" s="110"/>
      <c r="G63" s="110"/>
      <c r="H63" s="110"/>
      <c r="I63" s="110"/>
      <c r="J63" s="111">
        <f>J106</f>
        <v>0</v>
      </c>
      <c r="L63" s="108"/>
    </row>
    <row r="64" spans="2:47" s="8" customFormat="1" ht="24.9" customHeight="1">
      <c r="B64" s="104"/>
      <c r="D64" s="105" t="s">
        <v>1181</v>
      </c>
      <c r="E64" s="106"/>
      <c r="F64" s="106"/>
      <c r="G64" s="106"/>
      <c r="H64" s="106"/>
      <c r="I64" s="106"/>
      <c r="J64" s="107">
        <f>J177</f>
        <v>0</v>
      </c>
      <c r="L64" s="104"/>
    </row>
    <row r="65" spans="2:12" s="9" customFormat="1" ht="19.95" customHeight="1">
      <c r="B65" s="108"/>
      <c r="D65" s="109" t="s">
        <v>1182</v>
      </c>
      <c r="E65" s="110"/>
      <c r="F65" s="110"/>
      <c r="G65" s="110"/>
      <c r="H65" s="110"/>
      <c r="I65" s="110"/>
      <c r="J65" s="111">
        <f>J178</f>
        <v>0</v>
      </c>
      <c r="L65" s="108"/>
    </row>
    <row r="66" spans="2:12" s="9" customFormat="1" ht="19.95" customHeight="1">
      <c r="B66" s="108"/>
      <c r="D66" s="109" t="s">
        <v>1183</v>
      </c>
      <c r="E66" s="110"/>
      <c r="F66" s="110"/>
      <c r="G66" s="110"/>
      <c r="H66" s="110"/>
      <c r="I66" s="110"/>
      <c r="J66" s="111">
        <f>J201</f>
        <v>0</v>
      </c>
      <c r="L66" s="108"/>
    </row>
    <row r="67" spans="2:12" s="8" customFormat="1" ht="24.9" customHeight="1">
      <c r="B67" s="104"/>
      <c r="D67" s="105" t="s">
        <v>147</v>
      </c>
      <c r="E67" s="106"/>
      <c r="F67" s="106"/>
      <c r="G67" s="106"/>
      <c r="H67" s="106"/>
      <c r="I67" s="106"/>
      <c r="J67" s="107">
        <f>J290</f>
        <v>0</v>
      </c>
      <c r="L67" s="104"/>
    </row>
    <row r="68" spans="2:12" s="1" customFormat="1" ht="21.75" customHeight="1">
      <c r="B68" s="33"/>
      <c r="L68" s="33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>
      <c r="B74" s="33"/>
      <c r="C74" s="22" t="s">
        <v>148</v>
      </c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3" t="str">
        <f>E7</f>
        <v>Novostavba skateparkového hřiště, Bystřice pod Hostýnem revize</v>
      </c>
      <c r="F77" s="324"/>
      <c r="G77" s="324"/>
      <c r="H77" s="324"/>
      <c r="L77" s="33"/>
    </row>
    <row r="78" spans="2:12" s="1" customFormat="1" ht="12" customHeight="1">
      <c r="B78" s="33"/>
      <c r="C78" s="28" t="s">
        <v>138</v>
      </c>
      <c r="L78" s="33"/>
    </row>
    <row r="79" spans="2:12" s="1" customFormat="1" ht="16.5" customHeight="1">
      <c r="B79" s="33"/>
      <c r="E79" s="287" t="str">
        <f>E9</f>
        <v>05 - Přeložka vnitřního vedení, osvětlení areálu</v>
      </c>
      <c r="F79" s="325"/>
      <c r="G79" s="325"/>
      <c r="H79" s="325"/>
      <c r="L79" s="33"/>
    </row>
    <row r="80" spans="2:12" s="1" customFormat="1" ht="6.9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F12</f>
        <v xml:space="preserve"> </v>
      </c>
      <c r="I81" s="28" t="s">
        <v>23</v>
      </c>
      <c r="J81" s="50" t="str">
        <f>IF(J12="","",J12)</f>
        <v>9. 3. 2026</v>
      </c>
      <c r="L81" s="33"/>
    </row>
    <row r="82" spans="2:65" s="1" customFormat="1" ht="6.9" customHeight="1">
      <c r="B82" s="33"/>
      <c r="L82" s="33"/>
    </row>
    <row r="83" spans="2:65" s="1" customFormat="1" ht="25.65" customHeight="1">
      <c r="B83" s="33"/>
      <c r="C83" s="28" t="s">
        <v>25</v>
      </c>
      <c r="F83" s="26" t="str">
        <f>E15</f>
        <v>Město Bystřice pod Hostýnem</v>
      </c>
      <c r="I83" s="28" t="s">
        <v>31</v>
      </c>
      <c r="J83" s="31" t="str">
        <f>E21</f>
        <v>Michal Langoš, Hranice na Moravě</v>
      </c>
      <c r="L83" s="33"/>
    </row>
    <row r="84" spans="2:65" s="1" customFormat="1" ht="15.15" customHeight="1">
      <c r="B84" s="33"/>
      <c r="C84" s="28" t="s">
        <v>29</v>
      </c>
      <c r="F84" s="26" t="str">
        <f>IF(E18="","",E18)</f>
        <v>Vyplň údaj</v>
      </c>
      <c r="I84" s="28" t="s">
        <v>34</v>
      </c>
      <c r="J84" s="31" t="str">
        <f>E24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149</v>
      </c>
      <c r="D86" s="114" t="s">
        <v>56</v>
      </c>
      <c r="E86" s="114" t="s">
        <v>52</v>
      </c>
      <c r="F86" s="114" t="s">
        <v>53</v>
      </c>
      <c r="G86" s="114" t="s">
        <v>150</v>
      </c>
      <c r="H86" s="114" t="s">
        <v>151</v>
      </c>
      <c r="I86" s="114" t="s">
        <v>152</v>
      </c>
      <c r="J86" s="114" t="s">
        <v>142</v>
      </c>
      <c r="K86" s="115" t="s">
        <v>153</v>
      </c>
      <c r="L86" s="112"/>
      <c r="M86" s="57" t="s">
        <v>19</v>
      </c>
      <c r="N86" s="58" t="s">
        <v>41</v>
      </c>
      <c r="O86" s="58" t="s">
        <v>154</v>
      </c>
      <c r="P86" s="58" t="s">
        <v>155</v>
      </c>
      <c r="Q86" s="58" t="s">
        <v>156</v>
      </c>
      <c r="R86" s="58" t="s">
        <v>157</v>
      </c>
      <c r="S86" s="58" t="s">
        <v>158</v>
      </c>
      <c r="T86" s="59" t="s">
        <v>159</v>
      </c>
    </row>
    <row r="87" spans="2:65" s="1" customFormat="1" ht="22.8" customHeight="1">
      <c r="B87" s="33"/>
      <c r="C87" s="62" t="s">
        <v>160</v>
      </c>
      <c r="J87" s="116">
        <f>BK87</f>
        <v>0</v>
      </c>
      <c r="L87" s="33"/>
      <c r="M87" s="60"/>
      <c r="N87" s="51"/>
      <c r="O87" s="51"/>
      <c r="P87" s="117">
        <f>P88+P105+P177+P290</f>
        <v>0</v>
      </c>
      <c r="Q87" s="51"/>
      <c r="R87" s="117">
        <f>R88+R105+R177+R290</f>
        <v>37.152883700000004</v>
      </c>
      <c r="S87" s="51"/>
      <c r="T87" s="118">
        <f>T88+T105+T177+T290</f>
        <v>0</v>
      </c>
      <c r="AT87" s="18" t="s">
        <v>70</v>
      </c>
      <c r="AU87" s="18" t="s">
        <v>143</v>
      </c>
      <c r="BK87" s="119">
        <f>BK88+BK105+BK177+BK290</f>
        <v>0</v>
      </c>
    </row>
    <row r="88" spans="2:65" s="11" customFormat="1" ht="25.95" customHeight="1">
      <c r="B88" s="120"/>
      <c r="D88" s="121" t="s">
        <v>70</v>
      </c>
      <c r="E88" s="122" t="s">
        <v>161</v>
      </c>
      <c r="F88" s="122" t="s">
        <v>162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79</v>
      </c>
      <c r="AT88" s="128" t="s">
        <v>70</v>
      </c>
      <c r="AU88" s="128" t="s">
        <v>71</v>
      </c>
      <c r="AY88" s="121" t="s">
        <v>163</v>
      </c>
      <c r="BK88" s="129">
        <f>BK89</f>
        <v>0</v>
      </c>
    </row>
    <row r="89" spans="2:65" s="11" customFormat="1" ht="22.8" customHeight="1">
      <c r="B89" s="120"/>
      <c r="D89" s="121" t="s">
        <v>70</v>
      </c>
      <c r="E89" s="130" t="s">
        <v>79</v>
      </c>
      <c r="F89" s="130" t="s">
        <v>164</v>
      </c>
      <c r="I89" s="123"/>
      <c r="J89" s="131">
        <f>BK89</f>
        <v>0</v>
      </c>
      <c r="L89" s="120"/>
      <c r="M89" s="125"/>
      <c r="P89" s="126">
        <f>SUM(P90:P104)</f>
        <v>0</v>
      </c>
      <c r="R89" s="126">
        <f>SUM(R90:R104)</f>
        <v>0</v>
      </c>
      <c r="T89" s="127">
        <f>SUM(T90:T104)</f>
        <v>0</v>
      </c>
      <c r="AR89" s="121" t="s">
        <v>79</v>
      </c>
      <c r="AT89" s="128" t="s">
        <v>70</v>
      </c>
      <c r="AU89" s="128" t="s">
        <v>79</v>
      </c>
      <c r="AY89" s="121" t="s">
        <v>163</v>
      </c>
      <c r="BK89" s="129">
        <f>SUM(BK90:BK104)</f>
        <v>0</v>
      </c>
    </row>
    <row r="90" spans="2:65" s="1" customFormat="1" ht="24.15" customHeight="1">
      <c r="B90" s="33"/>
      <c r="C90" s="132" t="s">
        <v>79</v>
      </c>
      <c r="D90" s="132" t="s">
        <v>165</v>
      </c>
      <c r="E90" s="133" t="s">
        <v>1184</v>
      </c>
      <c r="F90" s="134" t="s">
        <v>1185</v>
      </c>
      <c r="G90" s="135" t="s">
        <v>191</v>
      </c>
      <c r="H90" s="136">
        <v>17.079999999999998</v>
      </c>
      <c r="I90" s="137"/>
      <c r="J90" s="138">
        <f>ROUND(I90*H90,2)</f>
        <v>0</v>
      </c>
      <c r="K90" s="134" t="s">
        <v>169</v>
      </c>
      <c r="L90" s="33"/>
      <c r="M90" s="139" t="s">
        <v>19</v>
      </c>
      <c r="N90" s="140" t="s">
        <v>42</v>
      </c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143" t="s">
        <v>170</v>
      </c>
      <c r="AT90" s="143" t="s">
        <v>165</v>
      </c>
      <c r="AU90" s="143" t="s">
        <v>81</v>
      </c>
      <c r="AY90" s="18" t="s">
        <v>163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79</v>
      </c>
      <c r="BK90" s="144">
        <f>ROUND(I90*H90,2)</f>
        <v>0</v>
      </c>
      <c r="BL90" s="18" t="s">
        <v>170</v>
      </c>
      <c r="BM90" s="143" t="s">
        <v>1186</v>
      </c>
    </row>
    <row r="91" spans="2:65" s="1" customFormat="1" ht="10.199999999999999">
      <c r="B91" s="33"/>
      <c r="D91" s="145" t="s">
        <v>172</v>
      </c>
      <c r="F91" s="146" t="s">
        <v>1187</v>
      </c>
      <c r="I91" s="147"/>
      <c r="L91" s="33"/>
      <c r="M91" s="148"/>
      <c r="T91" s="54"/>
      <c r="AT91" s="18" t="s">
        <v>172</v>
      </c>
      <c r="AU91" s="18" t="s">
        <v>81</v>
      </c>
    </row>
    <row r="92" spans="2:65" s="12" customFormat="1" ht="10.199999999999999">
      <c r="B92" s="149"/>
      <c r="D92" s="150" t="s">
        <v>174</v>
      </c>
      <c r="E92" s="151" t="s">
        <v>19</v>
      </c>
      <c r="F92" s="152" t="s">
        <v>1188</v>
      </c>
      <c r="H92" s="151" t="s">
        <v>19</v>
      </c>
      <c r="I92" s="153"/>
      <c r="L92" s="149"/>
      <c r="M92" s="154"/>
      <c r="T92" s="155"/>
      <c r="AT92" s="151" t="s">
        <v>174</v>
      </c>
      <c r="AU92" s="151" t="s">
        <v>81</v>
      </c>
      <c r="AV92" s="12" t="s">
        <v>79</v>
      </c>
      <c r="AW92" s="12" t="s">
        <v>33</v>
      </c>
      <c r="AX92" s="12" t="s">
        <v>71</v>
      </c>
      <c r="AY92" s="151" t="s">
        <v>163</v>
      </c>
    </row>
    <row r="93" spans="2:65" s="13" customFormat="1" ht="10.199999999999999">
      <c r="B93" s="156"/>
      <c r="D93" s="150" t="s">
        <v>174</v>
      </c>
      <c r="E93" s="157" t="s">
        <v>19</v>
      </c>
      <c r="F93" s="158" t="s">
        <v>1189</v>
      </c>
      <c r="H93" s="159">
        <v>17.079999999999998</v>
      </c>
      <c r="I93" s="160"/>
      <c r="L93" s="156"/>
      <c r="M93" s="161"/>
      <c r="T93" s="162"/>
      <c r="AT93" s="157" t="s">
        <v>174</v>
      </c>
      <c r="AU93" s="157" t="s">
        <v>81</v>
      </c>
      <c r="AV93" s="13" t="s">
        <v>81</v>
      </c>
      <c r="AW93" s="13" t="s">
        <v>33</v>
      </c>
      <c r="AX93" s="13" t="s">
        <v>71</v>
      </c>
      <c r="AY93" s="157" t="s">
        <v>163</v>
      </c>
    </row>
    <row r="94" spans="2:65" s="14" customFormat="1" ht="10.199999999999999">
      <c r="B94" s="163"/>
      <c r="D94" s="150" t="s">
        <v>174</v>
      </c>
      <c r="E94" s="164" t="s">
        <v>19</v>
      </c>
      <c r="F94" s="165" t="s">
        <v>177</v>
      </c>
      <c r="H94" s="166">
        <v>17.079999999999998</v>
      </c>
      <c r="I94" s="167"/>
      <c r="L94" s="163"/>
      <c r="M94" s="168"/>
      <c r="T94" s="169"/>
      <c r="AT94" s="164" t="s">
        <v>174</v>
      </c>
      <c r="AU94" s="164" t="s">
        <v>81</v>
      </c>
      <c r="AV94" s="14" t="s">
        <v>170</v>
      </c>
      <c r="AW94" s="14" t="s">
        <v>33</v>
      </c>
      <c r="AX94" s="14" t="s">
        <v>79</v>
      </c>
      <c r="AY94" s="164" t="s">
        <v>163</v>
      </c>
    </row>
    <row r="95" spans="2:65" s="1" customFormat="1" ht="24.15" customHeight="1">
      <c r="B95" s="33"/>
      <c r="C95" s="132" t="s">
        <v>81</v>
      </c>
      <c r="D95" s="132" t="s">
        <v>165</v>
      </c>
      <c r="E95" s="133" t="s">
        <v>1190</v>
      </c>
      <c r="F95" s="134" t="s">
        <v>1191</v>
      </c>
      <c r="G95" s="135" t="s">
        <v>191</v>
      </c>
      <c r="H95" s="136">
        <v>17.079999999999998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1192</v>
      </c>
    </row>
    <row r="96" spans="2:65" s="1" customFormat="1" ht="10.199999999999999">
      <c r="B96" s="33"/>
      <c r="D96" s="145" t="s">
        <v>172</v>
      </c>
      <c r="F96" s="146" t="s">
        <v>1193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1188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3" customFormat="1" ht="10.199999999999999">
      <c r="B98" s="156"/>
      <c r="D98" s="150" t="s">
        <v>174</v>
      </c>
      <c r="E98" s="157" t="s">
        <v>19</v>
      </c>
      <c r="F98" s="158" t="s">
        <v>1189</v>
      </c>
      <c r="H98" s="159">
        <v>17.079999999999998</v>
      </c>
      <c r="I98" s="160"/>
      <c r="L98" s="156"/>
      <c r="M98" s="161"/>
      <c r="T98" s="162"/>
      <c r="AT98" s="157" t="s">
        <v>174</v>
      </c>
      <c r="AU98" s="157" t="s">
        <v>81</v>
      </c>
      <c r="AV98" s="13" t="s">
        <v>81</v>
      </c>
      <c r="AW98" s="13" t="s">
        <v>33</v>
      </c>
      <c r="AX98" s="13" t="s">
        <v>71</v>
      </c>
      <c r="AY98" s="157" t="s">
        <v>163</v>
      </c>
    </row>
    <row r="99" spans="2:65" s="14" customFormat="1" ht="10.199999999999999">
      <c r="B99" s="163"/>
      <c r="D99" s="150" t="s">
        <v>174</v>
      </c>
      <c r="E99" s="164" t="s">
        <v>19</v>
      </c>
      <c r="F99" s="165" t="s">
        <v>177</v>
      </c>
      <c r="H99" s="166">
        <v>17.079999999999998</v>
      </c>
      <c r="I99" s="167"/>
      <c r="L99" s="163"/>
      <c r="M99" s="168"/>
      <c r="T99" s="169"/>
      <c r="AT99" s="164" t="s">
        <v>174</v>
      </c>
      <c r="AU99" s="164" t="s">
        <v>81</v>
      </c>
      <c r="AV99" s="14" t="s">
        <v>170</v>
      </c>
      <c r="AW99" s="14" t="s">
        <v>33</v>
      </c>
      <c r="AX99" s="14" t="s">
        <v>79</v>
      </c>
      <c r="AY99" s="164" t="s">
        <v>163</v>
      </c>
    </row>
    <row r="100" spans="2:65" s="1" customFormat="1" ht="24.15" customHeight="1">
      <c r="B100" s="33"/>
      <c r="C100" s="132" t="s">
        <v>182</v>
      </c>
      <c r="D100" s="132" t="s">
        <v>165</v>
      </c>
      <c r="E100" s="133" t="s">
        <v>1194</v>
      </c>
      <c r="F100" s="134" t="s">
        <v>1195</v>
      </c>
      <c r="G100" s="135" t="s">
        <v>191</v>
      </c>
      <c r="H100" s="136">
        <v>17.079999999999998</v>
      </c>
      <c r="I100" s="137"/>
      <c r="J100" s="138">
        <f>ROUND(I100*H100,2)</f>
        <v>0</v>
      </c>
      <c r="K100" s="134" t="s">
        <v>169</v>
      </c>
      <c r="L100" s="33"/>
      <c r="M100" s="139" t="s">
        <v>19</v>
      </c>
      <c r="N100" s="140" t="s">
        <v>42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170</v>
      </c>
      <c r="AT100" s="143" t="s">
        <v>165</v>
      </c>
      <c r="AU100" s="143" t="s">
        <v>81</v>
      </c>
      <c r="AY100" s="18" t="s">
        <v>163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79</v>
      </c>
      <c r="BK100" s="144">
        <f>ROUND(I100*H100,2)</f>
        <v>0</v>
      </c>
      <c r="BL100" s="18" t="s">
        <v>170</v>
      </c>
      <c r="BM100" s="143" t="s">
        <v>1196</v>
      </c>
    </row>
    <row r="101" spans="2:65" s="1" customFormat="1" ht="10.199999999999999">
      <c r="B101" s="33"/>
      <c r="D101" s="145" t="s">
        <v>172</v>
      </c>
      <c r="F101" s="146" t="s">
        <v>1197</v>
      </c>
      <c r="I101" s="147"/>
      <c r="L101" s="33"/>
      <c r="M101" s="148"/>
      <c r="T101" s="54"/>
      <c r="AT101" s="18" t="s">
        <v>172</v>
      </c>
      <c r="AU101" s="18" t="s">
        <v>81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1188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1189</v>
      </c>
      <c r="H103" s="159">
        <v>17.079999999999998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4" customFormat="1" ht="10.199999999999999">
      <c r="B104" s="163"/>
      <c r="D104" s="150" t="s">
        <v>174</v>
      </c>
      <c r="E104" s="164" t="s">
        <v>19</v>
      </c>
      <c r="F104" s="165" t="s">
        <v>177</v>
      </c>
      <c r="H104" s="166">
        <v>17.079999999999998</v>
      </c>
      <c r="I104" s="167"/>
      <c r="L104" s="163"/>
      <c r="M104" s="168"/>
      <c r="T104" s="169"/>
      <c r="AT104" s="164" t="s">
        <v>174</v>
      </c>
      <c r="AU104" s="164" t="s">
        <v>81</v>
      </c>
      <c r="AV104" s="14" t="s">
        <v>170</v>
      </c>
      <c r="AW104" s="14" t="s">
        <v>33</v>
      </c>
      <c r="AX104" s="14" t="s">
        <v>79</v>
      </c>
      <c r="AY104" s="164" t="s">
        <v>163</v>
      </c>
    </row>
    <row r="105" spans="2:65" s="11" customFormat="1" ht="25.95" customHeight="1">
      <c r="B105" s="120"/>
      <c r="D105" s="121" t="s">
        <v>70</v>
      </c>
      <c r="E105" s="122" t="s">
        <v>325</v>
      </c>
      <c r="F105" s="122" t="s">
        <v>326</v>
      </c>
      <c r="I105" s="123"/>
      <c r="J105" s="124">
        <f>BK105</f>
        <v>0</v>
      </c>
      <c r="L105" s="120"/>
      <c r="M105" s="125"/>
      <c r="P105" s="126">
        <f>P106</f>
        <v>0</v>
      </c>
      <c r="R105" s="126">
        <f>R106</f>
        <v>0.66051000000000004</v>
      </c>
      <c r="T105" s="127">
        <f>T106</f>
        <v>0</v>
      </c>
      <c r="AR105" s="121" t="s">
        <v>81</v>
      </c>
      <c r="AT105" s="128" t="s">
        <v>70</v>
      </c>
      <c r="AU105" s="128" t="s">
        <v>71</v>
      </c>
      <c r="AY105" s="121" t="s">
        <v>163</v>
      </c>
      <c r="BK105" s="129">
        <f>BK106</f>
        <v>0</v>
      </c>
    </row>
    <row r="106" spans="2:65" s="11" customFormat="1" ht="22.8" customHeight="1">
      <c r="B106" s="120"/>
      <c r="D106" s="121" t="s">
        <v>70</v>
      </c>
      <c r="E106" s="130" t="s">
        <v>1198</v>
      </c>
      <c r="F106" s="130" t="s">
        <v>1199</v>
      </c>
      <c r="I106" s="123"/>
      <c r="J106" s="131">
        <f>BK106</f>
        <v>0</v>
      </c>
      <c r="L106" s="120"/>
      <c r="M106" s="125"/>
      <c r="P106" s="126">
        <f>SUM(P107:P176)</f>
        <v>0</v>
      </c>
      <c r="R106" s="126">
        <f>SUM(R107:R176)</f>
        <v>0.66051000000000004</v>
      </c>
      <c r="T106" s="127">
        <f>SUM(T107:T176)</f>
        <v>0</v>
      </c>
      <c r="AR106" s="121" t="s">
        <v>81</v>
      </c>
      <c r="AT106" s="128" t="s">
        <v>70</v>
      </c>
      <c r="AU106" s="128" t="s">
        <v>79</v>
      </c>
      <c r="AY106" s="121" t="s">
        <v>163</v>
      </c>
      <c r="BK106" s="129">
        <f>SUM(BK107:BK176)</f>
        <v>0</v>
      </c>
    </row>
    <row r="107" spans="2:65" s="1" customFormat="1" ht="24.15" customHeight="1">
      <c r="B107" s="33"/>
      <c r="C107" s="132" t="s">
        <v>170</v>
      </c>
      <c r="D107" s="132" t="s">
        <v>165</v>
      </c>
      <c r="E107" s="133" t="s">
        <v>1200</v>
      </c>
      <c r="F107" s="134" t="s">
        <v>1201</v>
      </c>
      <c r="G107" s="135" t="s">
        <v>445</v>
      </c>
      <c r="H107" s="136">
        <v>215</v>
      </c>
      <c r="I107" s="137"/>
      <c r="J107" s="138">
        <f>ROUND(I107*H107,2)</f>
        <v>0</v>
      </c>
      <c r="K107" s="134" t="s">
        <v>169</v>
      </c>
      <c r="L107" s="33"/>
      <c r="M107" s="139" t="s">
        <v>19</v>
      </c>
      <c r="N107" s="140" t="s">
        <v>42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266</v>
      </c>
      <c r="AT107" s="143" t="s">
        <v>165</v>
      </c>
      <c r="AU107" s="143" t="s">
        <v>81</v>
      </c>
      <c r="AY107" s="18" t="s">
        <v>163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79</v>
      </c>
      <c r="BK107" s="144">
        <f>ROUND(I107*H107,2)</f>
        <v>0</v>
      </c>
      <c r="BL107" s="18" t="s">
        <v>266</v>
      </c>
      <c r="BM107" s="143" t="s">
        <v>1202</v>
      </c>
    </row>
    <row r="108" spans="2:65" s="1" customFormat="1" ht="10.199999999999999">
      <c r="B108" s="33"/>
      <c r="D108" s="145" t="s">
        <v>172</v>
      </c>
      <c r="F108" s="146" t="s">
        <v>1203</v>
      </c>
      <c r="I108" s="147"/>
      <c r="L108" s="33"/>
      <c r="M108" s="148"/>
      <c r="T108" s="54"/>
      <c r="AT108" s="18" t="s">
        <v>172</v>
      </c>
      <c r="AU108" s="18" t="s">
        <v>81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1204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3" customFormat="1" ht="10.199999999999999">
      <c r="B110" s="156"/>
      <c r="D110" s="150" t="s">
        <v>174</v>
      </c>
      <c r="E110" s="157" t="s">
        <v>19</v>
      </c>
      <c r="F110" s="158" t="s">
        <v>1205</v>
      </c>
      <c r="H110" s="159">
        <v>215</v>
      </c>
      <c r="I110" s="160"/>
      <c r="L110" s="156"/>
      <c r="M110" s="161"/>
      <c r="T110" s="162"/>
      <c r="AT110" s="157" t="s">
        <v>174</v>
      </c>
      <c r="AU110" s="157" t="s">
        <v>81</v>
      </c>
      <c r="AV110" s="13" t="s">
        <v>81</v>
      </c>
      <c r="AW110" s="13" t="s">
        <v>33</v>
      </c>
      <c r="AX110" s="13" t="s">
        <v>71</v>
      </c>
      <c r="AY110" s="157" t="s">
        <v>163</v>
      </c>
    </row>
    <row r="111" spans="2:65" s="14" customFormat="1" ht="10.199999999999999">
      <c r="B111" s="163"/>
      <c r="D111" s="150" t="s">
        <v>174</v>
      </c>
      <c r="E111" s="164" t="s">
        <v>19</v>
      </c>
      <c r="F111" s="165" t="s">
        <v>177</v>
      </c>
      <c r="H111" s="166">
        <v>215</v>
      </c>
      <c r="I111" s="167"/>
      <c r="L111" s="163"/>
      <c r="M111" s="168"/>
      <c r="T111" s="169"/>
      <c r="AT111" s="164" t="s">
        <v>174</v>
      </c>
      <c r="AU111" s="164" t="s">
        <v>81</v>
      </c>
      <c r="AV111" s="14" t="s">
        <v>170</v>
      </c>
      <c r="AW111" s="14" t="s">
        <v>33</v>
      </c>
      <c r="AX111" s="14" t="s">
        <v>79</v>
      </c>
      <c r="AY111" s="164" t="s">
        <v>163</v>
      </c>
    </row>
    <row r="112" spans="2:65" s="1" customFormat="1" ht="16.5" customHeight="1">
      <c r="B112" s="33"/>
      <c r="C112" s="178" t="s">
        <v>195</v>
      </c>
      <c r="D112" s="178" t="s">
        <v>241</v>
      </c>
      <c r="E112" s="179" t="s">
        <v>1206</v>
      </c>
      <c r="F112" s="180" t="s">
        <v>1207</v>
      </c>
      <c r="G112" s="181" t="s">
        <v>445</v>
      </c>
      <c r="H112" s="182">
        <v>247.25</v>
      </c>
      <c r="I112" s="183"/>
      <c r="J112" s="184">
        <f>ROUND(I112*H112,2)</f>
        <v>0</v>
      </c>
      <c r="K112" s="180" t="s">
        <v>169</v>
      </c>
      <c r="L112" s="185"/>
      <c r="M112" s="186" t="s">
        <v>19</v>
      </c>
      <c r="N112" s="187" t="s">
        <v>42</v>
      </c>
      <c r="P112" s="141">
        <f>O112*H112</f>
        <v>0</v>
      </c>
      <c r="Q112" s="141">
        <v>7.6999999999999996E-4</v>
      </c>
      <c r="R112" s="141">
        <f>Q112*H112</f>
        <v>0.19038249999999998</v>
      </c>
      <c r="S112" s="141">
        <v>0</v>
      </c>
      <c r="T112" s="142">
        <f>S112*H112</f>
        <v>0</v>
      </c>
      <c r="AR112" s="143" t="s">
        <v>340</v>
      </c>
      <c r="AT112" s="143" t="s">
        <v>241</v>
      </c>
      <c r="AU112" s="143" t="s">
        <v>81</v>
      </c>
      <c r="AY112" s="18" t="s">
        <v>163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79</v>
      </c>
      <c r="BK112" s="144">
        <f>ROUND(I112*H112,2)</f>
        <v>0</v>
      </c>
      <c r="BL112" s="18" t="s">
        <v>266</v>
      </c>
      <c r="BM112" s="143" t="s">
        <v>1208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1204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1205</v>
      </c>
      <c r="H114" s="159">
        <v>215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4" customFormat="1" ht="10.199999999999999">
      <c r="B115" s="163"/>
      <c r="D115" s="150" t="s">
        <v>174</v>
      </c>
      <c r="E115" s="164" t="s">
        <v>19</v>
      </c>
      <c r="F115" s="165" t="s">
        <v>177</v>
      </c>
      <c r="H115" s="166">
        <v>215</v>
      </c>
      <c r="I115" s="167"/>
      <c r="L115" s="163"/>
      <c r="M115" s="168"/>
      <c r="T115" s="169"/>
      <c r="AT115" s="164" t="s">
        <v>174</v>
      </c>
      <c r="AU115" s="164" t="s">
        <v>81</v>
      </c>
      <c r="AV115" s="14" t="s">
        <v>170</v>
      </c>
      <c r="AW115" s="14" t="s">
        <v>33</v>
      </c>
      <c r="AX115" s="14" t="s">
        <v>79</v>
      </c>
      <c r="AY115" s="164" t="s">
        <v>163</v>
      </c>
    </row>
    <row r="116" spans="2:65" s="13" customFormat="1" ht="10.199999999999999">
      <c r="B116" s="156"/>
      <c r="D116" s="150" t="s">
        <v>174</v>
      </c>
      <c r="F116" s="158" t="s">
        <v>1209</v>
      </c>
      <c r="H116" s="159">
        <v>247.25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4</v>
      </c>
      <c r="AX116" s="13" t="s">
        <v>79</v>
      </c>
      <c r="AY116" s="157" t="s">
        <v>163</v>
      </c>
    </row>
    <row r="117" spans="2:65" s="1" customFormat="1" ht="24.15" customHeight="1">
      <c r="B117" s="33"/>
      <c r="C117" s="132" t="s">
        <v>201</v>
      </c>
      <c r="D117" s="132" t="s">
        <v>165</v>
      </c>
      <c r="E117" s="133" t="s">
        <v>1210</v>
      </c>
      <c r="F117" s="134" t="s">
        <v>1211</v>
      </c>
      <c r="G117" s="135" t="s">
        <v>445</v>
      </c>
      <c r="H117" s="136">
        <v>75</v>
      </c>
      <c r="I117" s="137"/>
      <c r="J117" s="138">
        <f>ROUND(I117*H117,2)</f>
        <v>0</v>
      </c>
      <c r="K117" s="134" t="s">
        <v>169</v>
      </c>
      <c r="L117" s="33"/>
      <c r="M117" s="139" t="s">
        <v>19</v>
      </c>
      <c r="N117" s="140" t="s">
        <v>42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266</v>
      </c>
      <c r="AT117" s="143" t="s">
        <v>165</v>
      </c>
      <c r="AU117" s="143" t="s">
        <v>81</v>
      </c>
      <c r="AY117" s="18" t="s">
        <v>163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0</v>
      </c>
      <c r="BL117" s="18" t="s">
        <v>266</v>
      </c>
      <c r="BM117" s="143" t="s">
        <v>1212</v>
      </c>
    </row>
    <row r="118" spans="2:65" s="1" customFormat="1" ht="10.199999999999999">
      <c r="B118" s="33"/>
      <c r="D118" s="145" t="s">
        <v>172</v>
      </c>
      <c r="F118" s="146" t="s">
        <v>1213</v>
      </c>
      <c r="I118" s="147"/>
      <c r="L118" s="33"/>
      <c r="M118" s="148"/>
      <c r="T118" s="54"/>
      <c r="AT118" s="18" t="s">
        <v>172</v>
      </c>
      <c r="AU118" s="18" t="s">
        <v>81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1214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1215</v>
      </c>
      <c r="H120" s="159">
        <v>75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4" customFormat="1" ht="10.199999999999999">
      <c r="B121" s="163"/>
      <c r="D121" s="150" t="s">
        <v>174</v>
      </c>
      <c r="E121" s="164" t="s">
        <v>19</v>
      </c>
      <c r="F121" s="165" t="s">
        <v>177</v>
      </c>
      <c r="H121" s="166">
        <v>75</v>
      </c>
      <c r="I121" s="167"/>
      <c r="L121" s="163"/>
      <c r="M121" s="168"/>
      <c r="T121" s="169"/>
      <c r="AT121" s="164" t="s">
        <v>174</v>
      </c>
      <c r="AU121" s="164" t="s">
        <v>81</v>
      </c>
      <c r="AV121" s="14" t="s">
        <v>170</v>
      </c>
      <c r="AW121" s="14" t="s">
        <v>33</v>
      </c>
      <c r="AX121" s="14" t="s">
        <v>79</v>
      </c>
      <c r="AY121" s="164" t="s">
        <v>163</v>
      </c>
    </row>
    <row r="122" spans="2:65" s="1" customFormat="1" ht="16.5" customHeight="1">
      <c r="B122" s="33"/>
      <c r="C122" s="178" t="s">
        <v>211</v>
      </c>
      <c r="D122" s="178" t="s">
        <v>241</v>
      </c>
      <c r="E122" s="179" t="s">
        <v>1216</v>
      </c>
      <c r="F122" s="180" t="s">
        <v>1217</v>
      </c>
      <c r="G122" s="181" t="s">
        <v>445</v>
      </c>
      <c r="H122" s="182">
        <v>86.25</v>
      </c>
      <c r="I122" s="183"/>
      <c r="J122" s="184">
        <f>ROUND(I122*H122,2)</f>
        <v>0</v>
      </c>
      <c r="K122" s="180" t="s">
        <v>169</v>
      </c>
      <c r="L122" s="185"/>
      <c r="M122" s="186" t="s">
        <v>19</v>
      </c>
      <c r="N122" s="187" t="s">
        <v>42</v>
      </c>
      <c r="P122" s="141">
        <f>O122*H122</f>
        <v>0</v>
      </c>
      <c r="Q122" s="141">
        <v>1.83E-3</v>
      </c>
      <c r="R122" s="141">
        <f>Q122*H122</f>
        <v>0.15783749999999999</v>
      </c>
      <c r="S122" s="141">
        <v>0</v>
      </c>
      <c r="T122" s="142">
        <f>S122*H122</f>
        <v>0</v>
      </c>
      <c r="AR122" s="143" t="s">
        <v>340</v>
      </c>
      <c r="AT122" s="143" t="s">
        <v>241</v>
      </c>
      <c r="AU122" s="143" t="s">
        <v>81</v>
      </c>
      <c r="AY122" s="18" t="s">
        <v>163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79</v>
      </c>
      <c r="BK122" s="144">
        <f>ROUND(I122*H122,2)</f>
        <v>0</v>
      </c>
      <c r="BL122" s="18" t="s">
        <v>266</v>
      </c>
      <c r="BM122" s="143" t="s">
        <v>1218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1214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1215</v>
      </c>
      <c r="H124" s="159">
        <v>75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4" customFormat="1" ht="10.199999999999999">
      <c r="B125" s="163"/>
      <c r="D125" s="150" t="s">
        <v>174</v>
      </c>
      <c r="E125" s="164" t="s">
        <v>19</v>
      </c>
      <c r="F125" s="165" t="s">
        <v>177</v>
      </c>
      <c r="H125" s="166">
        <v>75</v>
      </c>
      <c r="I125" s="167"/>
      <c r="L125" s="163"/>
      <c r="M125" s="168"/>
      <c r="T125" s="169"/>
      <c r="AT125" s="164" t="s">
        <v>174</v>
      </c>
      <c r="AU125" s="164" t="s">
        <v>81</v>
      </c>
      <c r="AV125" s="14" t="s">
        <v>170</v>
      </c>
      <c r="AW125" s="14" t="s">
        <v>33</v>
      </c>
      <c r="AX125" s="14" t="s">
        <v>79</v>
      </c>
      <c r="AY125" s="164" t="s">
        <v>163</v>
      </c>
    </row>
    <row r="126" spans="2:65" s="13" customFormat="1" ht="10.199999999999999">
      <c r="B126" s="156"/>
      <c r="D126" s="150" t="s">
        <v>174</v>
      </c>
      <c r="F126" s="158" t="s">
        <v>1219</v>
      </c>
      <c r="H126" s="159">
        <v>86.25</v>
      </c>
      <c r="I126" s="160"/>
      <c r="L126" s="156"/>
      <c r="M126" s="161"/>
      <c r="T126" s="162"/>
      <c r="AT126" s="157" t="s">
        <v>174</v>
      </c>
      <c r="AU126" s="157" t="s">
        <v>81</v>
      </c>
      <c r="AV126" s="13" t="s">
        <v>81</v>
      </c>
      <c r="AW126" s="13" t="s">
        <v>4</v>
      </c>
      <c r="AX126" s="13" t="s">
        <v>79</v>
      </c>
      <c r="AY126" s="157" t="s">
        <v>163</v>
      </c>
    </row>
    <row r="127" spans="2:65" s="1" customFormat="1" ht="21.75" customHeight="1">
      <c r="B127" s="33"/>
      <c r="C127" s="132" t="s">
        <v>176</v>
      </c>
      <c r="D127" s="132" t="s">
        <v>165</v>
      </c>
      <c r="E127" s="133" t="s">
        <v>1220</v>
      </c>
      <c r="F127" s="134" t="s">
        <v>1221</v>
      </c>
      <c r="G127" s="135" t="s">
        <v>168</v>
      </c>
      <c r="H127" s="136">
        <v>2</v>
      </c>
      <c r="I127" s="137"/>
      <c r="J127" s="138">
        <f>ROUND(I127*H127,2)</f>
        <v>0</v>
      </c>
      <c r="K127" s="134" t="s">
        <v>169</v>
      </c>
      <c r="L127" s="33"/>
      <c r="M127" s="139" t="s">
        <v>19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266</v>
      </c>
      <c r="AT127" s="143" t="s">
        <v>165</v>
      </c>
      <c r="AU127" s="143" t="s">
        <v>81</v>
      </c>
      <c r="AY127" s="18" t="s">
        <v>163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79</v>
      </c>
      <c r="BK127" s="144">
        <f>ROUND(I127*H127,2)</f>
        <v>0</v>
      </c>
      <c r="BL127" s="18" t="s">
        <v>266</v>
      </c>
      <c r="BM127" s="143" t="s">
        <v>1222</v>
      </c>
    </row>
    <row r="128" spans="2:65" s="1" customFormat="1" ht="10.199999999999999">
      <c r="B128" s="33"/>
      <c r="D128" s="145" t="s">
        <v>172</v>
      </c>
      <c r="F128" s="146" t="s">
        <v>1223</v>
      </c>
      <c r="I128" s="147"/>
      <c r="L128" s="33"/>
      <c r="M128" s="148"/>
      <c r="T128" s="54"/>
      <c r="AT128" s="18" t="s">
        <v>172</v>
      </c>
      <c r="AU128" s="18" t="s">
        <v>81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1204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3" customFormat="1" ht="10.199999999999999">
      <c r="B130" s="156"/>
      <c r="D130" s="150" t="s">
        <v>174</v>
      </c>
      <c r="E130" s="157" t="s">
        <v>19</v>
      </c>
      <c r="F130" s="158" t="s">
        <v>79</v>
      </c>
      <c r="H130" s="159">
        <v>1</v>
      </c>
      <c r="I130" s="160"/>
      <c r="L130" s="156"/>
      <c r="M130" s="161"/>
      <c r="T130" s="162"/>
      <c r="AT130" s="157" t="s">
        <v>174</v>
      </c>
      <c r="AU130" s="157" t="s">
        <v>81</v>
      </c>
      <c r="AV130" s="13" t="s">
        <v>81</v>
      </c>
      <c r="AW130" s="13" t="s">
        <v>33</v>
      </c>
      <c r="AX130" s="13" t="s">
        <v>71</v>
      </c>
      <c r="AY130" s="157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1214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3" customFormat="1" ht="10.199999999999999">
      <c r="B132" s="156"/>
      <c r="D132" s="150" t="s">
        <v>174</v>
      </c>
      <c r="E132" s="157" t="s">
        <v>19</v>
      </c>
      <c r="F132" s="158" t="s">
        <v>79</v>
      </c>
      <c r="H132" s="159">
        <v>1</v>
      </c>
      <c r="I132" s="160"/>
      <c r="L132" s="156"/>
      <c r="M132" s="161"/>
      <c r="T132" s="162"/>
      <c r="AT132" s="157" t="s">
        <v>174</v>
      </c>
      <c r="AU132" s="157" t="s">
        <v>81</v>
      </c>
      <c r="AV132" s="13" t="s">
        <v>81</v>
      </c>
      <c r="AW132" s="13" t="s">
        <v>33</v>
      </c>
      <c r="AX132" s="13" t="s">
        <v>71</v>
      </c>
      <c r="AY132" s="157" t="s">
        <v>163</v>
      </c>
    </row>
    <row r="133" spans="2:65" s="14" customFormat="1" ht="10.199999999999999">
      <c r="B133" s="163"/>
      <c r="D133" s="150" t="s">
        <v>174</v>
      </c>
      <c r="E133" s="164" t="s">
        <v>19</v>
      </c>
      <c r="F133" s="165" t="s">
        <v>177</v>
      </c>
      <c r="H133" s="166">
        <v>2</v>
      </c>
      <c r="I133" s="167"/>
      <c r="L133" s="163"/>
      <c r="M133" s="168"/>
      <c r="T133" s="169"/>
      <c r="AT133" s="164" t="s">
        <v>174</v>
      </c>
      <c r="AU133" s="164" t="s">
        <v>81</v>
      </c>
      <c r="AV133" s="14" t="s">
        <v>170</v>
      </c>
      <c r="AW133" s="14" t="s">
        <v>33</v>
      </c>
      <c r="AX133" s="14" t="s">
        <v>79</v>
      </c>
      <c r="AY133" s="164" t="s">
        <v>163</v>
      </c>
    </row>
    <row r="134" spans="2:65" s="1" customFormat="1" ht="16.5" customHeight="1">
      <c r="B134" s="33"/>
      <c r="C134" s="178" t="s">
        <v>222</v>
      </c>
      <c r="D134" s="178" t="s">
        <v>241</v>
      </c>
      <c r="E134" s="179" t="s">
        <v>1224</v>
      </c>
      <c r="F134" s="180" t="s">
        <v>1225</v>
      </c>
      <c r="G134" s="181" t="s">
        <v>168</v>
      </c>
      <c r="H134" s="182">
        <v>1</v>
      </c>
      <c r="I134" s="183"/>
      <c r="J134" s="184">
        <f>ROUND(I134*H134,2)</f>
        <v>0</v>
      </c>
      <c r="K134" s="180" t="s">
        <v>244</v>
      </c>
      <c r="L134" s="185"/>
      <c r="M134" s="186" t="s">
        <v>19</v>
      </c>
      <c r="N134" s="187" t="s">
        <v>42</v>
      </c>
      <c r="P134" s="141">
        <f>O134*H134</f>
        <v>0</v>
      </c>
      <c r="Q134" s="141">
        <v>2.5000000000000001E-2</v>
      </c>
      <c r="R134" s="141">
        <f>Q134*H134</f>
        <v>2.5000000000000001E-2</v>
      </c>
      <c r="S134" s="141">
        <v>0</v>
      </c>
      <c r="T134" s="142">
        <f>S134*H134</f>
        <v>0</v>
      </c>
      <c r="AR134" s="143" t="s">
        <v>340</v>
      </c>
      <c r="AT134" s="143" t="s">
        <v>241</v>
      </c>
      <c r="AU134" s="143" t="s">
        <v>81</v>
      </c>
      <c r="AY134" s="18" t="s">
        <v>163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79</v>
      </c>
      <c r="BK134" s="144">
        <f>ROUND(I134*H134,2)</f>
        <v>0</v>
      </c>
      <c r="BL134" s="18" t="s">
        <v>266</v>
      </c>
      <c r="BM134" s="143" t="s">
        <v>1226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1204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3" customFormat="1" ht="10.199999999999999">
      <c r="B136" s="156"/>
      <c r="D136" s="150" t="s">
        <v>174</v>
      </c>
      <c r="E136" s="157" t="s">
        <v>19</v>
      </c>
      <c r="F136" s="158" t="s">
        <v>79</v>
      </c>
      <c r="H136" s="159">
        <v>1</v>
      </c>
      <c r="I136" s="160"/>
      <c r="L136" s="156"/>
      <c r="M136" s="161"/>
      <c r="T136" s="162"/>
      <c r="AT136" s="157" t="s">
        <v>174</v>
      </c>
      <c r="AU136" s="157" t="s">
        <v>81</v>
      </c>
      <c r="AV136" s="13" t="s">
        <v>81</v>
      </c>
      <c r="AW136" s="13" t="s">
        <v>33</v>
      </c>
      <c r="AX136" s="13" t="s">
        <v>71</v>
      </c>
      <c r="AY136" s="157" t="s">
        <v>163</v>
      </c>
    </row>
    <row r="137" spans="2:65" s="14" customFormat="1" ht="10.199999999999999">
      <c r="B137" s="163"/>
      <c r="D137" s="150" t="s">
        <v>174</v>
      </c>
      <c r="E137" s="164" t="s">
        <v>19</v>
      </c>
      <c r="F137" s="165" t="s">
        <v>177</v>
      </c>
      <c r="H137" s="166">
        <v>1</v>
      </c>
      <c r="I137" s="167"/>
      <c r="L137" s="163"/>
      <c r="M137" s="168"/>
      <c r="T137" s="169"/>
      <c r="AT137" s="164" t="s">
        <v>174</v>
      </c>
      <c r="AU137" s="164" t="s">
        <v>81</v>
      </c>
      <c r="AV137" s="14" t="s">
        <v>170</v>
      </c>
      <c r="AW137" s="14" t="s">
        <v>33</v>
      </c>
      <c r="AX137" s="14" t="s">
        <v>79</v>
      </c>
      <c r="AY137" s="164" t="s">
        <v>163</v>
      </c>
    </row>
    <row r="138" spans="2:65" s="1" customFormat="1" ht="16.5" customHeight="1">
      <c r="B138" s="33"/>
      <c r="C138" s="178" t="s">
        <v>231</v>
      </c>
      <c r="D138" s="178" t="s">
        <v>241</v>
      </c>
      <c r="E138" s="179" t="s">
        <v>1227</v>
      </c>
      <c r="F138" s="180" t="s">
        <v>1228</v>
      </c>
      <c r="G138" s="181" t="s">
        <v>168</v>
      </c>
      <c r="H138" s="182">
        <v>1</v>
      </c>
      <c r="I138" s="183"/>
      <c r="J138" s="184">
        <f>ROUND(I138*H138,2)</f>
        <v>0</v>
      </c>
      <c r="K138" s="180" t="s">
        <v>244</v>
      </c>
      <c r="L138" s="185"/>
      <c r="M138" s="186" t="s">
        <v>19</v>
      </c>
      <c r="N138" s="187" t="s">
        <v>42</v>
      </c>
      <c r="P138" s="141">
        <f>O138*H138</f>
        <v>0</v>
      </c>
      <c r="Q138" s="141">
        <v>2.1999999999999999E-2</v>
      </c>
      <c r="R138" s="141">
        <f>Q138*H138</f>
        <v>2.1999999999999999E-2</v>
      </c>
      <c r="S138" s="141">
        <v>0</v>
      </c>
      <c r="T138" s="142">
        <f>S138*H138</f>
        <v>0</v>
      </c>
      <c r="AR138" s="143" t="s">
        <v>340</v>
      </c>
      <c r="AT138" s="143" t="s">
        <v>241</v>
      </c>
      <c r="AU138" s="143" t="s">
        <v>81</v>
      </c>
      <c r="AY138" s="18" t="s">
        <v>163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79</v>
      </c>
      <c r="BK138" s="144">
        <f>ROUND(I138*H138,2)</f>
        <v>0</v>
      </c>
      <c r="BL138" s="18" t="s">
        <v>266</v>
      </c>
      <c r="BM138" s="143" t="s">
        <v>1229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1214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79</v>
      </c>
      <c r="H140" s="159">
        <v>1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4" customFormat="1" ht="10.199999999999999">
      <c r="B141" s="163"/>
      <c r="D141" s="150" t="s">
        <v>174</v>
      </c>
      <c r="E141" s="164" t="s">
        <v>19</v>
      </c>
      <c r="F141" s="165" t="s">
        <v>177</v>
      </c>
      <c r="H141" s="166">
        <v>1</v>
      </c>
      <c r="I141" s="167"/>
      <c r="L141" s="163"/>
      <c r="M141" s="168"/>
      <c r="T141" s="169"/>
      <c r="AT141" s="164" t="s">
        <v>174</v>
      </c>
      <c r="AU141" s="164" t="s">
        <v>81</v>
      </c>
      <c r="AV141" s="14" t="s">
        <v>170</v>
      </c>
      <c r="AW141" s="14" t="s">
        <v>33</v>
      </c>
      <c r="AX141" s="14" t="s">
        <v>79</v>
      </c>
      <c r="AY141" s="164" t="s">
        <v>163</v>
      </c>
    </row>
    <row r="142" spans="2:65" s="1" customFormat="1" ht="16.5" customHeight="1">
      <c r="B142" s="33"/>
      <c r="C142" s="132" t="s">
        <v>236</v>
      </c>
      <c r="D142" s="132" t="s">
        <v>165</v>
      </c>
      <c r="E142" s="133" t="s">
        <v>1230</v>
      </c>
      <c r="F142" s="134" t="s">
        <v>1231</v>
      </c>
      <c r="G142" s="135" t="s">
        <v>168</v>
      </c>
      <c r="H142" s="136">
        <v>8</v>
      </c>
      <c r="I142" s="137"/>
      <c r="J142" s="138">
        <f>ROUND(I142*H142,2)</f>
        <v>0</v>
      </c>
      <c r="K142" s="134" t="s">
        <v>244</v>
      </c>
      <c r="L142" s="33"/>
      <c r="M142" s="139" t="s">
        <v>19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266</v>
      </c>
      <c r="AT142" s="143" t="s">
        <v>165</v>
      </c>
      <c r="AU142" s="143" t="s">
        <v>81</v>
      </c>
      <c r="AY142" s="18" t="s">
        <v>163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79</v>
      </c>
      <c r="BK142" s="144">
        <f>ROUND(I142*H142,2)</f>
        <v>0</v>
      </c>
      <c r="BL142" s="18" t="s">
        <v>266</v>
      </c>
      <c r="BM142" s="143" t="s">
        <v>1232</v>
      </c>
    </row>
    <row r="143" spans="2:65" s="13" customFormat="1" ht="10.199999999999999">
      <c r="B143" s="156"/>
      <c r="D143" s="150" t="s">
        <v>174</v>
      </c>
      <c r="E143" s="157" t="s">
        <v>19</v>
      </c>
      <c r="F143" s="158" t="s">
        <v>176</v>
      </c>
      <c r="H143" s="159">
        <v>8</v>
      </c>
      <c r="I143" s="160"/>
      <c r="L143" s="156"/>
      <c r="M143" s="161"/>
      <c r="T143" s="162"/>
      <c r="AT143" s="157" t="s">
        <v>174</v>
      </c>
      <c r="AU143" s="157" t="s">
        <v>81</v>
      </c>
      <c r="AV143" s="13" t="s">
        <v>81</v>
      </c>
      <c r="AW143" s="13" t="s">
        <v>33</v>
      </c>
      <c r="AX143" s="13" t="s">
        <v>71</v>
      </c>
      <c r="AY143" s="157" t="s">
        <v>163</v>
      </c>
    </row>
    <row r="144" spans="2:65" s="14" customFormat="1" ht="10.199999999999999">
      <c r="B144" s="163"/>
      <c r="D144" s="150" t="s">
        <v>174</v>
      </c>
      <c r="E144" s="164" t="s">
        <v>19</v>
      </c>
      <c r="F144" s="165" t="s">
        <v>177</v>
      </c>
      <c r="H144" s="166">
        <v>8</v>
      </c>
      <c r="I144" s="167"/>
      <c r="L144" s="163"/>
      <c r="M144" s="168"/>
      <c r="T144" s="169"/>
      <c r="AT144" s="164" t="s">
        <v>174</v>
      </c>
      <c r="AU144" s="164" t="s">
        <v>81</v>
      </c>
      <c r="AV144" s="14" t="s">
        <v>170</v>
      </c>
      <c r="AW144" s="14" t="s">
        <v>33</v>
      </c>
      <c r="AX144" s="14" t="s">
        <v>79</v>
      </c>
      <c r="AY144" s="164" t="s">
        <v>163</v>
      </c>
    </row>
    <row r="145" spans="2:65" s="1" customFormat="1" ht="16.5" customHeight="1">
      <c r="B145" s="33"/>
      <c r="C145" s="178" t="s">
        <v>8</v>
      </c>
      <c r="D145" s="178" t="s">
        <v>241</v>
      </c>
      <c r="E145" s="179" t="s">
        <v>1233</v>
      </c>
      <c r="F145" s="180" t="s">
        <v>1234</v>
      </c>
      <c r="G145" s="181" t="s">
        <v>168</v>
      </c>
      <c r="H145" s="182">
        <v>8</v>
      </c>
      <c r="I145" s="183"/>
      <c r="J145" s="184">
        <f>ROUND(I145*H145,2)</f>
        <v>0</v>
      </c>
      <c r="K145" s="180" t="s">
        <v>244</v>
      </c>
      <c r="L145" s="185"/>
      <c r="M145" s="186" t="s">
        <v>19</v>
      </c>
      <c r="N145" s="187" t="s">
        <v>42</v>
      </c>
      <c r="P145" s="141">
        <f>O145*H145</f>
        <v>0</v>
      </c>
      <c r="Q145" s="141">
        <v>0.01</v>
      </c>
      <c r="R145" s="141">
        <f>Q145*H145</f>
        <v>0.08</v>
      </c>
      <c r="S145" s="141">
        <v>0</v>
      </c>
      <c r="T145" s="142">
        <f>S145*H145</f>
        <v>0</v>
      </c>
      <c r="AR145" s="143" t="s">
        <v>340</v>
      </c>
      <c r="AT145" s="143" t="s">
        <v>241</v>
      </c>
      <c r="AU145" s="143" t="s">
        <v>81</v>
      </c>
      <c r="AY145" s="18" t="s">
        <v>163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0</v>
      </c>
      <c r="BL145" s="18" t="s">
        <v>266</v>
      </c>
      <c r="BM145" s="143" t="s">
        <v>1235</v>
      </c>
    </row>
    <row r="146" spans="2:65" s="13" customFormat="1" ht="10.199999999999999">
      <c r="B146" s="156"/>
      <c r="D146" s="150" t="s">
        <v>174</v>
      </c>
      <c r="E146" s="157" t="s">
        <v>19</v>
      </c>
      <c r="F146" s="158" t="s">
        <v>176</v>
      </c>
      <c r="H146" s="159">
        <v>8</v>
      </c>
      <c r="I146" s="160"/>
      <c r="L146" s="156"/>
      <c r="M146" s="161"/>
      <c r="T146" s="162"/>
      <c r="AT146" s="157" t="s">
        <v>174</v>
      </c>
      <c r="AU146" s="157" t="s">
        <v>81</v>
      </c>
      <c r="AV146" s="13" t="s">
        <v>81</v>
      </c>
      <c r="AW146" s="13" t="s">
        <v>33</v>
      </c>
      <c r="AX146" s="13" t="s">
        <v>71</v>
      </c>
      <c r="AY146" s="157" t="s">
        <v>163</v>
      </c>
    </row>
    <row r="147" spans="2:65" s="14" customFormat="1" ht="10.199999999999999">
      <c r="B147" s="163"/>
      <c r="D147" s="150" t="s">
        <v>174</v>
      </c>
      <c r="E147" s="164" t="s">
        <v>19</v>
      </c>
      <c r="F147" s="165" t="s">
        <v>177</v>
      </c>
      <c r="H147" s="166">
        <v>8</v>
      </c>
      <c r="I147" s="167"/>
      <c r="L147" s="163"/>
      <c r="M147" s="168"/>
      <c r="T147" s="169"/>
      <c r="AT147" s="164" t="s">
        <v>174</v>
      </c>
      <c r="AU147" s="164" t="s">
        <v>81</v>
      </c>
      <c r="AV147" s="14" t="s">
        <v>170</v>
      </c>
      <c r="AW147" s="14" t="s">
        <v>33</v>
      </c>
      <c r="AX147" s="14" t="s">
        <v>79</v>
      </c>
      <c r="AY147" s="164" t="s">
        <v>163</v>
      </c>
    </row>
    <row r="148" spans="2:65" s="1" customFormat="1" ht="24.15" customHeight="1">
      <c r="B148" s="33"/>
      <c r="C148" s="132" t="s">
        <v>248</v>
      </c>
      <c r="D148" s="132" t="s">
        <v>165</v>
      </c>
      <c r="E148" s="133" t="s">
        <v>1236</v>
      </c>
      <c r="F148" s="134" t="s">
        <v>1237</v>
      </c>
      <c r="G148" s="135" t="s">
        <v>445</v>
      </c>
      <c r="H148" s="136">
        <v>165.1</v>
      </c>
      <c r="I148" s="137"/>
      <c r="J148" s="138">
        <f>ROUND(I148*H148,2)</f>
        <v>0</v>
      </c>
      <c r="K148" s="134" t="s">
        <v>169</v>
      </c>
      <c r="L148" s="33"/>
      <c r="M148" s="139" t="s">
        <v>19</v>
      </c>
      <c r="N148" s="140" t="s">
        <v>42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266</v>
      </c>
      <c r="AT148" s="143" t="s">
        <v>165</v>
      </c>
      <c r="AU148" s="143" t="s">
        <v>81</v>
      </c>
      <c r="AY148" s="18" t="s">
        <v>163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79</v>
      </c>
      <c r="BK148" s="144">
        <f>ROUND(I148*H148,2)</f>
        <v>0</v>
      </c>
      <c r="BL148" s="18" t="s">
        <v>266</v>
      </c>
      <c r="BM148" s="143" t="s">
        <v>1238</v>
      </c>
    </row>
    <row r="149" spans="2:65" s="1" customFormat="1" ht="10.199999999999999">
      <c r="B149" s="33"/>
      <c r="D149" s="145" t="s">
        <v>172</v>
      </c>
      <c r="F149" s="146" t="s">
        <v>1239</v>
      </c>
      <c r="I149" s="147"/>
      <c r="L149" s="33"/>
      <c r="M149" s="148"/>
      <c r="T149" s="54"/>
      <c r="AT149" s="18" t="s">
        <v>172</v>
      </c>
      <c r="AU149" s="18" t="s">
        <v>81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1240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1241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1242</v>
      </c>
      <c r="H152" s="159">
        <v>155.5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3" customFormat="1" ht="10.199999999999999">
      <c r="B153" s="156"/>
      <c r="D153" s="150" t="s">
        <v>174</v>
      </c>
      <c r="E153" s="157" t="s">
        <v>19</v>
      </c>
      <c r="F153" s="158" t="s">
        <v>1243</v>
      </c>
      <c r="H153" s="159">
        <v>9.6</v>
      </c>
      <c r="I153" s="160"/>
      <c r="L153" s="156"/>
      <c r="M153" s="161"/>
      <c r="T153" s="162"/>
      <c r="AT153" s="157" t="s">
        <v>174</v>
      </c>
      <c r="AU153" s="157" t="s">
        <v>81</v>
      </c>
      <c r="AV153" s="13" t="s">
        <v>81</v>
      </c>
      <c r="AW153" s="13" t="s">
        <v>33</v>
      </c>
      <c r="AX153" s="13" t="s">
        <v>71</v>
      </c>
      <c r="AY153" s="157" t="s">
        <v>163</v>
      </c>
    </row>
    <row r="154" spans="2:65" s="14" customFormat="1" ht="10.199999999999999">
      <c r="B154" s="163"/>
      <c r="D154" s="150" t="s">
        <v>174</v>
      </c>
      <c r="E154" s="164" t="s">
        <v>19</v>
      </c>
      <c r="F154" s="165" t="s">
        <v>177</v>
      </c>
      <c r="H154" s="166">
        <v>165.1</v>
      </c>
      <c r="I154" s="167"/>
      <c r="L154" s="163"/>
      <c r="M154" s="168"/>
      <c r="T154" s="169"/>
      <c r="AT154" s="164" t="s">
        <v>174</v>
      </c>
      <c r="AU154" s="164" t="s">
        <v>81</v>
      </c>
      <c r="AV154" s="14" t="s">
        <v>170</v>
      </c>
      <c r="AW154" s="14" t="s">
        <v>33</v>
      </c>
      <c r="AX154" s="14" t="s">
        <v>79</v>
      </c>
      <c r="AY154" s="164" t="s">
        <v>163</v>
      </c>
    </row>
    <row r="155" spans="2:65" s="1" customFormat="1" ht="16.5" customHeight="1">
      <c r="B155" s="33"/>
      <c r="C155" s="178" t="s">
        <v>254</v>
      </c>
      <c r="D155" s="178" t="s">
        <v>241</v>
      </c>
      <c r="E155" s="179" t="s">
        <v>1244</v>
      </c>
      <c r="F155" s="180" t="s">
        <v>1245</v>
      </c>
      <c r="G155" s="181" t="s">
        <v>331</v>
      </c>
      <c r="H155" s="182">
        <v>181.61</v>
      </c>
      <c r="I155" s="183"/>
      <c r="J155" s="184">
        <f>ROUND(I155*H155,2)</f>
        <v>0</v>
      </c>
      <c r="K155" s="180" t="s">
        <v>169</v>
      </c>
      <c r="L155" s="185"/>
      <c r="M155" s="186" t="s">
        <v>19</v>
      </c>
      <c r="N155" s="187" t="s">
        <v>42</v>
      </c>
      <c r="P155" s="141">
        <f>O155*H155</f>
        <v>0</v>
      </c>
      <c r="Q155" s="141">
        <v>1E-3</v>
      </c>
      <c r="R155" s="141">
        <f>Q155*H155</f>
        <v>0.18161000000000002</v>
      </c>
      <c r="S155" s="141">
        <v>0</v>
      </c>
      <c r="T155" s="142">
        <f>S155*H155</f>
        <v>0</v>
      </c>
      <c r="AR155" s="143" t="s">
        <v>340</v>
      </c>
      <c r="AT155" s="143" t="s">
        <v>241</v>
      </c>
      <c r="AU155" s="143" t="s">
        <v>81</v>
      </c>
      <c r="AY155" s="18" t="s">
        <v>163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79</v>
      </c>
      <c r="BK155" s="144">
        <f>ROUND(I155*H155,2)</f>
        <v>0</v>
      </c>
      <c r="BL155" s="18" t="s">
        <v>266</v>
      </c>
      <c r="BM155" s="143" t="s">
        <v>1246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1240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1241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3" customFormat="1" ht="10.199999999999999">
      <c r="B158" s="156"/>
      <c r="D158" s="150" t="s">
        <v>174</v>
      </c>
      <c r="E158" s="157" t="s">
        <v>19</v>
      </c>
      <c r="F158" s="158" t="s">
        <v>1242</v>
      </c>
      <c r="H158" s="159">
        <v>155.5</v>
      </c>
      <c r="I158" s="160"/>
      <c r="L158" s="156"/>
      <c r="M158" s="161"/>
      <c r="T158" s="162"/>
      <c r="AT158" s="157" t="s">
        <v>174</v>
      </c>
      <c r="AU158" s="157" t="s">
        <v>81</v>
      </c>
      <c r="AV158" s="13" t="s">
        <v>81</v>
      </c>
      <c r="AW158" s="13" t="s">
        <v>33</v>
      </c>
      <c r="AX158" s="13" t="s">
        <v>71</v>
      </c>
      <c r="AY158" s="157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1243</v>
      </c>
      <c r="H159" s="159">
        <v>9.6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4" customFormat="1" ht="10.199999999999999">
      <c r="B160" s="163"/>
      <c r="D160" s="150" t="s">
        <v>174</v>
      </c>
      <c r="E160" s="164" t="s">
        <v>19</v>
      </c>
      <c r="F160" s="165" t="s">
        <v>177</v>
      </c>
      <c r="H160" s="166">
        <v>165.1</v>
      </c>
      <c r="I160" s="167"/>
      <c r="L160" s="163"/>
      <c r="M160" s="168"/>
      <c r="T160" s="169"/>
      <c r="AT160" s="164" t="s">
        <v>174</v>
      </c>
      <c r="AU160" s="164" t="s">
        <v>81</v>
      </c>
      <c r="AV160" s="14" t="s">
        <v>170</v>
      </c>
      <c r="AW160" s="14" t="s">
        <v>33</v>
      </c>
      <c r="AX160" s="14" t="s">
        <v>79</v>
      </c>
      <c r="AY160" s="164" t="s">
        <v>163</v>
      </c>
    </row>
    <row r="161" spans="2:65" s="13" customFormat="1" ht="10.199999999999999">
      <c r="B161" s="156"/>
      <c r="D161" s="150" t="s">
        <v>174</v>
      </c>
      <c r="F161" s="158" t="s">
        <v>1247</v>
      </c>
      <c r="H161" s="159">
        <v>181.61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4</v>
      </c>
      <c r="AX161" s="13" t="s">
        <v>79</v>
      </c>
      <c r="AY161" s="157" t="s">
        <v>163</v>
      </c>
    </row>
    <row r="162" spans="2:65" s="1" customFormat="1" ht="16.5" customHeight="1">
      <c r="B162" s="33"/>
      <c r="C162" s="132" t="s">
        <v>259</v>
      </c>
      <c r="D162" s="132" t="s">
        <v>165</v>
      </c>
      <c r="E162" s="133" t="s">
        <v>1248</v>
      </c>
      <c r="F162" s="134" t="s">
        <v>1249</v>
      </c>
      <c r="G162" s="135" t="s">
        <v>168</v>
      </c>
      <c r="H162" s="136">
        <v>16</v>
      </c>
      <c r="I162" s="137"/>
      <c r="J162" s="138">
        <f>ROUND(I162*H162,2)</f>
        <v>0</v>
      </c>
      <c r="K162" s="134" t="s">
        <v>169</v>
      </c>
      <c r="L162" s="33"/>
      <c r="M162" s="139" t="s">
        <v>19</v>
      </c>
      <c r="N162" s="140" t="s">
        <v>42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266</v>
      </c>
      <c r="AT162" s="143" t="s">
        <v>165</v>
      </c>
      <c r="AU162" s="143" t="s">
        <v>81</v>
      </c>
      <c r="AY162" s="18" t="s">
        <v>163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79</v>
      </c>
      <c r="BK162" s="144">
        <f>ROUND(I162*H162,2)</f>
        <v>0</v>
      </c>
      <c r="BL162" s="18" t="s">
        <v>266</v>
      </c>
      <c r="BM162" s="143" t="s">
        <v>1250</v>
      </c>
    </row>
    <row r="163" spans="2:65" s="1" customFormat="1" ht="10.199999999999999">
      <c r="B163" s="33"/>
      <c r="D163" s="145" t="s">
        <v>172</v>
      </c>
      <c r="F163" s="146" t="s">
        <v>1251</v>
      </c>
      <c r="I163" s="147"/>
      <c r="L163" s="33"/>
      <c r="M163" s="148"/>
      <c r="T163" s="54"/>
      <c r="AT163" s="18" t="s">
        <v>172</v>
      </c>
      <c r="AU163" s="18" t="s">
        <v>81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1240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1241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1252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3" customFormat="1" ht="10.199999999999999">
      <c r="B167" s="156"/>
      <c r="D167" s="150" t="s">
        <v>174</v>
      </c>
      <c r="E167" s="157" t="s">
        <v>19</v>
      </c>
      <c r="F167" s="158" t="s">
        <v>1253</v>
      </c>
      <c r="H167" s="159">
        <v>16</v>
      </c>
      <c r="I167" s="160"/>
      <c r="L167" s="156"/>
      <c r="M167" s="161"/>
      <c r="T167" s="162"/>
      <c r="AT167" s="157" t="s">
        <v>174</v>
      </c>
      <c r="AU167" s="157" t="s">
        <v>81</v>
      </c>
      <c r="AV167" s="13" t="s">
        <v>81</v>
      </c>
      <c r="AW167" s="13" t="s">
        <v>33</v>
      </c>
      <c r="AX167" s="13" t="s">
        <v>71</v>
      </c>
      <c r="AY167" s="157" t="s">
        <v>163</v>
      </c>
    </row>
    <row r="168" spans="2:65" s="14" customFormat="1" ht="10.199999999999999">
      <c r="B168" s="163"/>
      <c r="D168" s="150" t="s">
        <v>174</v>
      </c>
      <c r="E168" s="164" t="s">
        <v>19</v>
      </c>
      <c r="F168" s="165" t="s">
        <v>177</v>
      </c>
      <c r="H168" s="166">
        <v>16</v>
      </c>
      <c r="I168" s="167"/>
      <c r="L168" s="163"/>
      <c r="M168" s="168"/>
      <c r="T168" s="169"/>
      <c r="AT168" s="164" t="s">
        <v>174</v>
      </c>
      <c r="AU168" s="164" t="s">
        <v>81</v>
      </c>
      <c r="AV168" s="14" t="s">
        <v>170</v>
      </c>
      <c r="AW168" s="14" t="s">
        <v>33</v>
      </c>
      <c r="AX168" s="14" t="s">
        <v>79</v>
      </c>
      <c r="AY168" s="164" t="s">
        <v>163</v>
      </c>
    </row>
    <row r="169" spans="2:65" s="1" customFormat="1" ht="16.5" customHeight="1">
      <c r="B169" s="33"/>
      <c r="C169" s="178" t="s">
        <v>266</v>
      </c>
      <c r="D169" s="178" t="s">
        <v>241</v>
      </c>
      <c r="E169" s="179" t="s">
        <v>1254</v>
      </c>
      <c r="F169" s="180" t="s">
        <v>1255</v>
      </c>
      <c r="G169" s="181" t="s">
        <v>168</v>
      </c>
      <c r="H169" s="182">
        <v>16</v>
      </c>
      <c r="I169" s="183"/>
      <c r="J169" s="184">
        <f>ROUND(I169*H169,2)</f>
        <v>0</v>
      </c>
      <c r="K169" s="180" t="s">
        <v>169</v>
      </c>
      <c r="L169" s="185"/>
      <c r="M169" s="186" t="s">
        <v>19</v>
      </c>
      <c r="N169" s="187" t="s">
        <v>42</v>
      </c>
      <c r="P169" s="141">
        <f>O169*H169</f>
        <v>0</v>
      </c>
      <c r="Q169" s="141">
        <v>2.3000000000000001E-4</v>
      </c>
      <c r="R169" s="141">
        <f>Q169*H169</f>
        <v>3.6800000000000001E-3</v>
      </c>
      <c r="S169" s="141">
        <v>0</v>
      </c>
      <c r="T169" s="142">
        <f>S169*H169</f>
        <v>0</v>
      </c>
      <c r="AR169" s="143" t="s">
        <v>340</v>
      </c>
      <c r="AT169" s="143" t="s">
        <v>241</v>
      </c>
      <c r="AU169" s="143" t="s">
        <v>81</v>
      </c>
      <c r="AY169" s="18" t="s">
        <v>163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266</v>
      </c>
      <c r="BM169" s="143" t="s">
        <v>1256</v>
      </c>
    </row>
    <row r="170" spans="2:65" s="12" customFormat="1" ht="10.199999999999999">
      <c r="B170" s="149"/>
      <c r="D170" s="150" t="s">
        <v>174</v>
      </c>
      <c r="E170" s="151" t="s">
        <v>19</v>
      </c>
      <c r="F170" s="152" t="s">
        <v>1240</v>
      </c>
      <c r="H170" s="151" t="s">
        <v>19</v>
      </c>
      <c r="I170" s="153"/>
      <c r="L170" s="149"/>
      <c r="M170" s="154"/>
      <c r="T170" s="155"/>
      <c r="AT170" s="151" t="s">
        <v>174</v>
      </c>
      <c r="AU170" s="151" t="s">
        <v>81</v>
      </c>
      <c r="AV170" s="12" t="s">
        <v>79</v>
      </c>
      <c r="AW170" s="12" t="s">
        <v>33</v>
      </c>
      <c r="AX170" s="12" t="s">
        <v>71</v>
      </c>
      <c r="AY170" s="151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1241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2" customFormat="1" ht="10.199999999999999">
      <c r="B172" s="149"/>
      <c r="D172" s="150" t="s">
        <v>174</v>
      </c>
      <c r="E172" s="151" t="s">
        <v>19</v>
      </c>
      <c r="F172" s="152" t="s">
        <v>1252</v>
      </c>
      <c r="H172" s="151" t="s">
        <v>19</v>
      </c>
      <c r="I172" s="153"/>
      <c r="L172" s="149"/>
      <c r="M172" s="154"/>
      <c r="T172" s="155"/>
      <c r="AT172" s="151" t="s">
        <v>174</v>
      </c>
      <c r="AU172" s="151" t="s">
        <v>81</v>
      </c>
      <c r="AV172" s="12" t="s">
        <v>79</v>
      </c>
      <c r="AW172" s="12" t="s">
        <v>33</v>
      </c>
      <c r="AX172" s="12" t="s">
        <v>71</v>
      </c>
      <c r="AY172" s="151" t="s">
        <v>163</v>
      </c>
    </row>
    <row r="173" spans="2:65" s="13" customFormat="1" ht="10.199999999999999">
      <c r="B173" s="156"/>
      <c r="D173" s="150" t="s">
        <v>174</v>
      </c>
      <c r="E173" s="157" t="s">
        <v>19</v>
      </c>
      <c r="F173" s="158" t="s">
        <v>1253</v>
      </c>
      <c r="H173" s="159">
        <v>16</v>
      </c>
      <c r="I173" s="160"/>
      <c r="L173" s="156"/>
      <c r="M173" s="161"/>
      <c r="T173" s="162"/>
      <c r="AT173" s="157" t="s">
        <v>174</v>
      </c>
      <c r="AU173" s="157" t="s">
        <v>81</v>
      </c>
      <c r="AV173" s="13" t="s">
        <v>81</v>
      </c>
      <c r="AW173" s="13" t="s">
        <v>33</v>
      </c>
      <c r="AX173" s="13" t="s">
        <v>71</v>
      </c>
      <c r="AY173" s="157" t="s">
        <v>163</v>
      </c>
    </row>
    <row r="174" spans="2:65" s="14" customFormat="1" ht="10.199999999999999">
      <c r="B174" s="163"/>
      <c r="D174" s="150" t="s">
        <v>174</v>
      </c>
      <c r="E174" s="164" t="s">
        <v>19</v>
      </c>
      <c r="F174" s="165" t="s">
        <v>177</v>
      </c>
      <c r="H174" s="166">
        <v>16</v>
      </c>
      <c r="I174" s="167"/>
      <c r="L174" s="163"/>
      <c r="M174" s="168"/>
      <c r="T174" s="169"/>
      <c r="AT174" s="164" t="s">
        <v>174</v>
      </c>
      <c r="AU174" s="164" t="s">
        <v>81</v>
      </c>
      <c r="AV174" s="14" t="s">
        <v>170</v>
      </c>
      <c r="AW174" s="14" t="s">
        <v>33</v>
      </c>
      <c r="AX174" s="14" t="s">
        <v>79</v>
      </c>
      <c r="AY174" s="164" t="s">
        <v>163</v>
      </c>
    </row>
    <row r="175" spans="2:65" s="1" customFormat="1" ht="24.15" customHeight="1">
      <c r="B175" s="33"/>
      <c r="C175" s="132" t="s">
        <v>272</v>
      </c>
      <c r="D175" s="132" t="s">
        <v>165</v>
      </c>
      <c r="E175" s="133" t="s">
        <v>1257</v>
      </c>
      <c r="F175" s="134" t="s">
        <v>1258</v>
      </c>
      <c r="G175" s="135" t="s">
        <v>225</v>
      </c>
      <c r="H175" s="136">
        <v>0.66100000000000003</v>
      </c>
      <c r="I175" s="137"/>
      <c r="J175" s="138">
        <f>ROUND(I175*H175,2)</f>
        <v>0</v>
      </c>
      <c r="K175" s="134" t="s">
        <v>169</v>
      </c>
      <c r="L175" s="33"/>
      <c r="M175" s="139" t="s">
        <v>19</v>
      </c>
      <c r="N175" s="140" t="s">
        <v>42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266</v>
      </c>
      <c r="AT175" s="143" t="s">
        <v>165</v>
      </c>
      <c r="AU175" s="143" t="s">
        <v>81</v>
      </c>
      <c r="AY175" s="18" t="s">
        <v>163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79</v>
      </c>
      <c r="BK175" s="144">
        <f>ROUND(I175*H175,2)</f>
        <v>0</v>
      </c>
      <c r="BL175" s="18" t="s">
        <v>266</v>
      </c>
      <c r="BM175" s="143" t="s">
        <v>1259</v>
      </c>
    </row>
    <row r="176" spans="2:65" s="1" customFormat="1" ht="10.199999999999999">
      <c r="B176" s="33"/>
      <c r="D176" s="145" t="s">
        <v>172</v>
      </c>
      <c r="F176" s="146" t="s">
        <v>1260</v>
      </c>
      <c r="I176" s="147"/>
      <c r="L176" s="33"/>
      <c r="M176" s="148"/>
      <c r="T176" s="54"/>
      <c r="AT176" s="18" t="s">
        <v>172</v>
      </c>
      <c r="AU176" s="18" t="s">
        <v>81</v>
      </c>
    </row>
    <row r="177" spans="2:65" s="11" customFormat="1" ht="25.95" customHeight="1">
      <c r="B177" s="120"/>
      <c r="D177" s="121" t="s">
        <v>70</v>
      </c>
      <c r="E177" s="122" t="s">
        <v>241</v>
      </c>
      <c r="F177" s="122" t="s">
        <v>1261</v>
      </c>
      <c r="I177" s="123"/>
      <c r="J177" s="124">
        <f>BK177</f>
        <v>0</v>
      </c>
      <c r="L177" s="120"/>
      <c r="M177" s="125"/>
      <c r="P177" s="126">
        <f>P178+P201</f>
        <v>0</v>
      </c>
      <c r="R177" s="126">
        <f>R178+R201</f>
        <v>36.492373700000002</v>
      </c>
      <c r="T177" s="127">
        <f>T178+T201</f>
        <v>0</v>
      </c>
      <c r="AR177" s="121" t="s">
        <v>182</v>
      </c>
      <c r="AT177" s="128" t="s">
        <v>70</v>
      </c>
      <c r="AU177" s="128" t="s">
        <v>71</v>
      </c>
      <c r="AY177" s="121" t="s">
        <v>163</v>
      </c>
      <c r="BK177" s="129">
        <f>BK178+BK201</f>
        <v>0</v>
      </c>
    </row>
    <row r="178" spans="2:65" s="11" customFormat="1" ht="22.8" customHeight="1">
      <c r="B178" s="120"/>
      <c r="D178" s="121" t="s">
        <v>70</v>
      </c>
      <c r="E178" s="130" t="s">
        <v>1262</v>
      </c>
      <c r="F178" s="130" t="s">
        <v>1263</v>
      </c>
      <c r="I178" s="123"/>
      <c r="J178" s="131">
        <f>BK178</f>
        <v>0</v>
      </c>
      <c r="L178" s="120"/>
      <c r="M178" s="125"/>
      <c r="P178" s="126">
        <f>SUM(P179:P200)</f>
        <v>0</v>
      </c>
      <c r="R178" s="126">
        <f>SUM(R179:R200)</f>
        <v>0.93740000000000001</v>
      </c>
      <c r="T178" s="127">
        <f>SUM(T179:T200)</f>
        <v>0</v>
      </c>
      <c r="AR178" s="121" t="s">
        <v>182</v>
      </c>
      <c r="AT178" s="128" t="s">
        <v>70</v>
      </c>
      <c r="AU178" s="128" t="s">
        <v>79</v>
      </c>
      <c r="AY178" s="121" t="s">
        <v>163</v>
      </c>
      <c r="BK178" s="129">
        <f>SUM(BK179:BK200)</f>
        <v>0</v>
      </c>
    </row>
    <row r="179" spans="2:65" s="1" customFormat="1" ht="16.5" customHeight="1">
      <c r="B179" s="33"/>
      <c r="C179" s="132" t="s">
        <v>276</v>
      </c>
      <c r="D179" s="132" t="s">
        <v>165</v>
      </c>
      <c r="E179" s="133" t="s">
        <v>1264</v>
      </c>
      <c r="F179" s="134" t="s">
        <v>1265</v>
      </c>
      <c r="G179" s="135" t="s">
        <v>168</v>
      </c>
      <c r="H179" s="136">
        <v>8</v>
      </c>
      <c r="I179" s="137"/>
      <c r="J179" s="138">
        <f>ROUND(I179*H179,2)</f>
        <v>0</v>
      </c>
      <c r="K179" s="134" t="s">
        <v>169</v>
      </c>
      <c r="L179" s="33"/>
      <c r="M179" s="139" t="s">
        <v>19</v>
      </c>
      <c r="N179" s="140" t="s">
        <v>42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1266</v>
      </c>
      <c r="AT179" s="143" t="s">
        <v>165</v>
      </c>
      <c r="AU179" s="143" t="s">
        <v>81</v>
      </c>
      <c r="AY179" s="18" t="s">
        <v>163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79</v>
      </c>
      <c r="BK179" s="144">
        <f>ROUND(I179*H179,2)</f>
        <v>0</v>
      </c>
      <c r="BL179" s="18" t="s">
        <v>1266</v>
      </c>
      <c r="BM179" s="143" t="s">
        <v>1267</v>
      </c>
    </row>
    <row r="180" spans="2:65" s="1" customFormat="1" ht="10.199999999999999">
      <c r="B180" s="33"/>
      <c r="D180" s="145" t="s">
        <v>172</v>
      </c>
      <c r="F180" s="146" t="s">
        <v>1268</v>
      </c>
      <c r="I180" s="147"/>
      <c r="L180" s="33"/>
      <c r="M180" s="148"/>
      <c r="T180" s="54"/>
      <c r="AT180" s="18" t="s">
        <v>172</v>
      </c>
      <c r="AU180" s="18" t="s">
        <v>81</v>
      </c>
    </row>
    <row r="181" spans="2:65" s="12" customFormat="1" ht="10.199999999999999">
      <c r="B181" s="149"/>
      <c r="D181" s="150" t="s">
        <v>174</v>
      </c>
      <c r="E181" s="151" t="s">
        <v>19</v>
      </c>
      <c r="F181" s="152" t="s">
        <v>1240</v>
      </c>
      <c r="H181" s="151" t="s">
        <v>19</v>
      </c>
      <c r="I181" s="153"/>
      <c r="L181" s="149"/>
      <c r="M181" s="154"/>
      <c r="T181" s="155"/>
      <c r="AT181" s="151" t="s">
        <v>174</v>
      </c>
      <c r="AU181" s="151" t="s">
        <v>81</v>
      </c>
      <c r="AV181" s="12" t="s">
        <v>79</v>
      </c>
      <c r="AW181" s="12" t="s">
        <v>33</v>
      </c>
      <c r="AX181" s="12" t="s">
        <v>71</v>
      </c>
      <c r="AY181" s="151" t="s">
        <v>163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1241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3" customFormat="1" ht="10.199999999999999">
      <c r="B183" s="156"/>
      <c r="D183" s="150" t="s">
        <v>174</v>
      </c>
      <c r="E183" s="157" t="s">
        <v>19</v>
      </c>
      <c r="F183" s="158" t="s">
        <v>176</v>
      </c>
      <c r="H183" s="159">
        <v>8</v>
      </c>
      <c r="I183" s="160"/>
      <c r="L183" s="156"/>
      <c r="M183" s="161"/>
      <c r="T183" s="162"/>
      <c r="AT183" s="157" t="s">
        <v>174</v>
      </c>
      <c r="AU183" s="157" t="s">
        <v>81</v>
      </c>
      <c r="AV183" s="13" t="s">
        <v>81</v>
      </c>
      <c r="AW183" s="13" t="s">
        <v>33</v>
      </c>
      <c r="AX183" s="13" t="s">
        <v>71</v>
      </c>
      <c r="AY183" s="157" t="s">
        <v>163</v>
      </c>
    </row>
    <row r="184" spans="2:65" s="14" customFormat="1" ht="10.199999999999999">
      <c r="B184" s="163"/>
      <c r="D184" s="150" t="s">
        <v>174</v>
      </c>
      <c r="E184" s="164" t="s">
        <v>19</v>
      </c>
      <c r="F184" s="165" t="s">
        <v>177</v>
      </c>
      <c r="H184" s="166">
        <v>8</v>
      </c>
      <c r="I184" s="167"/>
      <c r="L184" s="163"/>
      <c r="M184" s="168"/>
      <c r="T184" s="169"/>
      <c r="AT184" s="164" t="s">
        <v>174</v>
      </c>
      <c r="AU184" s="164" t="s">
        <v>81</v>
      </c>
      <c r="AV184" s="14" t="s">
        <v>170</v>
      </c>
      <c r="AW184" s="14" t="s">
        <v>33</v>
      </c>
      <c r="AX184" s="14" t="s">
        <v>79</v>
      </c>
      <c r="AY184" s="164" t="s">
        <v>163</v>
      </c>
    </row>
    <row r="185" spans="2:65" s="1" customFormat="1" ht="16.5" customHeight="1">
      <c r="B185" s="33"/>
      <c r="C185" s="178" t="s">
        <v>283</v>
      </c>
      <c r="D185" s="178" t="s">
        <v>241</v>
      </c>
      <c r="E185" s="179" t="s">
        <v>1269</v>
      </c>
      <c r="F185" s="180" t="s">
        <v>1270</v>
      </c>
      <c r="G185" s="181" t="s">
        <v>168</v>
      </c>
      <c r="H185" s="182">
        <v>8</v>
      </c>
      <c r="I185" s="183"/>
      <c r="J185" s="184">
        <f>ROUND(I185*H185,2)</f>
        <v>0</v>
      </c>
      <c r="K185" s="180" t="s">
        <v>169</v>
      </c>
      <c r="L185" s="185"/>
      <c r="M185" s="186" t="s">
        <v>19</v>
      </c>
      <c r="N185" s="187" t="s">
        <v>42</v>
      </c>
      <c r="P185" s="141">
        <f>O185*H185</f>
        <v>0</v>
      </c>
      <c r="Q185" s="141">
        <v>0.115</v>
      </c>
      <c r="R185" s="141">
        <f>Q185*H185</f>
        <v>0.92</v>
      </c>
      <c r="S185" s="141">
        <v>0</v>
      </c>
      <c r="T185" s="142">
        <f>S185*H185</f>
        <v>0</v>
      </c>
      <c r="AR185" s="143" t="s">
        <v>1271</v>
      </c>
      <c r="AT185" s="143" t="s">
        <v>241</v>
      </c>
      <c r="AU185" s="143" t="s">
        <v>81</v>
      </c>
      <c r="AY185" s="18" t="s">
        <v>163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79</v>
      </c>
      <c r="BK185" s="144">
        <f>ROUND(I185*H185,2)</f>
        <v>0</v>
      </c>
      <c r="BL185" s="18" t="s">
        <v>1271</v>
      </c>
      <c r="BM185" s="143" t="s">
        <v>1272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1240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2" customFormat="1" ht="10.199999999999999">
      <c r="B187" s="149"/>
      <c r="D187" s="150" t="s">
        <v>174</v>
      </c>
      <c r="E187" s="151" t="s">
        <v>19</v>
      </c>
      <c r="F187" s="152" t="s">
        <v>1241</v>
      </c>
      <c r="H187" s="151" t="s">
        <v>19</v>
      </c>
      <c r="I187" s="153"/>
      <c r="L187" s="149"/>
      <c r="M187" s="154"/>
      <c r="T187" s="155"/>
      <c r="AT187" s="151" t="s">
        <v>174</v>
      </c>
      <c r="AU187" s="151" t="s">
        <v>81</v>
      </c>
      <c r="AV187" s="12" t="s">
        <v>79</v>
      </c>
      <c r="AW187" s="12" t="s">
        <v>33</v>
      </c>
      <c r="AX187" s="12" t="s">
        <v>71</v>
      </c>
      <c r="AY187" s="151" t="s">
        <v>163</v>
      </c>
    </row>
    <row r="188" spans="2:65" s="13" customFormat="1" ht="10.199999999999999">
      <c r="B188" s="156"/>
      <c r="D188" s="150" t="s">
        <v>174</v>
      </c>
      <c r="E188" s="157" t="s">
        <v>19</v>
      </c>
      <c r="F188" s="158" t="s">
        <v>176</v>
      </c>
      <c r="H188" s="159">
        <v>8</v>
      </c>
      <c r="I188" s="160"/>
      <c r="L188" s="156"/>
      <c r="M188" s="161"/>
      <c r="T188" s="162"/>
      <c r="AT188" s="157" t="s">
        <v>174</v>
      </c>
      <c r="AU188" s="157" t="s">
        <v>81</v>
      </c>
      <c r="AV188" s="13" t="s">
        <v>81</v>
      </c>
      <c r="AW188" s="13" t="s">
        <v>33</v>
      </c>
      <c r="AX188" s="13" t="s">
        <v>71</v>
      </c>
      <c r="AY188" s="157" t="s">
        <v>163</v>
      </c>
    </row>
    <row r="189" spans="2:65" s="14" customFormat="1" ht="10.199999999999999">
      <c r="B189" s="163"/>
      <c r="D189" s="150" t="s">
        <v>174</v>
      </c>
      <c r="E189" s="164" t="s">
        <v>19</v>
      </c>
      <c r="F189" s="165" t="s">
        <v>177</v>
      </c>
      <c r="H189" s="166">
        <v>8</v>
      </c>
      <c r="I189" s="167"/>
      <c r="L189" s="163"/>
      <c r="M189" s="168"/>
      <c r="T189" s="169"/>
      <c r="AT189" s="164" t="s">
        <v>174</v>
      </c>
      <c r="AU189" s="164" t="s">
        <v>81</v>
      </c>
      <c r="AV189" s="14" t="s">
        <v>170</v>
      </c>
      <c r="AW189" s="14" t="s">
        <v>33</v>
      </c>
      <c r="AX189" s="14" t="s">
        <v>79</v>
      </c>
      <c r="AY189" s="164" t="s">
        <v>163</v>
      </c>
    </row>
    <row r="190" spans="2:65" s="1" customFormat="1" ht="16.5" customHeight="1">
      <c r="B190" s="33"/>
      <c r="C190" s="132" t="s">
        <v>516</v>
      </c>
      <c r="D190" s="132" t="s">
        <v>165</v>
      </c>
      <c r="E190" s="133" t="s">
        <v>1273</v>
      </c>
      <c r="F190" s="134" t="s">
        <v>1274</v>
      </c>
      <c r="G190" s="135" t="s">
        <v>168</v>
      </c>
      <c r="H190" s="136">
        <v>3</v>
      </c>
      <c r="I190" s="137"/>
      <c r="J190" s="138">
        <f>ROUND(I190*H190,2)</f>
        <v>0</v>
      </c>
      <c r="K190" s="134" t="s">
        <v>169</v>
      </c>
      <c r="L190" s="33"/>
      <c r="M190" s="139" t="s">
        <v>19</v>
      </c>
      <c r="N190" s="140" t="s">
        <v>42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1266</v>
      </c>
      <c r="AT190" s="143" t="s">
        <v>165</v>
      </c>
      <c r="AU190" s="143" t="s">
        <v>81</v>
      </c>
      <c r="AY190" s="18" t="s">
        <v>163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79</v>
      </c>
      <c r="BK190" s="144">
        <f>ROUND(I190*H190,2)</f>
        <v>0</v>
      </c>
      <c r="BL190" s="18" t="s">
        <v>1266</v>
      </c>
      <c r="BM190" s="143" t="s">
        <v>1275</v>
      </c>
    </row>
    <row r="191" spans="2:65" s="1" customFormat="1" ht="10.199999999999999">
      <c r="B191" s="33"/>
      <c r="D191" s="145" t="s">
        <v>172</v>
      </c>
      <c r="F191" s="146" t="s">
        <v>1276</v>
      </c>
      <c r="I191" s="147"/>
      <c r="L191" s="33"/>
      <c r="M191" s="148"/>
      <c r="T191" s="54"/>
      <c r="AT191" s="18" t="s">
        <v>172</v>
      </c>
      <c r="AU191" s="18" t="s">
        <v>81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1240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2" customFormat="1" ht="10.199999999999999">
      <c r="B193" s="149"/>
      <c r="D193" s="150" t="s">
        <v>174</v>
      </c>
      <c r="E193" s="151" t="s">
        <v>19</v>
      </c>
      <c r="F193" s="152" t="s">
        <v>1241</v>
      </c>
      <c r="H193" s="151" t="s">
        <v>19</v>
      </c>
      <c r="I193" s="153"/>
      <c r="L193" s="149"/>
      <c r="M193" s="154"/>
      <c r="T193" s="155"/>
      <c r="AT193" s="151" t="s">
        <v>174</v>
      </c>
      <c r="AU193" s="151" t="s">
        <v>81</v>
      </c>
      <c r="AV193" s="12" t="s">
        <v>79</v>
      </c>
      <c r="AW193" s="12" t="s">
        <v>33</v>
      </c>
      <c r="AX193" s="12" t="s">
        <v>71</v>
      </c>
      <c r="AY193" s="151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182</v>
      </c>
      <c r="H194" s="159">
        <v>3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4" customFormat="1" ht="10.199999999999999">
      <c r="B195" s="163"/>
      <c r="D195" s="150" t="s">
        <v>174</v>
      </c>
      <c r="E195" s="164" t="s">
        <v>19</v>
      </c>
      <c r="F195" s="165" t="s">
        <v>177</v>
      </c>
      <c r="H195" s="166">
        <v>3</v>
      </c>
      <c r="I195" s="167"/>
      <c r="L195" s="163"/>
      <c r="M195" s="168"/>
      <c r="T195" s="169"/>
      <c r="AT195" s="164" t="s">
        <v>174</v>
      </c>
      <c r="AU195" s="164" t="s">
        <v>81</v>
      </c>
      <c r="AV195" s="14" t="s">
        <v>170</v>
      </c>
      <c r="AW195" s="14" t="s">
        <v>33</v>
      </c>
      <c r="AX195" s="14" t="s">
        <v>79</v>
      </c>
      <c r="AY195" s="164" t="s">
        <v>163</v>
      </c>
    </row>
    <row r="196" spans="2:65" s="1" customFormat="1" ht="16.5" customHeight="1">
      <c r="B196" s="33"/>
      <c r="C196" s="178" t="s">
        <v>7</v>
      </c>
      <c r="D196" s="178" t="s">
        <v>241</v>
      </c>
      <c r="E196" s="179" t="s">
        <v>1277</v>
      </c>
      <c r="F196" s="180" t="s">
        <v>1278</v>
      </c>
      <c r="G196" s="181" t="s">
        <v>168</v>
      </c>
      <c r="H196" s="182">
        <v>3</v>
      </c>
      <c r="I196" s="183"/>
      <c r="J196" s="184">
        <f>ROUND(I196*H196,2)</f>
        <v>0</v>
      </c>
      <c r="K196" s="180" t="s">
        <v>169</v>
      </c>
      <c r="L196" s="185"/>
      <c r="M196" s="186" t="s">
        <v>19</v>
      </c>
      <c r="N196" s="187" t="s">
        <v>42</v>
      </c>
      <c r="P196" s="141">
        <f>O196*H196</f>
        <v>0</v>
      </c>
      <c r="Q196" s="141">
        <v>5.7999999999999996E-3</v>
      </c>
      <c r="R196" s="141">
        <f>Q196*H196</f>
        <v>1.7399999999999999E-2</v>
      </c>
      <c r="S196" s="141">
        <v>0</v>
      </c>
      <c r="T196" s="142">
        <f>S196*H196</f>
        <v>0</v>
      </c>
      <c r="AR196" s="143" t="s">
        <v>1271</v>
      </c>
      <c r="AT196" s="143" t="s">
        <v>241</v>
      </c>
      <c r="AU196" s="143" t="s">
        <v>81</v>
      </c>
      <c r="AY196" s="18" t="s">
        <v>163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1271</v>
      </c>
      <c r="BM196" s="143" t="s">
        <v>1279</v>
      </c>
    </row>
    <row r="197" spans="2:65" s="12" customFormat="1" ht="10.199999999999999">
      <c r="B197" s="149"/>
      <c r="D197" s="150" t="s">
        <v>174</v>
      </c>
      <c r="E197" s="151" t="s">
        <v>19</v>
      </c>
      <c r="F197" s="152" t="s">
        <v>1240</v>
      </c>
      <c r="H197" s="151" t="s">
        <v>19</v>
      </c>
      <c r="I197" s="153"/>
      <c r="L197" s="149"/>
      <c r="M197" s="154"/>
      <c r="T197" s="155"/>
      <c r="AT197" s="151" t="s">
        <v>174</v>
      </c>
      <c r="AU197" s="151" t="s">
        <v>81</v>
      </c>
      <c r="AV197" s="12" t="s">
        <v>79</v>
      </c>
      <c r="AW197" s="12" t="s">
        <v>33</v>
      </c>
      <c r="AX197" s="12" t="s">
        <v>71</v>
      </c>
      <c r="AY197" s="151" t="s">
        <v>163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1241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3" customFormat="1" ht="10.199999999999999">
      <c r="B199" s="156"/>
      <c r="D199" s="150" t="s">
        <v>174</v>
      </c>
      <c r="E199" s="157" t="s">
        <v>19</v>
      </c>
      <c r="F199" s="158" t="s">
        <v>182</v>
      </c>
      <c r="H199" s="159">
        <v>3</v>
      </c>
      <c r="I199" s="160"/>
      <c r="L199" s="156"/>
      <c r="M199" s="161"/>
      <c r="T199" s="162"/>
      <c r="AT199" s="157" t="s">
        <v>174</v>
      </c>
      <c r="AU199" s="157" t="s">
        <v>81</v>
      </c>
      <c r="AV199" s="13" t="s">
        <v>81</v>
      </c>
      <c r="AW199" s="13" t="s">
        <v>33</v>
      </c>
      <c r="AX199" s="13" t="s">
        <v>71</v>
      </c>
      <c r="AY199" s="157" t="s">
        <v>163</v>
      </c>
    </row>
    <row r="200" spans="2:65" s="14" customFormat="1" ht="10.199999999999999">
      <c r="B200" s="163"/>
      <c r="D200" s="150" t="s">
        <v>174</v>
      </c>
      <c r="E200" s="164" t="s">
        <v>19</v>
      </c>
      <c r="F200" s="165" t="s">
        <v>177</v>
      </c>
      <c r="H200" s="166">
        <v>3</v>
      </c>
      <c r="I200" s="167"/>
      <c r="L200" s="163"/>
      <c r="M200" s="168"/>
      <c r="T200" s="169"/>
      <c r="AT200" s="164" t="s">
        <v>174</v>
      </c>
      <c r="AU200" s="164" t="s">
        <v>81</v>
      </c>
      <c r="AV200" s="14" t="s">
        <v>170</v>
      </c>
      <c r="AW200" s="14" t="s">
        <v>33</v>
      </c>
      <c r="AX200" s="14" t="s">
        <v>79</v>
      </c>
      <c r="AY200" s="164" t="s">
        <v>163</v>
      </c>
    </row>
    <row r="201" spans="2:65" s="11" customFormat="1" ht="22.8" customHeight="1">
      <c r="B201" s="120"/>
      <c r="D201" s="121" t="s">
        <v>70</v>
      </c>
      <c r="E201" s="130" t="s">
        <v>1280</v>
      </c>
      <c r="F201" s="130" t="s">
        <v>1281</v>
      </c>
      <c r="I201" s="123"/>
      <c r="J201" s="131">
        <f>BK201</f>
        <v>0</v>
      </c>
      <c r="L201" s="120"/>
      <c r="M201" s="125"/>
      <c r="P201" s="126">
        <f>SUM(P202:P289)</f>
        <v>0</v>
      </c>
      <c r="R201" s="126">
        <f>SUM(R202:R289)</f>
        <v>35.554973700000005</v>
      </c>
      <c r="T201" s="127">
        <f>SUM(T202:T289)</f>
        <v>0</v>
      </c>
      <c r="AR201" s="121" t="s">
        <v>182</v>
      </c>
      <c r="AT201" s="128" t="s">
        <v>70</v>
      </c>
      <c r="AU201" s="128" t="s">
        <v>79</v>
      </c>
      <c r="AY201" s="121" t="s">
        <v>163</v>
      </c>
      <c r="BK201" s="129">
        <f>SUM(BK202:BK289)</f>
        <v>0</v>
      </c>
    </row>
    <row r="202" spans="2:65" s="1" customFormat="1" ht="16.5" customHeight="1">
      <c r="B202" s="33"/>
      <c r="C202" s="132" t="s">
        <v>578</v>
      </c>
      <c r="D202" s="132" t="s">
        <v>165</v>
      </c>
      <c r="E202" s="133" t="s">
        <v>1282</v>
      </c>
      <c r="F202" s="134" t="s">
        <v>1283</v>
      </c>
      <c r="G202" s="135" t="s">
        <v>1284</v>
      </c>
      <c r="H202" s="136">
        <v>0.156</v>
      </c>
      <c r="I202" s="137"/>
      <c r="J202" s="138">
        <f>ROUND(I202*H202,2)</f>
        <v>0</v>
      </c>
      <c r="K202" s="134" t="s">
        <v>169</v>
      </c>
      <c r="L202" s="33"/>
      <c r="M202" s="139" t="s">
        <v>19</v>
      </c>
      <c r="N202" s="140" t="s">
        <v>42</v>
      </c>
      <c r="P202" s="141">
        <f>O202*H202</f>
        <v>0</v>
      </c>
      <c r="Q202" s="141">
        <v>8.8000000000000005E-3</v>
      </c>
      <c r="R202" s="141">
        <f>Q202*H202</f>
        <v>1.3728E-3</v>
      </c>
      <c r="S202" s="141">
        <v>0</v>
      </c>
      <c r="T202" s="142">
        <f>S202*H202</f>
        <v>0</v>
      </c>
      <c r="AR202" s="143" t="s">
        <v>1266</v>
      </c>
      <c r="AT202" s="143" t="s">
        <v>165</v>
      </c>
      <c r="AU202" s="143" t="s">
        <v>81</v>
      </c>
      <c r="AY202" s="18" t="s">
        <v>163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79</v>
      </c>
      <c r="BK202" s="144">
        <f>ROUND(I202*H202,2)</f>
        <v>0</v>
      </c>
      <c r="BL202" s="18" t="s">
        <v>1266</v>
      </c>
      <c r="BM202" s="143" t="s">
        <v>1285</v>
      </c>
    </row>
    <row r="203" spans="2:65" s="1" customFormat="1" ht="10.199999999999999">
      <c r="B203" s="33"/>
      <c r="D203" s="145" t="s">
        <v>172</v>
      </c>
      <c r="F203" s="146" t="s">
        <v>1286</v>
      </c>
      <c r="I203" s="147"/>
      <c r="L203" s="33"/>
      <c r="M203" s="148"/>
      <c r="T203" s="54"/>
      <c r="AT203" s="18" t="s">
        <v>172</v>
      </c>
      <c r="AU203" s="18" t="s">
        <v>81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1240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1241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3" customFormat="1" ht="10.199999999999999">
      <c r="B206" s="156"/>
      <c r="D206" s="150" t="s">
        <v>174</v>
      </c>
      <c r="E206" s="157" t="s">
        <v>19</v>
      </c>
      <c r="F206" s="158" t="s">
        <v>1287</v>
      </c>
      <c r="H206" s="159">
        <v>0.156</v>
      </c>
      <c r="I206" s="160"/>
      <c r="L206" s="156"/>
      <c r="M206" s="161"/>
      <c r="T206" s="162"/>
      <c r="AT206" s="157" t="s">
        <v>174</v>
      </c>
      <c r="AU206" s="157" t="s">
        <v>81</v>
      </c>
      <c r="AV206" s="13" t="s">
        <v>81</v>
      </c>
      <c r="AW206" s="13" t="s">
        <v>33</v>
      </c>
      <c r="AX206" s="13" t="s">
        <v>71</v>
      </c>
      <c r="AY206" s="157" t="s">
        <v>163</v>
      </c>
    </row>
    <row r="207" spans="2:65" s="14" customFormat="1" ht="10.199999999999999">
      <c r="B207" s="163"/>
      <c r="D207" s="150" t="s">
        <v>174</v>
      </c>
      <c r="E207" s="164" t="s">
        <v>19</v>
      </c>
      <c r="F207" s="165" t="s">
        <v>177</v>
      </c>
      <c r="H207" s="166">
        <v>0.156</v>
      </c>
      <c r="I207" s="167"/>
      <c r="L207" s="163"/>
      <c r="M207" s="168"/>
      <c r="T207" s="169"/>
      <c r="AT207" s="164" t="s">
        <v>174</v>
      </c>
      <c r="AU207" s="164" t="s">
        <v>81</v>
      </c>
      <c r="AV207" s="14" t="s">
        <v>170</v>
      </c>
      <c r="AW207" s="14" t="s">
        <v>33</v>
      </c>
      <c r="AX207" s="14" t="s">
        <v>79</v>
      </c>
      <c r="AY207" s="164" t="s">
        <v>163</v>
      </c>
    </row>
    <row r="208" spans="2:65" s="1" customFormat="1" ht="24.15" customHeight="1">
      <c r="B208" s="33"/>
      <c r="C208" s="132" t="s">
        <v>617</v>
      </c>
      <c r="D208" s="132" t="s">
        <v>165</v>
      </c>
      <c r="E208" s="133" t="s">
        <v>1288</v>
      </c>
      <c r="F208" s="134" t="s">
        <v>1289</v>
      </c>
      <c r="G208" s="135" t="s">
        <v>191</v>
      </c>
      <c r="H208" s="136">
        <v>5.0960000000000001</v>
      </c>
      <c r="I208" s="137"/>
      <c r="J208" s="138">
        <f>ROUND(I208*H208,2)</f>
        <v>0</v>
      </c>
      <c r="K208" s="134" t="s">
        <v>169</v>
      </c>
      <c r="L208" s="33"/>
      <c r="M208" s="139" t="s">
        <v>19</v>
      </c>
      <c r="N208" s="140" t="s">
        <v>42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1266</v>
      </c>
      <c r="AT208" s="143" t="s">
        <v>165</v>
      </c>
      <c r="AU208" s="143" t="s">
        <v>81</v>
      </c>
      <c r="AY208" s="18" t="s">
        <v>163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79</v>
      </c>
      <c r="BK208" s="144">
        <f>ROUND(I208*H208,2)</f>
        <v>0</v>
      </c>
      <c r="BL208" s="18" t="s">
        <v>1266</v>
      </c>
      <c r="BM208" s="143" t="s">
        <v>1290</v>
      </c>
    </row>
    <row r="209" spans="2:65" s="1" customFormat="1" ht="10.199999999999999">
      <c r="B209" s="33"/>
      <c r="D209" s="145" t="s">
        <v>172</v>
      </c>
      <c r="F209" s="146" t="s">
        <v>1291</v>
      </c>
      <c r="I209" s="147"/>
      <c r="L209" s="33"/>
      <c r="M209" s="148"/>
      <c r="T209" s="54"/>
      <c r="AT209" s="18" t="s">
        <v>172</v>
      </c>
      <c r="AU209" s="18" t="s">
        <v>81</v>
      </c>
    </row>
    <row r="210" spans="2:65" s="12" customFormat="1" ht="10.199999999999999">
      <c r="B210" s="149"/>
      <c r="D210" s="150" t="s">
        <v>174</v>
      </c>
      <c r="E210" s="151" t="s">
        <v>19</v>
      </c>
      <c r="F210" s="152" t="s">
        <v>1240</v>
      </c>
      <c r="H210" s="151" t="s">
        <v>19</v>
      </c>
      <c r="I210" s="153"/>
      <c r="L210" s="149"/>
      <c r="M210" s="154"/>
      <c r="T210" s="155"/>
      <c r="AT210" s="151" t="s">
        <v>174</v>
      </c>
      <c r="AU210" s="151" t="s">
        <v>81</v>
      </c>
      <c r="AV210" s="12" t="s">
        <v>79</v>
      </c>
      <c r="AW210" s="12" t="s">
        <v>33</v>
      </c>
      <c r="AX210" s="12" t="s">
        <v>71</v>
      </c>
      <c r="AY210" s="151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1241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2" customFormat="1" ht="10.199999999999999">
      <c r="B212" s="149"/>
      <c r="D212" s="150" t="s">
        <v>174</v>
      </c>
      <c r="E212" s="151" t="s">
        <v>19</v>
      </c>
      <c r="F212" s="152" t="s">
        <v>1292</v>
      </c>
      <c r="H212" s="151" t="s">
        <v>19</v>
      </c>
      <c r="I212" s="153"/>
      <c r="L212" s="149"/>
      <c r="M212" s="154"/>
      <c r="T212" s="155"/>
      <c r="AT212" s="151" t="s">
        <v>174</v>
      </c>
      <c r="AU212" s="151" t="s">
        <v>81</v>
      </c>
      <c r="AV212" s="12" t="s">
        <v>79</v>
      </c>
      <c r="AW212" s="12" t="s">
        <v>33</v>
      </c>
      <c r="AX212" s="12" t="s">
        <v>71</v>
      </c>
      <c r="AY212" s="151" t="s">
        <v>163</v>
      </c>
    </row>
    <row r="213" spans="2:65" s="13" customFormat="1" ht="10.199999999999999">
      <c r="B213" s="156"/>
      <c r="D213" s="150" t="s">
        <v>174</v>
      </c>
      <c r="E213" s="157" t="s">
        <v>19</v>
      </c>
      <c r="F213" s="158" t="s">
        <v>1293</v>
      </c>
      <c r="H213" s="159">
        <v>5.0960000000000001</v>
      </c>
      <c r="I213" s="160"/>
      <c r="L213" s="156"/>
      <c r="M213" s="161"/>
      <c r="T213" s="162"/>
      <c r="AT213" s="157" t="s">
        <v>174</v>
      </c>
      <c r="AU213" s="157" t="s">
        <v>81</v>
      </c>
      <c r="AV213" s="13" t="s">
        <v>81</v>
      </c>
      <c r="AW213" s="13" t="s">
        <v>33</v>
      </c>
      <c r="AX213" s="13" t="s">
        <v>71</v>
      </c>
      <c r="AY213" s="157" t="s">
        <v>163</v>
      </c>
    </row>
    <row r="214" spans="2:65" s="14" customFormat="1" ht="10.199999999999999">
      <c r="B214" s="163"/>
      <c r="D214" s="150" t="s">
        <v>174</v>
      </c>
      <c r="E214" s="164" t="s">
        <v>19</v>
      </c>
      <c r="F214" s="165" t="s">
        <v>177</v>
      </c>
      <c r="H214" s="166">
        <v>5.0960000000000001</v>
      </c>
      <c r="I214" s="167"/>
      <c r="L214" s="163"/>
      <c r="M214" s="168"/>
      <c r="T214" s="169"/>
      <c r="AT214" s="164" t="s">
        <v>174</v>
      </c>
      <c r="AU214" s="164" t="s">
        <v>81</v>
      </c>
      <c r="AV214" s="14" t="s">
        <v>170</v>
      </c>
      <c r="AW214" s="14" t="s">
        <v>33</v>
      </c>
      <c r="AX214" s="14" t="s">
        <v>79</v>
      </c>
      <c r="AY214" s="164" t="s">
        <v>163</v>
      </c>
    </row>
    <row r="215" spans="2:65" s="1" customFormat="1" ht="33" customHeight="1">
      <c r="B215" s="33"/>
      <c r="C215" s="132" t="s">
        <v>619</v>
      </c>
      <c r="D215" s="132" t="s">
        <v>165</v>
      </c>
      <c r="E215" s="133" t="s">
        <v>1294</v>
      </c>
      <c r="F215" s="134" t="s">
        <v>1295</v>
      </c>
      <c r="G215" s="135" t="s">
        <v>445</v>
      </c>
      <c r="H215" s="136">
        <v>155.5</v>
      </c>
      <c r="I215" s="137"/>
      <c r="J215" s="138">
        <f>ROUND(I215*H215,2)</f>
        <v>0</v>
      </c>
      <c r="K215" s="134" t="s">
        <v>169</v>
      </c>
      <c r="L215" s="33"/>
      <c r="M215" s="139" t="s">
        <v>19</v>
      </c>
      <c r="N215" s="140" t="s">
        <v>42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1266</v>
      </c>
      <c r="AT215" s="143" t="s">
        <v>165</v>
      </c>
      <c r="AU215" s="143" t="s">
        <v>81</v>
      </c>
      <c r="AY215" s="18" t="s">
        <v>163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79</v>
      </c>
      <c r="BK215" s="144">
        <f>ROUND(I215*H215,2)</f>
        <v>0</v>
      </c>
      <c r="BL215" s="18" t="s">
        <v>1266</v>
      </c>
      <c r="BM215" s="143" t="s">
        <v>1296</v>
      </c>
    </row>
    <row r="216" spans="2:65" s="1" customFormat="1" ht="10.199999999999999">
      <c r="B216" s="33"/>
      <c r="D216" s="145" t="s">
        <v>172</v>
      </c>
      <c r="F216" s="146" t="s">
        <v>1297</v>
      </c>
      <c r="I216" s="147"/>
      <c r="L216" s="33"/>
      <c r="M216" s="148"/>
      <c r="T216" s="54"/>
      <c r="AT216" s="18" t="s">
        <v>172</v>
      </c>
      <c r="AU216" s="18" t="s">
        <v>81</v>
      </c>
    </row>
    <row r="217" spans="2:65" s="12" customFormat="1" ht="10.199999999999999">
      <c r="B217" s="149"/>
      <c r="D217" s="150" t="s">
        <v>174</v>
      </c>
      <c r="E217" s="151" t="s">
        <v>19</v>
      </c>
      <c r="F217" s="152" t="s">
        <v>1240</v>
      </c>
      <c r="H217" s="151" t="s">
        <v>19</v>
      </c>
      <c r="I217" s="153"/>
      <c r="L217" s="149"/>
      <c r="M217" s="154"/>
      <c r="T217" s="155"/>
      <c r="AT217" s="151" t="s">
        <v>174</v>
      </c>
      <c r="AU217" s="151" t="s">
        <v>81</v>
      </c>
      <c r="AV217" s="12" t="s">
        <v>79</v>
      </c>
      <c r="AW217" s="12" t="s">
        <v>33</v>
      </c>
      <c r="AX217" s="12" t="s">
        <v>71</v>
      </c>
      <c r="AY217" s="151" t="s">
        <v>163</v>
      </c>
    </row>
    <row r="218" spans="2:65" s="12" customFormat="1" ht="10.199999999999999">
      <c r="B218" s="149"/>
      <c r="D218" s="150" t="s">
        <v>174</v>
      </c>
      <c r="E218" s="151" t="s">
        <v>19</v>
      </c>
      <c r="F218" s="152" t="s">
        <v>1241</v>
      </c>
      <c r="H218" s="151" t="s">
        <v>19</v>
      </c>
      <c r="I218" s="153"/>
      <c r="L218" s="149"/>
      <c r="M218" s="154"/>
      <c r="T218" s="155"/>
      <c r="AT218" s="151" t="s">
        <v>174</v>
      </c>
      <c r="AU218" s="151" t="s">
        <v>81</v>
      </c>
      <c r="AV218" s="12" t="s">
        <v>79</v>
      </c>
      <c r="AW218" s="12" t="s">
        <v>33</v>
      </c>
      <c r="AX218" s="12" t="s">
        <v>71</v>
      </c>
      <c r="AY218" s="151" t="s">
        <v>163</v>
      </c>
    </row>
    <row r="219" spans="2:65" s="13" customFormat="1" ht="10.199999999999999">
      <c r="B219" s="156"/>
      <c r="D219" s="150" t="s">
        <v>174</v>
      </c>
      <c r="E219" s="157" t="s">
        <v>19</v>
      </c>
      <c r="F219" s="158" t="s">
        <v>1242</v>
      </c>
      <c r="H219" s="159">
        <v>155.5</v>
      </c>
      <c r="I219" s="160"/>
      <c r="L219" s="156"/>
      <c r="M219" s="161"/>
      <c r="T219" s="162"/>
      <c r="AT219" s="157" t="s">
        <v>174</v>
      </c>
      <c r="AU219" s="157" t="s">
        <v>81</v>
      </c>
      <c r="AV219" s="13" t="s">
        <v>81</v>
      </c>
      <c r="AW219" s="13" t="s">
        <v>33</v>
      </c>
      <c r="AX219" s="13" t="s">
        <v>71</v>
      </c>
      <c r="AY219" s="157" t="s">
        <v>163</v>
      </c>
    </row>
    <row r="220" spans="2:65" s="14" customFormat="1" ht="10.199999999999999">
      <c r="B220" s="163"/>
      <c r="D220" s="150" t="s">
        <v>174</v>
      </c>
      <c r="E220" s="164" t="s">
        <v>19</v>
      </c>
      <c r="F220" s="165" t="s">
        <v>177</v>
      </c>
      <c r="H220" s="166">
        <v>155.5</v>
      </c>
      <c r="I220" s="167"/>
      <c r="L220" s="163"/>
      <c r="M220" s="168"/>
      <c r="T220" s="169"/>
      <c r="AT220" s="164" t="s">
        <v>174</v>
      </c>
      <c r="AU220" s="164" t="s">
        <v>81</v>
      </c>
      <c r="AV220" s="14" t="s">
        <v>170</v>
      </c>
      <c r="AW220" s="14" t="s">
        <v>33</v>
      </c>
      <c r="AX220" s="14" t="s">
        <v>79</v>
      </c>
      <c r="AY220" s="164" t="s">
        <v>163</v>
      </c>
    </row>
    <row r="221" spans="2:65" s="1" customFormat="1" ht="24.15" customHeight="1">
      <c r="B221" s="33"/>
      <c r="C221" s="132" t="s">
        <v>620</v>
      </c>
      <c r="D221" s="132" t="s">
        <v>165</v>
      </c>
      <c r="E221" s="133" t="s">
        <v>1298</v>
      </c>
      <c r="F221" s="134" t="s">
        <v>1299</v>
      </c>
      <c r="G221" s="135" t="s">
        <v>191</v>
      </c>
      <c r="H221" s="136">
        <v>15.981</v>
      </c>
      <c r="I221" s="137"/>
      <c r="J221" s="138">
        <f>ROUND(I221*H221,2)</f>
        <v>0</v>
      </c>
      <c r="K221" s="134" t="s">
        <v>169</v>
      </c>
      <c r="L221" s="33"/>
      <c r="M221" s="139" t="s">
        <v>19</v>
      </c>
      <c r="N221" s="140" t="s">
        <v>42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1266</v>
      </c>
      <c r="AT221" s="143" t="s">
        <v>165</v>
      </c>
      <c r="AU221" s="143" t="s">
        <v>81</v>
      </c>
      <c r="AY221" s="18" t="s">
        <v>163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79</v>
      </c>
      <c r="BK221" s="144">
        <f>ROUND(I221*H221,2)</f>
        <v>0</v>
      </c>
      <c r="BL221" s="18" t="s">
        <v>1266</v>
      </c>
      <c r="BM221" s="143" t="s">
        <v>1300</v>
      </c>
    </row>
    <row r="222" spans="2:65" s="1" customFormat="1" ht="10.199999999999999">
      <c r="B222" s="33"/>
      <c r="D222" s="145" t="s">
        <v>172</v>
      </c>
      <c r="F222" s="146" t="s">
        <v>1301</v>
      </c>
      <c r="I222" s="147"/>
      <c r="L222" s="33"/>
      <c r="M222" s="148"/>
      <c r="T222" s="54"/>
      <c r="AT222" s="18" t="s">
        <v>172</v>
      </c>
      <c r="AU222" s="18" t="s">
        <v>81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1240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1241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3" customFormat="1" ht="10.199999999999999">
      <c r="B225" s="156"/>
      <c r="D225" s="150" t="s">
        <v>174</v>
      </c>
      <c r="E225" s="157" t="s">
        <v>19</v>
      </c>
      <c r="F225" s="158" t="s">
        <v>1302</v>
      </c>
      <c r="H225" s="159">
        <v>10.885</v>
      </c>
      <c r="I225" s="160"/>
      <c r="L225" s="156"/>
      <c r="M225" s="161"/>
      <c r="T225" s="162"/>
      <c r="AT225" s="157" t="s">
        <v>174</v>
      </c>
      <c r="AU225" s="157" t="s">
        <v>81</v>
      </c>
      <c r="AV225" s="13" t="s">
        <v>81</v>
      </c>
      <c r="AW225" s="13" t="s">
        <v>33</v>
      </c>
      <c r="AX225" s="13" t="s">
        <v>71</v>
      </c>
      <c r="AY225" s="157" t="s">
        <v>163</v>
      </c>
    </row>
    <row r="226" spans="2:65" s="12" customFormat="1" ht="10.199999999999999">
      <c r="B226" s="149"/>
      <c r="D226" s="150" t="s">
        <v>174</v>
      </c>
      <c r="E226" s="151" t="s">
        <v>19</v>
      </c>
      <c r="F226" s="152" t="s">
        <v>1292</v>
      </c>
      <c r="H226" s="151" t="s">
        <v>19</v>
      </c>
      <c r="I226" s="153"/>
      <c r="L226" s="149"/>
      <c r="M226" s="154"/>
      <c r="T226" s="155"/>
      <c r="AT226" s="151" t="s">
        <v>174</v>
      </c>
      <c r="AU226" s="151" t="s">
        <v>81</v>
      </c>
      <c r="AV226" s="12" t="s">
        <v>79</v>
      </c>
      <c r="AW226" s="12" t="s">
        <v>33</v>
      </c>
      <c r="AX226" s="12" t="s">
        <v>71</v>
      </c>
      <c r="AY226" s="151" t="s">
        <v>163</v>
      </c>
    </row>
    <row r="227" spans="2:65" s="13" customFormat="1" ht="10.199999999999999">
      <c r="B227" s="156"/>
      <c r="D227" s="150" t="s">
        <v>174</v>
      </c>
      <c r="E227" s="157" t="s">
        <v>19</v>
      </c>
      <c r="F227" s="158" t="s">
        <v>1293</v>
      </c>
      <c r="H227" s="159">
        <v>5.0960000000000001</v>
      </c>
      <c r="I227" s="160"/>
      <c r="L227" s="156"/>
      <c r="M227" s="161"/>
      <c r="T227" s="162"/>
      <c r="AT227" s="157" t="s">
        <v>174</v>
      </c>
      <c r="AU227" s="157" t="s">
        <v>81</v>
      </c>
      <c r="AV227" s="13" t="s">
        <v>81</v>
      </c>
      <c r="AW227" s="13" t="s">
        <v>33</v>
      </c>
      <c r="AX227" s="13" t="s">
        <v>71</v>
      </c>
      <c r="AY227" s="157" t="s">
        <v>163</v>
      </c>
    </row>
    <row r="228" spans="2:65" s="14" customFormat="1" ht="10.199999999999999">
      <c r="B228" s="163"/>
      <c r="D228" s="150" t="s">
        <v>174</v>
      </c>
      <c r="E228" s="164" t="s">
        <v>19</v>
      </c>
      <c r="F228" s="165" t="s">
        <v>177</v>
      </c>
      <c r="H228" s="166">
        <v>15.981</v>
      </c>
      <c r="I228" s="167"/>
      <c r="L228" s="163"/>
      <c r="M228" s="168"/>
      <c r="T228" s="169"/>
      <c r="AT228" s="164" t="s">
        <v>174</v>
      </c>
      <c r="AU228" s="164" t="s">
        <v>81</v>
      </c>
      <c r="AV228" s="14" t="s">
        <v>170</v>
      </c>
      <c r="AW228" s="14" t="s">
        <v>33</v>
      </c>
      <c r="AX228" s="14" t="s">
        <v>79</v>
      </c>
      <c r="AY228" s="164" t="s">
        <v>163</v>
      </c>
    </row>
    <row r="229" spans="2:65" s="1" customFormat="1" ht="33" customHeight="1">
      <c r="B229" s="33"/>
      <c r="C229" s="132" t="s">
        <v>621</v>
      </c>
      <c r="D229" s="132" t="s">
        <v>165</v>
      </c>
      <c r="E229" s="133" t="s">
        <v>1303</v>
      </c>
      <c r="F229" s="134" t="s">
        <v>1304</v>
      </c>
      <c r="G229" s="135" t="s">
        <v>191</v>
      </c>
      <c r="H229" s="136">
        <v>31.962</v>
      </c>
      <c r="I229" s="137"/>
      <c r="J229" s="138">
        <f>ROUND(I229*H229,2)</f>
        <v>0</v>
      </c>
      <c r="K229" s="134" t="s">
        <v>169</v>
      </c>
      <c r="L229" s="33"/>
      <c r="M229" s="139" t="s">
        <v>19</v>
      </c>
      <c r="N229" s="140" t="s">
        <v>42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1266</v>
      </c>
      <c r="AT229" s="143" t="s">
        <v>165</v>
      </c>
      <c r="AU229" s="143" t="s">
        <v>81</v>
      </c>
      <c r="AY229" s="18" t="s">
        <v>163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79</v>
      </c>
      <c r="BK229" s="144">
        <f>ROUND(I229*H229,2)</f>
        <v>0</v>
      </c>
      <c r="BL229" s="18" t="s">
        <v>1266</v>
      </c>
      <c r="BM229" s="143" t="s">
        <v>1305</v>
      </c>
    </row>
    <row r="230" spans="2:65" s="1" customFormat="1" ht="10.199999999999999">
      <c r="B230" s="33"/>
      <c r="D230" s="145" t="s">
        <v>172</v>
      </c>
      <c r="F230" s="146" t="s">
        <v>1306</v>
      </c>
      <c r="I230" s="147"/>
      <c r="L230" s="33"/>
      <c r="M230" s="148"/>
      <c r="T230" s="54"/>
      <c r="AT230" s="18" t="s">
        <v>172</v>
      </c>
      <c r="AU230" s="18" t="s">
        <v>81</v>
      </c>
    </row>
    <row r="231" spans="2:65" s="13" customFormat="1" ht="10.199999999999999">
      <c r="B231" s="156"/>
      <c r="D231" s="150" t="s">
        <v>174</v>
      </c>
      <c r="E231" s="157" t="s">
        <v>19</v>
      </c>
      <c r="F231" s="158" t="s">
        <v>1307</v>
      </c>
      <c r="H231" s="159">
        <v>31.962</v>
      </c>
      <c r="I231" s="160"/>
      <c r="L231" s="156"/>
      <c r="M231" s="161"/>
      <c r="T231" s="162"/>
      <c r="AT231" s="157" t="s">
        <v>174</v>
      </c>
      <c r="AU231" s="157" t="s">
        <v>81</v>
      </c>
      <c r="AV231" s="13" t="s">
        <v>81</v>
      </c>
      <c r="AW231" s="13" t="s">
        <v>33</v>
      </c>
      <c r="AX231" s="13" t="s">
        <v>71</v>
      </c>
      <c r="AY231" s="157" t="s">
        <v>163</v>
      </c>
    </row>
    <row r="232" spans="2:65" s="14" customFormat="1" ht="10.199999999999999">
      <c r="B232" s="163"/>
      <c r="D232" s="150" t="s">
        <v>174</v>
      </c>
      <c r="E232" s="164" t="s">
        <v>19</v>
      </c>
      <c r="F232" s="165" t="s">
        <v>177</v>
      </c>
      <c r="H232" s="166">
        <v>31.962</v>
      </c>
      <c r="I232" s="167"/>
      <c r="L232" s="163"/>
      <c r="M232" s="168"/>
      <c r="T232" s="169"/>
      <c r="AT232" s="164" t="s">
        <v>174</v>
      </c>
      <c r="AU232" s="164" t="s">
        <v>81</v>
      </c>
      <c r="AV232" s="14" t="s">
        <v>170</v>
      </c>
      <c r="AW232" s="14" t="s">
        <v>33</v>
      </c>
      <c r="AX232" s="14" t="s">
        <v>79</v>
      </c>
      <c r="AY232" s="164" t="s">
        <v>163</v>
      </c>
    </row>
    <row r="233" spans="2:65" s="1" customFormat="1" ht="24.15" customHeight="1">
      <c r="B233" s="33"/>
      <c r="C233" s="132" t="s">
        <v>705</v>
      </c>
      <c r="D233" s="132" t="s">
        <v>165</v>
      </c>
      <c r="E233" s="133" t="s">
        <v>1308</v>
      </c>
      <c r="F233" s="134" t="s">
        <v>1309</v>
      </c>
      <c r="G233" s="135" t="s">
        <v>225</v>
      </c>
      <c r="H233" s="136">
        <v>31.962</v>
      </c>
      <c r="I233" s="137"/>
      <c r="J233" s="138">
        <f>ROUND(I233*H233,2)</f>
        <v>0</v>
      </c>
      <c r="K233" s="134" t="s">
        <v>169</v>
      </c>
      <c r="L233" s="33"/>
      <c r="M233" s="139" t="s">
        <v>19</v>
      </c>
      <c r="N233" s="140" t="s">
        <v>42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1266</v>
      </c>
      <c r="AT233" s="143" t="s">
        <v>165</v>
      </c>
      <c r="AU233" s="143" t="s">
        <v>81</v>
      </c>
      <c r="AY233" s="18" t="s">
        <v>163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1266</v>
      </c>
      <c r="BM233" s="143" t="s">
        <v>1310</v>
      </c>
    </row>
    <row r="234" spans="2:65" s="1" customFormat="1" ht="10.199999999999999">
      <c r="B234" s="33"/>
      <c r="D234" s="145" t="s">
        <v>172</v>
      </c>
      <c r="F234" s="146" t="s">
        <v>1311</v>
      </c>
      <c r="I234" s="147"/>
      <c r="L234" s="33"/>
      <c r="M234" s="148"/>
      <c r="T234" s="54"/>
      <c r="AT234" s="18" t="s">
        <v>172</v>
      </c>
      <c r="AU234" s="18" t="s">
        <v>81</v>
      </c>
    </row>
    <row r="235" spans="2:65" s="12" customFormat="1" ht="10.199999999999999">
      <c r="B235" s="149"/>
      <c r="D235" s="150" t="s">
        <v>174</v>
      </c>
      <c r="E235" s="151" t="s">
        <v>19</v>
      </c>
      <c r="F235" s="152" t="s">
        <v>1240</v>
      </c>
      <c r="H235" s="151" t="s">
        <v>19</v>
      </c>
      <c r="I235" s="153"/>
      <c r="L235" s="149"/>
      <c r="M235" s="154"/>
      <c r="T235" s="155"/>
      <c r="AT235" s="151" t="s">
        <v>174</v>
      </c>
      <c r="AU235" s="151" t="s">
        <v>81</v>
      </c>
      <c r="AV235" s="12" t="s">
        <v>79</v>
      </c>
      <c r="AW235" s="12" t="s">
        <v>33</v>
      </c>
      <c r="AX235" s="12" t="s">
        <v>71</v>
      </c>
      <c r="AY235" s="151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1241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3" customFormat="1" ht="10.199999999999999">
      <c r="B237" s="156"/>
      <c r="D237" s="150" t="s">
        <v>174</v>
      </c>
      <c r="E237" s="157" t="s">
        <v>19</v>
      </c>
      <c r="F237" s="158" t="s">
        <v>1302</v>
      </c>
      <c r="H237" s="159">
        <v>10.885</v>
      </c>
      <c r="I237" s="160"/>
      <c r="L237" s="156"/>
      <c r="M237" s="161"/>
      <c r="T237" s="162"/>
      <c r="AT237" s="157" t="s">
        <v>174</v>
      </c>
      <c r="AU237" s="157" t="s">
        <v>81</v>
      </c>
      <c r="AV237" s="13" t="s">
        <v>81</v>
      </c>
      <c r="AW237" s="13" t="s">
        <v>33</v>
      </c>
      <c r="AX237" s="13" t="s">
        <v>71</v>
      </c>
      <c r="AY237" s="157" t="s">
        <v>163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1292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3" customFormat="1" ht="10.199999999999999">
      <c r="B239" s="156"/>
      <c r="D239" s="150" t="s">
        <v>174</v>
      </c>
      <c r="E239" s="157" t="s">
        <v>19</v>
      </c>
      <c r="F239" s="158" t="s">
        <v>1293</v>
      </c>
      <c r="H239" s="159">
        <v>5.0960000000000001</v>
      </c>
      <c r="I239" s="160"/>
      <c r="L239" s="156"/>
      <c r="M239" s="161"/>
      <c r="T239" s="162"/>
      <c r="AT239" s="157" t="s">
        <v>174</v>
      </c>
      <c r="AU239" s="157" t="s">
        <v>81</v>
      </c>
      <c r="AV239" s="13" t="s">
        <v>81</v>
      </c>
      <c r="AW239" s="13" t="s">
        <v>33</v>
      </c>
      <c r="AX239" s="13" t="s">
        <v>71</v>
      </c>
      <c r="AY239" s="157" t="s">
        <v>163</v>
      </c>
    </row>
    <row r="240" spans="2:65" s="14" customFormat="1" ht="10.199999999999999">
      <c r="B240" s="163"/>
      <c r="D240" s="150" t="s">
        <v>174</v>
      </c>
      <c r="E240" s="164" t="s">
        <v>19</v>
      </c>
      <c r="F240" s="165" t="s">
        <v>177</v>
      </c>
      <c r="H240" s="166">
        <v>15.981</v>
      </c>
      <c r="I240" s="167"/>
      <c r="L240" s="163"/>
      <c r="M240" s="168"/>
      <c r="T240" s="169"/>
      <c r="AT240" s="164" t="s">
        <v>174</v>
      </c>
      <c r="AU240" s="164" t="s">
        <v>81</v>
      </c>
      <c r="AV240" s="14" t="s">
        <v>170</v>
      </c>
      <c r="AW240" s="14" t="s">
        <v>33</v>
      </c>
      <c r="AX240" s="14" t="s">
        <v>79</v>
      </c>
      <c r="AY240" s="164" t="s">
        <v>163</v>
      </c>
    </row>
    <row r="241" spans="2:65" s="13" customFormat="1" ht="10.199999999999999">
      <c r="B241" s="156"/>
      <c r="D241" s="150" t="s">
        <v>174</v>
      </c>
      <c r="F241" s="158" t="s">
        <v>1312</v>
      </c>
      <c r="H241" s="159">
        <v>31.962</v>
      </c>
      <c r="I241" s="160"/>
      <c r="L241" s="156"/>
      <c r="M241" s="161"/>
      <c r="T241" s="162"/>
      <c r="AT241" s="157" t="s">
        <v>174</v>
      </c>
      <c r="AU241" s="157" t="s">
        <v>81</v>
      </c>
      <c r="AV241" s="13" t="s">
        <v>81</v>
      </c>
      <c r="AW241" s="13" t="s">
        <v>4</v>
      </c>
      <c r="AX241" s="13" t="s">
        <v>79</v>
      </c>
      <c r="AY241" s="157" t="s">
        <v>163</v>
      </c>
    </row>
    <row r="242" spans="2:65" s="1" customFormat="1" ht="33" customHeight="1">
      <c r="B242" s="33"/>
      <c r="C242" s="132" t="s">
        <v>710</v>
      </c>
      <c r="D242" s="132" t="s">
        <v>165</v>
      </c>
      <c r="E242" s="133" t="s">
        <v>1313</v>
      </c>
      <c r="F242" s="134" t="s">
        <v>1314</v>
      </c>
      <c r="G242" s="135" t="s">
        <v>445</v>
      </c>
      <c r="H242" s="136">
        <v>155.5</v>
      </c>
      <c r="I242" s="137"/>
      <c r="J242" s="138">
        <f>ROUND(I242*H242,2)</f>
        <v>0</v>
      </c>
      <c r="K242" s="134" t="s">
        <v>169</v>
      </c>
      <c r="L242" s="33"/>
      <c r="M242" s="139" t="s">
        <v>19</v>
      </c>
      <c r="N242" s="140" t="s">
        <v>42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1266</v>
      </c>
      <c r="AT242" s="143" t="s">
        <v>165</v>
      </c>
      <c r="AU242" s="143" t="s">
        <v>81</v>
      </c>
      <c r="AY242" s="18" t="s">
        <v>163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79</v>
      </c>
      <c r="BK242" s="144">
        <f>ROUND(I242*H242,2)</f>
        <v>0</v>
      </c>
      <c r="BL242" s="18" t="s">
        <v>1266</v>
      </c>
      <c r="BM242" s="143" t="s">
        <v>1315</v>
      </c>
    </row>
    <row r="243" spans="2:65" s="1" customFormat="1" ht="10.199999999999999">
      <c r="B243" s="33"/>
      <c r="D243" s="145" t="s">
        <v>172</v>
      </c>
      <c r="F243" s="146" t="s">
        <v>1316</v>
      </c>
      <c r="I243" s="147"/>
      <c r="L243" s="33"/>
      <c r="M243" s="148"/>
      <c r="T243" s="54"/>
      <c r="AT243" s="18" t="s">
        <v>172</v>
      </c>
      <c r="AU243" s="18" t="s">
        <v>81</v>
      </c>
    </row>
    <row r="244" spans="2:65" s="12" customFormat="1" ht="10.199999999999999">
      <c r="B244" s="149"/>
      <c r="D244" s="150" t="s">
        <v>174</v>
      </c>
      <c r="E244" s="151" t="s">
        <v>19</v>
      </c>
      <c r="F244" s="152" t="s">
        <v>1240</v>
      </c>
      <c r="H244" s="151" t="s">
        <v>19</v>
      </c>
      <c r="I244" s="153"/>
      <c r="L244" s="149"/>
      <c r="M244" s="154"/>
      <c r="T244" s="155"/>
      <c r="AT244" s="151" t="s">
        <v>174</v>
      </c>
      <c r="AU244" s="151" t="s">
        <v>81</v>
      </c>
      <c r="AV244" s="12" t="s">
        <v>79</v>
      </c>
      <c r="AW244" s="12" t="s">
        <v>33</v>
      </c>
      <c r="AX244" s="12" t="s">
        <v>71</v>
      </c>
      <c r="AY244" s="151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1241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3" customFormat="1" ht="10.199999999999999">
      <c r="B246" s="156"/>
      <c r="D246" s="150" t="s">
        <v>174</v>
      </c>
      <c r="E246" s="157" t="s">
        <v>19</v>
      </c>
      <c r="F246" s="158" t="s">
        <v>1242</v>
      </c>
      <c r="H246" s="159">
        <v>155.5</v>
      </c>
      <c r="I246" s="160"/>
      <c r="L246" s="156"/>
      <c r="M246" s="161"/>
      <c r="T246" s="162"/>
      <c r="AT246" s="157" t="s">
        <v>174</v>
      </c>
      <c r="AU246" s="157" t="s">
        <v>81</v>
      </c>
      <c r="AV246" s="13" t="s">
        <v>81</v>
      </c>
      <c r="AW246" s="13" t="s">
        <v>33</v>
      </c>
      <c r="AX246" s="13" t="s">
        <v>71</v>
      </c>
      <c r="AY246" s="157" t="s">
        <v>163</v>
      </c>
    </row>
    <row r="247" spans="2:65" s="14" customFormat="1" ht="10.199999999999999">
      <c r="B247" s="163"/>
      <c r="D247" s="150" t="s">
        <v>174</v>
      </c>
      <c r="E247" s="164" t="s">
        <v>19</v>
      </c>
      <c r="F247" s="165" t="s">
        <v>177</v>
      </c>
      <c r="H247" s="166">
        <v>155.5</v>
      </c>
      <c r="I247" s="167"/>
      <c r="L247" s="163"/>
      <c r="M247" s="168"/>
      <c r="T247" s="169"/>
      <c r="AT247" s="164" t="s">
        <v>174</v>
      </c>
      <c r="AU247" s="164" t="s">
        <v>81</v>
      </c>
      <c r="AV247" s="14" t="s">
        <v>170</v>
      </c>
      <c r="AW247" s="14" t="s">
        <v>33</v>
      </c>
      <c r="AX247" s="14" t="s">
        <v>79</v>
      </c>
      <c r="AY247" s="164" t="s">
        <v>163</v>
      </c>
    </row>
    <row r="248" spans="2:65" s="1" customFormat="1" ht="24.15" customHeight="1">
      <c r="B248" s="33"/>
      <c r="C248" s="132" t="s">
        <v>715</v>
      </c>
      <c r="D248" s="132" t="s">
        <v>165</v>
      </c>
      <c r="E248" s="133" t="s">
        <v>1317</v>
      </c>
      <c r="F248" s="134" t="s">
        <v>1318</v>
      </c>
      <c r="G248" s="135" t="s">
        <v>191</v>
      </c>
      <c r="H248" s="136">
        <v>4.5949999999999998</v>
      </c>
      <c r="I248" s="137"/>
      <c r="J248" s="138">
        <f>ROUND(I248*H248,2)</f>
        <v>0</v>
      </c>
      <c r="K248" s="134" t="s">
        <v>169</v>
      </c>
      <c r="L248" s="33"/>
      <c r="M248" s="139" t="s">
        <v>19</v>
      </c>
      <c r="N248" s="140" t="s">
        <v>42</v>
      </c>
      <c r="P248" s="141">
        <f>O248*H248</f>
        <v>0</v>
      </c>
      <c r="Q248" s="141">
        <v>2.5018699999999998</v>
      </c>
      <c r="R248" s="141">
        <f>Q248*H248</f>
        <v>11.496092649999998</v>
      </c>
      <c r="S248" s="141">
        <v>0</v>
      </c>
      <c r="T248" s="142">
        <f>S248*H248</f>
        <v>0</v>
      </c>
      <c r="AR248" s="143" t="s">
        <v>1266</v>
      </c>
      <c r="AT248" s="143" t="s">
        <v>165</v>
      </c>
      <c r="AU248" s="143" t="s">
        <v>81</v>
      </c>
      <c r="AY248" s="18" t="s">
        <v>163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79</v>
      </c>
      <c r="BK248" s="144">
        <f>ROUND(I248*H248,2)</f>
        <v>0</v>
      </c>
      <c r="BL248" s="18" t="s">
        <v>1266</v>
      </c>
      <c r="BM248" s="143" t="s">
        <v>1319</v>
      </c>
    </row>
    <row r="249" spans="2:65" s="1" customFormat="1" ht="10.199999999999999">
      <c r="B249" s="33"/>
      <c r="D249" s="145" t="s">
        <v>172</v>
      </c>
      <c r="F249" s="146" t="s">
        <v>1320</v>
      </c>
      <c r="I249" s="147"/>
      <c r="L249" s="33"/>
      <c r="M249" s="148"/>
      <c r="T249" s="54"/>
      <c r="AT249" s="18" t="s">
        <v>172</v>
      </c>
      <c r="AU249" s="18" t="s">
        <v>81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1240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2" customFormat="1" ht="10.199999999999999">
      <c r="B251" s="149"/>
      <c r="D251" s="150" t="s">
        <v>174</v>
      </c>
      <c r="E251" s="151" t="s">
        <v>19</v>
      </c>
      <c r="F251" s="152" t="s">
        <v>1241</v>
      </c>
      <c r="H251" s="151" t="s">
        <v>19</v>
      </c>
      <c r="I251" s="153"/>
      <c r="L251" s="149"/>
      <c r="M251" s="154"/>
      <c r="T251" s="155"/>
      <c r="AT251" s="151" t="s">
        <v>174</v>
      </c>
      <c r="AU251" s="151" t="s">
        <v>81</v>
      </c>
      <c r="AV251" s="12" t="s">
        <v>79</v>
      </c>
      <c r="AW251" s="12" t="s">
        <v>33</v>
      </c>
      <c r="AX251" s="12" t="s">
        <v>71</v>
      </c>
      <c r="AY251" s="151" t="s">
        <v>163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1292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3" customFormat="1" ht="10.199999999999999">
      <c r="B253" s="156"/>
      <c r="D253" s="150" t="s">
        <v>174</v>
      </c>
      <c r="E253" s="157" t="s">
        <v>19</v>
      </c>
      <c r="F253" s="158" t="s">
        <v>1321</v>
      </c>
      <c r="H253" s="159">
        <v>5.274</v>
      </c>
      <c r="I253" s="160"/>
      <c r="L253" s="156"/>
      <c r="M253" s="161"/>
      <c r="T253" s="162"/>
      <c r="AT253" s="157" t="s">
        <v>174</v>
      </c>
      <c r="AU253" s="157" t="s">
        <v>81</v>
      </c>
      <c r="AV253" s="13" t="s">
        <v>81</v>
      </c>
      <c r="AW253" s="13" t="s">
        <v>33</v>
      </c>
      <c r="AX253" s="13" t="s">
        <v>71</v>
      </c>
      <c r="AY253" s="157" t="s">
        <v>163</v>
      </c>
    </row>
    <row r="254" spans="2:65" s="13" customFormat="1" ht="10.199999999999999">
      <c r="B254" s="156"/>
      <c r="D254" s="150" t="s">
        <v>174</v>
      </c>
      <c r="E254" s="157" t="s">
        <v>19</v>
      </c>
      <c r="F254" s="158" t="s">
        <v>1322</v>
      </c>
      <c r="H254" s="159">
        <v>-0.67900000000000005</v>
      </c>
      <c r="I254" s="160"/>
      <c r="L254" s="156"/>
      <c r="M254" s="161"/>
      <c r="T254" s="162"/>
      <c r="AT254" s="157" t="s">
        <v>174</v>
      </c>
      <c r="AU254" s="157" t="s">
        <v>81</v>
      </c>
      <c r="AV254" s="13" t="s">
        <v>81</v>
      </c>
      <c r="AW254" s="13" t="s">
        <v>33</v>
      </c>
      <c r="AX254" s="13" t="s">
        <v>71</v>
      </c>
      <c r="AY254" s="157" t="s">
        <v>163</v>
      </c>
    </row>
    <row r="255" spans="2:65" s="14" customFormat="1" ht="10.199999999999999">
      <c r="B255" s="163"/>
      <c r="D255" s="150" t="s">
        <v>174</v>
      </c>
      <c r="E255" s="164" t="s">
        <v>19</v>
      </c>
      <c r="F255" s="165" t="s">
        <v>177</v>
      </c>
      <c r="H255" s="166">
        <v>4.5949999999999998</v>
      </c>
      <c r="I255" s="167"/>
      <c r="L255" s="163"/>
      <c r="M255" s="168"/>
      <c r="T255" s="169"/>
      <c r="AT255" s="164" t="s">
        <v>174</v>
      </c>
      <c r="AU255" s="164" t="s">
        <v>81</v>
      </c>
      <c r="AV255" s="14" t="s">
        <v>170</v>
      </c>
      <c r="AW255" s="14" t="s">
        <v>33</v>
      </c>
      <c r="AX255" s="14" t="s">
        <v>79</v>
      </c>
      <c r="AY255" s="164" t="s">
        <v>163</v>
      </c>
    </row>
    <row r="256" spans="2:65" s="1" customFormat="1" ht="21.75" customHeight="1">
      <c r="B256" s="33"/>
      <c r="C256" s="132" t="s">
        <v>718</v>
      </c>
      <c r="D256" s="132" t="s">
        <v>165</v>
      </c>
      <c r="E256" s="133" t="s">
        <v>1323</v>
      </c>
      <c r="F256" s="134" t="s">
        <v>1324</v>
      </c>
      <c r="G256" s="135" t="s">
        <v>445</v>
      </c>
      <c r="H256" s="136">
        <v>155.5</v>
      </c>
      <c r="I256" s="137"/>
      <c r="J256" s="138">
        <f>ROUND(I256*H256,2)</f>
        <v>0</v>
      </c>
      <c r="K256" s="134" t="s">
        <v>169</v>
      </c>
      <c r="L256" s="33"/>
      <c r="M256" s="139" t="s">
        <v>19</v>
      </c>
      <c r="N256" s="140" t="s">
        <v>42</v>
      </c>
      <c r="P256" s="141">
        <f>O256*H256</f>
        <v>0</v>
      </c>
      <c r="Q256" s="141">
        <v>0.14000000000000001</v>
      </c>
      <c r="R256" s="141">
        <f>Q256*H256</f>
        <v>21.770000000000003</v>
      </c>
      <c r="S256" s="141">
        <v>0</v>
      </c>
      <c r="T256" s="142">
        <f>S256*H256</f>
        <v>0</v>
      </c>
      <c r="AR256" s="143" t="s">
        <v>1266</v>
      </c>
      <c r="AT256" s="143" t="s">
        <v>165</v>
      </c>
      <c r="AU256" s="143" t="s">
        <v>81</v>
      </c>
      <c r="AY256" s="18" t="s">
        <v>163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79</v>
      </c>
      <c r="BK256" s="144">
        <f>ROUND(I256*H256,2)</f>
        <v>0</v>
      </c>
      <c r="BL256" s="18" t="s">
        <v>1266</v>
      </c>
      <c r="BM256" s="143" t="s">
        <v>1325</v>
      </c>
    </row>
    <row r="257" spans="2:65" s="1" customFormat="1" ht="10.199999999999999">
      <c r="B257" s="33"/>
      <c r="D257" s="145" t="s">
        <v>172</v>
      </c>
      <c r="F257" s="146" t="s">
        <v>1326</v>
      </c>
      <c r="I257" s="147"/>
      <c r="L257" s="33"/>
      <c r="M257" s="148"/>
      <c r="T257" s="54"/>
      <c r="AT257" s="18" t="s">
        <v>172</v>
      </c>
      <c r="AU257" s="18" t="s">
        <v>81</v>
      </c>
    </row>
    <row r="258" spans="2:65" s="12" customFormat="1" ht="10.199999999999999">
      <c r="B258" s="149"/>
      <c r="D258" s="150" t="s">
        <v>174</v>
      </c>
      <c r="E258" s="151" t="s">
        <v>19</v>
      </c>
      <c r="F258" s="152" t="s">
        <v>1240</v>
      </c>
      <c r="H258" s="151" t="s">
        <v>19</v>
      </c>
      <c r="I258" s="153"/>
      <c r="L258" s="149"/>
      <c r="M258" s="154"/>
      <c r="T258" s="155"/>
      <c r="AT258" s="151" t="s">
        <v>174</v>
      </c>
      <c r="AU258" s="151" t="s">
        <v>81</v>
      </c>
      <c r="AV258" s="12" t="s">
        <v>79</v>
      </c>
      <c r="AW258" s="12" t="s">
        <v>33</v>
      </c>
      <c r="AX258" s="12" t="s">
        <v>71</v>
      </c>
      <c r="AY258" s="151" t="s">
        <v>163</v>
      </c>
    </row>
    <row r="259" spans="2:65" s="12" customFormat="1" ht="10.199999999999999">
      <c r="B259" s="149"/>
      <c r="D259" s="150" t="s">
        <v>174</v>
      </c>
      <c r="E259" s="151" t="s">
        <v>19</v>
      </c>
      <c r="F259" s="152" t="s">
        <v>1241</v>
      </c>
      <c r="H259" s="151" t="s">
        <v>19</v>
      </c>
      <c r="I259" s="153"/>
      <c r="L259" s="149"/>
      <c r="M259" s="154"/>
      <c r="T259" s="155"/>
      <c r="AT259" s="151" t="s">
        <v>174</v>
      </c>
      <c r="AU259" s="151" t="s">
        <v>81</v>
      </c>
      <c r="AV259" s="12" t="s">
        <v>79</v>
      </c>
      <c r="AW259" s="12" t="s">
        <v>33</v>
      </c>
      <c r="AX259" s="12" t="s">
        <v>71</v>
      </c>
      <c r="AY259" s="151" t="s">
        <v>163</v>
      </c>
    </row>
    <row r="260" spans="2:65" s="13" customFormat="1" ht="10.199999999999999">
      <c r="B260" s="156"/>
      <c r="D260" s="150" t="s">
        <v>174</v>
      </c>
      <c r="E260" s="157" t="s">
        <v>19</v>
      </c>
      <c r="F260" s="158" t="s">
        <v>1242</v>
      </c>
      <c r="H260" s="159">
        <v>155.5</v>
      </c>
      <c r="I260" s="160"/>
      <c r="L260" s="156"/>
      <c r="M260" s="161"/>
      <c r="T260" s="162"/>
      <c r="AT260" s="157" t="s">
        <v>174</v>
      </c>
      <c r="AU260" s="157" t="s">
        <v>81</v>
      </c>
      <c r="AV260" s="13" t="s">
        <v>81</v>
      </c>
      <c r="AW260" s="13" t="s">
        <v>33</v>
      </c>
      <c r="AX260" s="13" t="s">
        <v>71</v>
      </c>
      <c r="AY260" s="157" t="s">
        <v>163</v>
      </c>
    </row>
    <row r="261" spans="2:65" s="14" customFormat="1" ht="10.199999999999999">
      <c r="B261" s="163"/>
      <c r="D261" s="150" t="s">
        <v>174</v>
      </c>
      <c r="E261" s="164" t="s">
        <v>19</v>
      </c>
      <c r="F261" s="165" t="s">
        <v>177</v>
      </c>
      <c r="H261" s="166">
        <v>155.5</v>
      </c>
      <c r="I261" s="167"/>
      <c r="L261" s="163"/>
      <c r="M261" s="168"/>
      <c r="T261" s="169"/>
      <c r="AT261" s="164" t="s">
        <v>174</v>
      </c>
      <c r="AU261" s="164" t="s">
        <v>81</v>
      </c>
      <c r="AV261" s="14" t="s">
        <v>170</v>
      </c>
      <c r="AW261" s="14" t="s">
        <v>33</v>
      </c>
      <c r="AX261" s="14" t="s">
        <v>79</v>
      </c>
      <c r="AY261" s="164" t="s">
        <v>163</v>
      </c>
    </row>
    <row r="262" spans="2:65" s="1" customFormat="1" ht="21.75" customHeight="1">
      <c r="B262" s="33"/>
      <c r="C262" s="132" t="s">
        <v>720</v>
      </c>
      <c r="D262" s="132" t="s">
        <v>165</v>
      </c>
      <c r="E262" s="133" t="s">
        <v>1327</v>
      </c>
      <c r="F262" s="134" t="s">
        <v>1328</v>
      </c>
      <c r="G262" s="135" t="s">
        <v>445</v>
      </c>
      <c r="H262" s="136">
        <v>155.5</v>
      </c>
      <c r="I262" s="137"/>
      <c r="J262" s="138">
        <f>ROUND(I262*H262,2)</f>
        <v>0</v>
      </c>
      <c r="K262" s="134" t="s">
        <v>169</v>
      </c>
      <c r="L262" s="33"/>
      <c r="M262" s="139" t="s">
        <v>19</v>
      </c>
      <c r="N262" s="140" t="s">
        <v>42</v>
      </c>
      <c r="P262" s="141">
        <f>O262*H262</f>
        <v>0</v>
      </c>
      <c r="Q262" s="141">
        <v>9.0000000000000006E-5</v>
      </c>
      <c r="R262" s="141">
        <f>Q262*H262</f>
        <v>1.3995E-2</v>
      </c>
      <c r="S262" s="141">
        <v>0</v>
      </c>
      <c r="T262" s="142">
        <f>S262*H262</f>
        <v>0</v>
      </c>
      <c r="AR262" s="143" t="s">
        <v>1266</v>
      </c>
      <c r="AT262" s="143" t="s">
        <v>165</v>
      </c>
      <c r="AU262" s="143" t="s">
        <v>81</v>
      </c>
      <c r="AY262" s="18" t="s">
        <v>163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8" t="s">
        <v>79</v>
      </c>
      <c r="BK262" s="144">
        <f>ROUND(I262*H262,2)</f>
        <v>0</v>
      </c>
      <c r="BL262" s="18" t="s">
        <v>1266</v>
      </c>
      <c r="BM262" s="143" t="s">
        <v>1329</v>
      </c>
    </row>
    <row r="263" spans="2:65" s="1" customFormat="1" ht="10.199999999999999">
      <c r="B263" s="33"/>
      <c r="D263" s="145" t="s">
        <v>172</v>
      </c>
      <c r="F263" s="146" t="s">
        <v>1330</v>
      </c>
      <c r="I263" s="147"/>
      <c r="L263" s="33"/>
      <c r="M263" s="148"/>
      <c r="T263" s="54"/>
      <c r="AT263" s="18" t="s">
        <v>172</v>
      </c>
      <c r="AU263" s="18" t="s">
        <v>81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1240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2" customFormat="1" ht="10.199999999999999">
      <c r="B265" s="149"/>
      <c r="D265" s="150" t="s">
        <v>174</v>
      </c>
      <c r="E265" s="151" t="s">
        <v>19</v>
      </c>
      <c r="F265" s="152" t="s">
        <v>1241</v>
      </c>
      <c r="H265" s="151" t="s">
        <v>19</v>
      </c>
      <c r="I265" s="153"/>
      <c r="L265" s="149"/>
      <c r="M265" s="154"/>
      <c r="T265" s="155"/>
      <c r="AT265" s="151" t="s">
        <v>174</v>
      </c>
      <c r="AU265" s="151" t="s">
        <v>81</v>
      </c>
      <c r="AV265" s="12" t="s">
        <v>79</v>
      </c>
      <c r="AW265" s="12" t="s">
        <v>33</v>
      </c>
      <c r="AX265" s="12" t="s">
        <v>71</v>
      </c>
      <c r="AY265" s="151" t="s">
        <v>163</v>
      </c>
    </row>
    <row r="266" spans="2:65" s="13" customFormat="1" ht="10.199999999999999">
      <c r="B266" s="156"/>
      <c r="D266" s="150" t="s">
        <v>174</v>
      </c>
      <c r="E266" s="157" t="s">
        <v>19</v>
      </c>
      <c r="F266" s="158" t="s">
        <v>1242</v>
      </c>
      <c r="H266" s="159">
        <v>155.5</v>
      </c>
      <c r="I266" s="160"/>
      <c r="L266" s="156"/>
      <c r="M266" s="161"/>
      <c r="T266" s="162"/>
      <c r="AT266" s="157" t="s">
        <v>174</v>
      </c>
      <c r="AU266" s="157" t="s">
        <v>81</v>
      </c>
      <c r="AV266" s="13" t="s">
        <v>81</v>
      </c>
      <c r="AW266" s="13" t="s">
        <v>33</v>
      </c>
      <c r="AX266" s="13" t="s">
        <v>71</v>
      </c>
      <c r="AY266" s="157" t="s">
        <v>163</v>
      </c>
    </row>
    <row r="267" spans="2:65" s="14" customFormat="1" ht="10.199999999999999">
      <c r="B267" s="163"/>
      <c r="D267" s="150" t="s">
        <v>174</v>
      </c>
      <c r="E267" s="164" t="s">
        <v>19</v>
      </c>
      <c r="F267" s="165" t="s">
        <v>177</v>
      </c>
      <c r="H267" s="166">
        <v>155.5</v>
      </c>
      <c r="I267" s="167"/>
      <c r="L267" s="163"/>
      <c r="M267" s="168"/>
      <c r="T267" s="169"/>
      <c r="AT267" s="164" t="s">
        <v>174</v>
      </c>
      <c r="AU267" s="164" t="s">
        <v>81</v>
      </c>
      <c r="AV267" s="14" t="s">
        <v>170</v>
      </c>
      <c r="AW267" s="14" t="s">
        <v>33</v>
      </c>
      <c r="AX267" s="14" t="s">
        <v>79</v>
      </c>
      <c r="AY267" s="164" t="s">
        <v>163</v>
      </c>
    </row>
    <row r="268" spans="2:65" s="1" customFormat="1" ht="24.15" customHeight="1">
      <c r="B268" s="33"/>
      <c r="C268" s="132" t="s">
        <v>340</v>
      </c>
      <c r="D268" s="132" t="s">
        <v>165</v>
      </c>
      <c r="E268" s="133" t="s">
        <v>1331</v>
      </c>
      <c r="F268" s="134" t="s">
        <v>1332</v>
      </c>
      <c r="G268" s="135" t="s">
        <v>445</v>
      </c>
      <c r="H268" s="136">
        <v>9.6</v>
      </c>
      <c r="I268" s="137"/>
      <c r="J268" s="138">
        <f>ROUND(I268*H268,2)</f>
        <v>0</v>
      </c>
      <c r="K268" s="134" t="s">
        <v>244</v>
      </c>
      <c r="L268" s="33"/>
      <c r="M268" s="139" t="s">
        <v>19</v>
      </c>
      <c r="N268" s="140" t="s">
        <v>42</v>
      </c>
      <c r="P268" s="141">
        <f>O268*H268</f>
        <v>0</v>
      </c>
      <c r="Q268" s="141">
        <v>0.216</v>
      </c>
      <c r="R268" s="141">
        <f>Q268*H268</f>
        <v>2.0735999999999999</v>
      </c>
      <c r="S268" s="141">
        <v>0</v>
      </c>
      <c r="T268" s="142">
        <f>S268*H268</f>
        <v>0</v>
      </c>
      <c r="AR268" s="143" t="s">
        <v>1266</v>
      </c>
      <c r="AT268" s="143" t="s">
        <v>165</v>
      </c>
      <c r="AU268" s="143" t="s">
        <v>81</v>
      </c>
      <c r="AY268" s="18" t="s">
        <v>163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79</v>
      </c>
      <c r="BK268" s="144">
        <f>ROUND(I268*H268,2)</f>
        <v>0</v>
      </c>
      <c r="BL268" s="18" t="s">
        <v>1266</v>
      </c>
      <c r="BM268" s="143" t="s">
        <v>1333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1334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3" customFormat="1" ht="10.199999999999999">
      <c r="B270" s="156"/>
      <c r="D270" s="150" t="s">
        <v>174</v>
      </c>
      <c r="E270" s="157" t="s">
        <v>19</v>
      </c>
      <c r="F270" s="158" t="s">
        <v>1335</v>
      </c>
      <c r="H270" s="159">
        <v>9.6</v>
      </c>
      <c r="I270" s="160"/>
      <c r="L270" s="156"/>
      <c r="M270" s="161"/>
      <c r="T270" s="162"/>
      <c r="AT270" s="157" t="s">
        <v>174</v>
      </c>
      <c r="AU270" s="157" t="s">
        <v>81</v>
      </c>
      <c r="AV270" s="13" t="s">
        <v>81</v>
      </c>
      <c r="AW270" s="13" t="s">
        <v>33</v>
      </c>
      <c r="AX270" s="13" t="s">
        <v>71</v>
      </c>
      <c r="AY270" s="157" t="s">
        <v>163</v>
      </c>
    </row>
    <row r="271" spans="2:65" s="14" customFormat="1" ht="10.199999999999999">
      <c r="B271" s="163"/>
      <c r="D271" s="150" t="s">
        <v>174</v>
      </c>
      <c r="E271" s="164" t="s">
        <v>19</v>
      </c>
      <c r="F271" s="165" t="s">
        <v>177</v>
      </c>
      <c r="H271" s="166">
        <v>9.6</v>
      </c>
      <c r="I271" s="167"/>
      <c r="L271" s="163"/>
      <c r="M271" s="168"/>
      <c r="T271" s="169"/>
      <c r="AT271" s="164" t="s">
        <v>174</v>
      </c>
      <c r="AU271" s="164" t="s">
        <v>81</v>
      </c>
      <c r="AV271" s="14" t="s">
        <v>170</v>
      </c>
      <c r="AW271" s="14" t="s">
        <v>33</v>
      </c>
      <c r="AX271" s="14" t="s">
        <v>79</v>
      </c>
      <c r="AY271" s="164" t="s">
        <v>163</v>
      </c>
    </row>
    <row r="272" spans="2:65" s="1" customFormat="1" ht="16.5" customHeight="1">
      <c r="B272" s="33"/>
      <c r="C272" s="178" t="s">
        <v>724</v>
      </c>
      <c r="D272" s="178" t="s">
        <v>241</v>
      </c>
      <c r="E272" s="179" t="s">
        <v>1336</v>
      </c>
      <c r="F272" s="180" t="s">
        <v>1337</v>
      </c>
      <c r="G272" s="181" t="s">
        <v>445</v>
      </c>
      <c r="H272" s="182">
        <v>9.6</v>
      </c>
      <c r="I272" s="183"/>
      <c r="J272" s="184">
        <f>ROUND(I272*H272,2)</f>
        <v>0</v>
      </c>
      <c r="K272" s="180" t="s">
        <v>169</v>
      </c>
      <c r="L272" s="185"/>
      <c r="M272" s="186" t="s">
        <v>19</v>
      </c>
      <c r="N272" s="187" t="s">
        <v>42</v>
      </c>
      <c r="P272" s="141">
        <f>O272*H272</f>
        <v>0</v>
      </c>
      <c r="Q272" s="141">
        <v>1.1469999999999999E-2</v>
      </c>
      <c r="R272" s="141">
        <f>Q272*H272</f>
        <v>0.11011199999999999</v>
      </c>
      <c r="S272" s="141">
        <v>0</v>
      </c>
      <c r="T272" s="142">
        <f>S272*H272</f>
        <v>0</v>
      </c>
      <c r="AR272" s="143" t="s">
        <v>1271</v>
      </c>
      <c r="AT272" s="143" t="s">
        <v>241</v>
      </c>
      <c r="AU272" s="143" t="s">
        <v>81</v>
      </c>
      <c r="AY272" s="18" t="s">
        <v>163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79</v>
      </c>
      <c r="BK272" s="144">
        <f>ROUND(I272*H272,2)</f>
        <v>0</v>
      </c>
      <c r="BL272" s="18" t="s">
        <v>1271</v>
      </c>
      <c r="BM272" s="143" t="s">
        <v>1338</v>
      </c>
    </row>
    <row r="273" spans="2:65" s="12" customFormat="1" ht="10.199999999999999">
      <c r="B273" s="149"/>
      <c r="D273" s="150" t="s">
        <v>174</v>
      </c>
      <c r="E273" s="151" t="s">
        <v>19</v>
      </c>
      <c r="F273" s="152" t="s">
        <v>1334</v>
      </c>
      <c r="H273" s="151" t="s">
        <v>19</v>
      </c>
      <c r="I273" s="153"/>
      <c r="L273" s="149"/>
      <c r="M273" s="154"/>
      <c r="T273" s="155"/>
      <c r="AT273" s="151" t="s">
        <v>174</v>
      </c>
      <c r="AU273" s="151" t="s">
        <v>81</v>
      </c>
      <c r="AV273" s="12" t="s">
        <v>79</v>
      </c>
      <c r="AW273" s="12" t="s">
        <v>33</v>
      </c>
      <c r="AX273" s="12" t="s">
        <v>71</v>
      </c>
      <c r="AY273" s="151" t="s">
        <v>163</v>
      </c>
    </row>
    <row r="274" spans="2:65" s="13" customFormat="1" ht="10.199999999999999">
      <c r="B274" s="156"/>
      <c r="D274" s="150" t="s">
        <v>174</v>
      </c>
      <c r="E274" s="157" t="s">
        <v>19</v>
      </c>
      <c r="F274" s="158" t="s">
        <v>1335</v>
      </c>
      <c r="H274" s="159">
        <v>9.6</v>
      </c>
      <c r="I274" s="160"/>
      <c r="L274" s="156"/>
      <c r="M274" s="161"/>
      <c r="T274" s="162"/>
      <c r="AT274" s="157" t="s">
        <v>174</v>
      </c>
      <c r="AU274" s="157" t="s">
        <v>81</v>
      </c>
      <c r="AV274" s="13" t="s">
        <v>81</v>
      </c>
      <c r="AW274" s="13" t="s">
        <v>33</v>
      </c>
      <c r="AX274" s="13" t="s">
        <v>71</v>
      </c>
      <c r="AY274" s="157" t="s">
        <v>163</v>
      </c>
    </row>
    <row r="275" spans="2:65" s="14" customFormat="1" ht="10.199999999999999">
      <c r="B275" s="163"/>
      <c r="D275" s="150" t="s">
        <v>174</v>
      </c>
      <c r="E275" s="164" t="s">
        <v>19</v>
      </c>
      <c r="F275" s="165" t="s">
        <v>177</v>
      </c>
      <c r="H275" s="166">
        <v>9.6</v>
      </c>
      <c r="I275" s="167"/>
      <c r="L275" s="163"/>
      <c r="M275" s="168"/>
      <c r="T275" s="169"/>
      <c r="AT275" s="164" t="s">
        <v>174</v>
      </c>
      <c r="AU275" s="164" t="s">
        <v>81</v>
      </c>
      <c r="AV275" s="14" t="s">
        <v>170</v>
      </c>
      <c r="AW275" s="14" t="s">
        <v>33</v>
      </c>
      <c r="AX275" s="14" t="s">
        <v>79</v>
      </c>
      <c r="AY275" s="164" t="s">
        <v>163</v>
      </c>
    </row>
    <row r="276" spans="2:65" s="1" customFormat="1" ht="21.75" customHeight="1">
      <c r="B276" s="33"/>
      <c r="C276" s="132" t="s">
        <v>726</v>
      </c>
      <c r="D276" s="132" t="s">
        <v>165</v>
      </c>
      <c r="E276" s="133" t="s">
        <v>1339</v>
      </c>
      <c r="F276" s="134" t="s">
        <v>1340</v>
      </c>
      <c r="G276" s="135" t="s">
        <v>445</v>
      </c>
      <c r="H276" s="136">
        <v>155.5</v>
      </c>
      <c r="I276" s="137"/>
      <c r="J276" s="138">
        <f>ROUND(I276*H276,2)</f>
        <v>0</v>
      </c>
      <c r="K276" s="134" t="s">
        <v>169</v>
      </c>
      <c r="L276" s="33"/>
      <c r="M276" s="139" t="s">
        <v>19</v>
      </c>
      <c r="N276" s="140" t="s">
        <v>42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1266</v>
      </c>
      <c r="AT276" s="143" t="s">
        <v>165</v>
      </c>
      <c r="AU276" s="143" t="s">
        <v>81</v>
      </c>
      <c r="AY276" s="18" t="s">
        <v>163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79</v>
      </c>
      <c r="BK276" s="144">
        <f>ROUND(I276*H276,2)</f>
        <v>0</v>
      </c>
      <c r="BL276" s="18" t="s">
        <v>1266</v>
      </c>
      <c r="BM276" s="143" t="s">
        <v>1341</v>
      </c>
    </row>
    <row r="277" spans="2:65" s="1" customFormat="1" ht="10.199999999999999">
      <c r="B277" s="33"/>
      <c r="D277" s="145" t="s">
        <v>172</v>
      </c>
      <c r="F277" s="146" t="s">
        <v>1342</v>
      </c>
      <c r="I277" s="147"/>
      <c r="L277" s="33"/>
      <c r="M277" s="148"/>
      <c r="T277" s="54"/>
      <c r="AT277" s="18" t="s">
        <v>172</v>
      </c>
      <c r="AU277" s="18" t="s">
        <v>81</v>
      </c>
    </row>
    <row r="278" spans="2:65" s="12" customFormat="1" ht="10.199999999999999">
      <c r="B278" s="149"/>
      <c r="D278" s="150" t="s">
        <v>174</v>
      </c>
      <c r="E278" s="151" t="s">
        <v>19</v>
      </c>
      <c r="F278" s="152" t="s">
        <v>1240</v>
      </c>
      <c r="H278" s="151" t="s">
        <v>19</v>
      </c>
      <c r="I278" s="153"/>
      <c r="L278" s="149"/>
      <c r="M278" s="154"/>
      <c r="T278" s="155"/>
      <c r="AT278" s="151" t="s">
        <v>174</v>
      </c>
      <c r="AU278" s="151" t="s">
        <v>81</v>
      </c>
      <c r="AV278" s="12" t="s">
        <v>79</v>
      </c>
      <c r="AW278" s="12" t="s">
        <v>33</v>
      </c>
      <c r="AX278" s="12" t="s">
        <v>71</v>
      </c>
      <c r="AY278" s="151" t="s">
        <v>163</v>
      </c>
    </row>
    <row r="279" spans="2:65" s="12" customFormat="1" ht="10.199999999999999">
      <c r="B279" s="149"/>
      <c r="D279" s="150" t="s">
        <v>174</v>
      </c>
      <c r="E279" s="151" t="s">
        <v>19</v>
      </c>
      <c r="F279" s="152" t="s">
        <v>1241</v>
      </c>
      <c r="H279" s="151" t="s">
        <v>19</v>
      </c>
      <c r="I279" s="153"/>
      <c r="L279" s="149"/>
      <c r="M279" s="154"/>
      <c r="T279" s="155"/>
      <c r="AT279" s="151" t="s">
        <v>174</v>
      </c>
      <c r="AU279" s="151" t="s">
        <v>81</v>
      </c>
      <c r="AV279" s="12" t="s">
        <v>79</v>
      </c>
      <c r="AW279" s="12" t="s">
        <v>33</v>
      </c>
      <c r="AX279" s="12" t="s">
        <v>71</v>
      </c>
      <c r="AY279" s="151" t="s">
        <v>163</v>
      </c>
    </row>
    <row r="280" spans="2:65" s="13" customFormat="1" ht="10.199999999999999">
      <c r="B280" s="156"/>
      <c r="D280" s="150" t="s">
        <v>174</v>
      </c>
      <c r="E280" s="157" t="s">
        <v>19</v>
      </c>
      <c r="F280" s="158" t="s">
        <v>1242</v>
      </c>
      <c r="H280" s="159">
        <v>155.5</v>
      </c>
      <c r="I280" s="160"/>
      <c r="L280" s="156"/>
      <c r="M280" s="161"/>
      <c r="T280" s="162"/>
      <c r="AT280" s="157" t="s">
        <v>174</v>
      </c>
      <c r="AU280" s="157" t="s">
        <v>81</v>
      </c>
      <c r="AV280" s="13" t="s">
        <v>81</v>
      </c>
      <c r="AW280" s="13" t="s">
        <v>33</v>
      </c>
      <c r="AX280" s="13" t="s">
        <v>71</v>
      </c>
      <c r="AY280" s="157" t="s">
        <v>163</v>
      </c>
    </row>
    <row r="281" spans="2:65" s="14" customFormat="1" ht="10.199999999999999">
      <c r="B281" s="163"/>
      <c r="D281" s="150" t="s">
        <v>174</v>
      </c>
      <c r="E281" s="164" t="s">
        <v>19</v>
      </c>
      <c r="F281" s="165" t="s">
        <v>177</v>
      </c>
      <c r="H281" s="166">
        <v>155.5</v>
      </c>
      <c r="I281" s="167"/>
      <c r="L281" s="163"/>
      <c r="M281" s="168"/>
      <c r="T281" s="169"/>
      <c r="AT281" s="164" t="s">
        <v>174</v>
      </c>
      <c r="AU281" s="164" t="s">
        <v>81</v>
      </c>
      <c r="AV281" s="14" t="s">
        <v>170</v>
      </c>
      <c r="AW281" s="14" t="s">
        <v>33</v>
      </c>
      <c r="AX281" s="14" t="s">
        <v>79</v>
      </c>
      <c r="AY281" s="164" t="s">
        <v>163</v>
      </c>
    </row>
    <row r="282" spans="2:65" s="1" customFormat="1" ht="16.5" customHeight="1">
      <c r="B282" s="33"/>
      <c r="C282" s="178" t="s">
        <v>1151</v>
      </c>
      <c r="D282" s="178" t="s">
        <v>241</v>
      </c>
      <c r="E282" s="179" t="s">
        <v>1343</v>
      </c>
      <c r="F282" s="180" t="s">
        <v>1344</v>
      </c>
      <c r="G282" s="181" t="s">
        <v>445</v>
      </c>
      <c r="H282" s="182">
        <v>163.27500000000001</v>
      </c>
      <c r="I282" s="183"/>
      <c r="J282" s="184">
        <f>ROUND(I282*H282,2)</f>
        <v>0</v>
      </c>
      <c r="K282" s="180" t="s">
        <v>169</v>
      </c>
      <c r="L282" s="185"/>
      <c r="M282" s="186" t="s">
        <v>19</v>
      </c>
      <c r="N282" s="187" t="s">
        <v>42</v>
      </c>
      <c r="P282" s="141">
        <f>O282*H282</f>
        <v>0</v>
      </c>
      <c r="Q282" s="141">
        <v>5.5000000000000003E-4</v>
      </c>
      <c r="R282" s="141">
        <f>Q282*H282</f>
        <v>8.9801250000000013E-2</v>
      </c>
      <c r="S282" s="141">
        <v>0</v>
      </c>
      <c r="T282" s="142">
        <f>S282*H282</f>
        <v>0</v>
      </c>
      <c r="AR282" s="143" t="s">
        <v>1271</v>
      </c>
      <c r="AT282" s="143" t="s">
        <v>241</v>
      </c>
      <c r="AU282" s="143" t="s">
        <v>81</v>
      </c>
      <c r="AY282" s="18" t="s">
        <v>163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79</v>
      </c>
      <c r="BK282" s="144">
        <f>ROUND(I282*H282,2)</f>
        <v>0</v>
      </c>
      <c r="BL282" s="18" t="s">
        <v>1271</v>
      </c>
      <c r="BM282" s="143" t="s">
        <v>1345</v>
      </c>
    </row>
    <row r="283" spans="2:65" s="12" customFormat="1" ht="10.199999999999999">
      <c r="B283" s="149"/>
      <c r="D283" s="150" t="s">
        <v>174</v>
      </c>
      <c r="E283" s="151" t="s">
        <v>19</v>
      </c>
      <c r="F283" s="152" t="s">
        <v>1240</v>
      </c>
      <c r="H283" s="151" t="s">
        <v>19</v>
      </c>
      <c r="I283" s="153"/>
      <c r="L283" s="149"/>
      <c r="M283" s="154"/>
      <c r="T283" s="155"/>
      <c r="AT283" s="151" t="s">
        <v>174</v>
      </c>
      <c r="AU283" s="151" t="s">
        <v>81</v>
      </c>
      <c r="AV283" s="12" t="s">
        <v>79</v>
      </c>
      <c r="AW283" s="12" t="s">
        <v>33</v>
      </c>
      <c r="AX283" s="12" t="s">
        <v>71</v>
      </c>
      <c r="AY283" s="151" t="s">
        <v>163</v>
      </c>
    </row>
    <row r="284" spans="2:65" s="12" customFormat="1" ht="10.199999999999999">
      <c r="B284" s="149"/>
      <c r="D284" s="150" t="s">
        <v>174</v>
      </c>
      <c r="E284" s="151" t="s">
        <v>19</v>
      </c>
      <c r="F284" s="152" t="s">
        <v>1241</v>
      </c>
      <c r="H284" s="151" t="s">
        <v>19</v>
      </c>
      <c r="I284" s="153"/>
      <c r="L284" s="149"/>
      <c r="M284" s="154"/>
      <c r="T284" s="155"/>
      <c r="AT284" s="151" t="s">
        <v>174</v>
      </c>
      <c r="AU284" s="151" t="s">
        <v>81</v>
      </c>
      <c r="AV284" s="12" t="s">
        <v>79</v>
      </c>
      <c r="AW284" s="12" t="s">
        <v>33</v>
      </c>
      <c r="AX284" s="12" t="s">
        <v>71</v>
      </c>
      <c r="AY284" s="151" t="s">
        <v>163</v>
      </c>
    </row>
    <row r="285" spans="2:65" s="13" customFormat="1" ht="10.199999999999999">
      <c r="B285" s="156"/>
      <c r="D285" s="150" t="s">
        <v>174</v>
      </c>
      <c r="E285" s="157" t="s">
        <v>19</v>
      </c>
      <c r="F285" s="158" t="s">
        <v>1242</v>
      </c>
      <c r="H285" s="159">
        <v>155.5</v>
      </c>
      <c r="I285" s="160"/>
      <c r="L285" s="156"/>
      <c r="M285" s="161"/>
      <c r="T285" s="162"/>
      <c r="AT285" s="157" t="s">
        <v>174</v>
      </c>
      <c r="AU285" s="157" t="s">
        <v>81</v>
      </c>
      <c r="AV285" s="13" t="s">
        <v>81</v>
      </c>
      <c r="AW285" s="13" t="s">
        <v>33</v>
      </c>
      <c r="AX285" s="13" t="s">
        <v>71</v>
      </c>
      <c r="AY285" s="157" t="s">
        <v>163</v>
      </c>
    </row>
    <row r="286" spans="2:65" s="14" customFormat="1" ht="10.199999999999999">
      <c r="B286" s="163"/>
      <c r="D286" s="150" t="s">
        <v>174</v>
      </c>
      <c r="E286" s="164" t="s">
        <v>19</v>
      </c>
      <c r="F286" s="165" t="s">
        <v>177</v>
      </c>
      <c r="H286" s="166">
        <v>155.5</v>
      </c>
      <c r="I286" s="167"/>
      <c r="L286" s="163"/>
      <c r="M286" s="168"/>
      <c r="T286" s="169"/>
      <c r="AT286" s="164" t="s">
        <v>174</v>
      </c>
      <c r="AU286" s="164" t="s">
        <v>81</v>
      </c>
      <c r="AV286" s="14" t="s">
        <v>170</v>
      </c>
      <c r="AW286" s="14" t="s">
        <v>33</v>
      </c>
      <c r="AX286" s="14" t="s">
        <v>79</v>
      </c>
      <c r="AY286" s="164" t="s">
        <v>163</v>
      </c>
    </row>
    <row r="287" spans="2:65" s="13" customFormat="1" ht="10.199999999999999">
      <c r="B287" s="156"/>
      <c r="D287" s="150" t="s">
        <v>174</v>
      </c>
      <c r="F287" s="158" t="s">
        <v>1346</v>
      </c>
      <c r="H287" s="159">
        <v>163.27500000000001</v>
      </c>
      <c r="I287" s="160"/>
      <c r="L287" s="156"/>
      <c r="M287" s="161"/>
      <c r="T287" s="162"/>
      <c r="AT287" s="157" t="s">
        <v>174</v>
      </c>
      <c r="AU287" s="157" t="s">
        <v>81</v>
      </c>
      <c r="AV287" s="13" t="s">
        <v>81</v>
      </c>
      <c r="AW287" s="13" t="s">
        <v>4</v>
      </c>
      <c r="AX287" s="13" t="s">
        <v>79</v>
      </c>
      <c r="AY287" s="157" t="s">
        <v>163</v>
      </c>
    </row>
    <row r="288" spans="2:65" s="1" customFormat="1" ht="16.5" customHeight="1">
      <c r="B288" s="33"/>
      <c r="C288" s="132" t="s">
        <v>1156</v>
      </c>
      <c r="D288" s="132" t="s">
        <v>165</v>
      </c>
      <c r="E288" s="133" t="s">
        <v>1347</v>
      </c>
      <c r="F288" s="134" t="s">
        <v>1348</v>
      </c>
      <c r="G288" s="135" t="s">
        <v>225</v>
      </c>
      <c r="H288" s="136">
        <v>35.555</v>
      </c>
      <c r="I288" s="137"/>
      <c r="J288" s="138">
        <f>ROUND(I288*H288,2)</f>
        <v>0</v>
      </c>
      <c r="K288" s="134" t="s">
        <v>169</v>
      </c>
      <c r="L288" s="33"/>
      <c r="M288" s="139" t="s">
        <v>19</v>
      </c>
      <c r="N288" s="140" t="s">
        <v>42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1266</v>
      </c>
      <c r="AT288" s="143" t="s">
        <v>165</v>
      </c>
      <c r="AU288" s="143" t="s">
        <v>81</v>
      </c>
      <c r="AY288" s="18" t="s">
        <v>163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8" t="s">
        <v>79</v>
      </c>
      <c r="BK288" s="144">
        <f>ROUND(I288*H288,2)</f>
        <v>0</v>
      </c>
      <c r="BL288" s="18" t="s">
        <v>1266</v>
      </c>
      <c r="BM288" s="143" t="s">
        <v>1349</v>
      </c>
    </row>
    <row r="289" spans="2:65" s="1" customFormat="1" ht="10.199999999999999">
      <c r="B289" s="33"/>
      <c r="D289" s="145" t="s">
        <v>172</v>
      </c>
      <c r="F289" s="146" t="s">
        <v>1350</v>
      </c>
      <c r="I289" s="147"/>
      <c r="L289" s="33"/>
      <c r="M289" s="148"/>
      <c r="T289" s="54"/>
      <c r="AT289" s="18" t="s">
        <v>172</v>
      </c>
      <c r="AU289" s="18" t="s">
        <v>81</v>
      </c>
    </row>
    <row r="290" spans="2:65" s="11" customFormat="1" ht="25.95" customHeight="1">
      <c r="B290" s="120"/>
      <c r="D290" s="121" t="s">
        <v>70</v>
      </c>
      <c r="E290" s="122" t="s">
        <v>281</v>
      </c>
      <c r="F290" s="122" t="s">
        <v>282</v>
      </c>
      <c r="I290" s="123"/>
      <c r="J290" s="124">
        <f>BK290</f>
        <v>0</v>
      </c>
      <c r="L290" s="120"/>
      <c r="M290" s="125"/>
      <c r="P290" s="126">
        <f>P291</f>
        <v>0</v>
      </c>
      <c r="R290" s="126">
        <f>R291</f>
        <v>0</v>
      </c>
      <c r="T290" s="127">
        <f>T291</f>
        <v>0</v>
      </c>
      <c r="AR290" s="121" t="s">
        <v>195</v>
      </c>
      <c r="AT290" s="128" t="s">
        <v>70</v>
      </c>
      <c r="AU290" s="128" t="s">
        <v>71</v>
      </c>
      <c r="AY290" s="121" t="s">
        <v>163</v>
      </c>
      <c r="BK290" s="129">
        <f>BK291</f>
        <v>0</v>
      </c>
    </row>
    <row r="291" spans="2:65" s="1" customFormat="1" ht="16.5" customHeight="1">
      <c r="B291" s="33"/>
      <c r="C291" s="132" t="s">
        <v>1160</v>
      </c>
      <c r="D291" s="132" t="s">
        <v>165</v>
      </c>
      <c r="E291" s="133" t="s">
        <v>284</v>
      </c>
      <c r="F291" s="134" t="s">
        <v>285</v>
      </c>
      <c r="G291" s="135" t="s">
        <v>286</v>
      </c>
      <c r="H291" s="188"/>
      <c r="I291" s="137"/>
      <c r="J291" s="138">
        <f>ROUND(I291*H291,2)</f>
        <v>0</v>
      </c>
      <c r="K291" s="134" t="s">
        <v>19</v>
      </c>
      <c r="L291" s="33"/>
      <c r="M291" s="189" t="s">
        <v>19</v>
      </c>
      <c r="N291" s="190" t="s">
        <v>42</v>
      </c>
      <c r="O291" s="191"/>
      <c r="P291" s="192">
        <f>O291*H291</f>
        <v>0</v>
      </c>
      <c r="Q291" s="192">
        <v>0</v>
      </c>
      <c r="R291" s="192">
        <f>Q291*H291</f>
        <v>0</v>
      </c>
      <c r="S291" s="192">
        <v>0</v>
      </c>
      <c r="T291" s="193">
        <f>S291*H291</f>
        <v>0</v>
      </c>
      <c r="AR291" s="143" t="s">
        <v>170</v>
      </c>
      <c r="AT291" s="143" t="s">
        <v>165</v>
      </c>
      <c r="AU291" s="143" t="s">
        <v>79</v>
      </c>
      <c r="AY291" s="18" t="s">
        <v>163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79</v>
      </c>
      <c r="BK291" s="144">
        <f>ROUND(I291*H291,2)</f>
        <v>0</v>
      </c>
      <c r="BL291" s="18" t="s">
        <v>170</v>
      </c>
      <c r="BM291" s="143" t="s">
        <v>1351</v>
      </c>
    </row>
    <row r="292" spans="2:65" s="1" customFormat="1" ht="6.9" customHeight="1"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33"/>
    </row>
  </sheetData>
  <sheetProtection algorithmName="SHA-512" hashValue="bmvaAMwIVQsShxBsjO/Pz9DvmH5a+eqAXNRRs2oEJ6uByORzZEBtBgw4CmCBfeO98heY6aET7regco3SRbJAGQ==" saltValue="iyiBipLYd+UIpvYEqS3qQHWnbx86avh9wshUaysy6QO9FN0CQApOYMqdVsdcEk0xKv+/wp8FHEYbJaRUu4kRbQ==" spinCount="100000" sheet="1" objects="1" scenarios="1" formatColumns="0" formatRows="0" autoFilter="0"/>
  <autoFilter ref="C86:K291" xr:uid="{00000000-0009-0000-0000-00001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1100-000000000000}"/>
    <hyperlink ref="F96" r:id="rId2" xr:uid="{00000000-0004-0000-1100-000001000000}"/>
    <hyperlink ref="F101" r:id="rId3" xr:uid="{00000000-0004-0000-1100-000002000000}"/>
    <hyperlink ref="F108" r:id="rId4" xr:uid="{00000000-0004-0000-1100-000003000000}"/>
    <hyperlink ref="F118" r:id="rId5" xr:uid="{00000000-0004-0000-1100-000004000000}"/>
    <hyperlink ref="F128" r:id="rId6" xr:uid="{00000000-0004-0000-1100-000005000000}"/>
    <hyperlink ref="F149" r:id="rId7" xr:uid="{00000000-0004-0000-1100-000006000000}"/>
    <hyperlink ref="F163" r:id="rId8" xr:uid="{00000000-0004-0000-1100-000007000000}"/>
    <hyperlink ref="F176" r:id="rId9" xr:uid="{00000000-0004-0000-1100-000008000000}"/>
    <hyperlink ref="F180" r:id="rId10" xr:uid="{00000000-0004-0000-1100-000009000000}"/>
    <hyperlink ref="F191" r:id="rId11" xr:uid="{00000000-0004-0000-1100-00000A000000}"/>
    <hyperlink ref="F203" r:id="rId12" xr:uid="{00000000-0004-0000-1100-00000B000000}"/>
    <hyperlink ref="F209" r:id="rId13" xr:uid="{00000000-0004-0000-1100-00000C000000}"/>
    <hyperlink ref="F216" r:id="rId14" xr:uid="{00000000-0004-0000-1100-00000D000000}"/>
    <hyperlink ref="F222" r:id="rId15" xr:uid="{00000000-0004-0000-1100-00000E000000}"/>
    <hyperlink ref="F230" r:id="rId16" xr:uid="{00000000-0004-0000-1100-00000F000000}"/>
    <hyperlink ref="F234" r:id="rId17" xr:uid="{00000000-0004-0000-1100-000010000000}"/>
    <hyperlink ref="F243" r:id="rId18" xr:uid="{00000000-0004-0000-1100-000011000000}"/>
    <hyperlink ref="F249" r:id="rId19" xr:uid="{00000000-0004-0000-1100-000012000000}"/>
    <hyperlink ref="F257" r:id="rId20" xr:uid="{00000000-0004-0000-1100-000013000000}"/>
    <hyperlink ref="F263" r:id="rId21" xr:uid="{00000000-0004-0000-1100-000014000000}"/>
    <hyperlink ref="F277" r:id="rId22" xr:uid="{00000000-0004-0000-1100-000015000000}"/>
    <hyperlink ref="F289" r:id="rId23" xr:uid="{00000000-0004-0000-1100-00001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9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136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s="1" customFormat="1" ht="12" customHeight="1">
      <c r="B8" s="33"/>
      <c r="D8" s="28" t="s">
        <v>138</v>
      </c>
      <c r="L8" s="33"/>
    </row>
    <row r="9" spans="2:46" s="1" customFormat="1" ht="16.5" customHeight="1">
      <c r="B9" s="33"/>
      <c r="E9" s="287" t="s">
        <v>1352</v>
      </c>
      <c r="F9" s="325"/>
      <c r="G9" s="325"/>
      <c r="H9" s="325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9. 3. 2026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3"/>
      <c r="G18" s="293"/>
      <c r="H18" s="293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92"/>
      <c r="E27" s="298" t="s">
        <v>19</v>
      </c>
      <c r="F27" s="298"/>
      <c r="G27" s="298"/>
      <c r="H27" s="298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37</v>
      </c>
      <c r="J30" s="64">
        <f>ROUND(J80,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" customHeight="1">
      <c r="B33" s="33"/>
      <c r="D33" s="53" t="s">
        <v>41</v>
      </c>
      <c r="E33" s="28" t="s">
        <v>42</v>
      </c>
      <c r="F33" s="84">
        <f>ROUND((SUM(BE80:BE89)),  2)</f>
        <v>0</v>
      </c>
      <c r="I33" s="94">
        <v>0.21</v>
      </c>
      <c r="J33" s="84">
        <f>ROUND(((SUM(BE80:BE89))*I33),  2)</f>
        <v>0</v>
      </c>
      <c r="L33" s="33"/>
    </row>
    <row r="34" spans="2:12" s="1" customFormat="1" ht="14.4" customHeight="1">
      <c r="B34" s="33"/>
      <c r="E34" s="28" t="s">
        <v>43</v>
      </c>
      <c r="F34" s="84">
        <f>ROUND((SUM(BF80:BF89)),  2)</f>
        <v>0</v>
      </c>
      <c r="I34" s="94">
        <v>0.12</v>
      </c>
      <c r="J34" s="84">
        <f>ROUND(((SUM(BF80:BF89))*I34),  2)</f>
        <v>0</v>
      </c>
      <c r="L34" s="33"/>
    </row>
    <row r="35" spans="2:12" s="1" customFormat="1" ht="14.4" hidden="1" customHeight="1">
      <c r="B35" s="33"/>
      <c r="E35" s="28" t="s">
        <v>44</v>
      </c>
      <c r="F35" s="84">
        <f>ROUND((SUM(BG80:BG89)),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45</v>
      </c>
      <c r="F36" s="84">
        <f>ROUND((SUM(BH80:BH89)),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ROUND((SUM(BI80:BI89)),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140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Novostavba skateparkového hřiště, Bystřice pod Hostýnem revize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138</v>
      </c>
      <c r="L49" s="33"/>
    </row>
    <row r="50" spans="2:47" s="1" customFormat="1" ht="16.5" customHeight="1">
      <c r="B50" s="33"/>
      <c r="E50" s="287" t="str">
        <f>E9</f>
        <v>06 - Ostatní náklady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9. 3. 2026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Město Bystřice pod Hostýnem</v>
      </c>
      <c r="I54" s="28" t="s">
        <v>31</v>
      </c>
      <c r="J54" s="31" t="str">
        <f>E21</f>
        <v>Michal Langoš, Hranice na Moravě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141</v>
      </c>
      <c r="D57" s="95"/>
      <c r="E57" s="95"/>
      <c r="F57" s="95"/>
      <c r="G57" s="95"/>
      <c r="H57" s="95"/>
      <c r="I57" s="95"/>
      <c r="J57" s="102" t="s">
        <v>142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69</v>
      </c>
      <c r="J59" s="64">
        <f>J80</f>
        <v>0</v>
      </c>
      <c r="L59" s="33"/>
      <c r="AU59" s="18" t="s">
        <v>143</v>
      </c>
    </row>
    <row r="60" spans="2:47" s="8" customFormat="1" ht="24.9" customHeight="1">
      <c r="B60" s="104"/>
      <c r="D60" s="105" t="s">
        <v>146</v>
      </c>
      <c r="E60" s="106"/>
      <c r="F60" s="106"/>
      <c r="G60" s="106"/>
      <c r="H60" s="106"/>
      <c r="I60" s="106"/>
      <c r="J60" s="107">
        <f>J81</f>
        <v>0</v>
      </c>
      <c r="L60" s="104"/>
    </row>
    <row r="61" spans="2:47" s="1" customFormat="1" ht="21.75" customHeight="1">
      <c r="B61" s="33"/>
      <c r="L61" s="33"/>
    </row>
    <row r="62" spans="2:47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" customHeight="1">
      <c r="B67" s="33"/>
      <c r="C67" s="22" t="s">
        <v>148</v>
      </c>
      <c r="L67" s="33"/>
    </row>
    <row r="68" spans="2:63" s="1" customFormat="1" ht="6.9" customHeight="1">
      <c r="B68" s="33"/>
      <c r="L68" s="33"/>
    </row>
    <row r="69" spans="2:63" s="1" customFormat="1" ht="12" customHeight="1">
      <c r="B69" s="33"/>
      <c r="C69" s="28" t="s">
        <v>16</v>
      </c>
      <c r="L69" s="33"/>
    </row>
    <row r="70" spans="2:63" s="1" customFormat="1" ht="16.5" customHeight="1">
      <c r="B70" s="33"/>
      <c r="E70" s="323" t="str">
        <f>E7</f>
        <v>Novostavba skateparkového hřiště, Bystřice pod Hostýnem revize</v>
      </c>
      <c r="F70" s="324"/>
      <c r="G70" s="324"/>
      <c r="H70" s="324"/>
      <c r="L70" s="33"/>
    </row>
    <row r="71" spans="2:63" s="1" customFormat="1" ht="12" customHeight="1">
      <c r="B71" s="33"/>
      <c r="C71" s="28" t="s">
        <v>138</v>
      </c>
      <c r="L71" s="33"/>
    </row>
    <row r="72" spans="2:63" s="1" customFormat="1" ht="16.5" customHeight="1">
      <c r="B72" s="33"/>
      <c r="E72" s="287" t="str">
        <f>E9</f>
        <v>06 - Ostatní náklady</v>
      </c>
      <c r="F72" s="325"/>
      <c r="G72" s="325"/>
      <c r="H72" s="325"/>
      <c r="L72" s="33"/>
    </row>
    <row r="73" spans="2:63" s="1" customFormat="1" ht="6.9" customHeight="1">
      <c r="B73" s="33"/>
      <c r="L73" s="33"/>
    </row>
    <row r="74" spans="2:63" s="1" customFormat="1" ht="12" customHeight="1">
      <c r="B74" s="33"/>
      <c r="C74" s="28" t="s">
        <v>21</v>
      </c>
      <c r="F74" s="26" t="str">
        <f>F12</f>
        <v xml:space="preserve"> </v>
      </c>
      <c r="I74" s="28" t="s">
        <v>23</v>
      </c>
      <c r="J74" s="50" t="str">
        <f>IF(J12="","",J12)</f>
        <v>9. 3. 2026</v>
      </c>
      <c r="L74" s="33"/>
    </row>
    <row r="75" spans="2:63" s="1" customFormat="1" ht="6.9" customHeight="1">
      <c r="B75" s="33"/>
      <c r="L75" s="33"/>
    </row>
    <row r="76" spans="2:63" s="1" customFormat="1" ht="25.65" customHeight="1">
      <c r="B76" s="33"/>
      <c r="C76" s="28" t="s">
        <v>25</v>
      </c>
      <c r="F76" s="26" t="str">
        <f>E15</f>
        <v>Město Bystřice pod Hostýnem</v>
      </c>
      <c r="I76" s="28" t="s">
        <v>31</v>
      </c>
      <c r="J76" s="31" t="str">
        <f>E21</f>
        <v>Michal Langoš, Hranice na Moravě</v>
      </c>
      <c r="L76" s="33"/>
    </row>
    <row r="77" spans="2:63" s="1" customFormat="1" ht="15.15" customHeight="1">
      <c r="B77" s="33"/>
      <c r="C77" s="28" t="s">
        <v>29</v>
      </c>
      <c r="F77" s="26" t="str">
        <f>IF(E18="","",E18)</f>
        <v>Vyplň údaj</v>
      </c>
      <c r="I77" s="28" t="s">
        <v>34</v>
      </c>
      <c r="J77" s="31" t="str">
        <f>E24</f>
        <v xml:space="preserve"> 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12"/>
      <c r="C79" s="113" t="s">
        <v>149</v>
      </c>
      <c r="D79" s="114" t="s">
        <v>56</v>
      </c>
      <c r="E79" s="114" t="s">
        <v>52</v>
      </c>
      <c r="F79" s="114" t="s">
        <v>53</v>
      </c>
      <c r="G79" s="114" t="s">
        <v>150</v>
      </c>
      <c r="H79" s="114" t="s">
        <v>151</v>
      </c>
      <c r="I79" s="114" t="s">
        <v>152</v>
      </c>
      <c r="J79" s="114" t="s">
        <v>142</v>
      </c>
      <c r="K79" s="115" t="s">
        <v>153</v>
      </c>
      <c r="L79" s="112"/>
      <c r="M79" s="57" t="s">
        <v>19</v>
      </c>
      <c r="N79" s="58" t="s">
        <v>41</v>
      </c>
      <c r="O79" s="58" t="s">
        <v>154</v>
      </c>
      <c r="P79" s="58" t="s">
        <v>155</v>
      </c>
      <c r="Q79" s="58" t="s">
        <v>156</v>
      </c>
      <c r="R79" s="58" t="s">
        <v>157</v>
      </c>
      <c r="S79" s="58" t="s">
        <v>158</v>
      </c>
      <c r="T79" s="59" t="s">
        <v>159</v>
      </c>
    </row>
    <row r="80" spans="2:63" s="1" customFormat="1" ht="22.8" customHeight="1">
      <c r="B80" s="33"/>
      <c r="C80" s="62" t="s">
        <v>160</v>
      </c>
      <c r="J80" s="116">
        <f>BK80</f>
        <v>0</v>
      </c>
      <c r="L80" s="33"/>
      <c r="M80" s="60"/>
      <c r="N80" s="51"/>
      <c r="O80" s="51"/>
      <c r="P80" s="117">
        <f>P81</f>
        <v>0</v>
      </c>
      <c r="Q80" s="51"/>
      <c r="R80" s="117">
        <f>R81</f>
        <v>0</v>
      </c>
      <c r="S80" s="51"/>
      <c r="T80" s="118">
        <f>T81</f>
        <v>0</v>
      </c>
      <c r="AT80" s="18" t="s">
        <v>70</v>
      </c>
      <c r="AU80" s="18" t="s">
        <v>143</v>
      </c>
      <c r="BK80" s="119">
        <f>BK81</f>
        <v>0</v>
      </c>
    </row>
    <row r="81" spans="2:65" s="11" customFormat="1" ht="25.95" customHeight="1">
      <c r="B81" s="120"/>
      <c r="D81" s="121" t="s">
        <v>70</v>
      </c>
      <c r="E81" s="122" t="s">
        <v>264</v>
      </c>
      <c r="F81" s="122" t="s">
        <v>265</v>
      </c>
      <c r="I81" s="123"/>
      <c r="J81" s="124">
        <f>BK81</f>
        <v>0</v>
      </c>
      <c r="L81" s="120"/>
      <c r="M81" s="125"/>
      <c r="P81" s="126">
        <f>SUM(P82:P89)</f>
        <v>0</v>
      </c>
      <c r="R81" s="126">
        <f>SUM(R82:R89)</f>
        <v>0</v>
      </c>
      <c r="T81" s="127">
        <f>SUM(T82:T89)</f>
        <v>0</v>
      </c>
      <c r="AR81" s="121" t="s">
        <v>170</v>
      </c>
      <c r="AT81" s="128" t="s">
        <v>70</v>
      </c>
      <c r="AU81" s="128" t="s">
        <v>71</v>
      </c>
      <c r="AY81" s="121" t="s">
        <v>163</v>
      </c>
      <c r="BK81" s="129">
        <f>SUM(BK82:BK89)</f>
        <v>0</v>
      </c>
    </row>
    <row r="82" spans="2:65" s="1" customFormat="1" ht="16.5" customHeight="1">
      <c r="B82" s="33"/>
      <c r="C82" s="132" t="s">
        <v>79</v>
      </c>
      <c r="D82" s="132" t="s">
        <v>165</v>
      </c>
      <c r="E82" s="133" t="s">
        <v>267</v>
      </c>
      <c r="F82" s="134" t="s">
        <v>1353</v>
      </c>
      <c r="G82" s="135" t="s">
        <v>269</v>
      </c>
      <c r="H82" s="136">
        <v>1</v>
      </c>
      <c r="I82" s="137"/>
      <c r="J82" s="138">
        <f>ROUND(I82*H82,2)</f>
        <v>0</v>
      </c>
      <c r="K82" s="134" t="s">
        <v>19</v>
      </c>
      <c r="L82" s="33"/>
      <c r="M82" s="139" t="s">
        <v>19</v>
      </c>
      <c r="N82" s="140" t="s">
        <v>42</v>
      </c>
      <c r="P82" s="141">
        <f>O82*H82</f>
        <v>0</v>
      </c>
      <c r="Q82" s="141">
        <v>0</v>
      </c>
      <c r="R82" s="141">
        <f>Q82*H82</f>
        <v>0</v>
      </c>
      <c r="S82" s="141">
        <v>0</v>
      </c>
      <c r="T82" s="142">
        <f>S82*H82</f>
        <v>0</v>
      </c>
      <c r="AR82" s="143" t="s">
        <v>270</v>
      </c>
      <c r="AT82" s="143" t="s">
        <v>165</v>
      </c>
      <c r="AU82" s="143" t="s">
        <v>79</v>
      </c>
      <c r="AY82" s="18" t="s">
        <v>163</v>
      </c>
      <c r="BE82" s="144">
        <f>IF(N82="základní",J82,0)</f>
        <v>0</v>
      </c>
      <c r="BF82" s="144">
        <f>IF(N82="snížená",J82,0)</f>
        <v>0</v>
      </c>
      <c r="BG82" s="144">
        <f>IF(N82="zákl. přenesená",J82,0)</f>
        <v>0</v>
      </c>
      <c r="BH82" s="144">
        <f>IF(N82="sníž. přenesená",J82,0)</f>
        <v>0</v>
      </c>
      <c r="BI82" s="144">
        <f>IF(N82="nulová",J82,0)</f>
        <v>0</v>
      </c>
      <c r="BJ82" s="18" t="s">
        <v>79</v>
      </c>
      <c r="BK82" s="144">
        <f>ROUND(I82*H82,2)</f>
        <v>0</v>
      </c>
      <c r="BL82" s="18" t="s">
        <v>270</v>
      </c>
      <c r="BM82" s="143" t="s">
        <v>1354</v>
      </c>
    </row>
    <row r="83" spans="2:65" s="1" customFormat="1" ht="16.5" customHeight="1">
      <c r="B83" s="33"/>
      <c r="C83" s="132" t="s">
        <v>81</v>
      </c>
      <c r="D83" s="132" t="s">
        <v>165</v>
      </c>
      <c r="E83" s="133" t="s">
        <v>273</v>
      </c>
      <c r="F83" s="134" t="s">
        <v>1355</v>
      </c>
      <c r="G83" s="135" t="s">
        <v>269</v>
      </c>
      <c r="H83" s="136">
        <v>1</v>
      </c>
      <c r="I83" s="137"/>
      <c r="J83" s="138">
        <f>ROUND(I83*H83,2)</f>
        <v>0</v>
      </c>
      <c r="K83" s="134" t="s">
        <v>19</v>
      </c>
      <c r="L83" s="33"/>
      <c r="M83" s="139" t="s">
        <v>19</v>
      </c>
      <c r="N83" s="140" t="s">
        <v>42</v>
      </c>
      <c r="P83" s="141">
        <f>O83*H83</f>
        <v>0</v>
      </c>
      <c r="Q83" s="141">
        <v>0</v>
      </c>
      <c r="R83" s="141">
        <f>Q83*H83</f>
        <v>0</v>
      </c>
      <c r="S83" s="141">
        <v>0</v>
      </c>
      <c r="T83" s="142">
        <f>S83*H83</f>
        <v>0</v>
      </c>
      <c r="AR83" s="143" t="s">
        <v>270</v>
      </c>
      <c r="AT83" s="143" t="s">
        <v>165</v>
      </c>
      <c r="AU83" s="143" t="s">
        <v>79</v>
      </c>
      <c r="AY83" s="18" t="s">
        <v>163</v>
      </c>
      <c r="BE83" s="144">
        <f>IF(N83="základní",J83,0)</f>
        <v>0</v>
      </c>
      <c r="BF83" s="144">
        <f>IF(N83="snížená",J83,0)</f>
        <v>0</v>
      </c>
      <c r="BG83" s="144">
        <f>IF(N83="zákl. přenesená",J83,0)</f>
        <v>0</v>
      </c>
      <c r="BH83" s="144">
        <f>IF(N83="sníž. přenesená",J83,0)</f>
        <v>0</v>
      </c>
      <c r="BI83" s="144">
        <f>IF(N83="nulová",J83,0)</f>
        <v>0</v>
      </c>
      <c r="BJ83" s="18" t="s">
        <v>79</v>
      </c>
      <c r="BK83" s="144">
        <f>ROUND(I83*H83,2)</f>
        <v>0</v>
      </c>
      <c r="BL83" s="18" t="s">
        <v>270</v>
      </c>
      <c r="BM83" s="143" t="s">
        <v>1356</v>
      </c>
    </row>
    <row r="84" spans="2:65" s="1" customFormat="1" ht="16.5" customHeight="1">
      <c r="B84" s="33"/>
      <c r="C84" s="132" t="s">
        <v>182</v>
      </c>
      <c r="D84" s="132" t="s">
        <v>165</v>
      </c>
      <c r="E84" s="133" t="s">
        <v>277</v>
      </c>
      <c r="F84" s="134" t="s">
        <v>1357</v>
      </c>
      <c r="G84" s="135" t="s">
        <v>279</v>
      </c>
      <c r="H84" s="136">
        <v>1</v>
      </c>
      <c r="I84" s="137"/>
      <c r="J84" s="138">
        <f>ROUND(I84*H84,2)</f>
        <v>0</v>
      </c>
      <c r="K84" s="134" t="s">
        <v>19</v>
      </c>
      <c r="L84" s="33"/>
      <c r="M84" s="139" t="s">
        <v>19</v>
      </c>
      <c r="N84" s="140" t="s">
        <v>42</v>
      </c>
      <c r="P84" s="141">
        <f>O84*H84</f>
        <v>0</v>
      </c>
      <c r="Q84" s="141">
        <v>0</v>
      </c>
      <c r="R84" s="141">
        <f>Q84*H84</f>
        <v>0</v>
      </c>
      <c r="S84" s="141">
        <v>0</v>
      </c>
      <c r="T84" s="142">
        <f>S84*H84</f>
        <v>0</v>
      </c>
      <c r="AR84" s="143" t="s">
        <v>270</v>
      </c>
      <c r="AT84" s="143" t="s">
        <v>165</v>
      </c>
      <c r="AU84" s="143" t="s">
        <v>79</v>
      </c>
      <c r="AY84" s="18" t="s">
        <v>163</v>
      </c>
      <c r="BE84" s="144">
        <f>IF(N84="základní",J84,0)</f>
        <v>0</v>
      </c>
      <c r="BF84" s="144">
        <f>IF(N84="snížená",J84,0)</f>
        <v>0</v>
      </c>
      <c r="BG84" s="144">
        <f>IF(N84="zákl. přenesená",J84,0)</f>
        <v>0</v>
      </c>
      <c r="BH84" s="144">
        <f>IF(N84="sníž. přenesená",J84,0)</f>
        <v>0</v>
      </c>
      <c r="BI84" s="144">
        <f>IF(N84="nulová",J84,0)</f>
        <v>0</v>
      </c>
      <c r="BJ84" s="18" t="s">
        <v>79</v>
      </c>
      <c r="BK84" s="144">
        <f>ROUND(I84*H84,2)</f>
        <v>0</v>
      </c>
      <c r="BL84" s="18" t="s">
        <v>270</v>
      </c>
      <c r="BM84" s="143" t="s">
        <v>1358</v>
      </c>
    </row>
    <row r="85" spans="2:65" s="13" customFormat="1" ht="10.199999999999999">
      <c r="B85" s="156"/>
      <c r="D85" s="150" t="s">
        <v>174</v>
      </c>
      <c r="E85" s="157" t="s">
        <v>19</v>
      </c>
      <c r="F85" s="158" t="s">
        <v>79</v>
      </c>
      <c r="H85" s="159">
        <v>1</v>
      </c>
      <c r="I85" s="160"/>
      <c r="L85" s="156"/>
      <c r="M85" s="161"/>
      <c r="T85" s="162"/>
      <c r="AT85" s="157" t="s">
        <v>174</v>
      </c>
      <c r="AU85" s="157" t="s">
        <v>79</v>
      </c>
      <c r="AV85" s="13" t="s">
        <v>81</v>
      </c>
      <c r="AW85" s="13" t="s">
        <v>33</v>
      </c>
      <c r="AX85" s="13" t="s">
        <v>71</v>
      </c>
      <c r="AY85" s="157" t="s">
        <v>163</v>
      </c>
    </row>
    <row r="86" spans="2:65" s="14" customFormat="1" ht="10.199999999999999">
      <c r="B86" s="163"/>
      <c r="D86" s="150" t="s">
        <v>174</v>
      </c>
      <c r="E86" s="164" t="s">
        <v>19</v>
      </c>
      <c r="F86" s="165" t="s">
        <v>177</v>
      </c>
      <c r="H86" s="166">
        <v>1</v>
      </c>
      <c r="I86" s="167"/>
      <c r="L86" s="163"/>
      <c r="M86" s="168"/>
      <c r="T86" s="169"/>
      <c r="AT86" s="164" t="s">
        <v>174</v>
      </c>
      <c r="AU86" s="164" t="s">
        <v>79</v>
      </c>
      <c r="AV86" s="14" t="s">
        <v>170</v>
      </c>
      <c r="AW86" s="14" t="s">
        <v>33</v>
      </c>
      <c r="AX86" s="14" t="s">
        <v>79</v>
      </c>
      <c r="AY86" s="164" t="s">
        <v>163</v>
      </c>
    </row>
    <row r="87" spans="2:65" s="1" customFormat="1" ht="16.5" customHeight="1">
      <c r="B87" s="33"/>
      <c r="C87" s="132" t="s">
        <v>170</v>
      </c>
      <c r="D87" s="132" t="s">
        <v>165</v>
      </c>
      <c r="E87" s="133" t="s">
        <v>1359</v>
      </c>
      <c r="F87" s="134" t="s">
        <v>1360</v>
      </c>
      <c r="G87" s="135" t="s">
        <v>279</v>
      </c>
      <c r="H87" s="136">
        <v>1</v>
      </c>
      <c r="I87" s="137"/>
      <c r="J87" s="138">
        <f>ROUND(I87*H87,2)</f>
        <v>0</v>
      </c>
      <c r="K87" s="134" t="s">
        <v>19</v>
      </c>
      <c r="L87" s="33"/>
      <c r="M87" s="139" t="s">
        <v>19</v>
      </c>
      <c r="N87" s="140" t="s">
        <v>42</v>
      </c>
      <c r="P87" s="141">
        <f>O87*H87</f>
        <v>0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143" t="s">
        <v>270</v>
      </c>
      <c r="AT87" s="143" t="s">
        <v>165</v>
      </c>
      <c r="AU87" s="143" t="s">
        <v>79</v>
      </c>
      <c r="AY87" s="18" t="s">
        <v>163</v>
      </c>
      <c r="BE87" s="144">
        <f>IF(N87="základní",J87,0)</f>
        <v>0</v>
      </c>
      <c r="BF87" s="144">
        <f>IF(N87="snížená",J87,0)</f>
        <v>0</v>
      </c>
      <c r="BG87" s="144">
        <f>IF(N87="zákl. přenesená",J87,0)</f>
        <v>0</v>
      </c>
      <c r="BH87" s="144">
        <f>IF(N87="sníž. přenesená",J87,0)</f>
        <v>0</v>
      </c>
      <c r="BI87" s="144">
        <f>IF(N87="nulová",J87,0)</f>
        <v>0</v>
      </c>
      <c r="BJ87" s="18" t="s">
        <v>79</v>
      </c>
      <c r="BK87" s="144">
        <f>ROUND(I87*H87,2)</f>
        <v>0</v>
      </c>
      <c r="BL87" s="18" t="s">
        <v>270</v>
      </c>
      <c r="BM87" s="143" t="s">
        <v>1361</v>
      </c>
    </row>
    <row r="88" spans="2:65" s="13" customFormat="1" ht="10.199999999999999">
      <c r="B88" s="156"/>
      <c r="D88" s="150" t="s">
        <v>174</v>
      </c>
      <c r="E88" s="157" t="s">
        <v>19</v>
      </c>
      <c r="F88" s="158" t="s">
        <v>79</v>
      </c>
      <c r="H88" s="159">
        <v>1</v>
      </c>
      <c r="I88" s="160"/>
      <c r="L88" s="156"/>
      <c r="M88" s="161"/>
      <c r="T88" s="162"/>
      <c r="AT88" s="157" t="s">
        <v>174</v>
      </c>
      <c r="AU88" s="157" t="s">
        <v>79</v>
      </c>
      <c r="AV88" s="13" t="s">
        <v>81</v>
      </c>
      <c r="AW88" s="13" t="s">
        <v>33</v>
      </c>
      <c r="AX88" s="13" t="s">
        <v>71</v>
      </c>
      <c r="AY88" s="157" t="s">
        <v>163</v>
      </c>
    </row>
    <row r="89" spans="2:65" s="14" customFormat="1" ht="10.199999999999999">
      <c r="B89" s="163"/>
      <c r="D89" s="150" t="s">
        <v>174</v>
      </c>
      <c r="E89" s="164" t="s">
        <v>19</v>
      </c>
      <c r="F89" s="165" t="s">
        <v>177</v>
      </c>
      <c r="H89" s="166">
        <v>1</v>
      </c>
      <c r="I89" s="167"/>
      <c r="L89" s="163"/>
      <c r="M89" s="194"/>
      <c r="N89" s="195"/>
      <c r="O89" s="195"/>
      <c r="P89" s="195"/>
      <c r="Q89" s="195"/>
      <c r="R89" s="195"/>
      <c r="S89" s="195"/>
      <c r="T89" s="196"/>
      <c r="AT89" s="164" t="s">
        <v>174</v>
      </c>
      <c r="AU89" s="164" t="s">
        <v>79</v>
      </c>
      <c r="AV89" s="14" t="s">
        <v>170</v>
      </c>
      <c r="AW89" s="14" t="s">
        <v>33</v>
      </c>
      <c r="AX89" s="14" t="s">
        <v>79</v>
      </c>
      <c r="AY89" s="164" t="s">
        <v>163</v>
      </c>
    </row>
    <row r="90" spans="2:65" s="1" customFormat="1" ht="6.9" customHeight="1"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33"/>
    </row>
  </sheetData>
  <sheetProtection algorithmName="SHA-512" hashValue="BoaEI0kRNoQ6GAKlcUV1iYlloNW9KfT4j9TIlIfcWlk+kJ4WIm2cqVgljd7N8/JeK++CsMQ008USM0n/HXNdNg==" saltValue="0pvtpJjqH0Ms3T8zzQ87g1MNlxG1CBvwl1PjsIxdWDt6w7b8u4FGyGLBUpoFssn/GeUEvZC0GFAXSB1BeE78+Q==" spinCount="100000" sheet="1" objects="1" scenarios="1" formatColumns="0" formatRows="0" autoFilter="0"/>
  <autoFilter ref="C79:K89" xr:uid="{00000000-0009-0000-0000-00001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s="1" customFormat="1" ht="12" customHeight="1">
      <c r="B8" s="33"/>
      <c r="D8" s="28" t="s">
        <v>138</v>
      </c>
      <c r="L8" s="33"/>
    </row>
    <row r="9" spans="2:46" s="1" customFormat="1" ht="16.5" customHeight="1">
      <c r="B9" s="33"/>
      <c r="E9" s="287" t="s">
        <v>139</v>
      </c>
      <c r="F9" s="325"/>
      <c r="G9" s="325"/>
      <c r="H9" s="325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9. 3. 2026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3"/>
      <c r="G18" s="293"/>
      <c r="H18" s="293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35</v>
      </c>
      <c r="L26" s="33"/>
    </row>
    <row r="27" spans="2:12" s="7" customFormat="1" ht="16.5" customHeight="1">
      <c r="B27" s="92"/>
      <c r="E27" s="298" t="s">
        <v>19</v>
      </c>
      <c r="F27" s="298"/>
      <c r="G27" s="298"/>
      <c r="H27" s="298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37</v>
      </c>
      <c r="J30" s="64">
        <f>ROUND(J83,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" customHeight="1">
      <c r="B33" s="33"/>
      <c r="D33" s="53" t="s">
        <v>41</v>
      </c>
      <c r="E33" s="28" t="s">
        <v>42</v>
      </c>
      <c r="F33" s="84">
        <f>ROUND((SUM(BE83:BE193)),  2)</f>
        <v>0</v>
      </c>
      <c r="I33" s="94">
        <v>0.21</v>
      </c>
      <c r="J33" s="84">
        <f>ROUND(((SUM(BE83:BE193))*I33),  2)</f>
        <v>0</v>
      </c>
      <c r="L33" s="33"/>
    </row>
    <row r="34" spans="2:12" s="1" customFormat="1" ht="14.4" customHeight="1">
      <c r="B34" s="33"/>
      <c r="E34" s="28" t="s">
        <v>43</v>
      </c>
      <c r="F34" s="84">
        <f>ROUND((SUM(BF83:BF193)),  2)</f>
        <v>0</v>
      </c>
      <c r="I34" s="94">
        <v>0.12</v>
      </c>
      <c r="J34" s="84">
        <f>ROUND(((SUM(BF83:BF193))*I34),  2)</f>
        <v>0</v>
      </c>
      <c r="L34" s="33"/>
    </row>
    <row r="35" spans="2:12" s="1" customFormat="1" ht="14.4" hidden="1" customHeight="1">
      <c r="B35" s="33"/>
      <c r="E35" s="28" t="s">
        <v>44</v>
      </c>
      <c r="F35" s="84">
        <f>ROUND((SUM(BG83:BG193)),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45</v>
      </c>
      <c r="F36" s="84">
        <f>ROUND((SUM(BH83:BH193)),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ROUND((SUM(BI83:BI193)),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140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3" t="str">
        <f>E7</f>
        <v>Novostavba skateparkového hřiště, Bystřice pod Hostýnem revize</v>
      </c>
      <c r="F48" s="324"/>
      <c r="G48" s="324"/>
      <c r="H48" s="324"/>
      <c r="L48" s="33"/>
    </row>
    <row r="49" spans="2:47" s="1" customFormat="1" ht="12" customHeight="1">
      <c r="B49" s="33"/>
      <c r="C49" s="28" t="s">
        <v>138</v>
      </c>
      <c r="L49" s="33"/>
    </row>
    <row r="50" spans="2:47" s="1" customFormat="1" ht="16.5" customHeight="1">
      <c r="B50" s="33"/>
      <c r="E50" s="287" t="str">
        <f>E9</f>
        <v>01 - Výkopy, základy</v>
      </c>
      <c r="F50" s="325"/>
      <c r="G50" s="325"/>
      <c r="H50" s="325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9. 3. 2026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>Město Bystřice pod Hostýnem</v>
      </c>
      <c r="I54" s="28" t="s">
        <v>31</v>
      </c>
      <c r="J54" s="31" t="str">
        <f>E21</f>
        <v>Michal Langoš, Hranice na Moravě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141</v>
      </c>
      <c r="D57" s="95"/>
      <c r="E57" s="95"/>
      <c r="F57" s="95"/>
      <c r="G57" s="95"/>
      <c r="H57" s="95"/>
      <c r="I57" s="95"/>
      <c r="J57" s="102" t="s">
        <v>142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69</v>
      </c>
      <c r="J59" s="64">
        <f>J83</f>
        <v>0</v>
      </c>
      <c r="L59" s="33"/>
      <c r="AU59" s="18" t="s">
        <v>143</v>
      </c>
    </row>
    <row r="60" spans="2:47" s="8" customFormat="1" ht="24.9" customHeight="1">
      <c r="B60" s="104"/>
      <c r="D60" s="105" t="s">
        <v>144</v>
      </c>
      <c r="E60" s="106"/>
      <c r="F60" s="106"/>
      <c r="G60" s="106"/>
      <c r="H60" s="106"/>
      <c r="I60" s="106"/>
      <c r="J60" s="107">
        <f>J84</f>
        <v>0</v>
      </c>
      <c r="L60" s="104"/>
    </row>
    <row r="61" spans="2:47" s="9" customFormat="1" ht="19.95" customHeight="1">
      <c r="B61" s="108"/>
      <c r="D61" s="109" t="s">
        <v>145</v>
      </c>
      <c r="E61" s="110"/>
      <c r="F61" s="110"/>
      <c r="G61" s="110"/>
      <c r="H61" s="110"/>
      <c r="I61" s="110"/>
      <c r="J61" s="111">
        <f>J85</f>
        <v>0</v>
      </c>
      <c r="L61" s="108"/>
    </row>
    <row r="62" spans="2:47" s="8" customFormat="1" ht="24.9" customHeight="1">
      <c r="B62" s="104"/>
      <c r="D62" s="105" t="s">
        <v>146</v>
      </c>
      <c r="E62" s="106"/>
      <c r="F62" s="106"/>
      <c r="G62" s="106"/>
      <c r="H62" s="106"/>
      <c r="I62" s="106"/>
      <c r="J62" s="107">
        <f>J186</f>
        <v>0</v>
      </c>
      <c r="L62" s="104"/>
    </row>
    <row r="63" spans="2:47" s="8" customFormat="1" ht="24.9" customHeight="1">
      <c r="B63" s="104"/>
      <c r="D63" s="105" t="s">
        <v>147</v>
      </c>
      <c r="E63" s="106"/>
      <c r="F63" s="106"/>
      <c r="G63" s="106"/>
      <c r="H63" s="106"/>
      <c r="I63" s="106"/>
      <c r="J63" s="107">
        <f>J192</f>
        <v>0</v>
      </c>
      <c r="L63" s="104"/>
    </row>
    <row r="64" spans="2:47" s="1" customFormat="1" ht="21.75" customHeight="1">
      <c r="B64" s="33"/>
      <c r="L64" s="33"/>
    </row>
    <row r="65" spans="2:12" s="1" customFormat="1" ht="6.9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>
      <c r="B70" s="33"/>
      <c r="C70" s="22" t="s">
        <v>148</v>
      </c>
      <c r="L70" s="33"/>
    </row>
    <row r="71" spans="2:12" s="1" customFormat="1" ht="6.9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23" t="str">
        <f>E7</f>
        <v>Novostavba skateparkového hřiště, Bystřice pod Hostýnem revize</v>
      </c>
      <c r="F73" s="324"/>
      <c r="G73" s="324"/>
      <c r="H73" s="324"/>
      <c r="L73" s="33"/>
    </row>
    <row r="74" spans="2:12" s="1" customFormat="1" ht="12" customHeight="1">
      <c r="B74" s="33"/>
      <c r="C74" s="28" t="s">
        <v>138</v>
      </c>
      <c r="L74" s="33"/>
    </row>
    <row r="75" spans="2:12" s="1" customFormat="1" ht="16.5" customHeight="1">
      <c r="B75" s="33"/>
      <c r="E75" s="287" t="str">
        <f>E9</f>
        <v>01 - Výkopy, základy</v>
      </c>
      <c r="F75" s="325"/>
      <c r="G75" s="325"/>
      <c r="H75" s="325"/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 xml:space="preserve"> </v>
      </c>
      <c r="I77" s="28" t="s">
        <v>23</v>
      </c>
      <c r="J77" s="50" t="str">
        <f>IF(J12="","",J12)</f>
        <v>9. 3. 2026</v>
      </c>
      <c r="L77" s="33"/>
    </row>
    <row r="78" spans="2:12" s="1" customFormat="1" ht="6.9" customHeight="1">
      <c r="B78" s="33"/>
      <c r="L78" s="33"/>
    </row>
    <row r="79" spans="2:12" s="1" customFormat="1" ht="25.65" customHeight="1">
      <c r="B79" s="33"/>
      <c r="C79" s="28" t="s">
        <v>25</v>
      </c>
      <c r="F79" s="26" t="str">
        <f>E15</f>
        <v>Město Bystřice pod Hostýnem</v>
      </c>
      <c r="I79" s="28" t="s">
        <v>31</v>
      </c>
      <c r="J79" s="31" t="str">
        <f>E21</f>
        <v>Michal Langoš, Hranice na Moravě</v>
      </c>
      <c r="L79" s="33"/>
    </row>
    <row r="80" spans="2:12" s="1" customFormat="1" ht="15.15" customHeight="1">
      <c r="B80" s="33"/>
      <c r="C80" s="28" t="s">
        <v>29</v>
      </c>
      <c r="F80" s="26" t="str">
        <f>IF(E18="","",E18)</f>
        <v>Vyplň údaj</v>
      </c>
      <c r="I80" s="28" t="s">
        <v>34</v>
      </c>
      <c r="J80" s="31" t="str">
        <f>E24</f>
        <v xml:space="preserve"> 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12"/>
      <c r="C82" s="113" t="s">
        <v>149</v>
      </c>
      <c r="D82" s="114" t="s">
        <v>56</v>
      </c>
      <c r="E82" s="114" t="s">
        <v>52</v>
      </c>
      <c r="F82" s="114" t="s">
        <v>53</v>
      </c>
      <c r="G82" s="114" t="s">
        <v>150</v>
      </c>
      <c r="H82" s="114" t="s">
        <v>151</v>
      </c>
      <c r="I82" s="114" t="s">
        <v>152</v>
      </c>
      <c r="J82" s="114" t="s">
        <v>142</v>
      </c>
      <c r="K82" s="115" t="s">
        <v>153</v>
      </c>
      <c r="L82" s="112"/>
      <c r="M82" s="57" t="s">
        <v>19</v>
      </c>
      <c r="N82" s="58" t="s">
        <v>41</v>
      </c>
      <c r="O82" s="58" t="s">
        <v>154</v>
      </c>
      <c r="P82" s="58" t="s">
        <v>155</v>
      </c>
      <c r="Q82" s="58" t="s">
        <v>156</v>
      </c>
      <c r="R82" s="58" t="s">
        <v>157</v>
      </c>
      <c r="S82" s="58" t="s">
        <v>158</v>
      </c>
      <c r="T82" s="59" t="s">
        <v>159</v>
      </c>
    </row>
    <row r="83" spans="2:65" s="1" customFormat="1" ht="22.8" customHeight="1">
      <c r="B83" s="33"/>
      <c r="C83" s="62" t="s">
        <v>160</v>
      </c>
      <c r="J83" s="116">
        <f>BK83</f>
        <v>0</v>
      </c>
      <c r="L83" s="33"/>
      <c r="M83" s="60"/>
      <c r="N83" s="51"/>
      <c r="O83" s="51"/>
      <c r="P83" s="117">
        <f>P84+P186+P192</f>
        <v>0</v>
      </c>
      <c r="Q83" s="51"/>
      <c r="R83" s="117">
        <f>R84+R186+R192</f>
        <v>577.4</v>
      </c>
      <c r="S83" s="51"/>
      <c r="T83" s="118">
        <f>T84+T186+T192</f>
        <v>0</v>
      </c>
      <c r="AT83" s="18" t="s">
        <v>70</v>
      </c>
      <c r="AU83" s="18" t="s">
        <v>143</v>
      </c>
      <c r="BK83" s="119">
        <f>BK84+BK186+BK192</f>
        <v>0</v>
      </c>
    </row>
    <row r="84" spans="2:65" s="11" customFormat="1" ht="25.95" customHeight="1">
      <c r="B84" s="120"/>
      <c r="D84" s="121" t="s">
        <v>70</v>
      </c>
      <c r="E84" s="122" t="s">
        <v>161</v>
      </c>
      <c r="F84" s="122" t="s">
        <v>162</v>
      </c>
      <c r="I84" s="123"/>
      <c r="J84" s="124">
        <f>BK84</f>
        <v>0</v>
      </c>
      <c r="L84" s="120"/>
      <c r="M84" s="125"/>
      <c r="P84" s="126">
        <f>P85</f>
        <v>0</v>
      </c>
      <c r="R84" s="126">
        <f>R85</f>
        <v>577.4</v>
      </c>
      <c r="T84" s="127">
        <f>T85</f>
        <v>0</v>
      </c>
      <c r="AR84" s="121" t="s">
        <v>79</v>
      </c>
      <c r="AT84" s="128" t="s">
        <v>70</v>
      </c>
      <c r="AU84" s="128" t="s">
        <v>71</v>
      </c>
      <c r="AY84" s="121" t="s">
        <v>163</v>
      </c>
      <c r="BK84" s="129">
        <f>BK85</f>
        <v>0</v>
      </c>
    </row>
    <row r="85" spans="2:65" s="11" customFormat="1" ht="22.8" customHeight="1">
      <c r="B85" s="120"/>
      <c r="D85" s="121" t="s">
        <v>70</v>
      </c>
      <c r="E85" s="130" t="s">
        <v>79</v>
      </c>
      <c r="F85" s="130" t="s">
        <v>164</v>
      </c>
      <c r="I85" s="123"/>
      <c r="J85" s="131">
        <f>BK85</f>
        <v>0</v>
      </c>
      <c r="L85" s="120"/>
      <c r="M85" s="125"/>
      <c r="P85" s="126">
        <f>SUM(P86:P185)</f>
        <v>0</v>
      </c>
      <c r="R85" s="126">
        <f>SUM(R86:R185)</f>
        <v>577.4</v>
      </c>
      <c r="T85" s="127">
        <f>SUM(T86:T185)</f>
        <v>0</v>
      </c>
      <c r="AR85" s="121" t="s">
        <v>79</v>
      </c>
      <c r="AT85" s="128" t="s">
        <v>70</v>
      </c>
      <c r="AU85" s="128" t="s">
        <v>79</v>
      </c>
      <c r="AY85" s="121" t="s">
        <v>163</v>
      </c>
      <c r="BK85" s="129">
        <f>SUM(BK86:BK185)</f>
        <v>0</v>
      </c>
    </row>
    <row r="86" spans="2:65" s="1" customFormat="1" ht="21.75" customHeight="1">
      <c r="B86" s="33"/>
      <c r="C86" s="132" t="s">
        <v>79</v>
      </c>
      <c r="D86" s="132" t="s">
        <v>165</v>
      </c>
      <c r="E86" s="133" t="s">
        <v>166</v>
      </c>
      <c r="F86" s="134" t="s">
        <v>167</v>
      </c>
      <c r="G86" s="135" t="s">
        <v>168</v>
      </c>
      <c r="H86" s="136">
        <v>8</v>
      </c>
      <c r="I86" s="137"/>
      <c r="J86" s="138">
        <f>ROUND(I86*H86,2)</f>
        <v>0</v>
      </c>
      <c r="K86" s="134" t="s">
        <v>169</v>
      </c>
      <c r="L86" s="33"/>
      <c r="M86" s="139" t="s">
        <v>19</v>
      </c>
      <c r="N86" s="140" t="s">
        <v>42</v>
      </c>
      <c r="P86" s="141">
        <f>O86*H86</f>
        <v>0</v>
      </c>
      <c r="Q86" s="141">
        <v>0</v>
      </c>
      <c r="R86" s="141">
        <f>Q86*H86</f>
        <v>0</v>
      </c>
      <c r="S86" s="141">
        <v>0</v>
      </c>
      <c r="T86" s="142">
        <f>S86*H86</f>
        <v>0</v>
      </c>
      <c r="AR86" s="143" t="s">
        <v>170</v>
      </c>
      <c r="AT86" s="143" t="s">
        <v>165</v>
      </c>
      <c r="AU86" s="143" t="s">
        <v>81</v>
      </c>
      <c r="AY86" s="18" t="s">
        <v>163</v>
      </c>
      <c r="BE86" s="144">
        <f>IF(N86="základní",J86,0)</f>
        <v>0</v>
      </c>
      <c r="BF86" s="144">
        <f>IF(N86="snížená",J86,0)</f>
        <v>0</v>
      </c>
      <c r="BG86" s="144">
        <f>IF(N86="zákl. přenesená",J86,0)</f>
        <v>0</v>
      </c>
      <c r="BH86" s="144">
        <f>IF(N86="sníž. přenesená",J86,0)</f>
        <v>0</v>
      </c>
      <c r="BI86" s="144">
        <f>IF(N86="nulová",J86,0)</f>
        <v>0</v>
      </c>
      <c r="BJ86" s="18" t="s">
        <v>79</v>
      </c>
      <c r="BK86" s="144">
        <f>ROUND(I86*H86,2)</f>
        <v>0</v>
      </c>
      <c r="BL86" s="18" t="s">
        <v>170</v>
      </c>
      <c r="BM86" s="143" t="s">
        <v>171</v>
      </c>
    </row>
    <row r="87" spans="2:65" s="1" customFormat="1" ht="10.199999999999999">
      <c r="B87" s="33"/>
      <c r="D87" s="145" t="s">
        <v>172</v>
      </c>
      <c r="F87" s="146" t="s">
        <v>173</v>
      </c>
      <c r="I87" s="147"/>
      <c r="L87" s="33"/>
      <c r="M87" s="148"/>
      <c r="T87" s="54"/>
      <c r="AT87" s="18" t="s">
        <v>172</v>
      </c>
      <c r="AU87" s="18" t="s">
        <v>81</v>
      </c>
    </row>
    <row r="88" spans="2:65" s="12" customFormat="1" ht="10.199999999999999">
      <c r="B88" s="149"/>
      <c r="D88" s="150" t="s">
        <v>174</v>
      </c>
      <c r="E88" s="151" t="s">
        <v>19</v>
      </c>
      <c r="F88" s="152" t="s">
        <v>175</v>
      </c>
      <c r="H88" s="151" t="s">
        <v>19</v>
      </c>
      <c r="I88" s="153"/>
      <c r="L88" s="149"/>
      <c r="M88" s="154"/>
      <c r="T88" s="155"/>
      <c r="AT88" s="151" t="s">
        <v>174</v>
      </c>
      <c r="AU88" s="151" t="s">
        <v>81</v>
      </c>
      <c r="AV88" s="12" t="s">
        <v>79</v>
      </c>
      <c r="AW88" s="12" t="s">
        <v>33</v>
      </c>
      <c r="AX88" s="12" t="s">
        <v>71</v>
      </c>
      <c r="AY88" s="151" t="s">
        <v>163</v>
      </c>
    </row>
    <row r="89" spans="2:65" s="13" customFormat="1" ht="10.199999999999999">
      <c r="B89" s="156"/>
      <c r="D89" s="150" t="s">
        <v>174</v>
      </c>
      <c r="E89" s="157" t="s">
        <v>19</v>
      </c>
      <c r="F89" s="158" t="s">
        <v>176</v>
      </c>
      <c r="H89" s="159">
        <v>8</v>
      </c>
      <c r="I89" s="160"/>
      <c r="L89" s="156"/>
      <c r="M89" s="161"/>
      <c r="T89" s="162"/>
      <c r="AT89" s="157" t="s">
        <v>174</v>
      </c>
      <c r="AU89" s="157" t="s">
        <v>81</v>
      </c>
      <c r="AV89" s="13" t="s">
        <v>81</v>
      </c>
      <c r="AW89" s="13" t="s">
        <v>33</v>
      </c>
      <c r="AX89" s="13" t="s">
        <v>71</v>
      </c>
      <c r="AY89" s="157" t="s">
        <v>163</v>
      </c>
    </row>
    <row r="90" spans="2:65" s="14" customFormat="1" ht="10.199999999999999">
      <c r="B90" s="163"/>
      <c r="D90" s="150" t="s">
        <v>174</v>
      </c>
      <c r="E90" s="164" t="s">
        <v>19</v>
      </c>
      <c r="F90" s="165" t="s">
        <v>177</v>
      </c>
      <c r="H90" s="166">
        <v>8</v>
      </c>
      <c r="I90" s="167"/>
      <c r="L90" s="163"/>
      <c r="M90" s="168"/>
      <c r="T90" s="169"/>
      <c r="AT90" s="164" t="s">
        <v>174</v>
      </c>
      <c r="AU90" s="164" t="s">
        <v>81</v>
      </c>
      <c r="AV90" s="14" t="s">
        <v>170</v>
      </c>
      <c r="AW90" s="14" t="s">
        <v>33</v>
      </c>
      <c r="AX90" s="14" t="s">
        <v>79</v>
      </c>
      <c r="AY90" s="164" t="s">
        <v>163</v>
      </c>
    </row>
    <row r="91" spans="2:65" s="1" customFormat="1" ht="16.5" customHeight="1">
      <c r="B91" s="33"/>
      <c r="C91" s="132" t="s">
        <v>81</v>
      </c>
      <c r="D91" s="132" t="s">
        <v>165</v>
      </c>
      <c r="E91" s="133" t="s">
        <v>178</v>
      </c>
      <c r="F91" s="134" t="s">
        <v>179</v>
      </c>
      <c r="G91" s="135" t="s">
        <v>168</v>
      </c>
      <c r="H91" s="136">
        <v>8</v>
      </c>
      <c r="I91" s="137"/>
      <c r="J91" s="138">
        <f>ROUND(I91*H91,2)</f>
        <v>0</v>
      </c>
      <c r="K91" s="134" t="s">
        <v>169</v>
      </c>
      <c r="L91" s="33"/>
      <c r="M91" s="139" t="s">
        <v>19</v>
      </c>
      <c r="N91" s="140" t="s">
        <v>42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170</v>
      </c>
      <c r="AT91" s="143" t="s">
        <v>165</v>
      </c>
      <c r="AU91" s="143" t="s">
        <v>81</v>
      </c>
      <c r="AY91" s="18" t="s">
        <v>163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79</v>
      </c>
      <c r="BK91" s="144">
        <f>ROUND(I91*H91,2)</f>
        <v>0</v>
      </c>
      <c r="BL91" s="18" t="s">
        <v>170</v>
      </c>
      <c r="BM91" s="143" t="s">
        <v>180</v>
      </c>
    </row>
    <row r="92" spans="2:65" s="1" customFormat="1" ht="10.199999999999999">
      <c r="B92" s="33"/>
      <c r="D92" s="145" t="s">
        <v>172</v>
      </c>
      <c r="F92" s="146" t="s">
        <v>181</v>
      </c>
      <c r="I92" s="147"/>
      <c r="L92" s="33"/>
      <c r="M92" s="148"/>
      <c r="T92" s="54"/>
      <c r="AT92" s="18" t="s">
        <v>172</v>
      </c>
      <c r="AU92" s="18" t="s">
        <v>81</v>
      </c>
    </row>
    <row r="93" spans="2:65" s="12" customFormat="1" ht="10.199999999999999">
      <c r="B93" s="149"/>
      <c r="D93" s="150" t="s">
        <v>174</v>
      </c>
      <c r="E93" s="151" t="s">
        <v>19</v>
      </c>
      <c r="F93" s="152" t="s">
        <v>175</v>
      </c>
      <c r="H93" s="151" t="s">
        <v>19</v>
      </c>
      <c r="I93" s="153"/>
      <c r="L93" s="149"/>
      <c r="M93" s="154"/>
      <c r="T93" s="155"/>
      <c r="AT93" s="151" t="s">
        <v>174</v>
      </c>
      <c r="AU93" s="151" t="s">
        <v>81</v>
      </c>
      <c r="AV93" s="12" t="s">
        <v>79</v>
      </c>
      <c r="AW93" s="12" t="s">
        <v>33</v>
      </c>
      <c r="AX93" s="12" t="s">
        <v>71</v>
      </c>
      <c r="AY93" s="151" t="s">
        <v>163</v>
      </c>
    </row>
    <row r="94" spans="2:65" s="13" customFormat="1" ht="10.199999999999999">
      <c r="B94" s="156"/>
      <c r="D94" s="150" t="s">
        <v>174</v>
      </c>
      <c r="E94" s="157" t="s">
        <v>19</v>
      </c>
      <c r="F94" s="158" t="s">
        <v>176</v>
      </c>
      <c r="H94" s="159">
        <v>8</v>
      </c>
      <c r="I94" s="160"/>
      <c r="L94" s="156"/>
      <c r="M94" s="161"/>
      <c r="T94" s="162"/>
      <c r="AT94" s="157" t="s">
        <v>174</v>
      </c>
      <c r="AU94" s="157" t="s">
        <v>81</v>
      </c>
      <c r="AV94" s="13" t="s">
        <v>81</v>
      </c>
      <c r="AW94" s="13" t="s">
        <v>33</v>
      </c>
      <c r="AX94" s="13" t="s">
        <v>71</v>
      </c>
      <c r="AY94" s="157" t="s">
        <v>163</v>
      </c>
    </row>
    <row r="95" spans="2:65" s="14" customFormat="1" ht="10.199999999999999">
      <c r="B95" s="163"/>
      <c r="D95" s="150" t="s">
        <v>174</v>
      </c>
      <c r="E95" s="164" t="s">
        <v>19</v>
      </c>
      <c r="F95" s="165" t="s">
        <v>177</v>
      </c>
      <c r="H95" s="166">
        <v>8</v>
      </c>
      <c r="I95" s="167"/>
      <c r="L95" s="163"/>
      <c r="M95" s="168"/>
      <c r="T95" s="169"/>
      <c r="AT95" s="164" t="s">
        <v>174</v>
      </c>
      <c r="AU95" s="164" t="s">
        <v>81</v>
      </c>
      <c r="AV95" s="14" t="s">
        <v>170</v>
      </c>
      <c r="AW95" s="14" t="s">
        <v>33</v>
      </c>
      <c r="AX95" s="14" t="s">
        <v>79</v>
      </c>
      <c r="AY95" s="164" t="s">
        <v>163</v>
      </c>
    </row>
    <row r="96" spans="2:65" s="1" customFormat="1" ht="16.5" customHeight="1">
      <c r="B96" s="33"/>
      <c r="C96" s="132" t="s">
        <v>182</v>
      </c>
      <c r="D96" s="132" t="s">
        <v>165</v>
      </c>
      <c r="E96" s="133" t="s">
        <v>183</v>
      </c>
      <c r="F96" s="134" t="s">
        <v>184</v>
      </c>
      <c r="G96" s="135" t="s">
        <v>185</v>
      </c>
      <c r="H96" s="136">
        <v>887</v>
      </c>
      <c r="I96" s="137"/>
      <c r="J96" s="138">
        <f>ROUND(I96*H96,2)</f>
        <v>0</v>
      </c>
      <c r="K96" s="134" t="s">
        <v>169</v>
      </c>
      <c r="L96" s="33"/>
      <c r="M96" s="139" t="s">
        <v>19</v>
      </c>
      <c r="N96" s="140" t="s">
        <v>42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170</v>
      </c>
      <c r="AT96" s="143" t="s">
        <v>165</v>
      </c>
      <c r="AU96" s="143" t="s">
        <v>81</v>
      </c>
      <c r="AY96" s="18" t="s">
        <v>163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79</v>
      </c>
      <c r="BK96" s="144">
        <f>ROUND(I96*H96,2)</f>
        <v>0</v>
      </c>
      <c r="BL96" s="18" t="s">
        <v>170</v>
      </c>
      <c r="BM96" s="143" t="s">
        <v>186</v>
      </c>
    </row>
    <row r="97" spans="2:65" s="1" customFormat="1" ht="10.199999999999999">
      <c r="B97" s="33"/>
      <c r="D97" s="145" t="s">
        <v>172</v>
      </c>
      <c r="F97" s="146" t="s">
        <v>187</v>
      </c>
      <c r="I97" s="147"/>
      <c r="L97" s="33"/>
      <c r="M97" s="148"/>
      <c r="T97" s="54"/>
      <c r="AT97" s="18" t="s">
        <v>172</v>
      </c>
      <c r="AU97" s="18" t="s">
        <v>81</v>
      </c>
    </row>
    <row r="98" spans="2:65" s="12" customFormat="1" ht="10.199999999999999">
      <c r="B98" s="149"/>
      <c r="D98" s="150" t="s">
        <v>174</v>
      </c>
      <c r="E98" s="151" t="s">
        <v>19</v>
      </c>
      <c r="F98" s="152" t="s">
        <v>175</v>
      </c>
      <c r="H98" s="151" t="s">
        <v>19</v>
      </c>
      <c r="I98" s="153"/>
      <c r="L98" s="149"/>
      <c r="M98" s="154"/>
      <c r="T98" s="155"/>
      <c r="AT98" s="151" t="s">
        <v>174</v>
      </c>
      <c r="AU98" s="151" t="s">
        <v>81</v>
      </c>
      <c r="AV98" s="12" t="s">
        <v>79</v>
      </c>
      <c r="AW98" s="12" t="s">
        <v>33</v>
      </c>
      <c r="AX98" s="12" t="s">
        <v>71</v>
      </c>
      <c r="AY98" s="151" t="s">
        <v>163</v>
      </c>
    </row>
    <row r="99" spans="2:65" s="13" customFormat="1" ht="10.199999999999999">
      <c r="B99" s="156"/>
      <c r="D99" s="150" t="s">
        <v>174</v>
      </c>
      <c r="E99" s="157" t="s">
        <v>19</v>
      </c>
      <c r="F99" s="158" t="s">
        <v>188</v>
      </c>
      <c r="H99" s="159">
        <v>887</v>
      </c>
      <c r="I99" s="160"/>
      <c r="L99" s="156"/>
      <c r="M99" s="161"/>
      <c r="T99" s="162"/>
      <c r="AT99" s="157" t="s">
        <v>174</v>
      </c>
      <c r="AU99" s="157" t="s">
        <v>81</v>
      </c>
      <c r="AV99" s="13" t="s">
        <v>81</v>
      </c>
      <c r="AW99" s="13" t="s">
        <v>33</v>
      </c>
      <c r="AX99" s="13" t="s">
        <v>71</v>
      </c>
      <c r="AY99" s="157" t="s">
        <v>163</v>
      </c>
    </row>
    <row r="100" spans="2:65" s="14" customFormat="1" ht="10.199999999999999">
      <c r="B100" s="163"/>
      <c r="D100" s="150" t="s">
        <v>174</v>
      </c>
      <c r="E100" s="164" t="s">
        <v>19</v>
      </c>
      <c r="F100" s="165" t="s">
        <v>177</v>
      </c>
      <c r="H100" s="166">
        <v>887</v>
      </c>
      <c r="I100" s="167"/>
      <c r="L100" s="163"/>
      <c r="M100" s="168"/>
      <c r="T100" s="169"/>
      <c r="AT100" s="164" t="s">
        <v>174</v>
      </c>
      <c r="AU100" s="164" t="s">
        <v>81</v>
      </c>
      <c r="AV100" s="14" t="s">
        <v>170</v>
      </c>
      <c r="AW100" s="14" t="s">
        <v>33</v>
      </c>
      <c r="AX100" s="14" t="s">
        <v>79</v>
      </c>
      <c r="AY100" s="164" t="s">
        <v>163</v>
      </c>
    </row>
    <row r="101" spans="2:65" s="1" customFormat="1" ht="24.15" customHeight="1">
      <c r="B101" s="33"/>
      <c r="C101" s="132" t="s">
        <v>170</v>
      </c>
      <c r="D101" s="132" t="s">
        <v>165</v>
      </c>
      <c r="E101" s="133" t="s">
        <v>189</v>
      </c>
      <c r="F101" s="134" t="s">
        <v>190</v>
      </c>
      <c r="G101" s="135" t="s">
        <v>191</v>
      </c>
      <c r="H101" s="136">
        <v>603</v>
      </c>
      <c r="I101" s="137"/>
      <c r="J101" s="138">
        <f>ROUND(I101*H101,2)</f>
        <v>0</v>
      </c>
      <c r="K101" s="134" t="s">
        <v>169</v>
      </c>
      <c r="L101" s="33"/>
      <c r="M101" s="139" t="s">
        <v>19</v>
      </c>
      <c r="N101" s="140" t="s">
        <v>42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170</v>
      </c>
      <c r="AT101" s="143" t="s">
        <v>165</v>
      </c>
      <c r="AU101" s="143" t="s">
        <v>81</v>
      </c>
      <c r="AY101" s="18" t="s">
        <v>163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79</v>
      </c>
      <c r="BK101" s="144">
        <f>ROUND(I101*H101,2)</f>
        <v>0</v>
      </c>
      <c r="BL101" s="18" t="s">
        <v>170</v>
      </c>
      <c r="BM101" s="143" t="s">
        <v>192</v>
      </c>
    </row>
    <row r="102" spans="2:65" s="1" customFormat="1" ht="10.199999999999999">
      <c r="B102" s="33"/>
      <c r="D102" s="145" t="s">
        <v>172</v>
      </c>
      <c r="F102" s="146" t="s">
        <v>193</v>
      </c>
      <c r="I102" s="147"/>
      <c r="L102" s="33"/>
      <c r="M102" s="148"/>
      <c r="T102" s="54"/>
      <c r="AT102" s="18" t="s">
        <v>172</v>
      </c>
      <c r="AU102" s="18" t="s">
        <v>81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175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194</v>
      </c>
      <c r="H104" s="159">
        <v>603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4" customFormat="1" ht="10.199999999999999">
      <c r="B105" s="163"/>
      <c r="D105" s="150" t="s">
        <v>174</v>
      </c>
      <c r="E105" s="164" t="s">
        <v>19</v>
      </c>
      <c r="F105" s="165" t="s">
        <v>177</v>
      </c>
      <c r="H105" s="166">
        <v>603</v>
      </c>
      <c r="I105" s="167"/>
      <c r="L105" s="163"/>
      <c r="M105" s="168"/>
      <c r="T105" s="169"/>
      <c r="AT105" s="164" t="s">
        <v>174</v>
      </c>
      <c r="AU105" s="164" t="s">
        <v>81</v>
      </c>
      <c r="AV105" s="14" t="s">
        <v>170</v>
      </c>
      <c r="AW105" s="14" t="s">
        <v>33</v>
      </c>
      <c r="AX105" s="14" t="s">
        <v>79</v>
      </c>
      <c r="AY105" s="164" t="s">
        <v>163</v>
      </c>
    </row>
    <row r="106" spans="2:65" s="1" customFormat="1" ht="37.799999999999997" customHeight="1">
      <c r="B106" s="33"/>
      <c r="C106" s="132" t="s">
        <v>195</v>
      </c>
      <c r="D106" s="132" t="s">
        <v>165</v>
      </c>
      <c r="E106" s="133" t="s">
        <v>196</v>
      </c>
      <c r="F106" s="134" t="s">
        <v>197</v>
      </c>
      <c r="G106" s="135" t="s">
        <v>191</v>
      </c>
      <c r="H106" s="136">
        <v>603</v>
      </c>
      <c r="I106" s="137"/>
      <c r="J106" s="138">
        <f>ROUND(I106*H106,2)</f>
        <v>0</v>
      </c>
      <c r="K106" s="134" t="s">
        <v>169</v>
      </c>
      <c r="L106" s="33"/>
      <c r="M106" s="139" t="s">
        <v>19</v>
      </c>
      <c r="N106" s="140" t="s">
        <v>42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170</v>
      </c>
      <c r="AT106" s="143" t="s">
        <v>165</v>
      </c>
      <c r="AU106" s="143" t="s">
        <v>81</v>
      </c>
      <c r="AY106" s="18" t="s">
        <v>163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170</v>
      </c>
      <c r="BM106" s="143" t="s">
        <v>198</v>
      </c>
    </row>
    <row r="107" spans="2:65" s="1" customFormat="1" ht="10.199999999999999">
      <c r="B107" s="33"/>
      <c r="D107" s="145" t="s">
        <v>172</v>
      </c>
      <c r="F107" s="146" t="s">
        <v>199</v>
      </c>
      <c r="I107" s="147"/>
      <c r="L107" s="33"/>
      <c r="M107" s="148"/>
      <c r="T107" s="54"/>
      <c r="AT107" s="18" t="s">
        <v>172</v>
      </c>
      <c r="AU107" s="18" t="s">
        <v>81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200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3" customFormat="1" ht="10.199999999999999">
      <c r="B109" s="156"/>
      <c r="D109" s="150" t="s">
        <v>174</v>
      </c>
      <c r="E109" s="157" t="s">
        <v>19</v>
      </c>
      <c r="F109" s="158" t="s">
        <v>194</v>
      </c>
      <c r="H109" s="159">
        <v>603</v>
      </c>
      <c r="I109" s="160"/>
      <c r="L109" s="156"/>
      <c r="M109" s="161"/>
      <c r="T109" s="162"/>
      <c r="AT109" s="157" t="s">
        <v>174</v>
      </c>
      <c r="AU109" s="157" t="s">
        <v>81</v>
      </c>
      <c r="AV109" s="13" t="s">
        <v>81</v>
      </c>
      <c r="AW109" s="13" t="s">
        <v>33</v>
      </c>
      <c r="AX109" s="13" t="s">
        <v>71</v>
      </c>
      <c r="AY109" s="157" t="s">
        <v>163</v>
      </c>
    </row>
    <row r="110" spans="2:65" s="14" customFormat="1" ht="10.199999999999999">
      <c r="B110" s="163"/>
      <c r="D110" s="150" t="s">
        <v>174</v>
      </c>
      <c r="E110" s="164" t="s">
        <v>19</v>
      </c>
      <c r="F110" s="165" t="s">
        <v>177</v>
      </c>
      <c r="H110" s="166">
        <v>603</v>
      </c>
      <c r="I110" s="167"/>
      <c r="L110" s="163"/>
      <c r="M110" s="168"/>
      <c r="T110" s="169"/>
      <c r="AT110" s="164" t="s">
        <v>174</v>
      </c>
      <c r="AU110" s="164" t="s">
        <v>81</v>
      </c>
      <c r="AV110" s="14" t="s">
        <v>170</v>
      </c>
      <c r="AW110" s="14" t="s">
        <v>33</v>
      </c>
      <c r="AX110" s="14" t="s">
        <v>79</v>
      </c>
      <c r="AY110" s="164" t="s">
        <v>163</v>
      </c>
    </row>
    <row r="111" spans="2:65" s="1" customFormat="1" ht="37.799999999999997" customHeight="1">
      <c r="B111" s="33"/>
      <c r="C111" s="132" t="s">
        <v>201</v>
      </c>
      <c r="D111" s="132" t="s">
        <v>165</v>
      </c>
      <c r="E111" s="133" t="s">
        <v>202</v>
      </c>
      <c r="F111" s="134" t="s">
        <v>203</v>
      </c>
      <c r="G111" s="135" t="s">
        <v>191</v>
      </c>
      <c r="H111" s="136">
        <v>208</v>
      </c>
      <c r="I111" s="137"/>
      <c r="J111" s="138">
        <f>ROUND(I111*H111,2)</f>
        <v>0</v>
      </c>
      <c r="K111" s="134" t="s">
        <v>169</v>
      </c>
      <c r="L111" s="33"/>
      <c r="M111" s="139" t="s">
        <v>19</v>
      </c>
      <c r="N111" s="140" t="s">
        <v>42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170</v>
      </c>
      <c r="AT111" s="143" t="s">
        <v>165</v>
      </c>
      <c r="AU111" s="143" t="s">
        <v>81</v>
      </c>
      <c r="AY111" s="18" t="s">
        <v>163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79</v>
      </c>
      <c r="BK111" s="144">
        <f>ROUND(I111*H111,2)</f>
        <v>0</v>
      </c>
      <c r="BL111" s="18" t="s">
        <v>170</v>
      </c>
      <c r="BM111" s="143" t="s">
        <v>204</v>
      </c>
    </row>
    <row r="112" spans="2:65" s="1" customFormat="1" ht="10.199999999999999">
      <c r="B112" s="33"/>
      <c r="D112" s="145" t="s">
        <v>172</v>
      </c>
      <c r="F112" s="146" t="s">
        <v>205</v>
      </c>
      <c r="I112" s="147"/>
      <c r="L112" s="33"/>
      <c r="M112" s="148"/>
      <c r="T112" s="54"/>
      <c r="AT112" s="18" t="s">
        <v>172</v>
      </c>
      <c r="AU112" s="18" t="s">
        <v>81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200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194</v>
      </c>
      <c r="H114" s="159">
        <v>603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5" customFormat="1" ht="10.199999999999999">
      <c r="B115" s="170"/>
      <c r="D115" s="150" t="s">
        <v>174</v>
      </c>
      <c r="E115" s="171" t="s">
        <v>19</v>
      </c>
      <c r="F115" s="172" t="s">
        <v>206</v>
      </c>
      <c r="H115" s="173">
        <v>603</v>
      </c>
      <c r="I115" s="174"/>
      <c r="L115" s="170"/>
      <c r="M115" s="175"/>
      <c r="T115" s="176"/>
      <c r="AT115" s="171" t="s">
        <v>174</v>
      </c>
      <c r="AU115" s="171" t="s">
        <v>81</v>
      </c>
      <c r="AV115" s="15" t="s">
        <v>182</v>
      </c>
      <c r="AW115" s="15" t="s">
        <v>33</v>
      </c>
      <c r="AX115" s="15" t="s">
        <v>71</v>
      </c>
      <c r="AY115" s="171" t="s">
        <v>163</v>
      </c>
    </row>
    <row r="116" spans="2:65" s="12" customFormat="1" ht="10.199999999999999">
      <c r="B116" s="149"/>
      <c r="D116" s="150" t="s">
        <v>174</v>
      </c>
      <c r="E116" s="151" t="s">
        <v>19</v>
      </c>
      <c r="F116" s="152" t="s">
        <v>207</v>
      </c>
      <c r="H116" s="151" t="s">
        <v>19</v>
      </c>
      <c r="I116" s="153"/>
      <c r="L116" s="149"/>
      <c r="M116" s="154"/>
      <c r="T116" s="155"/>
      <c r="AT116" s="151" t="s">
        <v>174</v>
      </c>
      <c r="AU116" s="151" t="s">
        <v>81</v>
      </c>
      <c r="AV116" s="12" t="s">
        <v>79</v>
      </c>
      <c r="AW116" s="12" t="s">
        <v>33</v>
      </c>
      <c r="AX116" s="12" t="s">
        <v>71</v>
      </c>
      <c r="AY116" s="151" t="s">
        <v>163</v>
      </c>
    </row>
    <row r="117" spans="2:65" s="13" customFormat="1" ht="10.199999999999999">
      <c r="B117" s="156"/>
      <c r="D117" s="150" t="s">
        <v>174</v>
      </c>
      <c r="E117" s="157" t="s">
        <v>19</v>
      </c>
      <c r="F117" s="158" t="s">
        <v>208</v>
      </c>
      <c r="H117" s="159">
        <v>-288.7</v>
      </c>
      <c r="I117" s="160"/>
      <c r="L117" s="156"/>
      <c r="M117" s="161"/>
      <c r="T117" s="162"/>
      <c r="AT117" s="157" t="s">
        <v>174</v>
      </c>
      <c r="AU117" s="157" t="s">
        <v>81</v>
      </c>
      <c r="AV117" s="13" t="s">
        <v>81</v>
      </c>
      <c r="AW117" s="13" t="s">
        <v>33</v>
      </c>
      <c r="AX117" s="13" t="s">
        <v>71</v>
      </c>
      <c r="AY117" s="157" t="s">
        <v>163</v>
      </c>
    </row>
    <row r="118" spans="2:65" s="15" customFormat="1" ht="10.199999999999999">
      <c r="B118" s="170"/>
      <c r="D118" s="150" t="s">
        <v>174</v>
      </c>
      <c r="E118" s="171" t="s">
        <v>19</v>
      </c>
      <c r="F118" s="172" t="s">
        <v>206</v>
      </c>
      <c r="H118" s="173">
        <v>-288.7</v>
      </c>
      <c r="I118" s="174"/>
      <c r="L118" s="170"/>
      <c r="M118" s="175"/>
      <c r="T118" s="176"/>
      <c r="AT118" s="171" t="s">
        <v>174</v>
      </c>
      <c r="AU118" s="171" t="s">
        <v>81</v>
      </c>
      <c r="AV118" s="15" t="s">
        <v>182</v>
      </c>
      <c r="AW118" s="15" t="s">
        <v>33</v>
      </c>
      <c r="AX118" s="15" t="s">
        <v>71</v>
      </c>
      <c r="AY118" s="171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209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210</v>
      </c>
      <c r="H120" s="159">
        <v>-106.3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5" customFormat="1" ht="10.199999999999999">
      <c r="B121" s="170"/>
      <c r="D121" s="150" t="s">
        <v>174</v>
      </c>
      <c r="E121" s="171" t="s">
        <v>19</v>
      </c>
      <c r="F121" s="172" t="s">
        <v>206</v>
      </c>
      <c r="H121" s="173">
        <v>-106.3</v>
      </c>
      <c r="I121" s="174"/>
      <c r="L121" s="170"/>
      <c r="M121" s="175"/>
      <c r="T121" s="176"/>
      <c r="AT121" s="171" t="s">
        <v>174</v>
      </c>
      <c r="AU121" s="171" t="s">
        <v>81</v>
      </c>
      <c r="AV121" s="15" t="s">
        <v>182</v>
      </c>
      <c r="AW121" s="15" t="s">
        <v>33</v>
      </c>
      <c r="AX121" s="15" t="s">
        <v>71</v>
      </c>
      <c r="AY121" s="171" t="s">
        <v>163</v>
      </c>
    </row>
    <row r="122" spans="2:65" s="14" customFormat="1" ht="10.199999999999999">
      <c r="B122" s="163"/>
      <c r="D122" s="150" t="s">
        <v>174</v>
      </c>
      <c r="E122" s="164" t="s">
        <v>19</v>
      </c>
      <c r="F122" s="165" t="s">
        <v>177</v>
      </c>
      <c r="H122" s="166">
        <v>208</v>
      </c>
      <c r="I122" s="167"/>
      <c r="L122" s="163"/>
      <c r="M122" s="168"/>
      <c r="T122" s="169"/>
      <c r="AT122" s="164" t="s">
        <v>174</v>
      </c>
      <c r="AU122" s="164" t="s">
        <v>81</v>
      </c>
      <c r="AV122" s="14" t="s">
        <v>170</v>
      </c>
      <c r="AW122" s="14" t="s">
        <v>33</v>
      </c>
      <c r="AX122" s="14" t="s">
        <v>79</v>
      </c>
      <c r="AY122" s="164" t="s">
        <v>163</v>
      </c>
    </row>
    <row r="123" spans="2:65" s="1" customFormat="1" ht="24.15" customHeight="1">
      <c r="B123" s="33"/>
      <c r="C123" s="132" t="s">
        <v>211</v>
      </c>
      <c r="D123" s="132" t="s">
        <v>165</v>
      </c>
      <c r="E123" s="133" t="s">
        <v>212</v>
      </c>
      <c r="F123" s="134" t="s">
        <v>213</v>
      </c>
      <c r="G123" s="135" t="s">
        <v>191</v>
      </c>
      <c r="H123" s="136">
        <v>395</v>
      </c>
      <c r="I123" s="137"/>
      <c r="J123" s="138">
        <f>ROUND(I123*H123,2)</f>
        <v>0</v>
      </c>
      <c r="K123" s="134" t="s">
        <v>169</v>
      </c>
      <c r="L123" s="33"/>
      <c r="M123" s="139" t="s">
        <v>19</v>
      </c>
      <c r="N123" s="140" t="s">
        <v>42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165</v>
      </c>
      <c r="AU123" s="143" t="s">
        <v>81</v>
      </c>
      <c r="AY123" s="18" t="s">
        <v>163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79</v>
      </c>
      <c r="BK123" s="144">
        <f>ROUND(I123*H123,2)</f>
        <v>0</v>
      </c>
      <c r="BL123" s="18" t="s">
        <v>170</v>
      </c>
      <c r="BM123" s="143" t="s">
        <v>214</v>
      </c>
    </row>
    <row r="124" spans="2:65" s="1" customFormat="1" ht="10.199999999999999">
      <c r="B124" s="33"/>
      <c r="D124" s="145" t="s">
        <v>172</v>
      </c>
      <c r="F124" s="146" t="s">
        <v>215</v>
      </c>
      <c r="I124" s="147"/>
      <c r="L124" s="33"/>
      <c r="M124" s="148"/>
      <c r="T124" s="54"/>
      <c r="AT124" s="18" t="s">
        <v>172</v>
      </c>
      <c r="AU124" s="18" t="s">
        <v>81</v>
      </c>
    </row>
    <row r="125" spans="2:65" s="12" customFormat="1" ht="10.199999999999999">
      <c r="B125" s="149"/>
      <c r="D125" s="150" t="s">
        <v>174</v>
      </c>
      <c r="E125" s="151" t="s">
        <v>19</v>
      </c>
      <c r="F125" s="152" t="s">
        <v>200</v>
      </c>
      <c r="H125" s="151" t="s">
        <v>19</v>
      </c>
      <c r="I125" s="153"/>
      <c r="L125" s="149"/>
      <c r="M125" s="154"/>
      <c r="T125" s="155"/>
      <c r="AT125" s="151" t="s">
        <v>174</v>
      </c>
      <c r="AU125" s="151" t="s">
        <v>81</v>
      </c>
      <c r="AV125" s="12" t="s">
        <v>79</v>
      </c>
      <c r="AW125" s="12" t="s">
        <v>33</v>
      </c>
      <c r="AX125" s="12" t="s">
        <v>71</v>
      </c>
      <c r="AY125" s="151" t="s">
        <v>163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207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216</v>
      </c>
      <c r="H127" s="159">
        <v>288.7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5" customFormat="1" ht="10.199999999999999">
      <c r="B128" s="170"/>
      <c r="D128" s="150" t="s">
        <v>174</v>
      </c>
      <c r="E128" s="171" t="s">
        <v>19</v>
      </c>
      <c r="F128" s="172" t="s">
        <v>206</v>
      </c>
      <c r="H128" s="173">
        <v>288.7</v>
      </c>
      <c r="I128" s="174"/>
      <c r="L128" s="170"/>
      <c r="M128" s="175"/>
      <c r="T128" s="176"/>
      <c r="AT128" s="171" t="s">
        <v>174</v>
      </c>
      <c r="AU128" s="171" t="s">
        <v>81</v>
      </c>
      <c r="AV128" s="15" t="s">
        <v>182</v>
      </c>
      <c r="AW128" s="15" t="s">
        <v>33</v>
      </c>
      <c r="AX128" s="15" t="s">
        <v>71</v>
      </c>
      <c r="AY128" s="171" t="s">
        <v>163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209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3" customFormat="1" ht="10.199999999999999">
      <c r="B130" s="156"/>
      <c r="D130" s="150" t="s">
        <v>174</v>
      </c>
      <c r="E130" s="157" t="s">
        <v>19</v>
      </c>
      <c r="F130" s="158" t="s">
        <v>217</v>
      </c>
      <c r="H130" s="159">
        <v>106.3</v>
      </c>
      <c r="I130" s="160"/>
      <c r="L130" s="156"/>
      <c r="M130" s="161"/>
      <c r="T130" s="162"/>
      <c r="AT130" s="157" t="s">
        <v>174</v>
      </c>
      <c r="AU130" s="157" t="s">
        <v>81</v>
      </c>
      <c r="AV130" s="13" t="s">
        <v>81</v>
      </c>
      <c r="AW130" s="13" t="s">
        <v>33</v>
      </c>
      <c r="AX130" s="13" t="s">
        <v>71</v>
      </c>
      <c r="AY130" s="157" t="s">
        <v>163</v>
      </c>
    </row>
    <row r="131" spans="2:65" s="15" customFormat="1" ht="10.199999999999999">
      <c r="B131" s="170"/>
      <c r="D131" s="150" t="s">
        <v>174</v>
      </c>
      <c r="E131" s="171" t="s">
        <v>19</v>
      </c>
      <c r="F131" s="172" t="s">
        <v>206</v>
      </c>
      <c r="H131" s="173">
        <v>106.3</v>
      </c>
      <c r="I131" s="174"/>
      <c r="L131" s="170"/>
      <c r="M131" s="175"/>
      <c r="T131" s="176"/>
      <c r="AT131" s="171" t="s">
        <v>174</v>
      </c>
      <c r="AU131" s="171" t="s">
        <v>81</v>
      </c>
      <c r="AV131" s="15" t="s">
        <v>182</v>
      </c>
      <c r="AW131" s="15" t="s">
        <v>33</v>
      </c>
      <c r="AX131" s="15" t="s">
        <v>71</v>
      </c>
      <c r="AY131" s="171" t="s">
        <v>163</v>
      </c>
    </row>
    <row r="132" spans="2:65" s="14" customFormat="1" ht="10.199999999999999">
      <c r="B132" s="163"/>
      <c r="D132" s="150" t="s">
        <v>174</v>
      </c>
      <c r="E132" s="164" t="s">
        <v>19</v>
      </c>
      <c r="F132" s="165" t="s">
        <v>177</v>
      </c>
      <c r="H132" s="166">
        <v>395</v>
      </c>
      <c r="I132" s="167"/>
      <c r="L132" s="163"/>
      <c r="M132" s="168"/>
      <c r="T132" s="169"/>
      <c r="AT132" s="164" t="s">
        <v>174</v>
      </c>
      <c r="AU132" s="164" t="s">
        <v>81</v>
      </c>
      <c r="AV132" s="14" t="s">
        <v>170</v>
      </c>
      <c r="AW132" s="14" t="s">
        <v>33</v>
      </c>
      <c r="AX132" s="14" t="s">
        <v>79</v>
      </c>
      <c r="AY132" s="164" t="s">
        <v>163</v>
      </c>
    </row>
    <row r="133" spans="2:65" s="1" customFormat="1" ht="24.15" customHeight="1">
      <c r="B133" s="33"/>
      <c r="C133" s="132" t="s">
        <v>176</v>
      </c>
      <c r="D133" s="132" t="s">
        <v>165</v>
      </c>
      <c r="E133" s="133" t="s">
        <v>218</v>
      </c>
      <c r="F133" s="134" t="s">
        <v>219</v>
      </c>
      <c r="G133" s="135" t="s">
        <v>191</v>
      </c>
      <c r="H133" s="136">
        <v>106.3</v>
      </c>
      <c r="I133" s="137"/>
      <c r="J133" s="138">
        <f>ROUND(I133*H133,2)</f>
        <v>0</v>
      </c>
      <c r="K133" s="134" t="s">
        <v>169</v>
      </c>
      <c r="L133" s="33"/>
      <c r="M133" s="139" t="s">
        <v>19</v>
      </c>
      <c r="N133" s="140" t="s">
        <v>42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170</v>
      </c>
      <c r="AT133" s="143" t="s">
        <v>165</v>
      </c>
      <c r="AU133" s="143" t="s">
        <v>81</v>
      </c>
      <c r="AY133" s="18" t="s">
        <v>163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79</v>
      </c>
      <c r="BK133" s="144">
        <f>ROUND(I133*H133,2)</f>
        <v>0</v>
      </c>
      <c r="BL133" s="18" t="s">
        <v>170</v>
      </c>
      <c r="BM133" s="143" t="s">
        <v>220</v>
      </c>
    </row>
    <row r="134" spans="2:65" s="1" customFormat="1" ht="10.199999999999999">
      <c r="B134" s="33"/>
      <c r="D134" s="145" t="s">
        <v>172</v>
      </c>
      <c r="F134" s="146" t="s">
        <v>221</v>
      </c>
      <c r="I134" s="147"/>
      <c r="L134" s="33"/>
      <c r="M134" s="148"/>
      <c r="T134" s="54"/>
      <c r="AT134" s="18" t="s">
        <v>172</v>
      </c>
      <c r="AU134" s="18" t="s">
        <v>81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200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209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3" customFormat="1" ht="10.199999999999999">
      <c r="B137" s="156"/>
      <c r="D137" s="150" t="s">
        <v>174</v>
      </c>
      <c r="E137" s="157" t="s">
        <v>19</v>
      </c>
      <c r="F137" s="158" t="s">
        <v>217</v>
      </c>
      <c r="H137" s="159">
        <v>106.3</v>
      </c>
      <c r="I137" s="160"/>
      <c r="L137" s="156"/>
      <c r="M137" s="161"/>
      <c r="T137" s="162"/>
      <c r="AT137" s="157" t="s">
        <v>174</v>
      </c>
      <c r="AU137" s="157" t="s">
        <v>81</v>
      </c>
      <c r="AV137" s="13" t="s">
        <v>81</v>
      </c>
      <c r="AW137" s="13" t="s">
        <v>33</v>
      </c>
      <c r="AX137" s="13" t="s">
        <v>71</v>
      </c>
      <c r="AY137" s="157" t="s">
        <v>163</v>
      </c>
    </row>
    <row r="138" spans="2:65" s="14" customFormat="1" ht="10.199999999999999">
      <c r="B138" s="163"/>
      <c r="D138" s="150" t="s">
        <v>174</v>
      </c>
      <c r="E138" s="164" t="s">
        <v>19</v>
      </c>
      <c r="F138" s="165" t="s">
        <v>177</v>
      </c>
      <c r="H138" s="166">
        <v>106.3</v>
      </c>
      <c r="I138" s="167"/>
      <c r="L138" s="163"/>
      <c r="M138" s="168"/>
      <c r="T138" s="169"/>
      <c r="AT138" s="164" t="s">
        <v>174</v>
      </c>
      <c r="AU138" s="164" t="s">
        <v>81</v>
      </c>
      <c r="AV138" s="14" t="s">
        <v>170</v>
      </c>
      <c r="AW138" s="14" t="s">
        <v>33</v>
      </c>
      <c r="AX138" s="14" t="s">
        <v>79</v>
      </c>
      <c r="AY138" s="164" t="s">
        <v>163</v>
      </c>
    </row>
    <row r="139" spans="2:65" s="1" customFormat="1" ht="24.15" customHeight="1">
      <c r="B139" s="33"/>
      <c r="C139" s="132" t="s">
        <v>222</v>
      </c>
      <c r="D139" s="132" t="s">
        <v>165</v>
      </c>
      <c r="E139" s="133" t="s">
        <v>223</v>
      </c>
      <c r="F139" s="134" t="s">
        <v>224</v>
      </c>
      <c r="G139" s="135" t="s">
        <v>225</v>
      </c>
      <c r="H139" s="136">
        <v>416</v>
      </c>
      <c r="I139" s="137"/>
      <c r="J139" s="138">
        <f>ROUND(I139*H139,2)</f>
        <v>0</v>
      </c>
      <c r="K139" s="134" t="s">
        <v>169</v>
      </c>
      <c r="L139" s="33"/>
      <c r="M139" s="139" t="s">
        <v>19</v>
      </c>
      <c r="N139" s="140" t="s">
        <v>42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170</v>
      </c>
      <c r="AT139" s="143" t="s">
        <v>165</v>
      </c>
      <c r="AU139" s="143" t="s">
        <v>81</v>
      </c>
      <c r="AY139" s="18" t="s">
        <v>163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79</v>
      </c>
      <c r="BK139" s="144">
        <f>ROUND(I139*H139,2)</f>
        <v>0</v>
      </c>
      <c r="BL139" s="18" t="s">
        <v>170</v>
      </c>
      <c r="BM139" s="143" t="s">
        <v>226</v>
      </c>
    </row>
    <row r="140" spans="2:65" s="1" customFormat="1" ht="10.199999999999999">
      <c r="B140" s="33"/>
      <c r="D140" s="145" t="s">
        <v>172</v>
      </c>
      <c r="F140" s="146" t="s">
        <v>227</v>
      </c>
      <c r="I140" s="147"/>
      <c r="L140" s="33"/>
      <c r="M140" s="148"/>
      <c r="T140" s="54"/>
      <c r="AT140" s="18" t="s">
        <v>172</v>
      </c>
      <c r="AU140" s="18" t="s">
        <v>81</v>
      </c>
    </row>
    <row r="141" spans="2:65" s="1" customFormat="1" ht="19.2">
      <c r="B141" s="33"/>
      <c r="D141" s="150" t="s">
        <v>228</v>
      </c>
      <c r="F141" s="177" t="s">
        <v>229</v>
      </c>
      <c r="I141" s="147"/>
      <c r="L141" s="33"/>
      <c r="M141" s="148"/>
      <c r="T141" s="54"/>
      <c r="AT141" s="18" t="s">
        <v>228</v>
      </c>
      <c r="AU141" s="18" t="s">
        <v>81</v>
      </c>
    </row>
    <row r="142" spans="2:65" s="12" customFormat="1" ht="10.199999999999999">
      <c r="B142" s="149"/>
      <c r="D142" s="150" t="s">
        <v>174</v>
      </c>
      <c r="E142" s="151" t="s">
        <v>19</v>
      </c>
      <c r="F142" s="152" t="s">
        <v>200</v>
      </c>
      <c r="H142" s="151" t="s">
        <v>19</v>
      </c>
      <c r="I142" s="153"/>
      <c r="L142" s="149"/>
      <c r="M142" s="154"/>
      <c r="T142" s="155"/>
      <c r="AT142" s="151" t="s">
        <v>174</v>
      </c>
      <c r="AU142" s="151" t="s">
        <v>81</v>
      </c>
      <c r="AV142" s="12" t="s">
        <v>79</v>
      </c>
      <c r="AW142" s="12" t="s">
        <v>33</v>
      </c>
      <c r="AX142" s="12" t="s">
        <v>71</v>
      </c>
      <c r="AY142" s="151" t="s">
        <v>163</v>
      </c>
    </row>
    <row r="143" spans="2:65" s="13" customFormat="1" ht="10.199999999999999">
      <c r="B143" s="156"/>
      <c r="D143" s="150" t="s">
        <v>174</v>
      </c>
      <c r="E143" s="157" t="s">
        <v>19</v>
      </c>
      <c r="F143" s="158" t="s">
        <v>194</v>
      </c>
      <c r="H143" s="159">
        <v>603</v>
      </c>
      <c r="I143" s="160"/>
      <c r="L143" s="156"/>
      <c r="M143" s="161"/>
      <c r="T143" s="162"/>
      <c r="AT143" s="157" t="s">
        <v>174</v>
      </c>
      <c r="AU143" s="157" t="s">
        <v>81</v>
      </c>
      <c r="AV143" s="13" t="s">
        <v>81</v>
      </c>
      <c r="AW143" s="13" t="s">
        <v>33</v>
      </c>
      <c r="AX143" s="13" t="s">
        <v>71</v>
      </c>
      <c r="AY143" s="157" t="s">
        <v>163</v>
      </c>
    </row>
    <row r="144" spans="2:65" s="15" customFormat="1" ht="10.199999999999999">
      <c r="B144" s="170"/>
      <c r="D144" s="150" t="s">
        <v>174</v>
      </c>
      <c r="E144" s="171" t="s">
        <v>19</v>
      </c>
      <c r="F144" s="172" t="s">
        <v>206</v>
      </c>
      <c r="H144" s="173">
        <v>603</v>
      </c>
      <c r="I144" s="174"/>
      <c r="L144" s="170"/>
      <c r="M144" s="175"/>
      <c r="T144" s="176"/>
      <c r="AT144" s="171" t="s">
        <v>174</v>
      </c>
      <c r="AU144" s="171" t="s">
        <v>81</v>
      </c>
      <c r="AV144" s="15" t="s">
        <v>182</v>
      </c>
      <c r="AW144" s="15" t="s">
        <v>33</v>
      </c>
      <c r="AX144" s="15" t="s">
        <v>71</v>
      </c>
      <c r="AY144" s="171" t="s">
        <v>163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207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3" customFormat="1" ht="10.199999999999999">
      <c r="B146" s="156"/>
      <c r="D146" s="150" t="s">
        <v>174</v>
      </c>
      <c r="E146" s="157" t="s">
        <v>19</v>
      </c>
      <c r="F146" s="158" t="s">
        <v>208</v>
      </c>
      <c r="H146" s="159">
        <v>-288.7</v>
      </c>
      <c r="I146" s="160"/>
      <c r="L146" s="156"/>
      <c r="M146" s="161"/>
      <c r="T146" s="162"/>
      <c r="AT146" s="157" t="s">
        <v>174</v>
      </c>
      <c r="AU146" s="157" t="s">
        <v>81</v>
      </c>
      <c r="AV146" s="13" t="s">
        <v>81</v>
      </c>
      <c r="AW146" s="13" t="s">
        <v>33</v>
      </c>
      <c r="AX146" s="13" t="s">
        <v>71</v>
      </c>
      <c r="AY146" s="157" t="s">
        <v>163</v>
      </c>
    </row>
    <row r="147" spans="2:65" s="15" customFormat="1" ht="10.199999999999999">
      <c r="B147" s="170"/>
      <c r="D147" s="150" t="s">
        <v>174</v>
      </c>
      <c r="E147" s="171" t="s">
        <v>19</v>
      </c>
      <c r="F147" s="172" t="s">
        <v>206</v>
      </c>
      <c r="H147" s="173">
        <v>-288.7</v>
      </c>
      <c r="I147" s="174"/>
      <c r="L147" s="170"/>
      <c r="M147" s="175"/>
      <c r="T147" s="176"/>
      <c r="AT147" s="171" t="s">
        <v>174</v>
      </c>
      <c r="AU147" s="171" t="s">
        <v>81</v>
      </c>
      <c r="AV147" s="15" t="s">
        <v>182</v>
      </c>
      <c r="AW147" s="15" t="s">
        <v>33</v>
      </c>
      <c r="AX147" s="15" t="s">
        <v>71</v>
      </c>
      <c r="AY147" s="17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209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3" customFormat="1" ht="10.199999999999999">
      <c r="B149" s="156"/>
      <c r="D149" s="150" t="s">
        <v>174</v>
      </c>
      <c r="E149" s="157" t="s">
        <v>19</v>
      </c>
      <c r="F149" s="158" t="s">
        <v>210</v>
      </c>
      <c r="H149" s="159">
        <v>-106.3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33</v>
      </c>
      <c r="AX149" s="13" t="s">
        <v>71</v>
      </c>
      <c r="AY149" s="157" t="s">
        <v>163</v>
      </c>
    </row>
    <row r="150" spans="2:65" s="15" customFormat="1" ht="10.199999999999999">
      <c r="B150" s="170"/>
      <c r="D150" s="150" t="s">
        <v>174</v>
      </c>
      <c r="E150" s="171" t="s">
        <v>19</v>
      </c>
      <c r="F150" s="172" t="s">
        <v>206</v>
      </c>
      <c r="H150" s="173">
        <v>-106.3</v>
      </c>
      <c r="I150" s="174"/>
      <c r="L150" s="170"/>
      <c r="M150" s="175"/>
      <c r="T150" s="176"/>
      <c r="AT150" s="171" t="s">
        <v>174</v>
      </c>
      <c r="AU150" s="171" t="s">
        <v>81</v>
      </c>
      <c r="AV150" s="15" t="s">
        <v>182</v>
      </c>
      <c r="AW150" s="15" t="s">
        <v>33</v>
      </c>
      <c r="AX150" s="15" t="s">
        <v>71</v>
      </c>
      <c r="AY150" s="171" t="s">
        <v>163</v>
      </c>
    </row>
    <row r="151" spans="2:65" s="14" customFormat="1" ht="10.199999999999999">
      <c r="B151" s="163"/>
      <c r="D151" s="150" t="s">
        <v>174</v>
      </c>
      <c r="E151" s="164" t="s">
        <v>19</v>
      </c>
      <c r="F151" s="165" t="s">
        <v>177</v>
      </c>
      <c r="H151" s="166">
        <v>208</v>
      </c>
      <c r="I151" s="167"/>
      <c r="L151" s="163"/>
      <c r="M151" s="168"/>
      <c r="T151" s="169"/>
      <c r="AT151" s="164" t="s">
        <v>174</v>
      </c>
      <c r="AU151" s="164" t="s">
        <v>81</v>
      </c>
      <c r="AV151" s="14" t="s">
        <v>170</v>
      </c>
      <c r="AW151" s="14" t="s">
        <v>33</v>
      </c>
      <c r="AX151" s="14" t="s">
        <v>79</v>
      </c>
      <c r="AY151" s="164" t="s">
        <v>163</v>
      </c>
    </row>
    <row r="152" spans="2:65" s="13" customFormat="1" ht="10.199999999999999">
      <c r="B152" s="156"/>
      <c r="D152" s="150" t="s">
        <v>174</v>
      </c>
      <c r="F152" s="158" t="s">
        <v>230</v>
      </c>
      <c r="H152" s="159">
        <v>416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4</v>
      </c>
      <c r="AX152" s="13" t="s">
        <v>79</v>
      </c>
      <c r="AY152" s="157" t="s">
        <v>163</v>
      </c>
    </row>
    <row r="153" spans="2:65" s="1" customFormat="1" ht="24.15" customHeight="1">
      <c r="B153" s="33"/>
      <c r="C153" s="132" t="s">
        <v>231</v>
      </c>
      <c r="D153" s="132" t="s">
        <v>165</v>
      </c>
      <c r="E153" s="133" t="s">
        <v>232</v>
      </c>
      <c r="F153" s="134" t="s">
        <v>233</v>
      </c>
      <c r="G153" s="135" t="s">
        <v>191</v>
      </c>
      <c r="H153" s="136">
        <v>603</v>
      </c>
      <c r="I153" s="137"/>
      <c r="J153" s="138">
        <f>ROUND(I153*H153,2)</f>
        <v>0</v>
      </c>
      <c r="K153" s="134" t="s">
        <v>169</v>
      </c>
      <c r="L153" s="33"/>
      <c r="M153" s="139" t="s">
        <v>19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170</v>
      </c>
      <c r="AT153" s="143" t="s">
        <v>165</v>
      </c>
      <c r="AU153" s="143" t="s">
        <v>81</v>
      </c>
      <c r="AY153" s="18" t="s">
        <v>163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79</v>
      </c>
      <c r="BK153" s="144">
        <f>ROUND(I153*H153,2)</f>
        <v>0</v>
      </c>
      <c r="BL153" s="18" t="s">
        <v>170</v>
      </c>
      <c r="BM153" s="143" t="s">
        <v>234</v>
      </c>
    </row>
    <row r="154" spans="2:65" s="1" customFormat="1" ht="10.199999999999999">
      <c r="B154" s="33"/>
      <c r="D154" s="145" t="s">
        <v>172</v>
      </c>
      <c r="F154" s="146" t="s">
        <v>235</v>
      </c>
      <c r="I154" s="147"/>
      <c r="L154" s="33"/>
      <c r="M154" s="148"/>
      <c r="T154" s="54"/>
      <c r="AT154" s="18" t="s">
        <v>172</v>
      </c>
      <c r="AU154" s="18" t="s">
        <v>81</v>
      </c>
    </row>
    <row r="155" spans="2:65" s="12" customFormat="1" ht="10.199999999999999">
      <c r="B155" s="149"/>
      <c r="D155" s="150" t="s">
        <v>174</v>
      </c>
      <c r="E155" s="151" t="s">
        <v>19</v>
      </c>
      <c r="F155" s="152" t="s">
        <v>200</v>
      </c>
      <c r="H155" s="151" t="s">
        <v>19</v>
      </c>
      <c r="I155" s="153"/>
      <c r="L155" s="149"/>
      <c r="M155" s="154"/>
      <c r="T155" s="155"/>
      <c r="AT155" s="151" t="s">
        <v>174</v>
      </c>
      <c r="AU155" s="151" t="s">
        <v>81</v>
      </c>
      <c r="AV155" s="12" t="s">
        <v>79</v>
      </c>
      <c r="AW155" s="12" t="s">
        <v>33</v>
      </c>
      <c r="AX155" s="12" t="s">
        <v>71</v>
      </c>
      <c r="AY155" s="151" t="s">
        <v>163</v>
      </c>
    </row>
    <row r="156" spans="2:65" s="13" customFormat="1" ht="10.199999999999999">
      <c r="B156" s="156"/>
      <c r="D156" s="150" t="s">
        <v>174</v>
      </c>
      <c r="E156" s="157" t="s">
        <v>19</v>
      </c>
      <c r="F156" s="158" t="s">
        <v>194</v>
      </c>
      <c r="H156" s="159">
        <v>603</v>
      </c>
      <c r="I156" s="160"/>
      <c r="L156" s="156"/>
      <c r="M156" s="161"/>
      <c r="T156" s="162"/>
      <c r="AT156" s="157" t="s">
        <v>174</v>
      </c>
      <c r="AU156" s="157" t="s">
        <v>81</v>
      </c>
      <c r="AV156" s="13" t="s">
        <v>81</v>
      </c>
      <c r="AW156" s="13" t="s">
        <v>33</v>
      </c>
      <c r="AX156" s="13" t="s">
        <v>71</v>
      </c>
      <c r="AY156" s="157" t="s">
        <v>163</v>
      </c>
    </row>
    <row r="157" spans="2:65" s="14" customFormat="1" ht="10.199999999999999">
      <c r="B157" s="163"/>
      <c r="D157" s="150" t="s">
        <v>174</v>
      </c>
      <c r="E157" s="164" t="s">
        <v>19</v>
      </c>
      <c r="F157" s="165" t="s">
        <v>177</v>
      </c>
      <c r="H157" s="166">
        <v>603</v>
      </c>
      <c r="I157" s="167"/>
      <c r="L157" s="163"/>
      <c r="M157" s="168"/>
      <c r="T157" s="169"/>
      <c r="AT157" s="164" t="s">
        <v>174</v>
      </c>
      <c r="AU157" s="164" t="s">
        <v>81</v>
      </c>
      <c r="AV157" s="14" t="s">
        <v>170</v>
      </c>
      <c r="AW157" s="14" t="s">
        <v>33</v>
      </c>
      <c r="AX157" s="14" t="s">
        <v>79</v>
      </c>
      <c r="AY157" s="164" t="s">
        <v>163</v>
      </c>
    </row>
    <row r="158" spans="2:65" s="1" customFormat="1" ht="37.799999999999997" customHeight="1">
      <c r="B158" s="33"/>
      <c r="C158" s="132" t="s">
        <v>236</v>
      </c>
      <c r="D158" s="132" t="s">
        <v>165</v>
      </c>
      <c r="E158" s="133" t="s">
        <v>237</v>
      </c>
      <c r="F158" s="134" t="s">
        <v>238</v>
      </c>
      <c r="G158" s="135" t="s">
        <v>191</v>
      </c>
      <c r="H158" s="136">
        <v>288.7</v>
      </c>
      <c r="I158" s="137"/>
      <c r="J158" s="138">
        <f>ROUND(I158*H158,2)</f>
        <v>0</v>
      </c>
      <c r="K158" s="134" t="s">
        <v>169</v>
      </c>
      <c r="L158" s="33"/>
      <c r="M158" s="139" t="s">
        <v>19</v>
      </c>
      <c r="N158" s="140" t="s">
        <v>42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170</v>
      </c>
      <c r="AT158" s="143" t="s">
        <v>165</v>
      </c>
      <c r="AU158" s="143" t="s">
        <v>81</v>
      </c>
      <c r="AY158" s="18" t="s">
        <v>163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79</v>
      </c>
      <c r="BK158" s="144">
        <f>ROUND(I158*H158,2)</f>
        <v>0</v>
      </c>
      <c r="BL158" s="18" t="s">
        <v>170</v>
      </c>
      <c r="BM158" s="143" t="s">
        <v>239</v>
      </c>
    </row>
    <row r="159" spans="2:65" s="1" customFormat="1" ht="10.199999999999999">
      <c r="B159" s="33"/>
      <c r="D159" s="145" t="s">
        <v>172</v>
      </c>
      <c r="F159" s="146" t="s">
        <v>240</v>
      </c>
      <c r="I159" s="147"/>
      <c r="L159" s="33"/>
      <c r="M159" s="148"/>
      <c r="T159" s="54"/>
      <c r="AT159" s="18" t="s">
        <v>172</v>
      </c>
      <c r="AU159" s="18" t="s">
        <v>81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200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207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3" customFormat="1" ht="10.199999999999999">
      <c r="B162" s="156"/>
      <c r="D162" s="150" t="s">
        <v>174</v>
      </c>
      <c r="E162" s="157" t="s">
        <v>19</v>
      </c>
      <c r="F162" s="158" t="s">
        <v>216</v>
      </c>
      <c r="H162" s="159">
        <v>288.7</v>
      </c>
      <c r="I162" s="160"/>
      <c r="L162" s="156"/>
      <c r="M162" s="161"/>
      <c r="T162" s="162"/>
      <c r="AT162" s="157" t="s">
        <v>174</v>
      </c>
      <c r="AU162" s="157" t="s">
        <v>81</v>
      </c>
      <c r="AV162" s="13" t="s">
        <v>81</v>
      </c>
      <c r="AW162" s="13" t="s">
        <v>33</v>
      </c>
      <c r="AX162" s="13" t="s">
        <v>71</v>
      </c>
      <c r="AY162" s="157" t="s">
        <v>163</v>
      </c>
    </row>
    <row r="163" spans="2:65" s="14" customFormat="1" ht="10.199999999999999">
      <c r="B163" s="163"/>
      <c r="D163" s="150" t="s">
        <v>174</v>
      </c>
      <c r="E163" s="164" t="s">
        <v>19</v>
      </c>
      <c r="F163" s="165" t="s">
        <v>177</v>
      </c>
      <c r="H163" s="166">
        <v>288.7</v>
      </c>
      <c r="I163" s="167"/>
      <c r="L163" s="163"/>
      <c r="M163" s="168"/>
      <c r="T163" s="169"/>
      <c r="AT163" s="164" t="s">
        <v>174</v>
      </c>
      <c r="AU163" s="164" t="s">
        <v>81</v>
      </c>
      <c r="AV163" s="14" t="s">
        <v>170</v>
      </c>
      <c r="AW163" s="14" t="s">
        <v>33</v>
      </c>
      <c r="AX163" s="14" t="s">
        <v>79</v>
      </c>
      <c r="AY163" s="164" t="s">
        <v>163</v>
      </c>
    </row>
    <row r="164" spans="2:65" s="1" customFormat="1" ht="16.5" customHeight="1">
      <c r="B164" s="33"/>
      <c r="C164" s="178" t="s">
        <v>8</v>
      </c>
      <c r="D164" s="178" t="s">
        <v>241</v>
      </c>
      <c r="E164" s="179" t="s">
        <v>242</v>
      </c>
      <c r="F164" s="180" t="s">
        <v>243</v>
      </c>
      <c r="G164" s="181" t="s">
        <v>225</v>
      </c>
      <c r="H164" s="182">
        <v>577.4</v>
      </c>
      <c r="I164" s="183"/>
      <c r="J164" s="184">
        <f>ROUND(I164*H164,2)</f>
        <v>0</v>
      </c>
      <c r="K164" s="180" t="s">
        <v>244</v>
      </c>
      <c r="L164" s="185"/>
      <c r="M164" s="186" t="s">
        <v>19</v>
      </c>
      <c r="N164" s="187" t="s">
        <v>42</v>
      </c>
      <c r="P164" s="141">
        <f>O164*H164</f>
        <v>0</v>
      </c>
      <c r="Q164" s="141">
        <v>1</v>
      </c>
      <c r="R164" s="141">
        <f>Q164*H164</f>
        <v>577.4</v>
      </c>
      <c r="S164" s="141">
        <v>0</v>
      </c>
      <c r="T164" s="142">
        <f>S164*H164</f>
        <v>0</v>
      </c>
      <c r="AR164" s="143" t="s">
        <v>176</v>
      </c>
      <c r="AT164" s="143" t="s">
        <v>241</v>
      </c>
      <c r="AU164" s="143" t="s">
        <v>81</v>
      </c>
      <c r="AY164" s="18" t="s">
        <v>163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79</v>
      </c>
      <c r="BK164" s="144">
        <f>ROUND(I164*H164,2)</f>
        <v>0</v>
      </c>
      <c r="BL164" s="18" t="s">
        <v>170</v>
      </c>
      <c r="BM164" s="143" t="s">
        <v>245</v>
      </c>
    </row>
    <row r="165" spans="2:65" s="1" customFormat="1" ht="19.2">
      <c r="B165" s="33"/>
      <c r="D165" s="150" t="s">
        <v>228</v>
      </c>
      <c r="F165" s="177" t="s">
        <v>246</v>
      </c>
      <c r="I165" s="147"/>
      <c r="L165" s="33"/>
      <c r="M165" s="148"/>
      <c r="T165" s="54"/>
      <c r="AT165" s="18" t="s">
        <v>228</v>
      </c>
      <c r="AU165" s="18" t="s">
        <v>81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200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207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216</v>
      </c>
      <c r="H168" s="159">
        <v>288.7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4" customFormat="1" ht="10.199999999999999">
      <c r="B169" s="163"/>
      <c r="D169" s="150" t="s">
        <v>174</v>
      </c>
      <c r="E169" s="164" t="s">
        <v>19</v>
      </c>
      <c r="F169" s="165" t="s">
        <v>177</v>
      </c>
      <c r="H169" s="166">
        <v>288.7</v>
      </c>
      <c r="I169" s="167"/>
      <c r="L169" s="163"/>
      <c r="M169" s="168"/>
      <c r="T169" s="169"/>
      <c r="AT169" s="164" t="s">
        <v>174</v>
      </c>
      <c r="AU169" s="164" t="s">
        <v>81</v>
      </c>
      <c r="AV169" s="14" t="s">
        <v>170</v>
      </c>
      <c r="AW169" s="14" t="s">
        <v>33</v>
      </c>
      <c r="AX169" s="14" t="s">
        <v>79</v>
      </c>
      <c r="AY169" s="164" t="s">
        <v>163</v>
      </c>
    </row>
    <row r="170" spans="2:65" s="13" customFormat="1" ht="10.199999999999999">
      <c r="B170" s="156"/>
      <c r="D170" s="150" t="s">
        <v>174</v>
      </c>
      <c r="F170" s="158" t="s">
        <v>247</v>
      </c>
      <c r="H170" s="159">
        <v>577.4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4</v>
      </c>
      <c r="AX170" s="13" t="s">
        <v>79</v>
      </c>
      <c r="AY170" s="157" t="s">
        <v>163</v>
      </c>
    </row>
    <row r="171" spans="2:65" s="1" customFormat="1" ht="24.15" customHeight="1">
      <c r="B171" s="33"/>
      <c r="C171" s="132" t="s">
        <v>248</v>
      </c>
      <c r="D171" s="132" t="s">
        <v>165</v>
      </c>
      <c r="E171" s="133" t="s">
        <v>249</v>
      </c>
      <c r="F171" s="134" t="s">
        <v>250</v>
      </c>
      <c r="G171" s="135" t="s">
        <v>185</v>
      </c>
      <c r="H171" s="136">
        <v>216.9</v>
      </c>
      <c r="I171" s="137"/>
      <c r="J171" s="138">
        <f>ROUND(I171*H171,2)</f>
        <v>0</v>
      </c>
      <c r="K171" s="134" t="s">
        <v>169</v>
      </c>
      <c r="L171" s="33"/>
      <c r="M171" s="139" t="s">
        <v>19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170</v>
      </c>
      <c r="AT171" s="143" t="s">
        <v>165</v>
      </c>
      <c r="AU171" s="143" t="s">
        <v>81</v>
      </c>
      <c r="AY171" s="18" t="s">
        <v>163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79</v>
      </c>
      <c r="BK171" s="144">
        <f>ROUND(I171*H171,2)</f>
        <v>0</v>
      </c>
      <c r="BL171" s="18" t="s">
        <v>170</v>
      </c>
      <c r="BM171" s="143" t="s">
        <v>251</v>
      </c>
    </row>
    <row r="172" spans="2:65" s="1" customFormat="1" ht="10.199999999999999">
      <c r="B172" s="33"/>
      <c r="D172" s="145" t="s">
        <v>172</v>
      </c>
      <c r="F172" s="146" t="s">
        <v>252</v>
      </c>
      <c r="I172" s="147"/>
      <c r="L172" s="33"/>
      <c r="M172" s="148"/>
      <c r="T172" s="54"/>
      <c r="AT172" s="18" t="s">
        <v>172</v>
      </c>
      <c r="AU172" s="18" t="s">
        <v>81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200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3" customFormat="1" ht="10.199999999999999">
      <c r="B174" s="156"/>
      <c r="D174" s="150" t="s">
        <v>174</v>
      </c>
      <c r="E174" s="157" t="s">
        <v>19</v>
      </c>
      <c r="F174" s="158" t="s">
        <v>253</v>
      </c>
      <c r="H174" s="159">
        <v>216.9</v>
      </c>
      <c r="I174" s="160"/>
      <c r="L174" s="156"/>
      <c r="M174" s="161"/>
      <c r="T174" s="162"/>
      <c r="AT174" s="157" t="s">
        <v>174</v>
      </c>
      <c r="AU174" s="157" t="s">
        <v>81</v>
      </c>
      <c r="AV174" s="13" t="s">
        <v>81</v>
      </c>
      <c r="AW174" s="13" t="s">
        <v>33</v>
      </c>
      <c r="AX174" s="13" t="s">
        <v>71</v>
      </c>
      <c r="AY174" s="157" t="s">
        <v>163</v>
      </c>
    </row>
    <row r="175" spans="2:65" s="14" customFormat="1" ht="10.199999999999999">
      <c r="B175" s="163"/>
      <c r="D175" s="150" t="s">
        <v>174</v>
      </c>
      <c r="E175" s="164" t="s">
        <v>19</v>
      </c>
      <c r="F175" s="165" t="s">
        <v>177</v>
      </c>
      <c r="H175" s="166">
        <v>216.9</v>
      </c>
      <c r="I175" s="167"/>
      <c r="L175" s="163"/>
      <c r="M175" s="168"/>
      <c r="T175" s="169"/>
      <c r="AT175" s="164" t="s">
        <v>174</v>
      </c>
      <c r="AU175" s="164" t="s">
        <v>81</v>
      </c>
      <c r="AV175" s="14" t="s">
        <v>170</v>
      </c>
      <c r="AW175" s="14" t="s">
        <v>33</v>
      </c>
      <c r="AX175" s="14" t="s">
        <v>79</v>
      </c>
      <c r="AY175" s="164" t="s">
        <v>163</v>
      </c>
    </row>
    <row r="176" spans="2:65" s="1" customFormat="1" ht="21.75" customHeight="1">
      <c r="B176" s="33"/>
      <c r="C176" s="132" t="s">
        <v>254</v>
      </c>
      <c r="D176" s="132" t="s">
        <v>165</v>
      </c>
      <c r="E176" s="133" t="s">
        <v>255</v>
      </c>
      <c r="F176" s="134" t="s">
        <v>256</v>
      </c>
      <c r="G176" s="135" t="s">
        <v>185</v>
      </c>
      <c r="H176" s="136">
        <v>887</v>
      </c>
      <c r="I176" s="137"/>
      <c r="J176" s="138">
        <f>ROUND(I176*H176,2)</f>
        <v>0</v>
      </c>
      <c r="K176" s="134" t="s">
        <v>169</v>
      </c>
      <c r="L176" s="33"/>
      <c r="M176" s="139" t="s">
        <v>19</v>
      </c>
      <c r="N176" s="140" t="s">
        <v>42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170</v>
      </c>
      <c r="AT176" s="143" t="s">
        <v>165</v>
      </c>
      <c r="AU176" s="143" t="s">
        <v>81</v>
      </c>
      <c r="AY176" s="18" t="s">
        <v>163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79</v>
      </c>
      <c r="BK176" s="144">
        <f>ROUND(I176*H176,2)</f>
        <v>0</v>
      </c>
      <c r="BL176" s="18" t="s">
        <v>170</v>
      </c>
      <c r="BM176" s="143" t="s">
        <v>257</v>
      </c>
    </row>
    <row r="177" spans="2:65" s="1" customFormat="1" ht="10.199999999999999">
      <c r="B177" s="33"/>
      <c r="D177" s="145" t="s">
        <v>172</v>
      </c>
      <c r="F177" s="146" t="s">
        <v>258</v>
      </c>
      <c r="I177" s="147"/>
      <c r="L177" s="33"/>
      <c r="M177" s="148"/>
      <c r="T177" s="54"/>
      <c r="AT177" s="18" t="s">
        <v>172</v>
      </c>
      <c r="AU177" s="18" t="s">
        <v>81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200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188</v>
      </c>
      <c r="H179" s="159">
        <v>887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4" customFormat="1" ht="10.199999999999999">
      <c r="B180" s="163"/>
      <c r="D180" s="150" t="s">
        <v>174</v>
      </c>
      <c r="E180" s="164" t="s">
        <v>19</v>
      </c>
      <c r="F180" s="165" t="s">
        <v>177</v>
      </c>
      <c r="H180" s="166">
        <v>887</v>
      </c>
      <c r="I180" s="167"/>
      <c r="L180" s="163"/>
      <c r="M180" s="168"/>
      <c r="T180" s="169"/>
      <c r="AT180" s="164" t="s">
        <v>174</v>
      </c>
      <c r="AU180" s="164" t="s">
        <v>81</v>
      </c>
      <c r="AV180" s="14" t="s">
        <v>170</v>
      </c>
      <c r="AW180" s="14" t="s">
        <v>33</v>
      </c>
      <c r="AX180" s="14" t="s">
        <v>79</v>
      </c>
      <c r="AY180" s="164" t="s">
        <v>163</v>
      </c>
    </row>
    <row r="181" spans="2:65" s="1" customFormat="1" ht="24.15" customHeight="1">
      <c r="B181" s="33"/>
      <c r="C181" s="132" t="s">
        <v>259</v>
      </c>
      <c r="D181" s="132" t="s">
        <v>165</v>
      </c>
      <c r="E181" s="133" t="s">
        <v>260</v>
      </c>
      <c r="F181" s="134" t="s">
        <v>261</v>
      </c>
      <c r="G181" s="135" t="s">
        <v>185</v>
      </c>
      <c r="H181" s="136">
        <v>216.9</v>
      </c>
      <c r="I181" s="137"/>
      <c r="J181" s="138">
        <f>ROUND(I181*H181,2)</f>
        <v>0</v>
      </c>
      <c r="K181" s="134" t="s">
        <v>169</v>
      </c>
      <c r="L181" s="33"/>
      <c r="M181" s="139" t="s">
        <v>19</v>
      </c>
      <c r="N181" s="140" t="s">
        <v>42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170</v>
      </c>
      <c r="AT181" s="143" t="s">
        <v>165</v>
      </c>
      <c r="AU181" s="143" t="s">
        <v>81</v>
      </c>
      <c r="AY181" s="18" t="s">
        <v>163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79</v>
      </c>
      <c r="BK181" s="144">
        <f>ROUND(I181*H181,2)</f>
        <v>0</v>
      </c>
      <c r="BL181" s="18" t="s">
        <v>170</v>
      </c>
      <c r="BM181" s="143" t="s">
        <v>262</v>
      </c>
    </row>
    <row r="182" spans="2:65" s="1" customFormat="1" ht="10.199999999999999">
      <c r="B182" s="33"/>
      <c r="D182" s="145" t="s">
        <v>172</v>
      </c>
      <c r="F182" s="146" t="s">
        <v>263</v>
      </c>
      <c r="I182" s="147"/>
      <c r="L182" s="33"/>
      <c r="M182" s="148"/>
      <c r="T182" s="54"/>
      <c r="AT182" s="18" t="s">
        <v>172</v>
      </c>
      <c r="AU182" s="18" t="s">
        <v>81</v>
      </c>
    </row>
    <row r="183" spans="2:65" s="12" customFormat="1" ht="10.199999999999999">
      <c r="B183" s="149"/>
      <c r="D183" s="150" t="s">
        <v>174</v>
      </c>
      <c r="E183" s="151" t="s">
        <v>19</v>
      </c>
      <c r="F183" s="152" t="s">
        <v>200</v>
      </c>
      <c r="H183" s="151" t="s">
        <v>19</v>
      </c>
      <c r="I183" s="153"/>
      <c r="L183" s="149"/>
      <c r="M183" s="154"/>
      <c r="T183" s="155"/>
      <c r="AT183" s="151" t="s">
        <v>174</v>
      </c>
      <c r="AU183" s="151" t="s">
        <v>81</v>
      </c>
      <c r="AV183" s="12" t="s">
        <v>79</v>
      </c>
      <c r="AW183" s="12" t="s">
        <v>33</v>
      </c>
      <c r="AX183" s="12" t="s">
        <v>71</v>
      </c>
      <c r="AY183" s="151" t="s">
        <v>163</v>
      </c>
    </row>
    <row r="184" spans="2:65" s="13" customFormat="1" ht="10.199999999999999">
      <c r="B184" s="156"/>
      <c r="D184" s="150" t="s">
        <v>174</v>
      </c>
      <c r="E184" s="157" t="s">
        <v>19</v>
      </c>
      <c r="F184" s="158" t="s">
        <v>253</v>
      </c>
      <c r="H184" s="159">
        <v>216.9</v>
      </c>
      <c r="I184" s="160"/>
      <c r="L184" s="156"/>
      <c r="M184" s="161"/>
      <c r="T184" s="162"/>
      <c r="AT184" s="157" t="s">
        <v>174</v>
      </c>
      <c r="AU184" s="157" t="s">
        <v>81</v>
      </c>
      <c r="AV184" s="13" t="s">
        <v>81</v>
      </c>
      <c r="AW184" s="13" t="s">
        <v>33</v>
      </c>
      <c r="AX184" s="13" t="s">
        <v>71</v>
      </c>
      <c r="AY184" s="157" t="s">
        <v>163</v>
      </c>
    </row>
    <row r="185" spans="2:65" s="14" customFormat="1" ht="10.199999999999999">
      <c r="B185" s="163"/>
      <c r="D185" s="150" t="s">
        <v>174</v>
      </c>
      <c r="E185" s="164" t="s">
        <v>19</v>
      </c>
      <c r="F185" s="165" t="s">
        <v>177</v>
      </c>
      <c r="H185" s="166">
        <v>216.9</v>
      </c>
      <c r="I185" s="167"/>
      <c r="L185" s="163"/>
      <c r="M185" s="168"/>
      <c r="T185" s="169"/>
      <c r="AT185" s="164" t="s">
        <v>174</v>
      </c>
      <c r="AU185" s="164" t="s">
        <v>81</v>
      </c>
      <c r="AV185" s="14" t="s">
        <v>170</v>
      </c>
      <c r="AW185" s="14" t="s">
        <v>33</v>
      </c>
      <c r="AX185" s="14" t="s">
        <v>79</v>
      </c>
      <c r="AY185" s="164" t="s">
        <v>163</v>
      </c>
    </row>
    <row r="186" spans="2:65" s="11" customFormat="1" ht="25.95" customHeight="1">
      <c r="B186" s="120"/>
      <c r="D186" s="121" t="s">
        <v>70</v>
      </c>
      <c r="E186" s="122" t="s">
        <v>264</v>
      </c>
      <c r="F186" s="122" t="s">
        <v>265</v>
      </c>
      <c r="I186" s="123"/>
      <c r="J186" s="124">
        <f>BK186</f>
        <v>0</v>
      </c>
      <c r="L186" s="120"/>
      <c r="M186" s="125"/>
      <c r="P186" s="126">
        <f>SUM(P187:P191)</f>
        <v>0</v>
      </c>
      <c r="R186" s="126">
        <f>SUM(R187:R191)</f>
        <v>0</v>
      </c>
      <c r="T186" s="127">
        <f>SUM(T187:T191)</f>
        <v>0</v>
      </c>
      <c r="AR186" s="121" t="s">
        <v>170</v>
      </c>
      <c r="AT186" s="128" t="s">
        <v>70</v>
      </c>
      <c r="AU186" s="128" t="s">
        <v>71</v>
      </c>
      <c r="AY186" s="121" t="s">
        <v>163</v>
      </c>
      <c r="BK186" s="129">
        <f>SUM(BK187:BK191)</f>
        <v>0</v>
      </c>
    </row>
    <row r="187" spans="2:65" s="1" customFormat="1" ht="16.5" customHeight="1">
      <c r="B187" s="33"/>
      <c r="C187" s="132" t="s">
        <v>266</v>
      </c>
      <c r="D187" s="132" t="s">
        <v>165</v>
      </c>
      <c r="E187" s="133" t="s">
        <v>267</v>
      </c>
      <c r="F187" s="134" t="s">
        <v>268</v>
      </c>
      <c r="G187" s="135" t="s">
        <v>269</v>
      </c>
      <c r="H187" s="136">
        <v>1</v>
      </c>
      <c r="I187" s="137"/>
      <c r="J187" s="138">
        <f>ROUND(I187*H187,2)</f>
        <v>0</v>
      </c>
      <c r="K187" s="134" t="s">
        <v>19</v>
      </c>
      <c r="L187" s="33"/>
      <c r="M187" s="139" t="s">
        <v>19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270</v>
      </c>
      <c r="AT187" s="143" t="s">
        <v>165</v>
      </c>
      <c r="AU187" s="143" t="s">
        <v>79</v>
      </c>
      <c r="AY187" s="18" t="s">
        <v>163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270</v>
      </c>
      <c r="BM187" s="143" t="s">
        <v>271</v>
      </c>
    </row>
    <row r="188" spans="2:65" s="1" customFormat="1" ht="16.5" customHeight="1">
      <c r="B188" s="33"/>
      <c r="C188" s="132" t="s">
        <v>272</v>
      </c>
      <c r="D188" s="132" t="s">
        <v>165</v>
      </c>
      <c r="E188" s="133" t="s">
        <v>273</v>
      </c>
      <c r="F188" s="134" t="s">
        <v>274</v>
      </c>
      <c r="G188" s="135" t="s">
        <v>269</v>
      </c>
      <c r="H188" s="136">
        <v>1</v>
      </c>
      <c r="I188" s="137"/>
      <c r="J188" s="138">
        <f>ROUND(I188*H188,2)</f>
        <v>0</v>
      </c>
      <c r="K188" s="134" t="s">
        <v>19</v>
      </c>
      <c r="L188" s="33"/>
      <c r="M188" s="139" t="s">
        <v>19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270</v>
      </c>
      <c r="AT188" s="143" t="s">
        <v>165</v>
      </c>
      <c r="AU188" s="143" t="s">
        <v>79</v>
      </c>
      <c r="AY188" s="18" t="s">
        <v>163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79</v>
      </c>
      <c r="BK188" s="144">
        <f>ROUND(I188*H188,2)</f>
        <v>0</v>
      </c>
      <c r="BL188" s="18" t="s">
        <v>270</v>
      </c>
      <c r="BM188" s="143" t="s">
        <v>275</v>
      </c>
    </row>
    <row r="189" spans="2:65" s="1" customFormat="1" ht="16.5" customHeight="1">
      <c r="B189" s="33"/>
      <c r="C189" s="132" t="s">
        <v>276</v>
      </c>
      <c r="D189" s="132" t="s">
        <v>165</v>
      </c>
      <c r="E189" s="133" t="s">
        <v>277</v>
      </c>
      <c r="F189" s="134" t="s">
        <v>278</v>
      </c>
      <c r="G189" s="135" t="s">
        <v>279</v>
      </c>
      <c r="H189" s="136">
        <v>1</v>
      </c>
      <c r="I189" s="137"/>
      <c r="J189" s="138">
        <f>ROUND(I189*H189,2)</f>
        <v>0</v>
      </c>
      <c r="K189" s="134" t="s">
        <v>19</v>
      </c>
      <c r="L189" s="33"/>
      <c r="M189" s="139" t="s">
        <v>19</v>
      </c>
      <c r="N189" s="140" t="s">
        <v>42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270</v>
      </c>
      <c r="AT189" s="143" t="s">
        <v>165</v>
      </c>
      <c r="AU189" s="143" t="s">
        <v>79</v>
      </c>
      <c r="AY189" s="18" t="s">
        <v>163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270</v>
      </c>
      <c r="BM189" s="143" t="s">
        <v>280</v>
      </c>
    </row>
    <row r="190" spans="2:65" s="13" customFormat="1" ht="10.199999999999999">
      <c r="B190" s="156"/>
      <c r="D190" s="150" t="s">
        <v>174</v>
      </c>
      <c r="E190" s="157" t="s">
        <v>19</v>
      </c>
      <c r="F190" s="158" t="s">
        <v>79</v>
      </c>
      <c r="H190" s="159">
        <v>1</v>
      </c>
      <c r="I190" s="160"/>
      <c r="L190" s="156"/>
      <c r="M190" s="161"/>
      <c r="T190" s="162"/>
      <c r="AT190" s="157" t="s">
        <v>174</v>
      </c>
      <c r="AU190" s="157" t="s">
        <v>79</v>
      </c>
      <c r="AV190" s="13" t="s">
        <v>81</v>
      </c>
      <c r="AW190" s="13" t="s">
        <v>33</v>
      </c>
      <c r="AX190" s="13" t="s">
        <v>71</v>
      </c>
      <c r="AY190" s="157" t="s">
        <v>163</v>
      </c>
    </row>
    <row r="191" spans="2:65" s="14" customFormat="1" ht="10.199999999999999">
      <c r="B191" s="163"/>
      <c r="D191" s="150" t="s">
        <v>174</v>
      </c>
      <c r="E191" s="164" t="s">
        <v>19</v>
      </c>
      <c r="F191" s="165" t="s">
        <v>177</v>
      </c>
      <c r="H191" s="166">
        <v>1</v>
      </c>
      <c r="I191" s="167"/>
      <c r="L191" s="163"/>
      <c r="M191" s="168"/>
      <c r="T191" s="169"/>
      <c r="AT191" s="164" t="s">
        <v>174</v>
      </c>
      <c r="AU191" s="164" t="s">
        <v>79</v>
      </c>
      <c r="AV191" s="14" t="s">
        <v>170</v>
      </c>
      <c r="AW191" s="14" t="s">
        <v>33</v>
      </c>
      <c r="AX191" s="14" t="s">
        <v>79</v>
      </c>
      <c r="AY191" s="164" t="s">
        <v>163</v>
      </c>
    </row>
    <row r="192" spans="2:65" s="11" customFormat="1" ht="25.95" customHeight="1">
      <c r="B192" s="120"/>
      <c r="D192" s="121" t="s">
        <v>70</v>
      </c>
      <c r="E192" s="122" t="s">
        <v>281</v>
      </c>
      <c r="F192" s="122" t="s">
        <v>282</v>
      </c>
      <c r="I192" s="123"/>
      <c r="J192" s="124">
        <f>BK192</f>
        <v>0</v>
      </c>
      <c r="L192" s="120"/>
      <c r="M192" s="125"/>
      <c r="P192" s="126">
        <f>P193</f>
        <v>0</v>
      </c>
      <c r="R192" s="126">
        <f>R193</f>
        <v>0</v>
      </c>
      <c r="T192" s="127">
        <f>T193</f>
        <v>0</v>
      </c>
      <c r="AR192" s="121" t="s">
        <v>195</v>
      </c>
      <c r="AT192" s="128" t="s">
        <v>70</v>
      </c>
      <c r="AU192" s="128" t="s">
        <v>71</v>
      </c>
      <c r="AY192" s="121" t="s">
        <v>163</v>
      </c>
      <c r="BK192" s="129">
        <f>BK193</f>
        <v>0</v>
      </c>
    </row>
    <row r="193" spans="2:65" s="1" customFormat="1" ht="16.5" customHeight="1">
      <c r="B193" s="33"/>
      <c r="C193" s="132" t="s">
        <v>283</v>
      </c>
      <c r="D193" s="132" t="s">
        <v>165</v>
      </c>
      <c r="E193" s="133" t="s">
        <v>284</v>
      </c>
      <c r="F193" s="134" t="s">
        <v>285</v>
      </c>
      <c r="G193" s="135" t="s">
        <v>286</v>
      </c>
      <c r="H193" s="188"/>
      <c r="I193" s="137"/>
      <c r="J193" s="138">
        <f>ROUND(I193*H193,2)</f>
        <v>0</v>
      </c>
      <c r="K193" s="134" t="s">
        <v>19</v>
      </c>
      <c r="L193" s="33"/>
      <c r="M193" s="189" t="s">
        <v>19</v>
      </c>
      <c r="N193" s="190" t="s">
        <v>42</v>
      </c>
      <c r="O193" s="191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AR193" s="143" t="s">
        <v>170</v>
      </c>
      <c r="AT193" s="143" t="s">
        <v>165</v>
      </c>
      <c r="AU193" s="143" t="s">
        <v>79</v>
      </c>
      <c r="AY193" s="18" t="s">
        <v>163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79</v>
      </c>
      <c r="BK193" s="144">
        <f>ROUND(I193*H193,2)</f>
        <v>0</v>
      </c>
      <c r="BL193" s="18" t="s">
        <v>170</v>
      </c>
      <c r="BM193" s="143" t="s">
        <v>287</v>
      </c>
    </row>
    <row r="194" spans="2:65" s="1" customFormat="1" ht="6.9" customHeight="1"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33"/>
    </row>
  </sheetData>
  <sheetProtection algorithmName="SHA-512" hashValue="QlBVdx9OYLzI/bzlWbGggCeqyzKMwx4dgXlNCDn54wGo1J58iQLRJusuErEO2fuH0xQ0arREW1oCXVmFvE4iIw==" saltValue="s240lbW+/04f9aAYE4D4SAYS96YmqxWlx5FWwBHrs8jys8sB6/kxc9PldyXIeaWB5X4mR/FMVJEVoIC4vjz0pg==" spinCount="100000" sheet="1" objects="1" scenarios="1" formatColumns="0" formatRows="0" autoFilter="0"/>
  <autoFilter ref="C82:K193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100-000000000000}"/>
    <hyperlink ref="F92" r:id="rId2" xr:uid="{00000000-0004-0000-0100-000001000000}"/>
    <hyperlink ref="F97" r:id="rId3" xr:uid="{00000000-0004-0000-0100-000002000000}"/>
    <hyperlink ref="F102" r:id="rId4" xr:uid="{00000000-0004-0000-0100-000003000000}"/>
    <hyperlink ref="F107" r:id="rId5" xr:uid="{00000000-0004-0000-0100-000004000000}"/>
    <hyperlink ref="F112" r:id="rId6" xr:uid="{00000000-0004-0000-0100-000005000000}"/>
    <hyperlink ref="F124" r:id="rId7" xr:uid="{00000000-0004-0000-0100-000006000000}"/>
    <hyperlink ref="F134" r:id="rId8" xr:uid="{00000000-0004-0000-0100-000007000000}"/>
    <hyperlink ref="F140" r:id="rId9" xr:uid="{00000000-0004-0000-0100-000008000000}"/>
    <hyperlink ref="F154" r:id="rId10" xr:uid="{00000000-0004-0000-0100-000009000000}"/>
    <hyperlink ref="F159" r:id="rId11" xr:uid="{00000000-0004-0000-0100-00000A000000}"/>
    <hyperlink ref="F172" r:id="rId12" xr:uid="{00000000-0004-0000-0100-00000B000000}"/>
    <hyperlink ref="F177" r:id="rId13" xr:uid="{00000000-0004-0000-0100-00000C000000}"/>
    <hyperlink ref="F182" r:id="rId14" xr:uid="{00000000-0004-0000-01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97" customWidth="1"/>
    <col min="2" max="2" width="1.7109375" style="197" customWidth="1"/>
    <col min="3" max="4" width="5" style="197" customWidth="1"/>
    <col min="5" max="5" width="11.7109375" style="197" customWidth="1"/>
    <col min="6" max="6" width="9.140625" style="197" customWidth="1"/>
    <col min="7" max="7" width="5" style="197" customWidth="1"/>
    <col min="8" max="8" width="77.85546875" style="197" customWidth="1"/>
    <col min="9" max="10" width="20" style="197" customWidth="1"/>
    <col min="11" max="11" width="1.7109375" style="197" customWidth="1"/>
  </cols>
  <sheetData>
    <row r="1" spans="2:11" customFormat="1" ht="37.5" customHeight="1"/>
    <row r="2" spans="2:11" customFormat="1" ht="7.5" customHeight="1">
      <c r="B2" s="198"/>
      <c r="C2" s="199"/>
      <c r="D2" s="199"/>
      <c r="E2" s="199"/>
      <c r="F2" s="199"/>
      <c r="G2" s="199"/>
      <c r="H2" s="199"/>
      <c r="I2" s="199"/>
      <c r="J2" s="199"/>
      <c r="K2" s="200"/>
    </row>
    <row r="3" spans="2:11" s="16" customFormat="1" ht="45" customHeight="1">
      <c r="B3" s="201"/>
      <c r="C3" s="329" t="s">
        <v>1362</v>
      </c>
      <c r="D3" s="329"/>
      <c r="E3" s="329"/>
      <c r="F3" s="329"/>
      <c r="G3" s="329"/>
      <c r="H3" s="329"/>
      <c r="I3" s="329"/>
      <c r="J3" s="329"/>
      <c r="K3" s="202"/>
    </row>
    <row r="4" spans="2:11" customFormat="1" ht="25.5" customHeight="1">
      <c r="B4" s="203"/>
      <c r="C4" s="328" t="s">
        <v>1363</v>
      </c>
      <c r="D4" s="328"/>
      <c r="E4" s="328"/>
      <c r="F4" s="328"/>
      <c r="G4" s="328"/>
      <c r="H4" s="328"/>
      <c r="I4" s="328"/>
      <c r="J4" s="328"/>
      <c r="K4" s="204"/>
    </row>
    <row r="5" spans="2:11" customFormat="1" ht="5.25" customHeight="1">
      <c r="B5" s="203"/>
      <c r="C5" s="205"/>
      <c r="D5" s="205"/>
      <c r="E5" s="205"/>
      <c r="F5" s="205"/>
      <c r="G5" s="205"/>
      <c r="H5" s="205"/>
      <c r="I5" s="205"/>
      <c r="J5" s="205"/>
      <c r="K5" s="204"/>
    </row>
    <row r="6" spans="2:11" customFormat="1" ht="15" customHeight="1">
      <c r="B6" s="203"/>
      <c r="C6" s="327" t="s">
        <v>1364</v>
      </c>
      <c r="D6" s="327"/>
      <c r="E6" s="327"/>
      <c r="F6" s="327"/>
      <c r="G6" s="327"/>
      <c r="H6" s="327"/>
      <c r="I6" s="327"/>
      <c r="J6" s="327"/>
      <c r="K6" s="204"/>
    </row>
    <row r="7" spans="2:11" customFormat="1" ht="15" customHeight="1">
      <c r="B7" s="207"/>
      <c r="C7" s="327" t="s">
        <v>1365</v>
      </c>
      <c r="D7" s="327"/>
      <c r="E7" s="327"/>
      <c r="F7" s="327"/>
      <c r="G7" s="327"/>
      <c r="H7" s="327"/>
      <c r="I7" s="327"/>
      <c r="J7" s="327"/>
      <c r="K7" s="204"/>
    </row>
    <row r="8" spans="2:11" customFormat="1" ht="12.75" customHeight="1">
      <c r="B8" s="207"/>
      <c r="C8" s="206"/>
      <c r="D8" s="206"/>
      <c r="E8" s="206"/>
      <c r="F8" s="206"/>
      <c r="G8" s="206"/>
      <c r="H8" s="206"/>
      <c r="I8" s="206"/>
      <c r="J8" s="206"/>
      <c r="K8" s="204"/>
    </row>
    <row r="9" spans="2:11" customFormat="1" ht="15" customHeight="1">
      <c r="B9" s="207"/>
      <c r="C9" s="327" t="s">
        <v>1366</v>
      </c>
      <c r="D9" s="327"/>
      <c r="E9" s="327"/>
      <c r="F9" s="327"/>
      <c r="G9" s="327"/>
      <c r="H9" s="327"/>
      <c r="I9" s="327"/>
      <c r="J9" s="327"/>
      <c r="K9" s="204"/>
    </row>
    <row r="10" spans="2:11" customFormat="1" ht="15" customHeight="1">
      <c r="B10" s="207"/>
      <c r="C10" s="206"/>
      <c r="D10" s="327" t="s">
        <v>1367</v>
      </c>
      <c r="E10" s="327"/>
      <c r="F10" s="327"/>
      <c r="G10" s="327"/>
      <c r="H10" s="327"/>
      <c r="I10" s="327"/>
      <c r="J10" s="327"/>
      <c r="K10" s="204"/>
    </row>
    <row r="11" spans="2:11" customFormat="1" ht="15" customHeight="1">
      <c r="B11" s="207"/>
      <c r="C11" s="208"/>
      <c r="D11" s="327" t="s">
        <v>1368</v>
      </c>
      <c r="E11" s="327"/>
      <c r="F11" s="327"/>
      <c r="G11" s="327"/>
      <c r="H11" s="327"/>
      <c r="I11" s="327"/>
      <c r="J11" s="327"/>
      <c r="K11" s="204"/>
    </row>
    <row r="12" spans="2:11" customFormat="1" ht="15" customHeight="1">
      <c r="B12" s="207"/>
      <c r="C12" s="208"/>
      <c r="D12" s="206"/>
      <c r="E12" s="206"/>
      <c r="F12" s="206"/>
      <c r="G12" s="206"/>
      <c r="H12" s="206"/>
      <c r="I12" s="206"/>
      <c r="J12" s="206"/>
      <c r="K12" s="204"/>
    </row>
    <row r="13" spans="2:11" customFormat="1" ht="15" customHeight="1">
      <c r="B13" s="207"/>
      <c r="C13" s="208"/>
      <c r="D13" s="209" t="s">
        <v>1369</v>
      </c>
      <c r="E13" s="206"/>
      <c r="F13" s="206"/>
      <c r="G13" s="206"/>
      <c r="H13" s="206"/>
      <c r="I13" s="206"/>
      <c r="J13" s="206"/>
      <c r="K13" s="204"/>
    </row>
    <row r="14" spans="2:11" customFormat="1" ht="12.75" customHeight="1">
      <c r="B14" s="207"/>
      <c r="C14" s="208"/>
      <c r="D14" s="208"/>
      <c r="E14" s="208"/>
      <c r="F14" s="208"/>
      <c r="G14" s="208"/>
      <c r="H14" s="208"/>
      <c r="I14" s="208"/>
      <c r="J14" s="208"/>
      <c r="K14" s="204"/>
    </row>
    <row r="15" spans="2:11" customFormat="1" ht="15" customHeight="1">
      <c r="B15" s="207"/>
      <c r="C15" s="208"/>
      <c r="D15" s="327" t="s">
        <v>1370</v>
      </c>
      <c r="E15" s="327"/>
      <c r="F15" s="327"/>
      <c r="G15" s="327"/>
      <c r="H15" s="327"/>
      <c r="I15" s="327"/>
      <c r="J15" s="327"/>
      <c r="K15" s="204"/>
    </row>
    <row r="16" spans="2:11" customFormat="1" ht="15" customHeight="1">
      <c r="B16" s="207"/>
      <c r="C16" s="208"/>
      <c r="D16" s="327" t="s">
        <v>1371</v>
      </c>
      <c r="E16" s="327"/>
      <c r="F16" s="327"/>
      <c r="G16" s="327"/>
      <c r="H16" s="327"/>
      <c r="I16" s="327"/>
      <c r="J16" s="327"/>
      <c r="K16" s="204"/>
    </row>
    <row r="17" spans="2:11" customFormat="1" ht="15" customHeight="1">
      <c r="B17" s="207"/>
      <c r="C17" s="208"/>
      <c r="D17" s="327" t="s">
        <v>1372</v>
      </c>
      <c r="E17" s="327"/>
      <c r="F17" s="327"/>
      <c r="G17" s="327"/>
      <c r="H17" s="327"/>
      <c r="I17" s="327"/>
      <c r="J17" s="327"/>
      <c r="K17" s="204"/>
    </row>
    <row r="18" spans="2:11" customFormat="1" ht="15" customHeight="1">
      <c r="B18" s="207"/>
      <c r="C18" s="208"/>
      <c r="D18" s="208"/>
      <c r="E18" s="210" t="s">
        <v>78</v>
      </c>
      <c r="F18" s="327" t="s">
        <v>1373</v>
      </c>
      <c r="G18" s="327"/>
      <c r="H18" s="327"/>
      <c r="I18" s="327"/>
      <c r="J18" s="327"/>
      <c r="K18" s="204"/>
    </row>
    <row r="19" spans="2:11" customFormat="1" ht="15" customHeight="1">
      <c r="B19" s="207"/>
      <c r="C19" s="208"/>
      <c r="D19" s="208"/>
      <c r="E19" s="210" t="s">
        <v>1374</v>
      </c>
      <c r="F19" s="327" t="s">
        <v>1375</v>
      </c>
      <c r="G19" s="327"/>
      <c r="H19" s="327"/>
      <c r="I19" s="327"/>
      <c r="J19" s="327"/>
      <c r="K19" s="204"/>
    </row>
    <row r="20" spans="2:11" customFormat="1" ht="15" customHeight="1">
      <c r="B20" s="207"/>
      <c r="C20" s="208"/>
      <c r="D20" s="208"/>
      <c r="E20" s="210" t="s">
        <v>1376</v>
      </c>
      <c r="F20" s="327" t="s">
        <v>1377</v>
      </c>
      <c r="G20" s="327"/>
      <c r="H20" s="327"/>
      <c r="I20" s="327"/>
      <c r="J20" s="327"/>
      <c r="K20" s="204"/>
    </row>
    <row r="21" spans="2:11" customFormat="1" ht="15" customHeight="1">
      <c r="B21" s="207"/>
      <c r="C21" s="208"/>
      <c r="D21" s="208"/>
      <c r="E21" s="210" t="s">
        <v>1378</v>
      </c>
      <c r="F21" s="327" t="s">
        <v>1379</v>
      </c>
      <c r="G21" s="327"/>
      <c r="H21" s="327"/>
      <c r="I21" s="327"/>
      <c r="J21" s="327"/>
      <c r="K21" s="204"/>
    </row>
    <row r="22" spans="2:11" customFormat="1" ht="15" customHeight="1">
      <c r="B22" s="207"/>
      <c r="C22" s="208"/>
      <c r="D22" s="208"/>
      <c r="E22" s="210" t="s">
        <v>264</v>
      </c>
      <c r="F22" s="327" t="s">
        <v>265</v>
      </c>
      <c r="G22" s="327"/>
      <c r="H22" s="327"/>
      <c r="I22" s="327"/>
      <c r="J22" s="327"/>
      <c r="K22" s="204"/>
    </row>
    <row r="23" spans="2:11" customFormat="1" ht="15" customHeight="1">
      <c r="B23" s="207"/>
      <c r="C23" s="208"/>
      <c r="D23" s="208"/>
      <c r="E23" s="210" t="s">
        <v>87</v>
      </c>
      <c r="F23" s="327" t="s">
        <v>1380</v>
      </c>
      <c r="G23" s="327"/>
      <c r="H23" s="327"/>
      <c r="I23" s="327"/>
      <c r="J23" s="327"/>
      <c r="K23" s="204"/>
    </row>
    <row r="24" spans="2:11" customFormat="1" ht="12.75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4"/>
    </row>
    <row r="25" spans="2:11" customFormat="1" ht="15" customHeight="1">
      <c r="B25" s="207"/>
      <c r="C25" s="327" t="s">
        <v>1381</v>
      </c>
      <c r="D25" s="327"/>
      <c r="E25" s="327"/>
      <c r="F25" s="327"/>
      <c r="G25" s="327"/>
      <c r="H25" s="327"/>
      <c r="I25" s="327"/>
      <c r="J25" s="327"/>
      <c r="K25" s="204"/>
    </row>
    <row r="26" spans="2:11" customFormat="1" ht="15" customHeight="1">
      <c r="B26" s="207"/>
      <c r="C26" s="327" t="s">
        <v>1382</v>
      </c>
      <c r="D26" s="327"/>
      <c r="E26" s="327"/>
      <c r="F26" s="327"/>
      <c r="G26" s="327"/>
      <c r="H26" s="327"/>
      <c r="I26" s="327"/>
      <c r="J26" s="327"/>
      <c r="K26" s="204"/>
    </row>
    <row r="27" spans="2:11" customFormat="1" ht="15" customHeight="1">
      <c r="B27" s="207"/>
      <c r="C27" s="206"/>
      <c r="D27" s="327" t="s">
        <v>1383</v>
      </c>
      <c r="E27" s="327"/>
      <c r="F27" s="327"/>
      <c r="G27" s="327"/>
      <c r="H27" s="327"/>
      <c r="I27" s="327"/>
      <c r="J27" s="327"/>
      <c r="K27" s="204"/>
    </row>
    <row r="28" spans="2:11" customFormat="1" ht="15" customHeight="1">
      <c r="B28" s="207"/>
      <c r="C28" s="208"/>
      <c r="D28" s="327" t="s">
        <v>1384</v>
      </c>
      <c r="E28" s="327"/>
      <c r="F28" s="327"/>
      <c r="G28" s="327"/>
      <c r="H28" s="327"/>
      <c r="I28" s="327"/>
      <c r="J28" s="327"/>
      <c r="K28" s="204"/>
    </row>
    <row r="29" spans="2:11" customFormat="1" ht="12.75" customHeight="1">
      <c r="B29" s="207"/>
      <c r="C29" s="208"/>
      <c r="D29" s="208"/>
      <c r="E29" s="208"/>
      <c r="F29" s="208"/>
      <c r="G29" s="208"/>
      <c r="H29" s="208"/>
      <c r="I29" s="208"/>
      <c r="J29" s="208"/>
      <c r="K29" s="204"/>
    </row>
    <row r="30" spans="2:11" customFormat="1" ht="15" customHeight="1">
      <c r="B30" s="207"/>
      <c r="C30" s="208"/>
      <c r="D30" s="327" t="s">
        <v>1385</v>
      </c>
      <c r="E30" s="327"/>
      <c r="F30" s="327"/>
      <c r="G30" s="327"/>
      <c r="H30" s="327"/>
      <c r="I30" s="327"/>
      <c r="J30" s="327"/>
      <c r="K30" s="204"/>
    </row>
    <row r="31" spans="2:11" customFormat="1" ht="15" customHeight="1">
      <c r="B31" s="207"/>
      <c r="C31" s="208"/>
      <c r="D31" s="327" t="s">
        <v>1386</v>
      </c>
      <c r="E31" s="327"/>
      <c r="F31" s="327"/>
      <c r="G31" s="327"/>
      <c r="H31" s="327"/>
      <c r="I31" s="327"/>
      <c r="J31" s="327"/>
      <c r="K31" s="204"/>
    </row>
    <row r="32" spans="2:11" customFormat="1" ht="12.75" customHeight="1">
      <c r="B32" s="207"/>
      <c r="C32" s="208"/>
      <c r="D32" s="208"/>
      <c r="E32" s="208"/>
      <c r="F32" s="208"/>
      <c r="G32" s="208"/>
      <c r="H32" s="208"/>
      <c r="I32" s="208"/>
      <c r="J32" s="208"/>
      <c r="K32" s="204"/>
    </row>
    <row r="33" spans="2:11" customFormat="1" ht="15" customHeight="1">
      <c r="B33" s="207"/>
      <c r="C33" s="208"/>
      <c r="D33" s="327" t="s">
        <v>1387</v>
      </c>
      <c r="E33" s="327"/>
      <c r="F33" s="327"/>
      <c r="G33" s="327"/>
      <c r="H33" s="327"/>
      <c r="I33" s="327"/>
      <c r="J33" s="327"/>
      <c r="K33" s="204"/>
    </row>
    <row r="34" spans="2:11" customFormat="1" ht="15" customHeight="1">
      <c r="B34" s="207"/>
      <c r="C34" s="208"/>
      <c r="D34" s="327" t="s">
        <v>1388</v>
      </c>
      <c r="E34" s="327"/>
      <c r="F34" s="327"/>
      <c r="G34" s="327"/>
      <c r="H34" s="327"/>
      <c r="I34" s="327"/>
      <c r="J34" s="327"/>
      <c r="K34" s="204"/>
    </row>
    <row r="35" spans="2:11" customFormat="1" ht="15" customHeight="1">
      <c r="B35" s="207"/>
      <c r="C35" s="208"/>
      <c r="D35" s="327" t="s">
        <v>1389</v>
      </c>
      <c r="E35" s="327"/>
      <c r="F35" s="327"/>
      <c r="G35" s="327"/>
      <c r="H35" s="327"/>
      <c r="I35" s="327"/>
      <c r="J35" s="327"/>
      <c r="K35" s="204"/>
    </row>
    <row r="36" spans="2:11" customFormat="1" ht="15" customHeight="1">
      <c r="B36" s="207"/>
      <c r="C36" s="208"/>
      <c r="D36" s="206"/>
      <c r="E36" s="209" t="s">
        <v>149</v>
      </c>
      <c r="F36" s="206"/>
      <c r="G36" s="327" t="s">
        <v>1390</v>
      </c>
      <c r="H36" s="327"/>
      <c r="I36" s="327"/>
      <c r="J36" s="327"/>
      <c r="K36" s="204"/>
    </row>
    <row r="37" spans="2:11" customFormat="1" ht="30.75" customHeight="1">
      <c r="B37" s="207"/>
      <c r="C37" s="208"/>
      <c r="D37" s="206"/>
      <c r="E37" s="209" t="s">
        <v>1391</v>
      </c>
      <c r="F37" s="206"/>
      <c r="G37" s="327" t="s">
        <v>1392</v>
      </c>
      <c r="H37" s="327"/>
      <c r="I37" s="327"/>
      <c r="J37" s="327"/>
      <c r="K37" s="204"/>
    </row>
    <row r="38" spans="2:11" customFormat="1" ht="15" customHeight="1">
      <c r="B38" s="207"/>
      <c r="C38" s="208"/>
      <c r="D38" s="206"/>
      <c r="E38" s="209" t="s">
        <v>52</v>
      </c>
      <c r="F38" s="206"/>
      <c r="G38" s="327" t="s">
        <v>1393</v>
      </c>
      <c r="H38" s="327"/>
      <c r="I38" s="327"/>
      <c r="J38" s="327"/>
      <c r="K38" s="204"/>
    </row>
    <row r="39" spans="2:11" customFormat="1" ht="15" customHeight="1">
      <c r="B39" s="207"/>
      <c r="C39" s="208"/>
      <c r="D39" s="206"/>
      <c r="E39" s="209" t="s">
        <v>53</v>
      </c>
      <c r="F39" s="206"/>
      <c r="G39" s="327" t="s">
        <v>1394</v>
      </c>
      <c r="H39" s="327"/>
      <c r="I39" s="327"/>
      <c r="J39" s="327"/>
      <c r="K39" s="204"/>
    </row>
    <row r="40" spans="2:11" customFormat="1" ht="15" customHeight="1">
      <c r="B40" s="207"/>
      <c r="C40" s="208"/>
      <c r="D40" s="206"/>
      <c r="E40" s="209" t="s">
        <v>150</v>
      </c>
      <c r="F40" s="206"/>
      <c r="G40" s="327" t="s">
        <v>1395</v>
      </c>
      <c r="H40" s="327"/>
      <c r="I40" s="327"/>
      <c r="J40" s="327"/>
      <c r="K40" s="204"/>
    </row>
    <row r="41" spans="2:11" customFormat="1" ht="15" customHeight="1">
      <c r="B41" s="207"/>
      <c r="C41" s="208"/>
      <c r="D41" s="206"/>
      <c r="E41" s="209" t="s">
        <v>151</v>
      </c>
      <c r="F41" s="206"/>
      <c r="G41" s="327" t="s">
        <v>1396</v>
      </c>
      <c r="H41" s="327"/>
      <c r="I41" s="327"/>
      <c r="J41" s="327"/>
      <c r="K41" s="204"/>
    </row>
    <row r="42" spans="2:11" customFormat="1" ht="15" customHeight="1">
      <c r="B42" s="207"/>
      <c r="C42" s="208"/>
      <c r="D42" s="206"/>
      <c r="E42" s="209" t="s">
        <v>1397</v>
      </c>
      <c r="F42" s="206"/>
      <c r="G42" s="327" t="s">
        <v>1398</v>
      </c>
      <c r="H42" s="327"/>
      <c r="I42" s="327"/>
      <c r="J42" s="327"/>
      <c r="K42" s="204"/>
    </row>
    <row r="43" spans="2:11" customFormat="1" ht="15" customHeight="1">
      <c r="B43" s="207"/>
      <c r="C43" s="208"/>
      <c r="D43" s="206"/>
      <c r="E43" s="209"/>
      <c r="F43" s="206"/>
      <c r="G43" s="327" t="s">
        <v>1399</v>
      </c>
      <c r="H43" s="327"/>
      <c r="I43" s="327"/>
      <c r="J43" s="327"/>
      <c r="K43" s="204"/>
    </row>
    <row r="44" spans="2:11" customFormat="1" ht="15" customHeight="1">
      <c r="B44" s="207"/>
      <c r="C44" s="208"/>
      <c r="D44" s="206"/>
      <c r="E44" s="209" t="s">
        <v>1400</v>
      </c>
      <c r="F44" s="206"/>
      <c r="G44" s="327" t="s">
        <v>1401</v>
      </c>
      <c r="H44" s="327"/>
      <c r="I44" s="327"/>
      <c r="J44" s="327"/>
      <c r="K44" s="204"/>
    </row>
    <row r="45" spans="2:11" customFormat="1" ht="15" customHeight="1">
      <c r="B45" s="207"/>
      <c r="C45" s="208"/>
      <c r="D45" s="206"/>
      <c r="E45" s="209" t="s">
        <v>153</v>
      </c>
      <c r="F45" s="206"/>
      <c r="G45" s="327" t="s">
        <v>1402</v>
      </c>
      <c r="H45" s="327"/>
      <c r="I45" s="327"/>
      <c r="J45" s="327"/>
      <c r="K45" s="204"/>
    </row>
    <row r="46" spans="2:11" customFormat="1" ht="12.75" customHeight="1">
      <c r="B46" s="207"/>
      <c r="C46" s="208"/>
      <c r="D46" s="206"/>
      <c r="E46" s="206"/>
      <c r="F46" s="206"/>
      <c r="G46" s="206"/>
      <c r="H46" s="206"/>
      <c r="I46" s="206"/>
      <c r="J46" s="206"/>
      <c r="K46" s="204"/>
    </row>
    <row r="47" spans="2:11" customFormat="1" ht="15" customHeight="1">
      <c r="B47" s="207"/>
      <c r="C47" s="208"/>
      <c r="D47" s="327" t="s">
        <v>1403</v>
      </c>
      <c r="E47" s="327"/>
      <c r="F47" s="327"/>
      <c r="G47" s="327"/>
      <c r="H47" s="327"/>
      <c r="I47" s="327"/>
      <c r="J47" s="327"/>
      <c r="K47" s="204"/>
    </row>
    <row r="48" spans="2:11" customFormat="1" ht="15" customHeight="1">
      <c r="B48" s="207"/>
      <c r="C48" s="208"/>
      <c r="D48" s="208"/>
      <c r="E48" s="327" t="s">
        <v>1404</v>
      </c>
      <c r="F48" s="327"/>
      <c r="G48" s="327"/>
      <c r="H48" s="327"/>
      <c r="I48" s="327"/>
      <c r="J48" s="327"/>
      <c r="K48" s="204"/>
    </row>
    <row r="49" spans="2:11" customFormat="1" ht="15" customHeight="1">
      <c r="B49" s="207"/>
      <c r="C49" s="208"/>
      <c r="D49" s="208"/>
      <c r="E49" s="327" t="s">
        <v>1405</v>
      </c>
      <c r="F49" s="327"/>
      <c r="G49" s="327"/>
      <c r="H49" s="327"/>
      <c r="I49" s="327"/>
      <c r="J49" s="327"/>
      <c r="K49" s="204"/>
    </row>
    <row r="50" spans="2:11" customFormat="1" ht="15" customHeight="1">
      <c r="B50" s="207"/>
      <c r="C50" s="208"/>
      <c r="D50" s="208"/>
      <c r="E50" s="327" t="s">
        <v>1406</v>
      </c>
      <c r="F50" s="327"/>
      <c r="G50" s="327"/>
      <c r="H50" s="327"/>
      <c r="I50" s="327"/>
      <c r="J50" s="327"/>
      <c r="K50" s="204"/>
    </row>
    <row r="51" spans="2:11" customFormat="1" ht="15" customHeight="1">
      <c r="B51" s="207"/>
      <c r="C51" s="208"/>
      <c r="D51" s="327" t="s">
        <v>1407</v>
      </c>
      <c r="E51" s="327"/>
      <c r="F51" s="327"/>
      <c r="G51" s="327"/>
      <c r="H51" s="327"/>
      <c r="I51" s="327"/>
      <c r="J51" s="327"/>
      <c r="K51" s="204"/>
    </row>
    <row r="52" spans="2:11" customFormat="1" ht="25.5" customHeight="1">
      <c r="B52" s="203"/>
      <c r="C52" s="328" t="s">
        <v>1408</v>
      </c>
      <c r="D52" s="328"/>
      <c r="E52" s="328"/>
      <c r="F52" s="328"/>
      <c r="G52" s="328"/>
      <c r="H52" s="328"/>
      <c r="I52" s="328"/>
      <c r="J52" s="328"/>
      <c r="K52" s="204"/>
    </row>
    <row r="53" spans="2:11" customFormat="1" ht="5.25" customHeight="1">
      <c r="B53" s="203"/>
      <c r="C53" s="205"/>
      <c r="D53" s="205"/>
      <c r="E53" s="205"/>
      <c r="F53" s="205"/>
      <c r="G53" s="205"/>
      <c r="H53" s="205"/>
      <c r="I53" s="205"/>
      <c r="J53" s="205"/>
      <c r="K53" s="204"/>
    </row>
    <row r="54" spans="2:11" customFormat="1" ht="15" customHeight="1">
      <c r="B54" s="203"/>
      <c r="C54" s="327" t="s">
        <v>1409</v>
      </c>
      <c r="D54" s="327"/>
      <c r="E54" s="327"/>
      <c r="F54" s="327"/>
      <c r="G54" s="327"/>
      <c r="H54" s="327"/>
      <c r="I54" s="327"/>
      <c r="J54" s="327"/>
      <c r="K54" s="204"/>
    </row>
    <row r="55" spans="2:11" customFormat="1" ht="15" customHeight="1">
      <c r="B55" s="203"/>
      <c r="C55" s="327" t="s">
        <v>1410</v>
      </c>
      <c r="D55" s="327"/>
      <c r="E55" s="327"/>
      <c r="F55" s="327"/>
      <c r="G55" s="327"/>
      <c r="H55" s="327"/>
      <c r="I55" s="327"/>
      <c r="J55" s="327"/>
      <c r="K55" s="204"/>
    </row>
    <row r="56" spans="2:11" customFormat="1" ht="12.75" customHeight="1">
      <c r="B56" s="203"/>
      <c r="C56" s="206"/>
      <c r="D56" s="206"/>
      <c r="E56" s="206"/>
      <c r="F56" s="206"/>
      <c r="G56" s="206"/>
      <c r="H56" s="206"/>
      <c r="I56" s="206"/>
      <c r="J56" s="206"/>
      <c r="K56" s="204"/>
    </row>
    <row r="57" spans="2:11" customFormat="1" ht="15" customHeight="1">
      <c r="B57" s="203"/>
      <c r="C57" s="327" t="s">
        <v>1411</v>
      </c>
      <c r="D57" s="327"/>
      <c r="E57" s="327"/>
      <c r="F57" s="327"/>
      <c r="G57" s="327"/>
      <c r="H57" s="327"/>
      <c r="I57" s="327"/>
      <c r="J57" s="327"/>
      <c r="K57" s="204"/>
    </row>
    <row r="58" spans="2:11" customFormat="1" ht="15" customHeight="1">
      <c r="B58" s="203"/>
      <c r="C58" s="208"/>
      <c r="D58" s="327" t="s">
        <v>1412</v>
      </c>
      <c r="E58" s="327"/>
      <c r="F58" s="327"/>
      <c r="G58" s="327"/>
      <c r="H58" s="327"/>
      <c r="I58" s="327"/>
      <c r="J58" s="327"/>
      <c r="K58" s="204"/>
    </row>
    <row r="59" spans="2:11" customFormat="1" ht="15" customHeight="1">
      <c r="B59" s="203"/>
      <c r="C59" s="208"/>
      <c r="D59" s="327" t="s">
        <v>1413</v>
      </c>
      <c r="E59" s="327"/>
      <c r="F59" s="327"/>
      <c r="G59" s="327"/>
      <c r="H59" s="327"/>
      <c r="I59" s="327"/>
      <c r="J59" s="327"/>
      <c r="K59" s="204"/>
    </row>
    <row r="60" spans="2:11" customFormat="1" ht="15" customHeight="1">
      <c r="B60" s="203"/>
      <c r="C60" s="208"/>
      <c r="D60" s="327" t="s">
        <v>1414</v>
      </c>
      <c r="E60" s="327"/>
      <c r="F60" s="327"/>
      <c r="G60" s="327"/>
      <c r="H60" s="327"/>
      <c r="I60" s="327"/>
      <c r="J60" s="327"/>
      <c r="K60" s="204"/>
    </row>
    <row r="61" spans="2:11" customFormat="1" ht="15" customHeight="1">
      <c r="B61" s="203"/>
      <c r="C61" s="208"/>
      <c r="D61" s="327" t="s">
        <v>1415</v>
      </c>
      <c r="E61" s="327"/>
      <c r="F61" s="327"/>
      <c r="G61" s="327"/>
      <c r="H61" s="327"/>
      <c r="I61" s="327"/>
      <c r="J61" s="327"/>
      <c r="K61" s="204"/>
    </row>
    <row r="62" spans="2:11" customFormat="1" ht="15" customHeight="1">
      <c r="B62" s="203"/>
      <c r="C62" s="208"/>
      <c r="D62" s="330" t="s">
        <v>1416</v>
      </c>
      <c r="E62" s="330"/>
      <c r="F62" s="330"/>
      <c r="G62" s="330"/>
      <c r="H62" s="330"/>
      <c r="I62" s="330"/>
      <c r="J62" s="330"/>
      <c r="K62" s="204"/>
    </row>
    <row r="63" spans="2:11" customFormat="1" ht="15" customHeight="1">
      <c r="B63" s="203"/>
      <c r="C63" s="208"/>
      <c r="D63" s="327" t="s">
        <v>1417</v>
      </c>
      <c r="E63" s="327"/>
      <c r="F63" s="327"/>
      <c r="G63" s="327"/>
      <c r="H63" s="327"/>
      <c r="I63" s="327"/>
      <c r="J63" s="327"/>
      <c r="K63" s="204"/>
    </row>
    <row r="64" spans="2:11" customFormat="1" ht="12.75" customHeight="1">
      <c r="B64" s="203"/>
      <c r="C64" s="208"/>
      <c r="D64" s="208"/>
      <c r="E64" s="211"/>
      <c r="F64" s="208"/>
      <c r="G64" s="208"/>
      <c r="H64" s="208"/>
      <c r="I64" s="208"/>
      <c r="J64" s="208"/>
      <c r="K64" s="204"/>
    </row>
    <row r="65" spans="2:11" customFormat="1" ht="15" customHeight="1">
      <c r="B65" s="203"/>
      <c r="C65" s="208"/>
      <c r="D65" s="327" t="s">
        <v>1418</v>
      </c>
      <c r="E65" s="327"/>
      <c r="F65" s="327"/>
      <c r="G65" s="327"/>
      <c r="H65" s="327"/>
      <c r="I65" s="327"/>
      <c r="J65" s="327"/>
      <c r="K65" s="204"/>
    </row>
    <row r="66" spans="2:11" customFormat="1" ht="15" customHeight="1">
      <c r="B66" s="203"/>
      <c r="C66" s="208"/>
      <c r="D66" s="330" t="s">
        <v>1419</v>
      </c>
      <c r="E66" s="330"/>
      <c r="F66" s="330"/>
      <c r="G66" s="330"/>
      <c r="H66" s="330"/>
      <c r="I66" s="330"/>
      <c r="J66" s="330"/>
      <c r="K66" s="204"/>
    </row>
    <row r="67" spans="2:11" customFormat="1" ht="15" customHeight="1">
      <c r="B67" s="203"/>
      <c r="C67" s="208"/>
      <c r="D67" s="327" t="s">
        <v>1420</v>
      </c>
      <c r="E67" s="327"/>
      <c r="F67" s="327"/>
      <c r="G67" s="327"/>
      <c r="H67" s="327"/>
      <c r="I67" s="327"/>
      <c r="J67" s="327"/>
      <c r="K67" s="204"/>
    </row>
    <row r="68" spans="2:11" customFormat="1" ht="15" customHeight="1">
      <c r="B68" s="203"/>
      <c r="C68" s="208"/>
      <c r="D68" s="327" t="s">
        <v>1421</v>
      </c>
      <c r="E68" s="327"/>
      <c r="F68" s="327"/>
      <c r="G68" s="327"/>
      <c r="H68" s="327"/>
      <c r="I68" s="327"/>
      <c r="J68" s="327"/>
      <c r="K68" s="204"/>
    </row>
    <row r="69" spans="2:11" customFormat="1" ht="15" customHeight="1">
      <c r="B69" s="203"/>
      <c r="C69" s="208"/>
      <c r="D69" s="327" t="s">
        <v>1422</v>
      </c>
      <c r="E69" s="327"/>
      <c r="F69" s="327"/>
      <c r="G69" s="327"/>
      <c r="H69" s="327"/>
      <c r="I69" s="327"/>
      <c r="J69" s="327"/>
      <c r="K69" s="204"/>
    </row>
    <row r="70" spans="2:11" customFormat="1" ht="15" customHeight="1">
      <c r="B70" s="203"/>
      <c r="C70" s="208"/>
      <c r="D70" s="327" t="s">
        <v>1423</v>
      </c>
      <c r="E70" s="327"/>
      <c r="F70" s="327"/>
      <c r="G70" s="327"/>
      <c r="H70" s="327"/>
      <c r="I70" s="327"/>
      <c r="J70" s="327"/>
      <c r="K70" s="204"/>
    </row>
    <row r="71" spans="2:11" customFormat="1" ht="12.75" customHeight="1">
      <c r="B71" s="212"/>
      <c r="C71" s="213"/>
      <c r="D71" s="213"/>
      <c r="E71" s="213"/>
      <c r="F71" s="213"/>
      <c r="G71" s="213"/>
      <c r="H71" s="213"/>
      <c r="I71" s="213"/>
      <c r="J71" s="213"/>
      <c r="K71" s="214"/>
    </row>
    <row r="72" spans="2:11" customFormat="1" ht="18.75" customHeight="1">
      <c r="B72" s="215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2:11" customFormat="1" ht="18.75" customHeight="1">
      <c r="B73" s="216"/>
      <c r="C73" s="216"/>
      <c r="D73" s="216"/>
      <c r="E73" s="216"/>
      <c r="F73" s="216"/>
      <c r="G73" s="216"/>
      <c r="H73" s="216"/>
      <c r="I73" s="216"/>
      <c r="J73" s="216"/>
      <c r="K73" s="216"/>
    </row>
    <row r="74" spans="2:11" customFormat="1" ht="7.5" customHeight="1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customFormat="1" ht="45" customHeight="1">
      <c r="B75" s="220"/>
      <c r="C75" s="331" t="s">
        <v>1424</v>
      </c>
      <c r="D75" s="331"/>
      <c r="E75" s="331"/>
      <c r="F75" s="331"/>
      <c r="G75" s="331"/>
      <c r="H75" s="331"/>
      <c r="I75" s="331"/>
      <c r="J75" s="331"/>
      <c r="K75" s="221"/>
    </row>
    <row r="76" spans="2:11" customFormat="1" ht="17.25" customHeight="1">
      <c r="B76" s="220"/>
      <c r="C76" s="222" t="s">
        <v>1425</v>
      </c>
      <c r="D76" s="222"/>
      <c r="E76" s="222"/>
      <c r="F76" s="222" t="s">
        <v>1426</v>
      </c>
      <c r="G76" s="223"/>
      <c r="H76" s="222" t="s">
        <v>53</v>
      </c>
      <c r="I76" s="222" t="s">
        <v>56</v>
      </c>
      <c r="J76" s="222" t="s">
        <v>1427</v>
      </c>
      <c r="K76" s="221"/>
    </row>
    <row r="77" spans="2:11" customFormat="1" ht="17.25" customHeight="1">
      <c r="B77" s="220"/>
      <c r="C77" s="224" t="s">
        <v>1428</v>
      </c>
      <c r="D77" s="224"/>
      <c r="E77" s="224"/>
      <c r="F77" s="225" t="s">
        <v>1429</v>
      </c>
      <c r="G77" s="226"/>
      <c r="H77" s="224"/>
      <c r="I77" s="224"/>
      <c r="J77" s="224" t="s">
        <v>1430</v>
      </c>
      <c r="K77" s="221"/>
    </row>
    <row r="78" spans="2:11" customFormat="1" ht="5.25" customHeight="1">
      <c r="B78" s="220"/>
      <c r="C78" s="227"/>
      <c r="D78" s="227"/>
      <c r="E78" s="227"/>
      <c r="F78" s="227"/>
      <c r="G78" s="228"/>
      <c r="H78" s="227"/>
      <c r="I78" s="227"/>
      <c r="J78" s="227"/>
      <c r="K78" s="221"/>
    </row>
    <row r="79" spans="2:11" customFormat="1" ht="15" customHeight="1">
      <c r="B79" s="220"/>
      <c r="C79" s="209" t="s">
        <v>52</v>
      </c>
      <c r="D79" s="229"/>
      <c r="E79" s="229"/>
      <c r="F79" s="230" t="s">
        <v>1431</v>
      </c>
      <c r="G79" s="231"/>
      <c r="H79" s="209" t="s">
        <v>1432</v>
      </c>
      <c r="I79" s="209" t="s">
        <v>1433</v>
      </c>
      <c r="J79" s="209">
        <v>20</v>
      </c>
      <c r="K79" s="221"/>
    </row>
    <row r="80" spans="2:11" customFormat="1" ht="15" customHeight="1">
      <c r="B80" s="220"/>
      <c r="C80" s="209" t="s">
        <v>1434</v>
      </c>
      <c r="D80" s="209"/>
      <c r="E80" s="209"/>
      <c r="F80" s="230" t="s">
        <v>1431</v>
      </c>
      <c r="G80" s="231"/>
      <c r="H80" s="209" t="s">
        <v>1435</v>
      </c>
      <c r="I80" s="209" t="s">
        <v>1433</v>
      </c>
      <c r="J80" s="209">
        <v>120</v>
      </c>
      <c r="K80" s="221"/>
    </row>
    <row r="81" spans="2:11" customFormat="1" ht="15" customHeight="1">
      <c r="B81" s="232"/>
      <c r="C81" s="209" t="s">
        <v>1436</v>
      </c>
      <c r="D81" s="209"/>
      <c r="E81" s="209"/>
      <c r="F81" s="230" t="s">
        <v>1437</v>
      </c>
      <c r="G81" s="231"/>
      <c r="H81" s="209" t="s">
        <v>1438</v>
      </c>
      <c r="I81" s="209" t="s">
        <v>1433</v>
      </c>
      <c r="J81" s="209">
        <v>50</v>
      </c>
      <c r="K81" s="221"/>
    </row>
    <row r="82" spans="2:11" customFormat="1" ht="15" customHeight="1">
      <c r="B82" s="232"/>
      <c r="C82" s="209" t="s">
        <v>1439</v>
      </c>
      <c r="D82" s="209"/>
      <c r="E82" s="209"/>
      <c r="F82" s="230" t="s">
        <v>1431</v>
      </c>
      <c r="G82" s="231"/>
      <c r="H82" s="209" t="s">
        <v>1440</v>
      </c>
      <c r="I82" s="209" t="s">
        <v>1441</v>
      </c>
      <c r="J82" s="209"/>
      <c r="K82" s="221"/>
    </row>
    <row r="83" spans="2:11" customFormat="1" ht="15" customHeight="1">
      <c r="B83" s="232"/>
      <c r="C83" s="209" t="s">
        <v>1442</v>
      </c>
      <c r="D83" s="209"/>
      <c r="E83" s="209"/>
      <c r="F83" s="230" t="s">
        <v>1437</v>
      </c>
      <c r="G83" s="209"/>
      <c r="H83" s="209" t="s">
        <v>1443</v>
      </c>
      <c r="I83" s="209" t="s">
        <v>1433</v>
      </c>
      <c r="J83" s="209">
        <v>15</v>
      </c>
      <c r="K83" s="221"/>
    </row>
    <row r="84" spans="2:11" customFormat="1" ht="15" customHeight="1">
      <c r="B84" s="232"/>
      <c r="C84" s="209" t="s">
        <v>1444</v>
      </c>
      <c r="D84" s="209"/>
      <c r="E84" s="209"/>
      <c r="F84" s="230" t="s">
        <v>1437</v>
      </c>
      <c r="G84" s="209"/>
      <c r="H84" s="209" t="s">
        <v>1445</v>
      </c>
      <c r="I84" s="209" t="s">
        <v>1433</v>
      </c>
      <c r="J84" s="209">
        <v>15</v>
      </c>
      <c r="K84" s="221"/>
    </row>
    <row r="85" spans="2:11" customFormat="1" ht="15" customHeight="1">
      <c r="B85" s="232"/>
      <c r="C85" s="209" t="s">
        <v>1446</v>
      </c>
      <c r="D85" s="209"/>
      <c r="E85" s="209"/>
      <c r="F85" s="230" t="s">
        <v>1437</v>
      </c>
      <c r="G85" s="209"/>
      <c r="H85" s="209" t="s">
        <v>1447</v>
      </c>
      <c r="I85" s="209" t="s">
        <v>1433</v>
      </c>
      <c r="J85" s="209">
        <v>20</v>
      </c>
      <c r="K85" s="221"/>
    </row>
    <row r="86" spans="2:11" customFormat="1" ht="15" customHeight="1">
      <c r="B86" s="232"/>
      <c r="C86" s="209" t="s">
        <v>1448</v>
      </c>
      <c r="D86" s="209"/>
      <c r="E86" s="209"/>
      <c r="F86" s="230" t="s">
        <v>1437</v>
      </c>
      <c r="G86" s="209"/>
      <c r="H86" s="209" t="s">
        <v>1449</v>
      </c>
      <c r="I86" s="209" t="s">
        <v>1433</v>
      </c>
      <c r="J86" s="209">
        <v>20</v>
      </c>
      <c r="K86" s="221"/>
    </row>
    <row r="87" spans="2:11" customFormat="1" ht="15" customHeight="1">
      <c r="B87" s="232"/>
      <c r="C87" s="209" t="s">
        <v>1450</v>
      </c>
      <c r="D87" s="209"/>
      <c r="E87" s="209"/>
      <c r="F87" s="230" t="s">
        <v>1437</v>
      </c>
      <c r="G87" s="231"/>
      <c r="H87" s="209" t="s">
        <v>1451</v>
      </c>
      <c r="I87" s="209" t="s">
        <v>1433</v>
      </c>
      <c r="J87" s="209">
        <v>50</v>
      </c>
      <c r="K87" s="221"/>
    </row>
    <row r="88" spans="2:11" customFormat="1" ht="15" customHeight="1">
      <c r="B88" s="232"/>
      <c r="C88" s="209" t="s">
        <v>1452</v>
      </c>
      <c r="D88" s="209"/>
      <c r="E88" s="209"/>
      <c r="F88" s="230" t="s">
        <v>1437</v>
      </c>
      <c r="G88" s="231"/>
      <c r="H88" s="209" t="s">
        <v>1453</v>
      </c>
      <c r="I88" s="209" t="s">
        <v>1433</v>
      </c>
      <c r="J88" s="209">
        <v>20</v>
      </c>
      <c r="K88" s="221"/>
    </row>
    <row r="89" spans="2:11" customFormat="1" ht="15" customHeight="1">
      <c r="B89" s="232"/>
      <c r="C89" s="209" t="s">
        <v>1454</v>
      </c>
      <c r="D89" s="209"/>
      <c r="E89" s="209"/>
      <c r="F89" s="230" t="s">
        <v>1437</v>
      </c>
      <c r="G89" s="231"/>
      <c r="H89" s="209" t="s">
        <v>1455</v>
      </c>
      <c r="I89" s="209" t="s">
        <v>1433</v>
      </c>
      <c r="J89" s="209">
        <v>20</v>
      </c>
      <c r="K89" s="221"/>
    </row>
    <row r="90" spans="2:11" customFormat="1" ht="15" customHeight="1">
      <c r="B90" s="232"/>
      <c r="C90" s="209" t="s">
        <v>1456</v>
      </c>
      <c r="D90" s="209"/>
      <c r="E90" s="209"/>
      <c r="F90" s="230" t="s">
        <v>1437</v>
      </c>
      <c r="G90" s="231"/>
      <c r="H90" s="209" t="s">
        <v>1457</v>
      </c>
      <c r="I90" s="209" t="s">
        <v>1433</v>
      </c>
      <c r="J90" s="209">
        <v>50</v>
      </c>
      <c r="K90" s="221"/>
    </row>
    <row r="91" spans="2:11" customFormat="1" ht="15" customHeight="1">
      <c r="B91" s="232"/>
      <c r="C91" s="209" t="s">
        <v>1458</v>
      </c>
      <c r="D91" s="209"/>
      <c r="E91" s="209"/>
      <c r="F91" s="230" t="s">
        <v>1437</v>
      </c>
      <c r="G91" s="231"/>
      <c r="H91" s="209" t="s">
        <v>1458</v>
      </c>
      <c r="I91" s="209" t="s">
        <v>1433</v>
      </c>
      <c r="J91" s="209">
        <v>50</v>
      </c>
      <c r="K91" s="221"/>
    </row>
    <row r="92" spans="2:11" customFormat="1" ht="15" customHeight="1">
      <c r="B92" s="232"/>
      <c r="C92" s="209" t="s">
        <v>1459</v>
      </c>
      <c r="D92" s="209"/>
      <c r="E92" s="209"/>
      <c r="F92" s="230" t="s">
        <v>1437</v>
      </c>
      <c r="G92" s="231"/>
      <c r="H92" s="209" t="s">
        <v>1460</v>
      </c>
      <c r="I92" s="209" t="s">
        <v>1433</v>
      </c>
      <c r="J92" s="209">
        <v>255</v>
      </c>
      <c r="K92" s="221"/>
    </row>
    <row r="93" spans="2:11" customFormat="1" ht="15" customHeight="1">
      <c r="B93" s="232"/>
      <c r="C93" s="209" t="s">
        <v>1461</v>
      </c>
      <c r="D93" s="209"/>
      <c r="E93" s="209"/>
      <c r="F93" s="230" t="s">
        <v>1431</v>
      </c>
      <c r="G93" s="231"/>
      <c r="H93" s="209" t="s">
        <v>1462</v>
      </c>
      <c r="I93" s="209" t="s">
        <v>1463</v>
      </c>
      <c r="J93" s="209"/>
      <c r="K93" s="221"/>
    </row>
    <row r="94" spans="2:11" customFormat="1" ht="15" customHeight="1">
      <c r="B94" s="232"/>
      <c r="C94" s="209" t="s">
        <v>1464</v>
      </c>
      <c r="D94" s="209"/>
      <c r="E94" s="209"/>
      <c r="F94" s="230" t="s">
        <v>1431</v>
      </c>
      <c r="G94" s="231"/>
      <c r="H94" s="209" t="s">
        <v>1465</v>
      </c>
      <c r="I94" s="209" t="s">
        <v>1466</v>
      </c>
      <c r="J94" s="209"/>
      <c r="K94" s="221"/>
    </row>
    <row r="95" spans="2:11" customFormat="1" ht="15" customHeight="1">
      <c r="B95" s="232"/>
      <c r="C95" s="209" t="s">
        <v>1467</v>
      </c>
      <c r="D95" s="209"/>
      <c r="E95" s="209"/>
      <c r="F95" s="230" t="s">
        <v>1431</v>
      </c>
      <c r="G95" s="231"/>
      <c r="H95" s="209" t="s">
        <v>1467</v>
      </c>
      <c r="I95" s="209" t="s">
        <v>1466</v>
      </c>
      <c r="J95" s="209"/>
      <c r="K95" s="221"/>
    </row>
    <row r="96" spans="2:11" customFormat="1" ht="15" customHeight="1">
      <c r="B96" s="232"/>
      <c r="C96" s="209" t="s">
        <v>37</v>
      </c>
      <c r="D96" s="209"/>
      <c r="E96" s="209"/>
      <c r="F96" s="230" t="s">
        <v>1431</v>
      </c>
      <c r="G96" s="231"/>
      <c r="H96" s="209" t="s">
        <v>1468</v>
      </c>
      <c r="I96" s="209" t="s">
        <v>1466</v>
      </c>
      <c r="J96" s="209"/>
      <c r="K96" s="221"/>
    </row>
    <row r="97" spans="2:11" customFormat="1" ht="15" customHeight="1">
      <c r="B97" s="232"/>
      <c r="C97" s="209" t="s">
        <v>47</v>
      </c>
      <c r="D97" s="209"/>
      <c r="E97" s="209"/>
      <c r="F97" s="230" t="s">
        <v>1431</v>
      </c>
      <c r="G97" s="231"/>
      <c r="H97" s="209" t="s">
        <v>1469</v>
      </c>
      <c r="I97" s="209" t="s">
        <v>1466</v>
      </c>
      <c r="J97" s="209"/>
      <c r="K97" s="221"/>
    </row>
    <row r="98" spans="2:1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customFormat="1" ht="18.75" customHeight="1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  <row r="101" spans="2:11" customFormat="1" ht="7.5" customHeight="1">
      <c r="B101" s="217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2:11" customFormat="1" ht="45" customHeight="1">
      <c r="B102" s="220"/>
      <c r="C102" s="331" t="s">
        <v>1470</v>
      </c>
      <c r="D102" s="331"/>
      <c r="E102" s="331"/>
      <c r="F102" s="331"/>
      <c r="G102" s="331"/>
      <c r="H102" s="331"/>
      <c r="I102" s="331"/>
      <c r="J102" s="331"/>
      <c r="K102" s="221"/>
    </row>
    <row r="103" spans="2:11" customFormat="1" ht="17.25" customHeight="1">
      <c r="B103" s="220"/>
      <c r="C103" s="222" t="s">
        <v>1425</v>
      </c>
      <c r="D103" s="222"/>
      <c r="E103" s="222"/>
      <c r="F103" s="222" t="s">
        <v>1426</v>
      </c>
      <c r="G103" s="223"/>
      <c r="H103" s="222" t="s">
        <v>53</v>
      </c>
      <c r="I103" s="222" t="s">
        <v>56</v>
      </c>
      <c r="J103" s="222" t="s">
        <v>1427</v>
      </c>
      <c r="K103" s="221"/>
    </row>
    <row r="104" spans="2:11" customFormat="1" ht="17.25" customHeight="1">
      <c r="B104" s="220"/>
      <c r="C104" s="224" t="s">
        <v>1428</v>
      </c>
      <c r="D104" s="224"/>
      <c r="E104" s="224"/>
      <c r="F104" s="225" t="s">
        <v>1429</v>
      </c>
      <c r="G104" s="226"/>
      <c r="H104" s="224"/>
      <c r="I104" s="224"/>
      <c r="J104" s="224" t="s">
        <v>1430</v>
      </c>
      <c r="K104" s="221"/>
    </row>
    <row r="105" spans="2:11" customFormat="1" ht="5.25" customHeight="1">
      <c r="B105" s="220"/>
      <c r="C105" s="222"/>
      <c r="D105" s="222"/>
      <c r="E105" s="222"/>
      <c r="F105" s="222"/>
      <c r="G105" s="238"/>
      <c r="H105" s="222"/>
      <c r="I105" s="222"/>
      <c r="J105" s="222"/>
      <c r="K105" s="221"/>
    </row>
    <row r="106" spans="2:11" customFormat="1" ht="15" customHeight="1">
      <c r="B106" s="220"/>
      <c r="C106" s="209" t="s">
        <v>52</v>
      </c>
      <c r="D106" s="229"/>
      <c r="E106" s="229"/>
      <c r="F106" s="230" t="s">
        <v>1431</v>
      </c>
      <c r="G106" s="209"/>
      <c r="H106" s="209" t="s">
        <v>1471</v>
      </c>
      <c r="I106" s="209" t="s">
        <v>1433</v>
      </c>
      <c r="J106" s="209">
        <v>20</v>
      </c>
      <c r="K106" s="221"/>
    </row>
    <row r="107" spans="2:11" customFormat="1" ht="15" customHeight="1">
      <c r="B107" s="220"/>
      <c r="C107" s="209" t="s">
        <v>1434</v>
      </c>
      <c r="D107" s="209"/>
      <c r="E107" s="209"/>
      <c r="F107" s="230" t="s">
        <v>1431</v>
      </c>
      <c r="G107" s="209"/>
      <c r="H107" s="209" t="s">
        <v>1471</v>
      </c>
      <c r="I107" s="209" t="s">
        <v>1433</v>
      </c>
      <c r="J107" s="209">
        <v>120</v>
      </c>
      <c r="K107" s="221"/>
    </row>
    <row r="108" spans="2:11" customFormat="1" ht="15" customHeight="1">
      <c r="B108" s="232"/>
      <c r="C108" s="209" t="s">
        <v>1436</v>
      </c>
      <c r="D108" s="209"/>
      <c r="E108" s="209"/>
      <c r="F108" s="230" t="s">
        <v>1437</v>
      </c>
      <c r="G108" s="209"/>
      <c r="H108" s="209" t="s">
        <v>1471</v>
      </c>
      <c r="I108" s="209" t="s">
        <v>1433</v>
      </c>
      <c r="J108" s="209">
        <v>50</v>
      </c>
      <c r="K108" s="221"/>
    </row>
    <row r="109" spans="2:11" customFormat="1" ht="15" customHeight="1">
      <c r="B109" s="232"/>
      <c r="C109" s="209" t="s">
        <v>1439</v>
      </c>
      <c r="D109" s="209"/>
      <c r="E109" s="209"/>
      <c r="F109" s="230" t="s">
        <v>1431</v>
      </c>
      <c r="G109" s="209"/>
      <c r="H109" s="209" t="s">
        <v>1471</v>
      </c>
      <c r="I109" s="209" t="s">
        <v>1441</v>
      </c>
      <c r="J109" s="209"/>
      <c r="K109" s="221"/>
    </row>
    <row r="110" spans="2:11" customFormat="1" ht="15" customHeight="1">
      <c r="B110" s="232"/>
      <c r="C110" s="209" t="s">
        <v>1450</v>
      </c>
      <c r="D110" s="209"/>
      <c r="E110" s="209"/>
      <c r="F110" s="230" t="s">
        <v>1437</v>
      </c>
      <c r="G110" s="209"/>
      <c r="H110" s="209" t="s">
        <v>1471</v>
      </c>
      <c r="I110" s="209" t="s">
        <v>1433</v>
      </c>
      <c r="J110" s="209">
        <v>50</v>
      </c>
      <c r="K110" s="221"/>
    </row>
    <row r="111" spans="2:11" customFormat="1" ht="15" customHeight="1">
      <c r="B111" s="232"/>
      <c r="C111" s="209" t="s">
        <v>1458</v>
      </c>
      <c r="D111" s="209"/>
      <c r="E111" s="209"/>
      <c r="F111" s="230" t="s">
        <v>1437</v>
      </c>
      <c r="G111" s="209"/>
      <c r="H111" s="209" t="s">
        <v>1471</v>
      </c>
      <c r="I111" s="209" t="s">
        <v>1433</v>
      </c>
      <c r="J111" s="209">
        <v>50</v>
      </c>
      <c r="K111" s="221"/>
    </row>
    <row r="112" spans="2:11" customFormat="1" ht="15" customHeight="1">
      <c r="B112" s="232"/>
      <c r="C112" s="209" t="s">
        <v>1456</v>
      </c>
      <c r="D112" s="209"/>
      <c r="E112" s="209"/>
      <c r="F112" s="230" t="s">
        <v>1437</v>
      </c>
      <c r="G112" s="209"/>
      <c r="H112" s="209" t="s">
        <v>1471</v>
      </c>
      <c r="I112" s="209" t="s">
        <v>1433</v>
      </c>
      <c r="J112" s="209">
        <v>50</v>
      </c>
      <c r="K112" s="221"/>
    </row>
    <row r="113" spans="2:11" customFormat="1" ht="15" customHeight="1">
      <c r="B113" s="232"/>
      <c r="C113" s="209" t="s">
        <v>52</v>
      </c>
      <c r="D113" s="209"/>
      <c r="E113" s="209"/>
      <c r="F113" s="230" t="s">
        <v>1431</v>
      </c>
      <c r="G113" s="209"/>
      <c r="H113" s="209" t="s">
        <v>1472</v>
      </c>
      <c r="I113" s="209" t="s">
        <v>1433</v>
      </c>
      <c r="J113" s="209">
        <v>20</v>
      </c>
      <c r="K113" s="221"/>
    </row>
    <row r="114" spans="2:11" customFormat="1" ht="15" customHeight="1">
      <c r="B114" s="232"/>
      <c r="C114" s="209" t="s">
        <v>1473</v>
      </c>
      <c r="D114" s="209"/>
      <c r="E114" s="209"/>
      <c r="F114" s="230" t="s">
        <v>1431</v>
      </c>
      <c r="G114" s="209"/>
      <c r="H114" s="209" t="s">
        <v>1474</v>
      </c>
      <c r="I114" s="209" t="s">
        <v>1433</v>
      </c>
      <c r="J114" s="209">
        <v>120</v>
      </c>
      <c r="K114" s="221"/>
    </row>
    <row r="115" spans="2:11" customFormat="1" ht="15" customHeight="1">
      <c r="B115" s="232"/>
      <c r="C115" s="209" t="s">
        <v>37</v>
      </c>
      <c r="D115" s="209"/>
      <c r="E115" s="209"/>
      <c r="F115" s="230" t="s">
        <v>1431</v>
      </c>
      <c r="G115" s="209"/>
      <c r="H115" s="209" t="s">
        <v>1475</v>
      </c>
      <c r="I115" s="209" t="s">
        <v>1466</v>
      </c>
      <c r="J115" s="209"/>
      <c r="K115" s="221"/>
    </row>
    <row r="116" spans="2:11" customFormat="1" ht="15" customHeight="1">
      <c r="B116" s="232"/>
      <c r="C116" s="209" t="s">
        <v>47</v>
      </c>
      <c r="D116" s="209"/>
      <c r="E116" s="209"/>
      <c r="F116" s="230" t="s">
        <v>1431</v>
      </c>
      <c r="G116" s="209"/>
      <c r="H116" s="209" t="s">
        <v>1476</v>
      </c>
      <c r="I116" s="209" t="s">
        <v>1466</v>
      </c>
      <c r="J116" s="209"/>
      <c r="K116" s="221"/>
    </row>
    <row r="117" spans="2:11" customFormat="1" ht="15" customHeight="1">
      <c r="B117" s="232"/>
      <c r="C117" s="209" t="s">
        <v>56</v>
      </c>
      <c r="D117" s="209"/>
      <c r="E117" s="209"/>
      <c r="F117" s="230" t="s">
        <v>1431</v>
      </c>
      <c r="G117" s="209"/>
      <c r="H117" s="209" t="s">
        <v>1477</v>
      </c>
      <c r="I117" s="209" t="s">
        <v>1478</v>
      </c>
      <c r="J117" s="209"/>
      <c r="K117" s="221"/>
    </row>
    <row r="118" spans="2:1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customFormat="1" ht="18.75" customHeight="1"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</row>
    <row r="121" spans="2:1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customFormat="1" ht="45" customHeight="1">
      <c r="B122" s="246"/>
      <c r="C122" s="329" t="s">
        <v>1479</v>
      </c>
      <c r="D122" s="329"/>
      <c r="E122" s="329"/>
      <c r="F122" s="329"/>
      <c r="G122" s="329"/>
      <c r="H122" s="329"/>
      <c r="I122" s="329"/>
      <c r="J122" s="329"/>
      <c r="K122" s="247"/>
    </row>
    <row r="123" spans="2:11" customFormat="1" ht="17.25" customHeight="1">
      <c r="B123" s="248"/>
      <c r="C123" s="222" t="s">
        <v>1425</v>
      </c>
      <c r="D123" s="222"/>
      <c r="E123" s="222"/>
      <c r="F123" s="222" t="s">
        <v>1426</v>
      </c>
      <c r="G123" s="223"/>
      <c r="H123" s="222" t="s">
        <v>53</v>
      </c>
      <c r="I123" s="222" t="s">
        <v>56</v>
      </c>
      <c r="J123" s="222" t="s">
        <v>1427</v>
      </c>
      <c r="K123" s="249"/>
    </row>
    <row r="124" spans="2:11" customFormat="1" ht="17.25" customHeight="1">
      <c r="B124" s="248"/>
      <c r="C124" s="224" t="s">
        <v>1428</v>
      </c>
      <c r="D124" s="224"/>
      <c r="E124" s="224"/>
      <c r="F124" s="225" t="s">
        <v>1429</v>
      </c>
      <c r="G124" s="226"/>
      <c r="H124" s="224"/>
      <c r="I124" s="224"/>
      <c r="J124" s="224" t="s">
        <v>1430</v>
      </c>
      <c r="K124" s="249"/>
    </row>
    <row r="125" spans="2:11" customFormat="1" ht="5.25" customHeight="1">
      <c r="B125" s="250"/>
      <c r="C125" s="227"/>
      <c r="D125" s="227"/>
      <c r="E125" s="227"/>
      <c r="F125" s="227"/>
      <c r="G125" s="251"/>
      <c r="H125" s="227"/>
      <c r="I125" s="227"/>
      <c r="J125" s="227"/>
      <c r="K125" s="252"/>
    </row>
    <row r="126" spans="2:11" customFormat="1" ht="15" customHeight="1">
      <c r="B126" s="250"/>
      <c r="C126" s="209" t="s">
        <v>1434</v>
      </c>
      <c r="D126" s="229"/>
      <c r="E126" s="229"/>
      <c r="F126" s="230" t="s">
        <v>1431</v>
      </c>
      <c r="G126" s="209"/>
      <c r="H126" s="209" t="s">
        <v>1471</v>
      </c>
      <c r="I126" s="209" t="s">
        <v>1433</v>
      </c>
      <c r="J126" s="209">
        <v>120</v>
      </c>
      <c r="K126" s="253"/>
    </row>
    <row r="127" spans="2:11" customFormat="1" ht="15" customHeight="1">
      <c r="B127" s="250"/>
      <c r="C127" s="209" t="s">
        <v>1480</v>
      </c>
      <c r="D127" s="209"/>
      <c r="E127" s="209"/>
      <c r="F127" s="230" t="s">
        <v>1431</v>
      </c>
      <c r="G127" s="209"/>
      <c r="H127" s="209" t="s">
        <v>1481</v>
      </c>
      <c r="I127" s="209" t="s">
        <v>1433</v>
      </c>
      <c r="J127" s="209" t="s">
        <v>1482</v>
      </c>
      <c r="K127" s="253"/>
    </row>
    <row r="128" spans="2:11" customFormat="1" ht="15" customHeight="1">
      <c r="B128" s="250"/>
      <c r="C128" s="209" t="s">
        <v>87</v>
      </c>
      <c r="D128" s="209"/>
      <c r="E128" s="209"/>
      <c r="F128" s="230" t="s">
        <v>1431</v>
      </c>
      <c r="G128" s="209"/>
      <c r="H128" s="209" t="s">
        <v>1483</v>
      </c>
      <c r="I128" s="209" t="s">
        <v>1433</v>
      </c>
      <c r="J128" s="209" t="s">
        <v>1482</v>
      </c>
      <c r="K128" s="253"/>
    </row>
    <row r="129" spans="2:11" customFormat="1" ht="15" customHeight="1">
      <c r="B129" s="250"/>
      <c r="C129" s="209" t="s">
        <v>1442</v>
      </c>
      <c r="D129" s="209"/>
      <c r="E129" s="209"/>
      <c r="F129" s="230" t="s">
        <v>1437</v>
      </c>
      <c r="G129" s="209"/>
      <c r="H129" s="209" t="s">
        <v>1443</v>
      </c>
      <c r="I129" s="209" t="s">
        <v>1433</v>
      </c>
      <c r="J129" s="209">
        <v>15</v>
      </c>
      <c r="K129" s="253"/>
    </row>
    <row r="130" spans="2:11" customFormat="1" ht="15" customHeight="1">
      <c r="B130" s="250"/>
      <c r="C130" s="209" t="s">
        <v>1444</v>
      </c>
      <c r="D130" s="209"/>
      <c r="E130" s="209"/>
      <c r="F130" s="230" t="s">
        <v>1437</v>
      </c>
      <c r="G130" s="209"/>
      <c r="H130" s="209" t="s">
        <v>1445</v>
      </c>
      <c r="I130" s="209" t="s">
        <v>1433</v>
      </c>
      <c r="J130" s="209">
        <v>15</v>
      </c>
      <c r="K130" s="253"/>
    </row>
    <row r="131" spans="2:11" customFormat="1" ht="15" customHeight="1">
      <c r="B131" s="250"/>
      <c r="C131" s="209" t="s">
        <v>1446</v>
      </c>
      <c r="D131" s="209"/>
      <c r="E131" s="209"/>
      <c r="F131" s="230" t="s">
        <v>1437</v>
      </c>
      <c r="G131" s="209"/>
      <c r="H131" s="209" t="s">
        <v>1447</v>
      </c>
      <c r="I131" s="209" t="s">
        <v>1433</v>
      </c>
      <c r="J131" s="209">
        <v>20</v>
      </c>
      <c r="K131" s="253"/>
    </row>
    <row r="132" spans="2:11" customFormat="1" ht="15" customHeight="1">
      <c r="B132" s="250"/>
      <c r="C132" s="209" t="s">
        <v>1448</v>
      </c>
      <c r="D132" s="209"/>
      <c r="E132" s="209"/>
      <c r="F132" s="230" t="s">
        <v>1437</v>
      </c>
      <c r="G132" s="209"/>
      <c r="H132" s="209" t="s">
        <v>1449</v>
      </c>
      <c r="I132" s="209" t="s">
        <v>1433</v>
      </c>
      <c r="J132" s="209">
        <v>20</v>
      </c>
      <c r="K132" s="253"/>
    </row>
    <row r="133" spans="2:11" customFormat="1" ht="15" customHeight="1">
      <c r="B133" s="250"/>
      <c r="C133" s="209" t="s">
        <v>1436</v>
      </c>
      <c r="D133" s="209"/>
      <c r="E133" s="209"/>
      <c r="F133" s="230" t="s">
        <v>1437</v>
      </c>
      <c r="G133" s="209"/>
      <c r="H133" s="209" t="s">
        <v>1471</v>
      </c>
      <c r="I133" s="209" t="s">
        <v>1433</v>
      </c>
      <c r="J133" s="209">
        <v>50</v>
      </c>
      <c r="K133" s="253"/>
    </row>
    <row r="134" spans="2:11" customFormat="1" ht="15" customHeight="1">
      <c r="B134" s="250"/>
      <c r="C134" s="209" t="s">
        <v>1450</v>
      </c>
      <c r="D134" s="209"/>
      <c r="E134" s="209"/>
      <c r="F134" s="230" t="s">
        <v>1437</v>
      </c>
      <c r="G134" s="209"/>
      <c r="H134" s="209" t="s">
        <v>1471</v>
      </c>
      <c r="I134" s="209" t="s">
        <v>1433</v>
      </c>
      <c r="J134" s="209">
        <v>50</v>
      </c>
      <c r="K134" s="253"/>
    </row>
    <row r="135" spans="2:11" customFormat="1" ht="15" customHeight="1">
      <c r="B135" s="250"/>
      <c r="C135" s="209" t="s">
        <v>1456</v>
      </c>
      <c r="D135" s="209"/>
      <c r="E135" s="209"/>
      <c r="F135" s="230" t="s">
        <v>1437</v>
      </c>
      <c r="G135" s="209"/>
      <c r="H135" s="209" t="s">
        <v>1471</v>
      </c>
      <c r="I135" s="209" t="s">
        <v>1433</v>
      </c>
      <c r="J135" s="209">
        <v>50</v>
      </c>
      <c r="K135" s="253"/>
    </row>
    <row r="136" spans="2:11" customFormat="1" ht="15" customHeight="1">
      <c r="B136" s="250"/>
      <c r="C136" s="209" t="s">
        <v>1458</v>
      </c>
      <c r="D136" s="209"/>
      <c r="E136" s="209"/>
      <c r="F136" s="230" t="s">
        <v>1437</v>
      </c>
      <c r="G136" s="209"/>
      <c r="H136" s="209" t="s">
        <v>1471</v>
      </c>
      <c r="I136" s="209" t="s">
        <v>1433</v>
      </c>
      <c r="J136" s="209">
        <v>50</v>
      </c>
      <c r="K136" s="253"/>
    </row>
    <row r="137" spans="2:11" customFormat="1" ht="15" customHeight="1">
      <c r="B137" s="250"/>
      <c r="C137" s="209" t="s">
        <v>1459</v>
      </c>
      <c r="D137" s="209"/>
      <c r="E137" s="209"/>
      <c r="F137" s="230" t="s">
        <v>1437</v>
      </c>
      <c r="G137" s="209"/>
      <c r="H137" s="209" t="s">
        <v>1484</v>
      </c>
      <c r="I137" s="209" t="s">
        <v>1433</v>
      </c>
      <c r="J137" s="209">
        <v>255</v>
      </c>
      <c r="K137" s="253"/>
    </row>
    <row r="138" spans="2:11" customFormat="1" ht="15" customHeight="1">
      <c r="B138" s="250"/>
      <c r="C138" s="209" t="s">
        <v>1461</v>
      </c>
      <c r="D138" s="209"/>
      <c r="E138" s="209"/>
      <c r="F138" s="230" t="s">
        <v>1431</v>
      </c>
      <c r="G138" s="209"/>
      <c r="H138" s="209" t="s">
        <v>1485</v>
      </c>
      <c r="I138" s="209" t="s">
        <v>1463</v>
      </c>
      <c r="J138" s="209"/>
      <c r="K138" s="253"/>
    </row>
    <row r="139" spans="2:11" customFormat="1" ht="15" customHeight="1">
      <c r="B139" s="250"/>
      <c r="C139" s="209" t="s">
        <v>1464</v>
      </c>
      <c r="D139" s="209"/>
      <c r="E139" s="209"/>
      <c r="F139" s="230" t="s">
        <v>1431</v>
      </c>
      <c r="G139" s="209"/>
      <c r="H139" s="209" t="s">
        <v>1486</v>
      </c>
      <c r="I139" s="209" t="s">
        <v>1466</v>
      </c>
      <c r="J139" s="209"/>
      <c r="K139" s="253"/>
    </row>
    <row r="140" spans="2:11" customFormat="1" ht="15" customHeight="1">
      <c r="B140" s="250"/>
      <c r="C140" s="209" t="s">
        <v>1467</v>
      </c>
      <c r="D140" s="209"/>
      <c r="E140" s="209"/>
      <c r="F140" s="230" t="s">
        <v>1431</v>
      </c>
      <c r="G140" s="209"/>
      <c r="H140" s="209" t="s">
        <v>1467</v>
      </c>
      <c r="I140" s="209" t="s">
        <v>1466</v>
      </c>
      <c r="J140" s="209"/>
      <c r="K140" s="253"/>
    </row>
    <row r="141" spans="2:11" customFormat="1" ht="15" customHeight="1">
      <c r="B141" s="250"/>
      <c r="C141" s="209" t="s">
        <v>37</v>
      </c>
      <c r="D141" s="209"/>
      <c r="E141" s="209"/>
      <c r="F141" s="230" t="s">
        <v>1431</v>
      </c>
      <c r="G141" s="209"/>
      <c r="H141" s="209" t="s">
        <v>1487</v>
      </c>
      <c r="I141" s="209" t="s">
        <v>1466</v>
      </c>
      <c r="J141" s="209"/>
      <c r="K141" s="253"/>
    </row>
    <row r="142" spans="2:11" customFormat="1" ht="15" customHeight="1">
      <c r="B142" s="250"/>
      <c r="C142" s="209" t="s">
        <v>1488</v>
      </c>
      <c r="D142" s="209"/>
      <c r="E142" s="209"/>
      <c r="F142" s="230" t="s">
        <v>1431</v>
      </c>
      <c r="G142" s="209"/>
      <c r="H142" s="209" t="s">
        <v>1489</v>
      </c>
      <c r="I142" s="209" t="s">
        <v>1466</v>
      </c>
      <c r="J142" s="209"/>
      <c r="K142" s="253"/>
    </row>
    <row r="143" spans="2:1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customFormat="1" ht="18.75" customHeight="1"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</row>
    <row r="146" spans="2:11" customFormat="1" ht="7.5" customHeight="1">
      <c r="B146" s="217"/>
      <c r="C146" s="218"/>
      <c r="D146" s="218"/>
      <c r="E146" s="218"/>
      <c r="F146" s="218"/>
      <c r="G146" s="218"/>
      <c r="H146" s="218"/>
      <c r="I146" s="218"/>
      <c r="J146" s="218"/>
      <c r="K146" s="219"/>
    </row>
    <row r="147" spans="2:11" customFormat="1" ht="45" customHeight="1">
      <c r="B147" s="220"/>
      <c r="C147" s="331" t="s">
        <v>1490</v>
      </c>
      <c r="D147" s="331"/>
      <c r="E147" s="331"/>
      <c r="F147" s="331"/>
      <c r="G147" s="331"/>
      <c r="H147" s="331"/>
      <c r="I147" s="331"/>
      <c r="J147" s="331"/>
      <c r="K147" s="221"/>
    </row>
    <row r="148" spans="2:11" customFormat="1" ht="17.25" customHeight="1">
      <c r="B148" s="220"/>
      <c r="C148" s="222" t="s">
        <v>1425</v>
      </c>
      <c r="D148" s="222"/>
      <c r="E148" s="222"/>
      <c r="F148" s="222" t="s">
        <v>1426</v>
      </c>
      <c r="G148" s="223"/>
      <c r="H148" s="222" t="s">
        <v>53</v>
      </c>
      <c r="I148" s="222" t="s">
        <v>56</v>
      </c>
      <c r="J148" s="222" t="s">
        <v>1427</v>
      </c>
      <c r="K148" s="221"/>
    </row>
    <row r="149" spans="2:11" customFormat="1" ht="17.25" customHeight="1">
      <c r="B149" s="220"/>
      <c r="C149" s="224" t="s">
        <v>1428</v>
      </c>
      <c r="D149" s="224"/>
      <c r="E149" s="224"/>
      <c r="F149" s="225" t="s">
        <v>1429</v>
      </c>
      <c r="G149" s="226"/>
      <c r="H149" s="224"/>
      <c r="I149" s="224"/>
      <c r="J149" s="224" t="s">
        <v>1430</v>
      </c>
      <c r="K149" s="221"/>
    </row>
    <row r="150" spans="2:11" customFormat="1" ht="5.25" customHeight="1">
      <c r="B150" s="232"/>
      <c r="C150" s="227"/>
      <c r="D150" s="227"/>
      <c r="E150" s="227"/>
      <c r="F150" s="227"/>
      <c r="G150" s="228"/>
      <c r="H150" s="227"/>
      <c r="I150" s="227"/>
      <c r="J150" s="227"/>
      <c r="K150" s="253"/>
    </row>
    <row r="151" spans="2:11" customFormat="1" ht="15" customHeight="1">
      <c r="B151" s="232"/>
      <c r="C151" s="257" t="s">
        <v>1434</v>
      </c>
      <c r="D151" s="209"/>
      <c r="E151" s="209"/>
      <c r="F151" s="258" t="s">
        <v>1431</v>
      </c>
      <c r="G151" s="209"/>
      <c r="H151" s="257" t="s">
        <v>1471</v>
      </c>
      <c r="I151" s="257" t="s">
        <v>1433</v>
      </c>
      <c r="J151" s="257">
        <v>120</v>
      </c>
      <c r="K151" s="253"/>
    </row>
    <row r="152" spans="2:11" customFormat="1" ht="15" customHeight="1">
      <c r="B152" s="232"/>
      <c r="C152" s="257" t="s">
        <v>1480</v>
      </c>
      <c r="D152" s="209"/>
      <c r="E152" s="209"/>
      <c r="F152" s="258" t="s">
        <v>1431</v>
      </c>
      <c r="G152" s="209"/>
      <c r="H152" s="257" t="s">
        <v>1491</v>
      </c>
      <c r="I152" s="257" t="s">
        <v>1433</v>
      </c>
      <c r="J152" s="257" t="s">
        <v>1482</v>
      </c>
      <c r="K152" s="253"/>
    </row>
    <row r="153" spans="2:11" customFormat="1" ht="15" customHeight="1">
      <c r="B153" s="232"/>
      <c r="C153" s="257" t="s">
        <v>87</v>
      </c>
      <c r="D153" s="209"/>
      <c r="E153" s="209"/>
      <c r="F153" s="258" t="s">
        <v>1431</v>
      </c>
      <c r="G153" s="209"/>
      <c r="H153" s="257" t="s">
        <v>1492</v>
      </c>
      <c r="I153" s="257" t="s">
        <v>1433</v>
      </c>
      <c r="J153" s="257" t="s">
        <v>1482</v>
      </c>
      <c r="K153" s="253"/>
    </row>
    <row r="154" spans="2:11" customFormat="1" ht="15" customHeight="1">
      <c r="B154" s="232"/>
      <c r="C154" s="257" t="s">
        <v>1436</v>
      </c>
      <c r="D154" s="209"/>
      <c r="E154" s="209"/>
      <c r="F154" s="258" t="s">
        <v>1437</v>
      </c>
      <c r="G154" s="209"/>
      <c r="H154" s="257" t="s">
        <v>1471</v>
      </c>
      <c r="I154" s="257" t="s">
        <v>1433</v>
      </c>
      <c r="J154" s="257">
        <v>50</v>
      </c>
      <c r="K154" s="253"/>
    </row>
    <row r="155" spans="2:11" customFormat="1" ht="15" customHeight="1">
      <c r="B155" s="232"/>
      <c r="C155" s="257" t="s">
        <v>1439</v>
      </c>
      <c r="D155" s="209"/>
      <c r="E155" s="209"/>
      <c r="F155" s="258" t="s">
        <v>1431</v>
      </c>
      <c r="G155" s="209"/>
      <c r="H155" s="257" t="s">
        <v>1471</v>
      </c>
      <c r="I155" s="257" t="s">
        <v>1441</v>
      </c>
      <c r="J155" s="257"/>
      <c r="K155" s="253"/>
    </row>
    <row r="156" spans="2:11" customFormat="1" ht="15" customHeight="1">
      <c r="B156" s="232"/>
      <c r="C156" s="257" t="s">
        <v>1450</v>
      </c>
      <c r="D156" s="209"/>
      <c r="E156" s="209"/>
      <c r="F156" s="258" t="s">
        <v>1437</v>
      </c>
      <c r="G156" s="209"/>
      <c r="H156" s="257" t="s">
        <v>1471</v>
      </c>
      <c r="I156" s="257" t="s">
        <v>1433</v>
      </c>
      <c r="J156" s="257">
        <v>50</v>
      </c>
      <c r="K156" s="253"/>
    </row>
    <row r="157" spans="2:11" customFormat="1" ht="15" customHeight="1">
      <c r="B157" s="232"/>
      <c r="C157" s="257" t="s">
        <v>1458</v>
      </c>
      <c r="D157" s="209"/>
      <c r="E157" s="209"/>
      <c r="F157" s="258" t="s">
        <v>1437</v>
      </c>
      <c r="G157" s="209"/>
      <c r="H157" s="257" t="s">
        <v>1471</v>
      </c>
      <c r="I157" s="257" t="s">
        <v>1433</v>
      </c>
      <c r="J157" s="257">
        <v>50</v>
      </c>
      <c r="K157" s="253"/>
    </row>
    <row r="158" spans="2:11" customFormat="1" ht="15" customHeight="1">
      <c r="B158" s="232"/>
      <c r="C158" s="257" t="s">
        <v>1456</v>
      </c>
      <c r="D158" s="209"/>
      <c r="E158" s="209"/>
      <c r="F158" s="258" t="s">
        <v>1437</v>
      </c>
      <c r="G158" s="209"/>
      <c r="H158" s="257" t="s">
        <v>1471</v>
      </c>
      <c r="I158" s="257" t="s">
        <v>1433</v>
      </c>
      <c r="J158" s="257">
        <v>50</v>
      </c>
      <c r="K158" s="253"/>
    </row>
    <row r="159" spans="2:11" customFormat="1" ht="15" customHeight="1">
      <c r="B159" s="232"/>
      <c r="C159" s="257" t="s">
        <v>141</v>
      </c>
      <c r="D159" s="209"/>
      <c r="E159" s="209"/>
      <c r="F159" s="258" t="s">
        <v>1431</v>
      </c>
      <c r="G159" s="209"/>
      <c r="H159" s="257" t="s">
        <v>1493</v>
      </c>
      <c r="I159" s="257" t="s">
        <v>1433</v>
      </c>
      <c r="J159" s="257" t="s">
        <v>1494</v>
      </c>
      <c r="K159" s="253"/>
    </row>
    <row r="160" spans="2:11" customFormat="1" ht="15" customHeight="1">
      <c r="B160" s="232"/>
      <c r="C160" s="257" t="s">
        <v>1495</v>
      </c>
      <c r="D160" s="209"/>
      <c r="E160" s="209"/>
      <c r="F160" s="258" t="s">
        <v>1431</v>
      </c>
      <c r="G160" s="209"/>
      <c r="H160" s="257" t="s">
        <v>1496</v>
      </c>
      <c r="I160" s="257" t="s">
        <v>1466</v>
      </c>
      <c r="J160" s="257"/>
      <c r="K160" s="253"/>
    </row>
    <row r="161" spans="2:1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customFormat="1" ht="18.75" customHeight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</row>
    <row r="164" spans="2:11" customFormat="1" ht="7.5" customHeight="1">
      <c r="B164" s="198"/>
      <c r="C164" s="199"/>
      <c r="D164" s="199"/>
      <c r="E164" s="199"/>
      <c r="F164" s="199"/>
      <c r="G164" s="199"/>
      <c r="H164" s="199"/>
      <c r="I164" s="199"/>
      <c r="J164" s="199"/>
      <c r="K164" s="200"/>
    </row>
    <row r="165" spans="2:11" customFormat="1" ht="45" customHeight="1">
      <c r="B165" s="201"/>
      <c r="C165" s="329" t="s">
        <v>1497</v>
      </c>
      <c r="D165" s="329"/>
      <c r="E165" s="329"/>
      <c r="F165" s="329"/>
      <c r="G165" s="329"/>
      <c r="H165" s="329"/>
      <c r="I165" s="329"/>
      <c r="J165" s="329"/>
      <c r="K165" s="202"/>
    </row>
    <row r="166" spans="2:11" customFormat="1" ht="17.25" customHeight="1">
      <c r="B166" s="201"/>
      <c r="C166" s="222" t="s">
        <v>1425</v>
      </c>
      <c r="D166" s="222"/>
      <c r="E166" s="222"/>
      <c r="F166" s="222" t="s">
        <v>1426</v>
      </c>
      <c r="G166" s="262"/>
      <c r="H166" s="263" t="s">
        <v>53</v>
      </c>
      <c r="I166" s="263" t="s">
        <v>56</v>
      </c>
      <c r="J166" s="222" t="s">
        <v>1427</v>
      </c>
      <c r="K166" s="202"/>
    </row>
    <row r="167" spans="2:11" customFormat="1" ht="17.25" customHeight="1">
      <c r="B167" s="203"/>
      <c r="C167" s="224" t="s">
        <v>1428</v>
      </c>
      <c r="D167" s="224"/>
      <c r="E167" s="224"/>
      <c r="F167" s="225" t="s">
        <v>1429</v>
      </c>
      <c r="G167" s="264"/>
      <c r="H167" s="265"/>
      <c r="I167" s="265"/>
      <c r="J167" s="224" t="s">
        <v>1430</v>
      </c>
      <c r="K167" s="204"/>
    </row>
    <row r="168" spans="2:11" customFormat="1" ht="5.25" customHeight="1">
      <c r="B168" s="232"/>
      <c r="C168" s="227"/>
      <c r="D168" s="227"/>
      <c r="E168" s="227"/>
      <c r="F168" s="227"/>
      <c r="G168" s="228"/>
      <c r="H168" s="227"/>
      <c r="I168" s="227"/>
      <c r="J168" s="227"/>
      <c r="K168" s="253"/>
    </row>
    <row r="169" spans="2:11" customFormat="1" ht="15" customHeight="1">
      <c r="B169" s="232"/>
      <c r="C169" s="209" t="s">
        <v>1434</v>
      </c>
      <c r="D169" s="209"/>
      <c r="E169" s="209"/>
      <c r="F169" s="230" t="s">
        <v>1431</v>
      </c>
      <c r="G169" s="209"/>
      <c r="H169" s="209" t="s">
        <v>1471</v>
      </c>
      <c r="I169" s="209" t="s">
        <v>1433</v>
      </c>
      <c r="J169" s="209">
        <v>120</v>
      </c>
      <c r="K169" s="253"/>
    </row>
    <row r="170" spans="2:11" customFormat="1" ht="15" customHeight="1">
      <c r="B170" s="232"/>
      <c r="C170" s="209" t="s">
        <v>1480</v>
      </c>
      <c r="D170" s="209"/>
      <c r="E170" s="209"/>
      <c r="F170" s="230" t="s">
        <v>1431</v>
      </c>
      <c r="G170" s="209"/>
      <c r="H170" s="209" t="s">
        <v>1481</v>
      </c>
      <c r="I170" s="209" t="s">
        <v>1433</v>
      </c>
      <c r="J170" s="209" t="s">
        <v>1482</v>
      </c>
      <c r="K170" s="253"/>
    </row>
    <row r="171" spans="2:11" customFormat="1" ht="15" customHeight="1">
      <c r="B171" s="232"/>
      <c r="C171" s="209" t="s">
        <v>87</v>
      </c>
      <c r="D171" s="209"/>
      <c r="E171" s="209"/>
      <c r="F171" s="230" t="s">
        <v>1431</v>
      </c>
      <c r="G171" s="209"/>
      <c r="H171" s="209" t="s">
        <v>1498</v>
      </c>
      <c r="I171" s="209" t="s">
        <v>1433</v>
      </c>
      <c r="J171" s="209" t="s">
        <v>1482</v>
      </c>
      <c r="K171" s="253"/>
    </row>
    <row r="172" spans="2:11" customFormat="1" ht="15" customHeight="1">
      <c r="B172" s="232"/>
      <c r="C172" s="209" t="s">
        <v>1436</v>
      </c>
      <c r="D172" s="209"/>
      <c r="E172" s="209"/>
      <c r="F172" s="230" t="s">
        <v>1437</v>
      </c>
      <c r="G172" s="209"/>
      <c r="H172" s="209" t="s">
        <v>1498</v>
      </c>
      <c r="I172" s="209" t="s">
        <v>1433</v>
      </c>
      <c r="J172" s="209">
        <v>50</v>
      </c>
      <c r="K172" s="253"/>
    </row>
    <row r="173" spans="2:11" customFormat="1" ht="15" customHeight="1">
      <c r="B173" s="232"/>
      <c r="C173" s="209" t="s">
        <v>1439</v>
      </c>
      <c r="D173" s="209"/>
      <c r="E173" s="209"/>
      <c r="F173" s="230" t="s">
        <v>1431</v>
      </c>
      <c r="G173" s="209"/>
      <c r="H173" s="209" t="s">
        <v>1498</v>
      </c>
      <c r="I173" s="209" t="s">
        <v>1441</v>
      </c>
      <c r="J173" s="209"/>
      <c r="K173" s="253"/>
    </row>
    <row r="174" spans="2:11" customFormat="1" ht="15" customHeight="1">
      <c r="B174" s="232"/>
      <c r="C174" s="209" t="s">
        <v>1450</v>
      </c>
      <c r="D174" s="209"/>
      <c r="E174" s="209"/>
      <c r="F174" s="230" t="s">
        <v>1437</v>
      </c>
      <c r="G174" s="209"/>
      <c r="H174" s="209" t="s">
        <v>1498</v>
      </c>
      <c r="I174" s="209" t="s">
        <v>1433</v>
      </c>
      <c r="J174" s="209">
        <v>50</v>
      </c>
      <c r="K174" s="253"/>
    </row>
    <row r="175" spans="2:11" customFormat="1" ht="15" customHeight="1">
      <c r="B175" s="232"/>
      <c r="C175" s="209" t="s">
        <v>1458</v>
      </c>
      <c r="D175" s="209"/>
      <c r="E175" s="209"/>
      <c r="F175" s="230" t="s">
        <v>1437</v>
      </c>
      <c r="G175" s="209"/>
      <c r="H175" s="209" t="s">
        <v>1498</v>
      </c>
      <c r="I175" s="209" t="s">
        <v>1433</v>
      </c>
      <c r="J175" s="209">
        <v>50</v>
      </c>
      <c r="K175" s="253"/>
    </row>
    <row r="176" spans="2:11" customFormat="1" ht="15" customHeight="1">
      <c r="B176" s="232"/>
      <c r="C176" s="209" t="s">
        <v>1456</v>
      </c>
      <c r="D176" s="209"/>
      <c r="E176" s="209"/>
      <c r="F176" s="230" t="s">
        <v>1437</v>
      </c>
      <c r="G176" s="209"/>
      <c r="H176" s="209" t="s">
        <v>1498</v>
      </c>
      <c r="I176" s="209" t="s">
        <v>1433</v>
      </c>
      <c r="J176" s="209">
        <v>50</v>
      </c>
      <c r="K176" s="253"/>
    </row>
    <row r="177" spans="2:11" customFormat="1" ht="15" customHeight="1">
      <c r="B177" s="232"/>
      <c r="C177" s="209" t="s">
        <v>149</v>
      </c>
      <c r="D177" s="209"/>
      <c r="E177" s="209"/>
      <c r="F177" s="230" t="s">
        <v>1431</v>
      </c>
      <c r="G177" s="209"/>
      <c r="H177" s="209" t="s">
        <v>1499</v>
      </c>
      <c r="I177" s="209" t="s">
        <v>1500</v>
      </c>
      <c r="J177" s="209"/>
      <c r="K177" s="253"/>
    </row>
    <row r="178" spans="2:11" customFormat="1" ht="15" customHeight="1">
      <c r="B178" s="232"/>
      <c r="C178" s="209" t="s">
        <v>56</v>
      </c>
      <c r="D178" s="209"/>
      <c r="E178" s="209"/>
      <c r="F178" s="230" t="s">
        <v>1431</v>
      </c>
      <c r="G178" s="209"/>
      <c r="H178" s="209" t="s">
        <v>1501</v>
      </c>
      <c r="I178" s="209" t="s">
        <v>1502</v>
      </c>
      <c r="J178" s="209">
        <v>1</v>
      </c>
      <c r="K178" s="253"/>
    </row>
    <row r="179" spans="2:11" customFormat="1" ht="15" customHeight="1">
      <c r="B179" s="232"/>
      <c r="C179" s="209" t="s">
        <v>52</v>
      </c>
      <c r="D179" s="209"/>
      <c r="E179" s="209"/>
      <c r="F179" s="230" t="s">
        <v>1431</v>
      </c>
      <c r="G179" s="209"/>
      <c r="H179" s="209" t="s">
        <v>1503</v>
      </c>
      <c r="I179" s="209" t="s">
        <v>1433</v>
      </c>
      <c r="J179" s="209">
        <v>20</v>
      </c>
      <c r="K179" s="253"/>
    </row>
    <row r="180" spans="2:11" customFormat="1" ht="15" customHeight="1">
      <c r="B180" s="232"/>
      <c r="C180" s="209" t="s">
        <v>53</v>
      </c>
      <c r="D180" s="209"/>
      <c r="E180" s="209"/>
      <c r="F180" s="230" t="s">
        <v>1431</v>
      </c>
      <c r="G180" s="209"/>
      <c r="H180" s="209" t="s">
        <v>1504</v>
      </c>
      <c r="I180" s="209" t="s">
        <v>1433</v>
      </c>
      <c r="J180" s="209">
        <v>255</v>
      </c>
      <c r="K180" s="253"/>
    </row>
    <row r="181" spans="2:11" customFormat="1" ht="15" customHeight="1">
      <c r="B181" s="232"/>
      <c r="C181" s="209" t="s">
        <v>150</v>
      </c>
      <c r="D181" s="209"/>
      <c r="E181" s="209"/>
      <c r="F181" s="230" t="s">
        <v>1431</v>
      </c>
      <c r="G181" s="209"/>
      <c r="H181" s="209" t="s">
        <v>1395</v>
      </c>
      <c r="I181" s="209" t="s">
        <v>1433</v>
      </c>
      <c r="J181" s="209">
        <v>10</v>
      </c>
      <c r="K181" s="253"/>
    </row>
    <row r="182" spans="2:11" customFormat="1" ht="15" customHeight="1">
      <c r="B182" s="232"/>
      <c r="C182" s="209" t="s">
        <v>151</v>
      </c>
      <c r="D182" s="209"/>
      <c r="E182" s="209"/>
      <c r="F182" s="230" t="s">
        <v>1431</v>
      </c>
      <c r="G182" s="209"/>
      <c r="H182" s="209" t="s">
        <v>1505</v>
      </c>
      <c r="I182" s="209" t="s">
        <v>1466</v>
      </c>
      <c r="J182" s="209"/>
      <c r="K182" s="253"/>
    </row>
    <row r="183" spans="2:11" customFormat="1" ht="15" customHeight="1">
      <c r="B183" s="232"/>
      <c r="C183" s="209" t="s">
        <v>1506</v>
      </c>
      <c r="D183" s="209"/>
      <c r="E183" s="209"/>
      <c r="F183" s="230" t="s">
        <v>1431</v>
      </c>
      <c r="G183" s="209"/>
      <c r="H183" s="209" t="s">
        <v>1507</v>
      </c>
      <c r="I183" s="209" t="s">
        <v>1466</v>
      </c>
      <c r="J183" s="209"/>
      <c r="K183" s="253"/>
    </row>
    <row r="184" spans="2:11" customFormat="1" ht="15" customHeight="1">
      <c r="B184" s="232"/>
      <c r="C184" s="209" t="s">
        <v>1495</v>
      </c>
      <c r="D184" s="209"/>
      <c r="E184" s="209"/>
      <c r="F184" s="230" t="s">
        <v>1431</v>
      </c>
      <c r="G184" s="209"/>
      <c r="H184" s="209" t="s">
        <v>1508</v>
      </c>
      <c r="I184" s="209" t="s">
        <v>1466</v>
      </c>
      <c r="J184" s="209"/>
      <c r="K184" s="253"/>
    </row>
    <row r="185" spans="2:11" customFormat="1" ht="15" customHeight="1">
      <c r="B185" s="232"/>
      <c r="C185" s="209" t="s">
        <v>153</v>
      </c>
      <c r="D185" s="209"/>
      <c r="E185" s="209"/>
      <c r="F185" s="230" t="s">
        <v>1437</v>
      </c>
      <c r="G185" s="209"/>
      <c r="H185" s="209" t="s">
        <v>1509</v>
      </c>
      <c r="I185" s="209" t="s">
        <v>1433</v>
      </c>
      <c r="J185" s="209">
        <v>50</v>
      </c>
      <c r="K185" s="253"/>
    </row>
    <row r="186" spans="2:11" customFormat="1" ht="15" customHeight="1">
      <c r="B186" s="232"/>
      <c r="C186" s="209" t="s">
        <v>1510</v>
      </c>
      <c r="D186" s="209"/>
      <c r="E186" s="209"/>
      <c r="F186" s="230" t="s">
        <v>1437</v>
      </c>
      <c r="G186" s="209"/>
      <c r="H186" s="209" t="s">
        <v>1511</v>
      </c>
      <c r="I186" s="209" t="s">
        <v>1512</v>
      </c>
      <c r="J186" s="209"/>
      <c r="K186" s="253"/>
    </row>
    <row r="187" spans="2:11" customFormat="1" ht="15" customHeight="1">
      <c r="B187" s="232"/>
      <c r="C187" s="209" t="s">
        <v>1513</v>
      </c>
      <c r="D187" s="209"/>
      <c r="E187" s="209"/>
      <c r="F187" s="230" t="s">
        <v>1437</v>
      </c>
      <c r="G187" s="209"/>
      <c r="H187" s="209" t="s">
        <v>1514</v>
      </c>
      <c r="I187" s="209" t="s">
        <v>1512</v>
      </c>
      <c r="J187" s="209"/>
      <c r="K187" s="253"/>
    </row>
    <row r="188" spans="2:11" customFormat="1" ht="15" customHeight="1">
      <c r="B188" s="232"/>
      <c r="C188" s="209" t="s">
        <v>1515</v>
      </c>
      <c r="D188" s="209"/>
      <c r="E188" s="209"/>
      <c r="F188" s="230" t="s">
        <v>1437</v>
      </c>
      <c r="G188" s="209"/>
      <c r="H188" s="209" t="s">
        <v>1516</v>
      </c>
      <c r="I188" s="209" t="s">
        <v>1512</v>
      </c>
      <c r="J188" s="209"/>
      <c r="K188" s="253"/>
    </row>
    <row r="189" spans="2:11" customFormat="1" ht="15" customHeight="1">
      <c r="B189" s="232"/>
      <c r="C189" s="266" t="s">
        <v>1517</v>
      </c>
      <c r="D189" s="209"/>
      <c r="E189" s="209"/>
      <c r="F189" s="230" t="s">
        <v>1437</v>
      </c>
      <c r="G189" s="209"/>
      <c r="H189" s="209" t="s">
        <v>1518</v>
      </c>
      <c r="I189" s="209" t="s">
        <v>1519</v>
      </c>
      <c r="J189" s="267" t="s">
        <v>1520</v>
      </c>
      <c r="K189" s="253"/>
    </row>
    <row r="190" spans="2:11" customFormat="1" ht="15" customHeight="1">
      <c r="B190" s="268"/>
      <c r="C190" s="269" t="s">
        <v>1521</v>
      </c>
      <c r="D190" s="270"/>
      <c r="E190" s="270"/>
      <c r="F190" s="271" t="s">
        <v>1437</v>
      </c>
      <c r="G190" s="270"/>
      <c r="H190" s="270" t="s">
        <v>1522</v>
      </c>
      <c r="I190" s="270" t="s">
        <v>1519</v>
      </c>
      <c r="J190" s="272" t="s">
        <v>1520</v>
      </c>
      <c r="K190" s="273"/>
    </row>
    <row r="191" spans="2:11" customFormat="1" ht="15" customHeight="1">
      <c r="B191" s="232"/>
      <c r="C191" s="266" t="s">
        <v>41</v>
      </c>
      <c r="D191" s="209"/>
      <c r="E191" s="209"/>
      <c r="F191" s="230" t="s">
        <v>1431</v>
      </c>
      <c r="G191" s="209"/>
      <c r="H191" s="206" t="s">
        <v>1523</v>
      </c>
      <c r="I191" s="209" t="s">
        <v>1524</v>
      </c>
      <c r="J191" s="209"/>
      <c r="K191" s="253"/>
    </row>
    <row r="192" spans="2:11" customFormat="1" ht="15" customHeight="1">
      <c r="B192" s="232"/>
      <c r="C192" s="266" t="s">
        <v>1525</v>
      </c>
      <c r="D192" s="209"/>
      <c r="E192" s="209"/>
      <c r="F192" s="230" t="s">
        <v>1431</v>
      </c>
      <c r="G192" s="209"/>
      <c r="H192" s="209" t="s">
        <v>1526</v>
      </c>
      <c r="I192" s="209" t="s">
        <v>1466</v>
      </c>
      <c r="J192" s="209"/>
      <c r="K192" s="253"/>
    </row>
    <row r="193" spans="2:11" customFormat="1" ht="15" customHeight="1">
      <c r="B193" s="232"/>
      <c r="C193" s="266" t="s">
        <v>1527</v>
      </c>
      <c r="D193" s="209"/>
      <c r="E193" s="209"/>
      <c r="F193" s="230" t="s">
        <v>1431</v>
      </c>
      <c r="G193" s="209"/>
      <c r="H193" s="209" t="s">
        <v>1528</v>
      </c>
      <c r="I193" s="209" t="s">
        <v>1466</v>
      </c>
      <c r="J193" s="209"/>
      <c r="K193" s="253"/>
    </row>
    <row r="194" spans="2:11" customFormat="1" ht="15" customHeight="1">
      <c r="B194" s="232"/>
      <c r="C194" s="266" t="s">
        <v>1529</v>
      </c>
      <c r="D194" s="209"/>
      <c r="E194" s="209"/>
      <c r="F194" s="230" t="s">
        <v>1437</v>
      </c>
      <c r="G194" s="209"/>
      <c r="H194" s="209" t="s">
        <v>1530</v>
      </c>
      <c r="I194" s="209" t="s">
        <v>1466</v>
      </c>
      <c r="J194" s="209"/>
      <c r="K194" s="253"/>
    </row>
    <row r="195" spans="2:11" customFormat="1" ht="15" customHeight="1">
      <c r="B195" s="259"/>
      <c r="C195" s="274"/>
      <c r="D195" s="239"/>
      <c r="E195" s="239"/>
      <c r="F195" s="239"/>
      <c r="G195" s="239"/>
      <c r="H195" s="239"/>
      <c r="I195" s="239"/>
      <c r="J195" s="239"/>
      <c r="K195" s="260"/>
    </row>
    <row r="196" spans="2:1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customFormat="1" ht="18.75" customHeight="1">
      <c r="B197" s="241"/>
      <c r="C197" s="251"/>
      <c r="D197" s="251"/>
      <c r="E197" s="251"/>
      <c r="F197" s="261"/>
      <c r="G197" s="251"/>
      <c r="H197" s="251"/>
      <c r="I197" s="251"/>
      <c r="J197" s="251"/>
      <c r="K197" s="241"/>
    </row>
    <row r="198" spans="2:11" customFormat="1" ht="18.75" customHeight="1"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</row>
    <row r="199" spans="2:11" customFormat="1" ht="12">
      <c r="B199" s="198"/>
      <c r="C199" s="199"/>
      <c r="D199" s="199"/>
      <c r="E199" s="199"/>
      <c r="F199" s="199"/>
      <c r="G199" s="199"/>
      <c r="H199" s="199"/>
      <c r="I199" s="199"/>
      <c r="J199" s="199"/>
      <c r="K199" s="200"/>
    </row>
    <row r="200" spans="2:11" customFormat="1" ht="22.2">
      <c r="B200" s="201"/>
      <c r="C200" s="329" t="s">
        <v>1531</v>
      </c>
      <c r="D200" s="329"/>
      <c r="E200" s="329"/>
      <c r="F200" s="329"/>
      <c r="G200" s="329"/>
      <c r="H200" s="329"/>
      <c r="I200" s="329"/>
      <c r="J200" s="329"/>
      <c r="K200" s="202"/>
    </row>
    <row r="201" spans="2:11" customFormat="1" ht="25.5" customHeight="1">
      <c r="B201" s="201"/>
      <c r="C201" s="275" t="s">
        <v>1532</v>
      </c>
      <c r="D201" s="275"/>
      <c r="E201" s="275"/>
      <c r="F201" s="275" t="s">
        <v>1533</v>
      </c>
      <c r="G201" s="276"/>
      <c r="H201" s="332" t="s">
        <v>1534</v>
      </c>
      <c r="I201" s="332"/>
      <c r="J201" s="332"/>
      <c r="K201" s="202"/>
    </row>
    <row r="202" spans="2:11" customFormat="1" ht="5.25" customHeight="1">
      <c r="B202" s="232"/>
      <c r="C202" s="227"/>
      <c r="D202" s="227"/>
      <c r="E202" s="227"/>
      <c r="F202" s="227"/>
      <c r="G202" s="251"/>
      <c r="H202" s="227"/>
      <c r="I202" s="227"/>
      <c r="J202" s="227"/>
      <c r="K202" s="253"/>
    </row>
    <row r="203" spans="2:11" customFormat="1" ht="15" customHeight="1">
      <c r="B203" s="232"/>
      <c r="C203" s="209" t="s">
        <v>1524</v>
      </c>
      <c r="D203" s="209"/>
      <c r="E203" s="209"/>
      <c r="F203" s="230" t="s">
        <v>42</v>
      </c>
      <c r="G203" s="209"/>
      <c r="H203" s="333" t="s">
        <v>1535</v>
      </c>
      <c r="I203" s="333"/>
      <c r="J203" s="333"/>
      <c r="K203" s="253"/>
    </row>
    <row r="204" spans="2:11" customFormat="1" ht="15" customHeight="1">
      <c r="B204" s="232"/>
      <c r="C204" s="209"/>
      <c r="D204" s="209"/>
      <c r="E204" s="209"/>
      <c r="F204" s="230" t="s">
        <v>43</v>
      </c>
      <c r="G204" s="209"/>
      <c r="H204" s="333" t="s">
        <v>1536</v>
      </c>
      <c r="I204" s="333"/>
      <c r="J204" s="333"/>
      <c r="K204" s="253"/>
    </row>
    <row r="205" spans="2:11" customFormat="1" ht="15" customHeight="1">
      <c r="B205" s="232"/>
      <c r="C205" s="209"/>
      <c r="D205" s="209"/>
      <c r="E205" s="209"/>
      <c r="F205" s="230" t="s">
        <v>46</v>
      </c>
      <c r="G205" s="209"/>
      <c r="H205" s="333" t="s">
        <v>1537</v>
      </c>
      <c r="I205" s="333"/>
      <c r="J205" s="333"/>
      <c r="K205" s="253"/>
    </row>
    <row r="206" spans="2:11" customFormat="1" ht="15" customHeight="1">
      <c r="B206" s="232"/>
      <c r="C206" s="209"/>
      <c r="D206" s="209"/>
      <c r="E206" s="209"/>
      <c r="F206" s="230" t="s">
        <v>44</v>
      </c>
      <c r="G206" s="209"/>
      <c r="H206" s="333" t="s">
        <v>1538</v>
      </c>
      <c r="I206" s="333"/>
      <c r="J206" s="333"/>
      <c r="K206" s="253"/>
    </row>
    <row r="207" spans="2:11" customFormat="1" ht="15" customHeight="1">
      <c r="B207" s="232"/>
      <c r="C207" s="209"/>
      <c r="D207" s="209"/>
      <c r="E207" s="209"/>
      <c r="F207" s="230" t="s">
        <v>45</v>
      </c>
      <c r="G207" s="209"/>
      <c r="H207" s="333" t="s">
        <v>1539</v>
      </c>
      <c r="I207" s="333"/>
      <c r="J207" s="333"/>
      <c r="K207" s="253"/>
    </row>
    <row r="208" spans="2:11" customFormat="1" ht="15" customHeight="1">
      <c r="B208" s="232"/>
      <c r="C208" s="209"/>
      <c r="D208" s="209"/>
      <c r="E208" s="209"/>
      <c r="F208" s="230"/>
      <c r="G208" s="209"/>
      <c r="H208" s="209"/>
      <c r="I208" s="209"/>
      <c r="J208" s="209"/>
      <c r="K208" s="253"/>
    </row>
    <row r="209" spans="2:11" customFormat="1" ht="15" customHeight="1">
      <c r="B209" s="232"/>
      <c r="C209" s="209" t="s">
        <v>1478</v>
      </c>
      <c r="D209" s="209"/>
      <c r="E209" s="209"/>
      <c r="F209" s="230" t="s">
        <v>78</v>
      </c>
      <c r="G209" s="209"/>
      <c r="H209" s="333" t="s">
        <v>1540</v>
      </c>
      <c r="I209" s="333"/>
      <c r="J209" s="333"/>
      <c r="K209" s="253"/>
    </row>
    <row r="210" spans="2:11" customFormat="1" ht="15" customHeight="1">
      <c r="B210" s="232"/>
      <c r="C210" s="209"/>
      <c r="D210" s="209"/>
      <c r="E210" s="209"/>
      <c r="F210" s="230" t="s">
        <v>1376</v>
      </c>
      <c r="G210" s="209"/>
      <c r="H210" s="333" t="s">
        <v>1377</v>
      </c>
      <c r="I210" s="333"/>
      <c r="J210" s="333"/>
      <c r="K210" s="253"/>
    </row>
    <row r="211" spans="2:11" customFormat="1" ht="15" customHeight="1">
      <c r="B211" s="232"/>
      <c r="C211" s="209"/>
      <c r="D211" s="209"/>
      <c r="E211" s="209"/>
      <c r="F211" s="230" t="s">
        <v>1374</v>
      </c>
      <c r="G211" s="209"/>
      <c r="H211" s="333" t="s">
        <v>1541</v>
      </c>
      <c r="I211" s="333"/>
      <c r="J211" s="333"/>
      <c r="K211" s="253"/>
    </row>
    <row r="212" spans="2:11" customFormat="1" ht="15" customHeight="1">
      <c r="B212" s="277"/>
      <c r="C212" s="209"/>
      <c r="D212" s="209"/>
      <c r="E212" s="209"/>
      <c r="F212" s="230" t="s">
        <v>1378</v>
      </c>
      <c r="G212" s="266"/>
      <c r="H212" s="334" t="s">
        <v>1379</v>
      </c>
      <c r="I212" s="334"/>
      <c r="J212" s="334"/>
      <c r="K212" s="278"/>
    </row>
    <row r="213" spans="2:11" customFormat="1" ht="15" customHeight="1">
      <c r="B213" s="277"/>
      <c r="C213" s="209"/>
      <c r="D213" s="209"/>
      <c r="E213" s="209"/>
      <c r="F213" s="230" t="s">
        <v>264</v>
      </c>
      <c r="G213" s="266"/>
      <c r="H213" s="334" t="s">
        <v>135</v>
      </c>
      <c r="I213" s="334"/>
      <c r="J213" s="334"/>
      <c r="K213" s="278"/>
    </row>
    <row r="214" spans="2:11" customFormat="1" ht="15" customHeight="1">
      <c r="B214" s="277"/>
      <c r="C214" s="209"/>
      <c r="D214" s="209"/>
      <c r="E214" s="209"/>
      <c r="F214" s="230"/>
      <c r="G214" s="266"/>
      <c r="H214" s="257"/>
      <c r="I214" s="257"/>
      <c r="J214" s="257"/>
      <c r="K214" s="278"/>
    </row>
    <row r="215" spans="2:11" customFormat="1" ht="15" customHeight="1">
      <c r="B215" s="277"/>
      <c r="C215" s="209" t="s">
        <v>1502</v>
      </c>
      <c r="D215" s="209"/>
      <c r="E215" s="209"/>
      <c r="F215" s="230">
        <v>1</v>
      </c>
      <c r="G215" s="266"/>
      <c r="H215" s="334" t="s">
        <v>1542</v>
      </c>
      <c r="I215" s="334"/>
      <c r="J215" s="334"/>
      <c r="K215" s="278"/>
    </row>
    <row r="216" spans="2:11" customFormat="1" ht="15" customHeight="1">
      <c r="B216" s="277"/>
      <c r="C216" s="209"/>
      <c r="D216" s="209"/>
      <c r="E216" s="209"/>
      <c r="F216" s="230">
        <v>2</v>
      </c>
      <c r="G216" s="266"/>
      <c r="H216" s="334" t="s">
        <v>1543</v>
      </c>
      <c r="I216" s="334"/>
      <c r="J216" s="334"/>
      <c r="K216" s="278"/>
    </row>
    <row r="217" spans="2:11" customFormat="1" ht="15" customHeight="1">
      <c r="B217" s="277"/>
      <c r="C217" s="209"/>
      <c r="D217" s="209"/>
      <c r="E217" s="209"/>
      <c r="F217" s="230">
        <v>3</v>
      </c>
      <c r="G217" s="266"/>
      <c r="H217" s="334" t="s">
        <v>1544</v>
      </c>
      <c r="I217" s="334"/>
      <c r="J217" s="334"/>
      <c r="K217" s="278"/>
    </row>
    <row r="218" spans="2:11" customFormat="1" ht="15" customHeight="1">
      <c r="B218" s="277"/>
      <c r="C218" s="209"/>
      <c r="D218" s="209"/>
      <c r="E218" s="209"/>
      <c r="F218" s="230">
        <v>4</v>
      </c>
      <c r="G218" s="266"/>
      <c r="H218" s="334" t="s">
        <v>1545</v>
      </c>
      <c r="I218" s="334"/>
      <c r="J218" s="334"/>
      <c r="K218" s="278"/>
    </row>
    <row r="219" spans="2:1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290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ROUND((SUM(BE92:BE169)),  2)</f>
        <v>0</v>
      </c>
      <c r="I35" s="94">
        <v>0.21</v>
      </c>
      <c r="J35" s="84">
        <f>ROUND(((SUM(BE92:BE169))*I35),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ROUND((SUM(BF92:BF169)),  2)</f>
        <v>0</v>
      </c>
      <c r="I36" s="94">
        <v>0.12</v>
      </c>
      <c r="J36" s="84">
        <f>ROUND(((SUM(BF92:BF169))*I36),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ROUND((SUM(BG92:BG169)),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ROUND((SUM(BH92:BH169)),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ROUND((SUM(BI92:BI169)),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0201 - Překážka 1 - Flat rail hranatý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J92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292</v>
      </c>
      <c r="E66" s="110"/>
      <c r="F66" s="110"/>
      <c r="G66" s="110"/>
      <c r="H66" s="110"/>
      <c r="I66" s="110"/>
      <c r="J66" s="111">
        <f>J124</f>
        <v>0</v>
      </c>
      <c r="L66" s="108"/>
    </row>
    <row r="67" spans="2:12" s="8" customFormat="1" ht="24.9" customHeight="1">
      <c r="B67" s="104"/>
      <c r="D67" s="105" t="s">
        <v>293</v>
      </c>
      <c r="E67" s="106"/>
      <c r="F67" s="106"/>
      <c r="G67" s="106"/>
      <c r="H67" s="106"/>
      <c r="I67" s="106"/>
      <c r="J67" s="107">
        <f>J127</f>
        <v>0</v>
      </c>
      <c r="L67" s="104"/>
    </row>
    <row r="68" spans="2:12" s="9" customFormat="1" ht="19.95" customHeight="1">
      <c r="B68" s="108"/>
      <c r="D68" s="109" t="s">
        <v>294</v>
      </c>
      <c r="E68" s="110"/>
      <c r="F68" s="110"/>
      <c r="G68" s="110"/>
      <c r="H68" s="110"/>
      <c r="I68" s="110"/>
      <c r="J68" s="111">
        <f>J128</f>
        <v>0</v>
      </c>
      <c r="L68" s="108"/>
    </row>
    <row r="69" spans="2:12" s="9" customFormat="1" ht="19.95" customHeight="1">
      <c r="B69" s="108"/>
      <c r="D69" s="109" t="s">
        <v>295</v>
      </c>
      <c r="E69" s="110"/>
      <c r="F69" s="110"/>
      <c r="G69" s="110"/>
      <c r="H69" s="110"/>
      <c r="I69" s="110"/>
      <c r="J69" s="111">
        <f>J149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J168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ht="12" customHeight="1">
      <c r="B81" s="21"/>
      <c r="C81" s="28" t="s">
        <v>138</v>
      </c>
      <c r="L81" s="21"/>
    </row>
    <row r="82" spans="2:65" s="1" customFormat="1" ht="16.5" customHeight="1">
      <c r="B82" s="33"/>
      <c r="E82" s="323" t="s">
        <v>288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289</v>
      </c>
      <c r="L83" s="33"/>
    </row>
    <row r="84" spans="2:65" s="1" customFormat="1" ht="16.5" customHeight="1">
      <c r="B84" s="33"/>
      <c r="E84" s="287" t="str">
        <f>E11</f>
        <v>0201 - Překážka 1 - Flat rail hranatý</v>
      </c>
      <c r="F84" s="325"/>
      <c r="G84" s="325"/>
      <c r="H84" s="325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 xml:space="preserve"> </v>
      </c>
      <c r="I86" s="28" t="s">
        <v>23</v>
      </c>
      <c r="J86" s="50" t="str">
        <f>IF(J14="","",J14)</f>
        <v>9. 3. 2026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25</v>
      </c>
      <c r="F88" s="26" t="str">
        <f>E17</f>
        <v>Město Bystřice pod Hostýnem</v>
      </c>
      <c r="I88" s="28" t="s">
        <v>31</v>
      </c>
      <c r="J88" s="31" t="str">
        <f>E23</f>
        <v>Michal Langoš, Hranice na Moravě</v>
      </c>
      <c r="L88" s="33"/>
    </row>
    <row r="89" spans="2:65" s="1" customFormat="1" ht="15.15" customHeight="1">
      <c r="B89" s="33"/>
      <c r="C89" s="28" t="s">
        <v>29</v>
      </c>
      <c r="F89" s="26" t="str">
        <f>IF(E20="","",E20)</f>
        <v>Vyplň údaj</v>
      </c>
      <c r="I89" s="28" t="s">
        <v>34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149</v>
      </c>
      <c r="D91" s="114" t="s">
        <v>56</v>
      </c>
      <c r="E91" s="114" t="s">
        <v>52</v>
      </c>
      <c r="F91" s="114" t="s">
        <v>53</v>
      </c>
      <c r="G91" s="114" t="s">
        <v>150</v>
      </c>
      <c r="H91" s="114" t="s">
        <v>151</v>
      </c>
      <c r="I91" s="114" t="s">
        <v>152</v>
      </c>
      <c r="J91" s="114" t="s">
        <v>142</v>
      </c>
      <c r="K91" s="115" t="s">
        <v>153</v>
      </c>
      <c r="L91" s="112"/>
      <c r="M91" s="57" t="s">
        <v>19</v>
      </c>
      <c r="N91" s="58" t="s">
        <v>41</v>
      </c>
      <c r="O91" s="58" t="s">
        <v>154</v>
      </c>
      <c r="P91" s="58" t="s">
        <v>155</v>
      </c>
      <c r="Q91" s="58" t="s">
        <v>156</v>
      </c>
      <c r="R91" s="58" t="s">
        <v>157</v>
      </c>
      <c r="S91" s="58" t="s">
        <v>158</v>
      </c>
      <c r="T91" s="59" t="s">
        <v>159</v>
      </c>
    </row>
    <row r="92" spans="2:65" s="1" customFormat="1" ht="22.8" customHeight="1">
      <c r="B92" s="33"/>
      <c r="C92" s="62" t="s">
        <v>160</v>
      </c>
      <c r="J92" s="116">
        <f>BK92</f>
        <v>0</v>
      </c>
      <c r="L92" s="33"/>
      <c r="M92" s="60"/>
      <c r="N92" s="51"/>
      <c r="O92" s="51"/>
      <c r="P92" s="117">
        <f>P93+P127+P168</f>
        <v>0</v>
      </c>
      <c r="Q92" s="51"/>
      <c r="R92" s="117">
        <f>R93+R127+R168</f>
        <v>0.29079093</v>
      </c>
      <c r="S92" s="51"/>
      <c r="T92" s="118">
        <f>T93+T127+T168</f>
        <v>0</v>
      </c>
      <c r="AT92" s="18" t="s">
        <v>70</v>
      </c>
      <c r="AU92" s="18" t="s">
        <v>143</v>
      </c>
      <c r="BK92" s="119">
        <f>BK93+BK127+BK168</f>
        <v>0</v>
      </c>
    </row>
    <row r="93" spans="2:65" s="11" customFormat="1" ht="25.95" customHeight="1">
      <c r="B93" s="120"/>
      <c r="D93" s="121" t="s">
        <v>70</v>
      </c>
      <c r="E93" s="122" t="s">
        <v>161</v>
      </c>
      <c r="F93" s="122" t="s">
        <v>162</v>
      </c>
      <c r="I93" s="123"/>
      <c r="J93" s="124">
        <f>BK93</f>
        <v>0</v>
      </c>
      <c r="L93" s="120"/>
      <c r="M93" s="125"/>
      <c r="P93" s="126">
        <f>P94+P124</f>
        <v>0</v>
      </c>
      <c r="R93" s="126">
        <f>R94+R124</f>
        <v>0.20869098</v>
      </c>
      <c r="T93" s="127">
        <f>T94+T124</f>
        <v>0</v>
      </c>
      <c r="AR93" s="121" t="s">
        <v>79</v>
      </c>
      <c r="AT93" s="128" t="s">
        <v>70</v>
      </c>
      <c r="AU93" s="128" t="s">
        <v>71</v>
      </c>
      <c r="AY93" s="121" t="s">
        <v>163</v>
      </c>
      <c r="BK93" s="129">
        <f>BK94+BK124</f>
        <v>0</v>
      </c>
    </row>
    <row r="94" spans="2:65" s="11" customFormat="1" ht="22.8" customHeight="1">
      <c r="B94" s="120"/>
      <c r="D94" s="121" t="s">
        <v>70</v>
      </c>
      <c r="E94" s="130" t="s">
        <v>81</v>
      </c>
      <c r="F94" s="130" t="s">
        <v>296</v>
      </c>
      <c r="I94" s="123"/>
      <c r="J94" s="131">
        <f>BK94</f>
        <v>0</v>
      </c>
      <c r="L94" s="120"/>
      <c r="M94" s="125"/>
      <c r="P94" s="126">
        <f>SUM(P95:P123)</f>
        <v>0</v>
      </c>
      <c r="R94" s="126">
        <f>SUM(R95:R123)</f>
        <v>0.20869098</v>
      </c>
      <c r="T94" s="127">
        <f>SUM(T95:T123)</f>
        <v>0</v>
      </c>
      <c r="AR94" s="121" t="s">
        <v>79</v>
      </c>
      <c r="AT94" s="128" t="s">
        <v>70</v>
      </c>
      <c r="AU94" s="128" t="s">
        <v>79</v>
      </c>
      <c r="AY94" s="121" t="s">
        <v>163</v>
      </c>
      <c r="BK94" s="129">
        <f>SUM(BK95:BK123)</f>
        <v>0</v>
      </c>
    </row>
    <row r="95" spans="2:65" s="1" customFormat="1" ht="21.75" customHeight="1">
      <c r="B95" s="33"/>
      <c r="C95" s="132" t="s">
        <v>79</v>
      </c>
      <c r="D95" s="132" t="s">
        <v>165</v>
      </c>
      <c r="E95" s="133" t="s">
        <v>297</v>
      </c>
      <c r="F95" s="134" t="s">
        <v>298</v>
      </c>
      <c r="G95" s="135" t="s">
        <v>191</v>
      </c>
      <c r="H95" s="136">
        <v>8.1000000000000003E-2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2.5018699999999998</v>
      </c>
      <c r="R95" s="141">
        <f>Q95*H95</f>
        <v>0.20265147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299</v>
      </c>
    </row>
    <row r="96" spans="2:65" s="1" customFormat="1" ht="10.199999999999999">
      <c r="B96" s="33"/>
      <c r="D96" s="145" t="s">
        <v>172</v>
      </c>
      <c r="F96" s="146" t="s">
        <v>300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301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3" customFormat="1" ht="10.199999999999999">
      <c r="B98" s="156"/>
      <c r="D98" s="150" t="s">
        <v>174</v>
      </c>
      <c r="E98" s="157" t="s">
        <v>19</v>
      </c>
      <c r="F98" s="158" t="s">
        <v>302</v>
      </c>
      <c r="H98" s="159">
        <v>2.7E-2</v>
      </c>
      <c r="I98" s="160"/>
      <c r="L98" s="156"/>
      <c r="M98" s="161"/>
      <c r="T98" s="162"/>
      <c r="AT98" s="157" t="s">
        <v>174</v>
      </c>
      <c r="AU98" s="157" t="s">
        <v>81</v>
      </c>
      <c r="AV98" s="13" t="s">
        <v>81</v>
      </c>
      <c r="AW98" s="13" t="s">
        <v>33</v>
      </c>
      <c r="AX98" s="13" t="s">
        <v>71</v>
      </c>
      <c r="AY98" s="157" t="s">
        <v>163</v>
      </c>
    </row>
    <row r="99" spans="2:65" s="13" customFormat="1" ht="10.199999999999999">
      <c r="B99" s="156"/>
      <c r="D99" s="150" t="s">
        <v>174</v>
      </c>
      <c r="E99" s="157" t="s">
        <v>19</v>
      </c>
      <c r="F99" s="158" t="s">
        <v>302</v>
      </c>
      <c r="H99" s="159">
        <v>2.7E-2</v>
      </c>
      <c r="I99" s="160"/>
      <c r="L99" s="156"/>
      <c r="M99" s="161"/>
      <c r="T99" s="162"/>
      <c r="AT99" s="157" t="s">
        <v>174</v>
      </c>
      <c r="AU99" s="157" t="s">
        <v>81</v>
      </c>
      <c r="AV99" s="13" t="s">
        <v>81</v>
      </c>
      <c r="AW99" s="13" t="s">
        <v>33</v>
      </c>
      <c r="AX99" s="13" t="s">
        <v>71</v>
      </c>
      <c r="AY99" s="157" t="s">
        <v>163</v>
      </c>
    </row>
    <row r="100" spans="2:65" s="13" customFormat="1" ht="10.199999999999999">
      <c r="B100" s="156"/>
      <c r="D100" s="150" t="s">
        <v>174</v>
      </c>
      <c r="E100" s="157" t="s">
        <v>19</v>
      </c>
      <c r="F100" s="158" t="s">
        <v>302</v>
      </c>
      <c r="H100" s="159">
        <v>2.7E-2</v>
      </c>
      <c r="I100" s="160"/>
      <c r="L100" s="156"/>
      <c r="M100" s="161"/>
      <c r="T100" s="162"/>
      <c r="AT100" s="157" t="s">
        <v>174</v>
      </c>
      <c r="AU100" s="157" t="s">
        <v>81</v>
      </c>
      <c r="AV100" s="13" t="s">
        <v>81</v>
      </c>
      <c r="AW100" s="13" t="s">
        <v>33</v>
      </c>
      <c r="AX100" s="13" t="s">
        <v>71</v>
      </c>
      <c r="AY100" s="157" t="s">
        <v>163</v>
      </c>
    </row>
    <row r="101" spans="2:65" s="14" customFormat="1" ht="10.199999999999999">
      <c r="B101" s="163"/>
      <c r="D101" s="150" t="s">
        <v>174</v>
      </c>
      <c r="E101" s="164" t="s">
        <v>19</v>
      </c>
      <c r="F101" s="165" t="s">
        <v>177</v>
      </c>
      <c r="H101" s="166">
        <v>8.1000000000000003E-2</v>
      </c>
      <c r="I101" s="167"/>
      <c r="L101" s="163"/>
      <c r="M101" s="168"/>
      <c r="T101" s="169"/>
      <c r="AT101" s="164" t="s">
        <v>174</v>
      </c>
      <c r="AU101" s="164" t="s">
        <v>81</v>
      </c>
      <c r="AV101" s="14" t="s">
        <v>170</v>
      </c>
      <c r="AW101" s="14" t="s">
        <v>33</v>
      </c>
      <c r="AX101" s="14" t="s">
        <v>79</v>
      </c>
      <c r="AY101" s="164" t="s">
        <v>163</v>
      </c>
    </row>
    <row r="102" spans="2:65" s="1" customFormat="1" ht="16.5" customHeight="1">
      <c r="B102" s="33"/>
      <c r="C102" s="132" t="s">
        <v>81</v>
      </c>
      <c r="D102" s="132" t="s">
        <v>165</v>
      </c>
      <c r="E102" s="133" t="s">
        <v>303</v>
      </c>
      <c r="F102" s="134" t="s">
        <v>304</v>
      </c>
      <c r="G102" s="135" t="s">
        <v>185</v>
      </c>
      <c r="H102" s="136">
        <v>1.08</v>
      </c>
      <c r="I102" s="137"/>
      <c r="J102" s="138">
        <f>ROUND(I102*H102,2)</f>
        <v>0</v>
      </c>
      <c r="K102" s="134" t="s">
        <v>169</v>
      </c>
      <c r="L102" s="33"/>
      <c r="M102" s="139" t="s">
        <v>19</v>
      </c>
      <c r="N102" s="140" t="s">
        <v>42</v>
      </c>
      <c r="P102" s="141">
        <f>O102*H102</f>
        <v>0</v>
      </c>
      <c r="Q102" s="141">
        <v>2.64E-3</v>
      </c>
      <c r="R102" s="141">
        <f>Q102*H102</f>
        <v>2.8512000000000003E-3</v>
      </c>
      <c r="S102" s="141">
        <v>0</v>
      </c>
      <c r="T102" s="142">
        <f>S102*H102</f>
        <v>0</v>
      </c>
      <c r="AR102" s="143" t="s">
        <v>170</v>
      </c>
      <c r="AT102" s="143" t="s">
        <v>165</v>
      </c>
      <c r="AU102" s="143" t="s">
        <v>81</v>
      </c>
      <c r="AY102" s="18" t="s">
        <v>163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79</v>
      </c>
      <c r="BK102" s="144">
        <f>ROUND(I102*H102,2)</f>
        <v>0</v>
      </c>
      <c r="BL102" s="18" t="s">
        <v>170</v>
      </c>
      <c r="BM102" s="143" t="s">
        <v>305</v>
      </c>
    </row>
    <row r="103" spans="2:65" s="1" customFormat="1" ht="10.199999999999999">
      <c r="B103" s="33"/>
      <c r="D103" s="145" t="s">
        <v>172</v>
      </c>
      <c r="F103" s="146" t="s">
        <v>306</v>
      </c>
      <c r="I103" s="147"/>
      <c r="L103" s="33"/>
      <c r="M103" s="148"/>
      <c r="T103" s="54"/>
      <c r="AT103" s="18" t="s">
        <v>172</v>
      </c>
      <c r="AU103" s="18" t="s">
        <v>81</v>
      </c>
    </row>
    <row r="104" spans="2:65" s="12" customFormat="1" ht="10.199999999999999">
      <c r="B104" s="149"/>
      <c r="D104" s="150" t="s">
        <v>174</v>
      </c>
      <c r="E104" s="151" t="s">
        <v>19</v>
      </c>
      <c r="F104" s="152" t="s">
        <v>307</v>
      </c>
      <c r="H104" s="151" t="s">
        <v>19</v>
      </c>
      <c r="I104" s="153"/>
      <c r="L104" s="149"/>
      <c r="M104" s="154"/>
      <c r="T104" s="155"/>
      <c r="AT104" s="151" t="s">
        <v>174</v>
      </c>
      <c r="AU104" s="151" t="s">
        <v>81</v>
      </c>
      <c r="AV104" s="12" t="s">
        <v>79</v>
      </c>
      <c r="AW104" s="12" t="s">
        <v>33</v>
      </c>
      <c r="AX104" s="12" t="s">
        <v>71</v>
      </c>
      <c r="AY104" s="151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308</v>
      </c>
      <c r="H105" s="159">
        <v>0.36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308</v>
      </c>
      <c r="H106" s="159">
        <v>0.36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3" customFormat="1" ht="10.199999999999999">
      <c r="B107" s="156"/>
      <c r="D107" s="150" t="s">
        <v>174</v>
      </c>
      <c r="E107" s="157" t="s">
        <v>19</v>
      </c>
      <c r="F107" s="158" t="s">
        <v>308</v>
      </c>
      <c r="H107" s="159">
        <v>0.36</v>
      </c>
      <c r="I107" s="160"/>
      <c r="L107" s="156"/>
      <c r="M107" s="161"/>
      <c r="T107" s="162"/>
      <c r="AT107" s="157" t="s">
        <v>174</v>
      </c>
      <c r="AU107" s="157" t="s">
        <v>81</v>
      </c>
      <c r="AV107" s="13" t="s">
        <v>81</v>
      </c>
      <c r="AW107" s="13" t="s">
        <v>33</v>
      </c>
      <c r="AX107" s="13" t="s">
        <v>71</v>
      </c>
      <c r="AY107" s="157" t="s">
        <v>163</v>
      </c>
    </row>
    <row r="108" spans="2:65" s="14" customFormat="1" ht="10.199999999999999">
      <c r="B108" s="163"/>
      <c r="D108" s="150" t="s">
        <v>174</v>
      </c>
      <c r="E108" s="164" t="s">
        <v>19</v>
      </c>
      <c r="F108" s="165" t="s">
        <v>177</v>
      </c>
      <c r="H108" s="166">
        <v>1.08</v>
      </c>
      <c r="I108" s="167"/>
      <c r="L108" s="163"/>
      <c r="M108" s="168"/>
      <c r="T108" s="169"/>
      <c r="AT108" s="164" t="s">
        <v>174</v>
      </c>
      <c r="AU108" s="164" t="s">
        <v>81</v>
      </c>
      <c r="AV108" s="14" t="s">
        <v>170</v>
      </c>
      <c r="AW108" s="14" t="s">
        <v>33</v>
      </c>
      <c r="AX108" s="14" t="s">
        <v>79</v>
      </c>
      <c r="AY108" s="164" t="s">
        <v>163</v>
      </c>
    </row>
    <row r="109" spans="2:65" s="1" customFormat="1" ht="16.5" customHeight="1">
      <c r="B109" s="33"/>
      <c r="C109" s="132" t="s">
        <v>182</v>
      </c>
      <c r="D109" s="132" t="s">
        <v>165</v>
      </c>
      <c r="E109" s="133" t="s">
        <v>309</v>
      </c>
      <c r="F109" s="134" t="s">
        <v>310</v>
      </c>
      <c r="G109" s="135" t="s">
        <v>185</v>
      </c>
      <c r="H109" s="136">
        <v>1.08</v>
      </c>
      <c r="I109" s="137"/>
      <c r="J109" s="138">
        <f>ROUND(I109*H109,2)</f>
        <v>0</v>
      </c>
      <c r="K109" s="134" t="s">
        <v>169</v>
      </c>
      <c r="L109" s="33"/>
      <c r="M109" s="139" t="s">
        <v>19</v>
      </c>
      <c r="N109" s="140" t="s">
        <v>42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170</v>
      </c>
      <c r="AT109" s="143" t="s">
        <v>165</v>
      </c>
      <c r="AU109" s="143" t="s">
        <v>81</v>
      </c>
      <c r="AY109" s="18" t="s">
        <v>163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0</v>
      </c>
      <c r="BL109" s="18" t="s">
        <v>170</v>
      </c>
      <c r="BM109" s="143" t="s">
        <v>311</v>
      </c>
    </row>
    <row r="110" spans="2:65" s="1" customFormat="1" ht="10.199999999999999">
      <c r="B110" s="33"/>
      <c r="D110" s="145" t="s">
        <v>172</v>
      </c>
      <c r="F110" s="146" t="s">
        <v>312</v>
      </c>
      <c r="I110" s="147"/>
      <c r="L110" s="33"/>
      <c r="M110" s="148"/>
      <c r="T110" s="54"/>
      <c r="AT110" s="18" t="s">
        <v>172</v>
      </c>
      <c r="AU110" s="18" t="s">
        <v>81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307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308</v>
      </c>
      <c r="H112" s="159">
        <v>0.36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3" customFormat="1" ht="10.199999999999999">
      <c r="B113" s="156"/>
      <c r="D113" s="150" t="s">
        <v>174</v>
      </c>
      <c r="E113" s="157" t="s">
        <v>19</v>
      </c>
      <c r="F113" s="158" t="s">
        <v>308</v>
      </c>
      <c r="H113" s="159">
        <v>0.36</v>
      </c>
      <c r="I113" s="160"/>
      <c r="L113" s="156"/>
      <c r="M113" s="161"/>
      <c r="T113" s="162"/>
      <c r="AT113" s="157" t="s">
        <v>174</v>
      </c>
      <c r="AU113" s="157" t="s">
        <v>81</v>
      </c>
      <c r="AV113" s="13" t="s">
        <v>81</v>
      </c>
      <c r="AW113" s="13" t="s">
        <v>33</v>
      </c>
      <c r="AX113" s="13" t="s">
        <v>71</v>
      </c>
      <c r="AY113" s="157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308</v>
      </c>
      <c r="H114" s="159">
        <v>0.36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4" customFormat="1" ht="10.199999999999999">
      <c r="B115" s="163"/>
      <c r="D115" s="150" t="s">
        <v>174</v>
      </c>
      <c r="E115" s="164" t="s">
        <v>19</v>
      </c>
      <c r="F115" s="165" t="s">
        <v>177</v>
      </c>
      <c r="H115" s="166">
        <v>1.08</v>
      </c>
      <c r="I115" s="167"/>
      <c r="L115" s="163"/>
      <c r="M115" s="168"/>
      <c r="T115" s="169"/>
      <c r="AT115" s="164" t="s">
        <v>174</v>
      </c>
      <c r="AU115" s="164" t="s">
        <v>81</v>
      </c>
      <c r="AV115" s="14" t="s">
        <v>170</v>
      </c>
      <c r="AW115" s="14" t="s">
        <v>33</v>
      </c>
      <c r="AX115" s="14" t="s">
        <v>79</v>
      </c>
      <c r="AY115" s="164" t="s">
        <v>163</v>
      </c>
    </row>
    <row r="116" spans="2:65" s="1" customFormat="1" ht="16.5" customHeight="1">
      <c r="B116" s="33"/>
      <c r="C116" s="132" t="s">
        <v>170</v>
      </c>
      <c r="D116" s="132" t="s">
        <v>165</v>
      </c>
      <c r="E116" s="133" t="s">
        <v>313</v>
      </c>
      <c r="F116" s="134" t="s">
        <v>314</v>
      </c>
      <c r="G116" s="135" t="s">
        <v>225</v>
      </c>
      <c r="H116" s="136">
        <v>3.0000000000000001E-3</v>
      </c>
      <c r="I116" s="137"/>
      <c r="J116" s="138">
        <f>ROUND(I116*H116,2)</f>
        <v>0</v>
      </c>
      <c r="K116" s="134" t="s">
        <v>169</v>
      </c>
      <c r="L116" s="33"/>
      <c r="M116" s="139" t="s">
        <v>19</v>
      </c>
      <c r="N116" s="140" t="s">
        <v>42</v>
      </c>
      <c r="P116" s="141">
        <f>O116*H116</f>
        <v>0</v>
      </c>
      <c r="Q116" s="141">
        <v>1.06277</v>
      </c>
      <c r="R116" s="141">
        <f>Q116*H116</f>
        <v>3.1883100000000002E-3</v>
      </c>
      <c r="S116" s="141">
        <v>0</v>
      </c>
      <c r="T116" s="142">
        <f>S116*H116</f>
        <v>0</v>
      </c>
      <c r="AR116" s="143" t="s">
        <v>170</v>
      </c>
      <c r="AT116" s="143" t="s">
        <v>165</v>
      </c>
      <c r="AU116" s="143" t="s">
        <v>81</v>
      </c>
      <c r="AY116" s="18" t="s">
        <v>163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79</v>
      </c>
      <c r="BK116" s="144">
        <f>ROUND(I116*H116,2)</f>
        <v>0</v>
      </c>
      <c r="BL116" s="18" t="s">
        <v>170</v>
      </c>
      <c r="BM116" s="143" t="s">
        <v>315</v>
      </c>
    </row>
    <row r="117" spans="2:65" s="1" customFormat="1" ht="10.199999999999999">
      <c r="B117" s="33"/>
      <c r="D117" s="145" t="s">
        <v>172</v>
      </c>
      <c r="F117" s="146" t="s">
        <v>316</v>
      </c>
      <c r="I117" s="147"/>
      <c r="L117" s="33"/>
      <c r="M117" s="148"/>
      <c r="T117" s="54"/>
      <c r="AT117" s="18" t="s">
        <v>172</v>
      </c>
      <c r="AU117" s="18" t="s">
        <v>81</v>
      </c>
    </row>
    <row r="118" spans="2:65" s="12" customFormat="1" ht="10.199999999999999">
      <c r="B118" s="149"/>
      <c r="D118" s="150" t="s">
        <v>174</v>
      </c>
      <c r="E118" s="151" t="s">
        <v>19</v>
      </c>
      <c r="F118" s="152" t="s">
        <v>301</v>
      </c>
      <c r="H118" s="151" t="s">
        <v>19</v>
      </c>
      <c r="I118" s="153"/>
      <c r="L118" s="149"/>
      <c r="M118" s="154"/>
      <c r="T118" s="155"/>
      <c r="AT118" s="151" t="s">
        <v>174</v>
      </c>
      <c r="AU118" s="151" t="s">
        <v>81</v>
      </c>
      <c r="AV118" s="12" t="s">
        <v>79</v>
      </c>
      <c r="AW118" s="12" t="s">
        <v>33</v>
      </c>
      <c r="AX118" s="12" t="s">
        <v>71</v>
      </c>
      <c r="AY118" s="151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317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318</v>
      </c>
      <c r="H120" s="159">
        <v>1E-3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3" customFormat="1" ht="10.199999999999999">
      <c r="B121" s="156"/>
      <c r="D121" s="150" t="s">
        <v>174</v>
      </c>
      <c r="E121" s="157" t="s">
        <v>19</v>
      </c>
      <c r="F121" s="158" t="s">
        <v>318</v>
      </c>
      <c r="H121" s="159">
        <v>1E-3</v>
      </c>
      <c r="I121" s="160"/>
      <c r="L121" s="156"/>
      <c r="M121" s="161"/>
      <c r="T121" s="162"/>
      <c r="AT121" s="157" t="s">
        <v>174</v>
      </c>
      <c r="AU121" s="157" t="s">
        <v>81</v>
      </c>
      <c r="AV121" s="13" t="s">
        <v>81</v>
      </c>
      <c r="AW121" s="13" t="s">
        <v>33</v>
      </c>
      <c r="AX121" s="13" t="s">
        <v>71</v>
      </c>
      <c r="AY121" s="157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318</v>
      </c>
      <c r="H122" s="159">
        <v>1E-3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4" customFormat="1" ht="10.199999999999999">
      <c r="B123" s="163"/>
      <c r="D123" s="150" t="s">
        <v>174</v>
      </c>
      <c r="E123" s="164" t="s">
        <v>19</v>
      </c>
      <c r="F123" s="165" t="s">
        <v>177</v>
      </c>
      <c r="H123" s="166">
        <v>3.0000000000000001E-3</v>
      </c>
      <c r="I123" s="167"/>
      <c r="L123" s="163"/>
      <c r="M123" s="168"/>
      <c r="T123" s="169"/>
      <c r="AT123" s="164" t="s">
        <v>174</v>
      </c>
      <c r="AU123" s="164" t="s">
        <v>81</v>
      </c>
      <c r="AV123" s="14" t="s">
        <v>170</v>
      </c>
      <c r="AW123" s="14" t="s">
        <v>33</v>
      </c>
      <c r="AX123" s="14" t="s">
        <v>79</v>
      </c>
      <c r="AY123" s="164" t="s">
        <v>163</v>
      </c>
    </row>
    <row r="124" spans="2:65" s="11" customFormat="1" ht="22.8" customHeight="1">
      <c r="B124" s="120"/>
      <c r="D124" s="121" t="s">
        <v>70</v>
      </c>
      <c r="E124" s="130" t="s">
        <v>319</v>
      </c>
      <c r="F124" s="130" t="s">
        <v>320</v>
      </c>
      <c r="I124" s="123"/>
      <c r="J124" s="131">
        <f>BK124</f>
        <v>0</v>
      </c>
      <c r="L124" s="120"/>
      <c r="M124" s="125"/>
      <c r="P124" s="126">
        <f>SUM(P125:P126)</f>
        <v>0</v>
      </c>
      <c r="R124" s="126">
        <f>SUM(R125:R126)</f>
        <v>0</v>
      </c>
      <c r="T124" s="127">
        <f>SUM(T125:T126)</f>
        <v>0</v>
      </c>
      <c r="AR124" s="121" t="s">
        <v>79</v>
      </c>
      <c r="AT124" s="128" t="s">
        <v>70</v>
      </c>
      <c r="AU124" s="128" t="s">
        <v>79</v>
      </c>
      <c r="AY124" s="121" t="s">
        <v>163</v>
      </c>
      <c r="BK124" s="129">
        <f>SUM(BK125:BK126)</f>
        <v>0</v>
      </c>
    </row>
    <row r="125" spans="2:65" s="1" customFormat="1" ht="37.799999999999997" customHeight="1">
      <c r="B125" s="33"/>
      <c r="C125" s="132" t="s">
        <v>195</v>
      </c>
      <c r="D125" s="132" t="s">
        <v>165</v>
      </c>
      <c r="E125" s="133" t="s">
        <v>321</v>
      </c>
      <c r="F125" s="134" t="s">
        <v>322</v>
      </c>
      <c r="G125" s="135" t="s">
        <v>225</v>
      </c>
      <c r="H125" s="136">
        <v>0.20899999999999999</v>
      </c>
      <c r="I125" s="137"/>
      <c r="J125" s="138">
        <f>ROUND(I125*H125,2)</f>
        <v>0</v>
      </c>
      <c r="K125" s="134" t="s">
        <v>169</v>
      </c>
      <c r="L125" s="33"/>
      <c r="M125" s="139" t="s">
        <v>19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170</v>
      </c>
      <c r="AT125" s="143" t="s">
        <v>165</v>
      </c>
      <c r="AU125" s="143" t="s">
        <v>81</v>
      </c>
      <c r="AY125" s="18" t="s">
        <v>163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0</v>
      </c>
      <c r="BL125" s="18" t="s">
        <v>170</v>
      </c>
      <c r="BM125" s="143" t="s">
        <v>323</v>
      </c>
    </row>
    <row r="126" spans="2:65" s="1" customFormat="1" ht="10.199999999999999">
      <c r="B126" s="33"/>
      <c r="D126" s="145" t="s">
        <v>172</v>
      </c>
      <c r="F126" s="146" t="s">
        <v>324</v>
      </c>
      <c r="I126" s="147"/>
      <c r="L126" s="33"/>
      <c r="M126" s="148"/>
      <c r="T126" s="54"/>
      <c r="AT126" s="18" t="s">
        <v>172</v>
      </c>
      <c r="AU126" s="18" t="s">
        <v>81</v>
      </c>
    </row>
    <row r="127" spans="2:65" s="11" customFormat="1" ht="25.95" customHeight="1">
      <c r="B127" s="120"/>
      <c r="D127" s="121" t="s">
        <v>70</v>
      </c>
      <c r="E127" s="122" t="s">
        <v>325</v>
      </c>
      <c r="F127" s="122" t="s">
        <v>326</v>
      </c>
      <c r="I127" s="123"/>
      <c r="J127" s="124">
        <f>BK127</f>
        <v>0</v>
      </c>
      <c r="L127" s="120"/>
      <c r="M127" s="125"/>
      <c r="P127" s="126">
        <f>P128+P149</f>
        <v>0</v>
      </c>
      <c r="R127" s="126">
        <f>R128+R149</f>
        <v>8.2099950000000005E-2</v>
      </c>
      <c r="T127" s="127">
        <f>T128+T149</f>
        <v>0</v>
      </c>
      <c r="AR127" s="121" t="s">
        <v>81</v>
      </c>
      <c r="AT127" s="128" t="s">
        <v>70</v>
      </c>
      <c r="AU127" s="128" t="s">
        <v>71</v>
      </c>
      <c r="AY127" s="121" t="s">
        <v>163</v>
      </c>
      <c r="BK127" s="129">
        <f>BK128+BK149</f>
        <v>0</v>
      </c>
    </row>
    <row r="128" spans="2:65" s="11" customFormat="1" ht="22.8" customHeight="1">
      <c r="B128" s="120"/>
      <c r="D128" s="121" t="s">
        <v>70</v>
      </c>
      <c r="E128" s="130" t="s">
        <v>327</v>
      </c>
      <c r="F128" s="130" t="s">
        <v>328</v>
      </c>
      <c r="I128" s="123"/>
      <c r="J128" s="131">
        <f>BK128</f>
        <v>0</v>
      </c>
      <c r="L128" s="120"/>
      <c r="M128" s="125"/>
      <c r="P128" s="126">
        <f>SUM(P129:P148)</f>
        <v>0</v>
      </c>
      <c r="R128" s="126">
        <f>SUM(R129:R148)</f>
        <v>7.737724E-2</v>
      </c>
      <c r="T128" s="127">
        <f>SUM(T129:T148)</f>
        <v>0</v>
      </c>
      <c r="AR128" s="121" t="s">
        <v>81</v>
      </c>
      <c r="AT128" s="128" t="s">
        <v>70</v>
      </c>
      <c r="AU128" s="128" t="s">
        <v>79</v>
      </c>
      <c r="AY128" s="121" t="s">
        <v>163</v>
      </c>
      <c r="BK128" s="129">
        <f>SUM(BK129:BK148)</f>
        <v>0</v>
      </c>
    </row>
    <row r="129" spans="2:65" s="1" customFormat="1" ht="16.5" customHeight="1">
      <c r="B129" s="33"/>
      <c r="C129" s="132" t="s">
        <v>201</v>
      </c>
      <c r="D129" s="132" t="s">
        <v>165</v>
      </c>
      <c r="E129" s="133" t="s">
        <v>329</v>
      </c>
      <c r="F129" s="134" t="s">
        <v>330</v>
      </c>
      <c r="G129" s="135" t="s">
        <v>331</v>
      </c>
      <c r="H129" s="136">
        <v>72.953999999999994</v>
      </c>
      <c r="I129" s="137"/>
      <c r="J129" s="138">
        <f>ROUND(I129*H129,2)</f>
        <v>0</v>
      </c>
      <c r="K129" s="134" t="s">
        <v>169</v>
      </c>
      <c r="L129" s="33"/>
      <c r="M129" s="139" t="s">
        <v>19</v>
      </c>
      <c r="N129" s="140" t="s">
        <v>42</v>
      </c>
      <c r="P129" s="141">
        <f>O129*H129</f>
        <v>0</v>
      </c>
      <c r="Q129" s="141">
        <v>6.0000000000000002E-5</v>
      </c>
      <c r="R129" s="141">
        <f>Q129*H129</f>
        <v>4.3772400000000001E-3</v>
      </c>
      <c r="S129" s="141">
        <v>0</v>
      </c>
      <c r="T129" s="142">
        <f>S129*H129</f>
        <v>0</v>
      </c>
      <c r="AR129" s="143" t="s">
        <v>266</v>
      </c>
      <c r="AT129" s="143" t="s">
        <v>165</v>
      </c>
      <c r="AU129" s="143" t="s">
        <v>81</v>
      </c>
      <c r="AY129" s="18" t="s">
        <v>163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266</v>
      </c>
      <c r="BM129" s="143" t="s">
        <v>332</v>
      </c>
    </row>
    <row r="130" spans="2:65" s="1" customFormat="1" ht="10.199999999999999">
      <c r="B130" s="33"/>
      <c r="D130" s="145" t="s">
        <v>172</v>
      </c>
      <c r="F130" s="146" t="s">
        <v>333</v>
      </c>
      <c r="I130" s="147"/>
      <c r="L130" s="33"/>
      <c r="M130" s="148"/>
      <c r="T130" s="54"/>
      <c r="AT130" s="18" t="s">
        <v>172</v>
      </c>
      <c r="AU130" s="18" t="s">
        <v>81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301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334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335</v>
      </c>
      <c r="H133" s="159">
        <v>72.245999999999995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2" customFormat="1" ht="10.199999999999999">
      <c r="B134" s="149"/>
      <c r="D134" s="150" t="s">
        <v>174</v>
      </c>
      <c r="E134" s="151" t="s">
        <v>19</v>
      </c>
      <c r="F134" s="152" t="s">
        <v>336</v>
      </c>
      <c r="H134" s="151" t="s">
        <v>19</v>
      </c>
      <c r="I134" s="153"/>
      <c r="L134" s="149"/>
      <c r="M134" s="154"/>
      <c r="T134" s="155"/>
      <c r="AT134" s="151" t="s">
        <v>174</v>
      </c>
      <c r="AU134" s="151" t="s">
        <v>81</v>
      </c>
      <c r="AV134" s="12" t="s">
        <v>79</v>
      </c>
      <c r="AW134" s="12" t="s">
        <v>33</v>
      </c>
      <c r="AX134" s="12" t="s">
        <v>71</v>
      </c>
      <c r="AY134" s="151" t="s">
        <v>163</v>
      </c>
    </row>
    <row r="135" spans="2:65" s="13" customFormat="1" ht="10.199999999999999">
      <c r="B135" s="156"/>
      <c r="D135" s="150" t="s">
        <v>174</v>
      </c>
      <c r="E135" s="157" t="s">
        <v>19</v>
      </c>
      <c r="F135" s="158" t="s">
        <v>337</v>
      </c>
      <c r="H135" s="159">
        <v>0.70799999999999996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33</v>
      </c>
      <c r="AX135" s="13" t="s">
        <v>71</v>
      </c>
      <c r="AY135" s="157" t="s">
        <v>163</v>
      </c>
    </row>
    <row r="136" spans="2:65" s="14" customFormat="1" ht="10.199999999999999">
      <c r="B136" s="163"/>
      <c r="D136" s="150" t="s">
        <v>174</v>
      </c>
      <c r="E136" s="164" t="s">
        <v>19</v>
      </c>
      <c r="F136" s="165" t="s">
        <v>177</v>
      </c>
      <c r="H136" s="166">
        <v>72.953999999999994</v>
      </c>
      <c r="I136" s="167"/>
      <c r="L136" s="163"/>
      <c r="M136" s="168"/>
      <c r="T136" s="169"/>
      <c r="AT136" s="164" t="s">
        <v>174</v>
      </c>
      <c r="AU136" s="164" t="s">
        <v>81</v>
      </c>
      <c r="AV136" s="14" t="s">
        <v>170</v>
      </c>
      <c r="AW136" s="14" t="s">
        <v>33</v>
      </c>
      <c r="AX136" s="14" t="s">
        <v>79</v>
      </c>
      <c r="AY136" s="164" t="s">
        <v>163</v>
      </c>
    </row>
    <row r="137" spans="2:65" s="1" customFormat="1" ht="16.5" customHeight="1">
      <c r="B137" s="33"/>
      <c r="C137" s="178" t="s">
        <v>211</v>
      </c>
      <c r="D137" s="178" t="s">
        <v>241</v>
      </c>
      <c r="E137" s="179" t="s">
        <v>338</v>
      </c>
      <c r="F137" s="180" t="s">
        <v>339</v>
      </c>
      <c r="G137" s="181" t="s">
        <v>225</v>
      </c>
      <c r="H137" s="182">
        <v>7.1999999999999995E-2</v>
      </c>
      <c r="I137" s="183"/>
      <c r="J137" s="184">
        <f>ROUND(I137*H137,2)</f>
        <v>0</v>
      </c>
      <c r="K137" s="180" t="s">
        <v>169</v>
      </c>
      <c r="L137" s="185"/>
      <c r="M137" s="186" t="s">
        <v>19</v>
      </c>
      <c r="N137" s="187" t="s">
        <v>42</v>
      </c>
      <c r="P137" s="141">
        <f>O137*H137</f>
        <v>0</v>
      </c>
      <c r="Q137" s="141">
        <v>1</v>
      </c>
      <c r="R137" s="141">
        <f>Q137*H137</f>
        <v>7.1999999999999995E-2</v>
      </c>
      <c r="S137" s="141">
        <v>0</v>
      </c>
      <c r="T137" s="142">
        <f>S137*H137</f>
        <v>0</v>
      </c>
      <c r="AR137" s="143" t="s">
        <v>340</v>
      </c>
      <c r="AT137" s="143" t="s">
        <v>241</v>
      </c>
      <c r="AU137" s="143" t="s">
        <v>81</v>
      </c>
      <c r="AY137" s="18" t="s">
        <v>163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79</v>
      </c>
      <c r="BK137" s="144">
        <f>ROUND(I137*H137,2)</f>
        <v>0</v>
      </c>
      <c r="BL137" s="18" t="s">
        <v>266</v>
      </c>
      <c r="BM137" s="143" t="s">
        <v>341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301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334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342</v>
      </c>
      <c r="H140" s="159">
        <v>7.1999999999999995E-2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4" customFormat="1" ht="10.199999999999999">
      <c r="B141" s="163"/>
      <c r="D141" s="150" t="s">
        <v>174</v>
      </c>
      <c r="E141" s="164" t="s">
        <v>19</v>
      </c>
      <c r="F141" s="165" t="s">
        <v>177</v>
      </c>
      <c r="H141" s="166">
        <v>7.1999999999999995E-2</v>
      </c>
      <c r="I141" s="167"/>
      <c r="L141" s="163"/>
      <c r="M141" s="168"/>
      <c r="T141" s="169"/>
      <c r="AT141" s="164" t="s">
        <v>174</v>
      </c>
      <c r="AU141" s="164" t="s">
        <v>81</v>
      </c>
      <c r="AV141" s="14" t="s">
        <v>170</v>
      </c>
      <c r="AW141" s="14" t="s">
        <v>33</v>
      </c>
      <c r="AX141" s="14" t="s">
        <v>79</v>
      </c>
      <c r="AY141" s="164" t="s">
        <v>163</v>
      </c>
    </row>
    <row r="142" spans="2:65" s="1" customFormat="1" ht="16.5" customHeight="1">
      <c r="B142" s="33"/>
      <c r="C142" s="178" t="s">
        <v>176</v>
      </c>
      <c r="D142" s="178" t="s">
        <v>241</v>
      </c>
      <c r="E142" s="179" t="s">
        <v>343</v>
      </c>
      <c r="F142" s="180" t="s">
        <v>344</v>
      </c>
      <c r="G142" s="181" t="s">
        <v>225</v>
      </c>
      <c r="H142" s="182">
        <v>1E-3</v>
      </c>
      <c r="I142" s="183"/>
      <c r="J142" s="184">
        <f>ROUND(I142*H142,2)</f>
        <v>0</v>
      </c>
      <c r="K142" s="180" t="s">
        <v>169</v>
      </c>
      <c r="L142" s="185"/>
      <c r="M142" s="186" t="s">
        <v>19</v>
      </c>
      <c r="N142" s="187" t="s">
        <v>42</v>
      </c>
      <c r="P142" s="141">
        <f>O142*H142</f>
        <v>0</v>
      </c>
      <c r="Q142" s="141">
        <v>1</v>
      </c>
      <c r="R142" s="141">
        <f>Q142*H142</f>
        <v>1E-3</v>
      </c>
      <c r="S142" s="141">
        <v>0</v>
      </c>
      <c r="T142" s="142">
        <f>S142*H142</f>
        <v>0</v>
      </c>
      <c r="AR142" s="143" t="s">
        <v>340</v>
      </c>
      <c r="AT142" s="143" t="s">
        <v>241</v>
      </c>
      <c r="AU142" s="143" t="s">
        <v>81</v>
      </c>
      <c r="AY142" s="18" t="s">
        <v>163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79</v>
      </c>
      <c r="BK142" s="144">
        <f>ROUND(I142*H142,2)</f>
        <v>0</v>
      </c>
      <c r="BL142" s="18" t="s">
        <v>266</v>
      </c>
      <c r="BM142" s="143" t="s">
        <v>345</v>
      </c>
    </row>
    <row r="143" spans="2:65" s="12" customFormat="1" ht="10.199999999999999">
      <c r="B143" s="149"/>
      <c r="D143" s="150" t="s">
        <v>174</v>
      </c>
      <c r="E143" s="151" t="s">
        <v>19</v>
      </c>
      <c r="F143" s="152" t="s">
        <v>301</v>
      </c>
      <c r="H143" s="151" t="s">
        <v>19</v>
      </c>
      <c r="I143" s="153"/>
      <c r="L143" s="149"/>
      <c r="M143" s="154"/>
      <c r="T143" s="155"/>
      <c r="AT143" s="151" t="s">
        <v>174</v>
      </c>
      <c r="AU143" s="151" t="s">
        <v>81</v>
      </c>
      <c r="AV143" s="12" t="s">
        <v>79</v>
      </c>
      <c r="AW143" s="12" t="s">
        <v>33</v>
      </c>
      <c r="AX143" s="12" t="s">
        <v>71</v>
      </c>
      <c r="AY143" s="151" t="s">
        <v>163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336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3" customFormat="1" ht="10.199999999999999">
      <c r="B145" s="156"/>
      <c r="D145" s="150" t="s">
        <v>174</v>
      </c>
      <c r="E145" s="157" t="s">
        <v>19</v>
      </c>
      <c r="F145" s="158" t="s">
        <v>346</v>
      </c>
      <c r="H145" s="159">
        <v>1E-3</v>
      </c>
      <c r="I145" s="160"/>
      <c r="L145" s="156"/>
      <c r="M145" s="161"/>
      <c r="T145" s="162"/>
      <c r="AT145" s="157" t="s">
        <v>174</v>
      </c>
      <c r="AU145" s="157" t="s">
        <v>81</v>
      </c>
      <c r="AV145" s="13" t="s">
        <v>81</v>
      </c>
      <c r="AW145" s="13" t="s">
        <v>33</v>
      </c>
      <c r="AX145" s="13" t="s">
        <v>71</v>
      </c>
      <c r="AY145" s="157" t="s">
        <v>163</v>
      </c>
    </row>
    <row r="146" spans="2:65" s="14" customFormat="1" ht="10.199999999999999">
      <c r="B146" s="163"/>
      <c r="D146" s="150" t="s">
        <v>174</v>
      </c>
      <c r="E146" s="164" t="s">
        <v>19</v>
      </c>
      <c r="F146" s="165" t="s">
        <v>177</v>
      </c>
      <c r="H146" s="166">
        <v>1E-3</v>
      </c>
      <c r="I146" s="167"/>
      <c r="L146" s="163"/>
      <c r="M146" s="168"/>
      <c r="T146" s="169"/>
      <c r="AT146" s="164" t="s">
        <v>174</v>
      </c>
      <c r="AU146" s="164" t="s">
        <v>81</v>
      </c>
      <c r="AV146" s="14" t="s">
        <v>170</v>
      </c>
      <c r="AW146" s="14" t="s">
        <v>33</v>
      </c>
      <c r="AX146" s="14" t="s">
        <v>79</v>
      </c>
      <c r="AY146" s="164" t="s">
        <v>163</v>
      </c>
    </row>
    <row r="147" spans="2:65" s="1" customFormat="1" ht="24.15" customHeight="1">
      <c r="B147" s="33"/>
      <c r="C147" s="132" t="s">
        <v>222</v>
      </c>
      <c r="D147" s="132" t="s">
        <v>165</v>
      </c>
      <c r="E147" s="133" t="s">
        <v>347</v>
      </c>
      <c r="F147" s="134" t="s">
        <v>348</v>
      </c>
      <c r="G147" s="135" t="s">
        <v>225</v>
      </c>
      <c r="H147" s="136">
        <v>7.6999999999999999E-2</v>
      </c>
      <c r="I147" s="137"/>
      <c r="J147" s="138">
        <f>ROUND(I147*H147,2)</f>
        <v>0</v>
      </c>
      <c r="K147" s="134" t="s">
        <v>169</v>
      </c>
      <c r="L147" s="33"/>
      <c r="M147" s="139" t="s">
        <v>19</v>
      </c>
      <c r="N147" s="140" t="s">
        <v>42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266</v>
      </c>
      <c r="AT147" s="143" t="s">
        <v>165</v>
      </c>
      <c r="AU147" s="143" t="s">
        <v>81</v>
      </c>
      <c r="AY147" s="18" t="s">
        <v>163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0</v>
      </c>
      <c r="BL147" s="18" t="s">
        <v>266</v>
      </c>
      <c r="BM147" s="143" t="s">
        <v>349</v>
      </c>
    </row>
    <row r="148" spans="2:65" s="1" customFormat="1" ht="10.199999999999999">
      <c r="B148" s="33"/>
      <c r="D148" s="145" t="s">
        <v>172</v>
      </c>
      <c r="F148" s="146" t="s">
        <v>350</v>
      </c>
      <c r="I148" s="147"/>
      <c r="L148" s="33"/>
      <c r="M148" s="148"/>
      <c r="T148" s="54"/>
      <c r="AT148" s="18" t="s">
        <v>172</v>
      </c>
      <c r="AU148" s="18" t="s">
        <v>81</v>
      </c>
    </row>
    <row r="149" spans="2:65" s="11" customFormat="1" ht="22.8" customHeight="1">
      <c r="B149" s="120"/>
      <c r="D149" s="121" t="s">
        <v>70</v>
      </c>
      <c r="E149" s="130" t="s">
        <v>351</v>
      </c>
      <c r="F149" s="130" t="s">
        <v>352</v>
      </c>
      <c r="I149" s="123"/>
      <c r="J149" s="131">
        <f>BK149</f>
        <v>0</v>
      </c>
      <c r="L149" s="120"/>
      <c r="M149" s="125"/>
      <c r="P149" s="126">
        <f>SUM(P150:P167)</f>
        <v>0</v>
      </c>
      <c r="R149" s="126">
        <f>SUM(R150:R167)</f>
        <v>4.7227100000000006E-3</v>
      </c>
      <c r="T149" s="127">
        <f>SUM(T150:T167)</f>
        <v>0</v>
      </c>
      <c r="AR149" s="121" t="s">
        <v>81</v>
      </c>
      <c r="AT149" s="128" t="s">
        <v>70</v>
      </c>
      <c r="AU149" s="128" t="s">
        <v>79</v>
      </c>
      <c r="AY149" s="121" t="s">
        <v>163</v>
      </c>
      <c r="BK149" s="129">
        <f>SUM(BK150:BK167)</f>
        <v>0</v>
      </c>
    </row>
    <row r="150" spans="2:65" s="1" customFormat="1" ht="24.15" customHeight="1">
      <c r="B150" s="33"/>
      <c r="C150" s="132" t="s">
        <v>231</v>
      </c>
      <c r="D150" s="132" t="s">
        <v>165</v>
      </c>
      <c r="E150" s="133" t="s">
        <v>353</v>
      </c>
      <c r="F150" s="134" t="s">
        <v>354</v>
      </c>
      <c r="G150" s="135" t="s">
        <v>185</v>
      </c>
      <c r="H150" s="136">
        <v>2.4470000000000001</v>
      </c>
      <c r="I150" s="137"/>
      <c r="J150" s="138">
        <f>ROUND(I150*H150,2)</f>
        <v>0</v>
      </c>
      <c r="K150" s="134" t="s">
        <v>169</v>
      </c>
      <c r="L150" s="33"/>
      <c r="M150" s="139" t="s">
        <v>19</v>
      </c>
      <c r="N150" s="140" t="s">
        <v>42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266</v>
      </c>
      <c r="AT150" s="143" t="s">
        <v>165</v>
      </c>
      <c r="AU150" s="143" t="s">
        <v>81</v>
      </c>
      <c r="AY150" s="18" t="s">
        <v>163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79</v>
      </c>
      <c r="BK150" s="144">
        <f>ROUND(I150*H150,2)</f>
        <v>0</v>
      </c>
      <c r="BL150" s="18" t="s">
        <v>266</v>
      </c>
      <c r="BM150" s="143" t="s">
        <v>355</v>
      </c>
    </row>
    <row r="151" spans="2:65" s="1" customFormat="1" ht="10.199999999999999">
      <c r="B151" s="33"/>
      <c r="D151" s="145" t="s">
        <v>172</v>
      </c>
      <c r="F151" s="146" t="s">
        <v>356</v>
      </c>
      <c r="I151" s="147"/>
      <c r="L151" s="33"/>
      <c r="M151" s="148"/>
      <c r="T151" s="54"/>
      <c r="AT151" s="18" t="s">
        <v>172</v>
      </c>
      <c r="AU151" s="18" t="s">
        <v>81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301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334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3" customFormat="1" ht="10.199999999999999">
      <c r="B154" s="156"/>
      <c r="D154" s="150" t="s">
        <v>174</v>
      </c>
      <c r="E154" s="157" t="s">
        <v>19</v>
      </c>
      <c r="F154" s="158" t="s">
        <v>357</v>
      </c>
      <c r="H154" s="159">
        <v>2.4470000000000001</v>
      </c>
      <c r="I154" s="160"/>
      <c r="L154" s="156"/>
      <c r="M154" s="161"/>
      <c r="T154" s="162"/>
      <c r="AT154" s="157" t="s">
        <v>174</v>
      </c>
      <c r="AU154" s="157" t="s">
        <v>81</v>
      </c>
      <c r="AV154" s="13" t="s">
        <v>81</v>
      </c>
      <c r="AW154" s="13" t="s">
        <v>33</v>
      </c>
      <c r="AX154" s="13" t="s">
        <v>71</v>
      </c>
      <c r="AY154" s="157" t="s">
        <v>163</v>
      </c>
    </row>
    <row r="155" spans="2:65" s="14" customFormat="1" ht="10.199999999999999">
      <c r="B155" s="163"/>
      <c r="D155" s="150" t="s">
        <v>174</v>
      </c>
      <c r="E155" s="164" t="s">
        <v>19</v>
      </c>
      <c r="F155" s="165" t="s">
        <v>177</v>
      </c>
      <c r="H155" s="166">
        <v>2.4470000000000001</v>
      </c>
      <c r="I155" s="167"/>
      <c r="L155" s="163"/>
      <c r="M155" s="168"/>
      <c r="T155" s="169"/>
      <c r="AT155" s="164" t="s">
        <v>174</v>
      </c>
      <c r="AU155" s="164" t="s">
        <v>81</v>
      </c>
      <c r="AV155" s="14" t="s">
        <v>170</v>
      </c>
      <c r="AW155" s="14" t="s">
        <v>33</v>
      </c>
      <c r="AX155" s="14" t="s">
        <v>79</v>
      </c>
      <c r="AY155" s="164" t="s">
        <v>163</v>
      </c>
    </row>
    <row r="156" spans="2:65" s="1" customFormat="1" ht="16.5" customHeight="1">
      <c r="B156" s="33"/>
      <c r="C156" s="132" t="s">
        <v>236</v>
      </c>
      <c r="D156" s="132" t="s">
        <v>165</v>
      </c>
      <c r="E156" s="133" t="s">
        <v>358</v>
      </c>
      <c r="F156" s="134" t="s">
        <v>359</v>
      </c>
      <c r="G156" s="135" t="s">
        <v>185</v>
      </c>
      <c r="H156" s="136">
        <v>2.4470000000000001</v>
      </c>
      <c r="I156" s="137"/>
      <c r="J156" s="138">
        <f>ROUND(I156*H156,2)</f>
        <v>0</v>
      </c>
      <c r="K156" s="134" t="s">
        <v>169</v>
      </c>
      <c r="L156" s="33"/>
      <c r="M156" s="139" t="s">
        <v>19</v>
      </c>
      <c r="N156" s="140" t="s">
        <v>42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266</v>
      </c>
      <c r="AT156" s="143" t="s">
        <v>165</v>
      </c>
      <c r="AU156" s="143" t="s">
        <v>81</v>
      </c>
      <c r="AY156" s="18" t="s">
        <v>163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79</v>
      </c>
      <c r="BK156" s="144">
        <f>ROUND(I156*H156,2)</f>
        <v>0</v>
      </c>
      <c r="BL156" s="18" t="s">
        <v>266</v>
      </c>
      <c r="BM156" s="143" t="s">
        <v>360</v>
      </c>
    </row>
    <row r="157" spans="2:65" s="1" customFormat="1" ht="10.199999999999999">
      <c r="B157" s="33"/>
      <c r="D157" s="145" t="s">
        <v>172</v>
      </c>
      <c r="F157" s="146" t="s">
        <v>361</v>
      </c>
      <c r="I157" s="147"/>
      <c r="L157" s="33"/>
      <c r="M157" s="148"/>
      <c r="T157" s="54"/>
      <c r="AT157" s="18" t="s">
        <v>172</v>
      </c>
      <c r="AU157" s="18" t="s">
        <v>81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301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2" customFormat="1" ht="10.199999999999999">
      <c r="B159" s="149"/>
      <c r="D159" s="150" t="s">
        <v>174</v>
      </c>
      <c r="E159" s="151" t="s">
        <v>19</v>
      </c>
      <c r="F159" s="152" t="s">
        <v>334</v>
      </c>
      <c r="H159" s="151" t="s">
        <v>19</v>
      </c>
      <c r="I159" s="153"/>
      <c r="L159" s="149"/>
      <c r="M159" s="154"/>
      <c r="T159" s="155"/>
      <c r="AT159" s="151" t="s">
        <v>174</v>
      </c>
      <c r="AU159" s="151" t="s">
        <v>81</v>
      </c>
      <c r="AV159" s="12" t="s">
        <v>79</v>
      </c>
      <c r="AW159" s="12" t="s">
        <v>33</v>
      </c>
      <c r="AX159" s="12" t="s">
        <v>71</v>
      </c>
      <c r="AY159" s="151" t="s">
        <v>163</v>
      </c>
    </row>
    <row r="160" spans="2:65" s="13" customFormat="1" ht="10.199999999999999">
      <c r="B160" s="156"/>
      <c r="D160" s="150" t="s">
        <v>174</v>
      </c>
      <c r="E160" s="157" t="s">
        <v>19</v>
      </c>
      <c r="F160" s="158" t="s">
        <v>357</v>
      </c>
      <c r="H160" s="159">
        <v>2.4470000000000001</v>
      </c>
      <c r="I160" s="160"/>
      <c r="L160" s="156"/>
      <c r="M160" s="161"/>
      <c r="T160" s="162"/>
      <c r="AT160" s="157" t="s">
        <v>174</v>
      </c>
      <c r="AU160" s="157" t="s">
        <v>81</v>
      </c>
      <c r="AV160" s="13" t="s">
        <v>81</v>
      </c>
      <c r="AW160" s="13" t="s">
        <v>33</v>
      </c>
      <c r="AX160" s="13" t="s">
        <v>71</v>
      </c>
      <c r="AY160" s="157" t="s">
        <v>163</v>
      </c>
    </row>
    <row r="161" spans="2:65" s="14" customFormat="1" ht="10.199999999999999">
      <c r="B161" s="163"/>
      <c r="D161" s="150" t="s">
        <v>174</v>
      </c>
      <c r="E161" s="164" t="s">
        <v>19</v>
      </c>
      <c r="F161" s="165" t="s">
        <v>177</v>
      </c>
      <c r="H161" s="166">
        <v>2.4470000000000001</v>
      </c>
      <c r="I161" s="167"/>
      <c r="L161" s="163"/>
      <c r="M161" s="168"/>
      <c r="T161" s="169"/>
      <c r="AT161" s="164" t="s">
        <v>174</v>
      </c>
      <c r="AU161" s="164" t="s">
        <v>81</v>
      </c>
      <c r="AV161" s="14" t="s">
        <v>170</v>
      </c>
      <c r="AW161" s="14" t="s">
        <v>33</v>
      </c>
      <c r="AX161" s="14" t="s">
        <v>79</v>
      </c>
      <c r="AY161" s="164" t="s">
        <v>163</v>
      </c>
    </row>
    <row r="162" spans="2:65" s="1" customFormat="1" ht="16.5" customHeight="1">
      <c r="B162" s="33"/>
      <c r="C162" s="132" t="s">
        <v>8</v>
      </c>
      <c r="D162" s="132" t="s">
        <v>165</v>
      </c>
      <c r="E162" s="133" t="s">
        <v>362</v>
      </c>
      <c r="F162" s="134" t="s">
        <v>363</v>
      </c>
      <c r="G162" s="135" t="s">
        <v>185</v>
      </c>
      <c r="H162" s="136">
        <v>2.4470000000000001</v>
      </c>
      <c r="I162" s="137"/>
      <c r="J162" s="138">
        <f>ROUND(I162*H162,2)</f>
        <v>0</v>
      </c>
      <c r="K162" s="134" t="s">
        <v>169</v>
      </c>
      <c r="L162" s="33"/>
      <c r="M162" s="139" t="s">
        <v>19</v>
      </c>
      <c r="N162" s="140" t="s">
        <v>42</v>
      </c>
      <c r="P162" s="141">
        <f>O162*H162</f>
        <v>0</v>
      </c>
      <c r="Q162" s="141">
        <v>1.9300000000000001E-3</v>
      </c>
      <c r="R162" s="141">
        <f>Q162*H162</f>
        <v>4.7227100000000006E-3</v>
      </c>
      <c r="S162" s="141">
        <v>0</v>
      </c>
      <c r="T162" s="142">
        <f>S162*H162</f>
        <v>0</v>
      </c>
      <c r="AR162" s="143" t="s">
        <v>266</v>
      </c>
      <c r="AT162" s="143" t="s">
        <v>165</v>
      </c>
      <c r="AU162" s="143" t="s">
        <v>81</v>
      </c>
      <c r="AY162" s="18" t="s">
        <v>163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79</v>
      </c>
      <c r="BK162" s="144">
        <f>ROUND(I162*H162,2)</f>
        <v>0</v>
      </c>
      <c r="BL162" s="18" t="s">
        <v>266</v>
      </c>
      <c r="BM162" s="143" t="s">
        <v>364</v>
      </c>
    </row>
    <row r="163" spans="2:65" s="1" customFormat="1" ht="10.199999999999999">
      <c r="B163" s="33"/>
      <c r="D163" s="145" t="s">
        <v>172</v>
      </c>
      <c r="F163" s="146" t="s">
        <v>365</v>
      </c>
      <c r="I163" s="147"/>
      <c r="L163" s="33"/>
      <c r="M163" s="148"/>
      <c r="T163" s="54"/>
      <c r="AT163" s="18" t="s">
        <v>172</v>
      </c>
      <c r="AU163" s="18" t="s">
        <v>81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301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334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357</v>
      </c>
      <c r="H166" s="159">
        <v>2.4470000000000001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4" customFormat="1" ht="10.199999999999999">
      <c r="B167" s="163"/>
      <c r="D167" s="150" t="s">
        <v>174</v>
      </c>
      <c r="E167" s="164" t="s">
        <v>19</v>
      </c>
      <c r="F167" s="165" t="s">
        <v>177</v>
      </c>
      <c r="H167" s="166">
        <v>2.4470000000000001</v>
      </c>
      <c r="I167" s="167"/>
      <c r="L167" s="163"/>
      <c r="M167" s="168"/>
      <c r="T167" s="169"/>
      <c r="AT167" s="164" t="s">
        <v>174</v>
      </c>
      <c r="AU167" s="164" t="s">
        <v>81</v>
      </c>
      <c r="AV167" s="14" t="s">
        <v>170</v>
      </c>
      <c r="AW167" s="14" t="s">
        <v>33</v>
      </c>
      <c r="AX167" s="14" t="s">
        <v>79</v>
      </c>
      <c r="AY167" s="164" t="s">
        <v>163</v>
      </c>
    </row>
    <row r="168" spans="2:65" s="11" customFormat="1" ht="25.95" customHeight="1">
      <c r="B168" s="120"/>
      <c r="D168" s="121" t="s">
        <v>70</v>
      </c>
      <c r="E168" s="122" t="s">
        <v>281</v>
      </c>
      <c r="F168" s="122" t="s">
        <v>282</v>
      </c>
      <c r="I168" s="123"/>
      <c r="J168" s="124">
        <f>BK168</f>
        <v>0</v>
      </c>
      <c r="L168" s="120"/>
      <c r="M168" s="125"/>
      <c r="P168" s="126">
        <f>P169</f>
        <v>0</v>
      </c>
      <c r="R168" s="126">
        <f>R169</f>
        <v>0</v>
      </c>
      <c r="T168" s="127">
        <f>T169</f>
        <v>0</v>
      </c>
      <c r="AR168" s="121" t="s">
        <v>195</v>
      </c>
      <c r="AT168" s="128" t="s">
        <v>70</v>
      </c>
      <c r="AU168" s="128" t="s">
        <v>71</v>
      </c>
      <c r="AY168" s="121" t="s">
        <v>163</v>
      </c>
      <c r="BK168" s="129">
        <f>BK169</f>
        <v>0</v>
      </c>
    </row>
    <row r="169" spans="2:65" s="1" customFormat="1" ht="16.5" customHeight="1">
      <c r="B169" s="33"/>
      <c r="C169" s="132" t="s">
        <v>248</v>
      </c>
      <c r="D169" s="132" t="s">
        <v>165</v>
      </c>
      <c r="E169" s="133" t="s">
        <v>284</v>
      </c>
      <c r="F169" s="134" t="s">
        <v>285</v>
      </c>
      <c r="G169" s="135" t="s">
        <v>286</v>
      </c>
      <c r="H169" s="188"/>
      <c r="I169" s="137"/>
      <c r="J169" s="138">
        <f>ROUND(I169*H169,2)</f>
        <v>0</v>
      </c>
      <c r="K169" s="134" t="s">
        <v>19</v>
      </c>
      <c r="L169" s="33"/>
      <c r="M169" s="189" t="s">
        <v>19</v>
      </c>
      <c r="N169" s="190" t="s">
        <v>42</v>
      </c>
      <c r="O169" s="191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AR169" s="143" t="s">
        <v>170</v>
      </c>
      <c r="AT169" s="143" t="s">
        <v>165</v>
      </c>
      <c r="AU169" s="143" t="s">
        <v>79</v>
      </c>
      <c r="AY169" s="18" t="s">
        <v>163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79</v>
      </c>
      <c r="BK169" s="144">
        <f>ROUND(I169*H169,2)</f>
        <v>0</v>
      </c>
      <c r="BL169" s="18" t="s">
        <v>170</v>
      </c>
      <c r="BM169" s="143" t="s">
        <v>366</v>
      </c>
    </row>
    <row r="170" spans="2:65" s="1" customFormat="1" ht="6.9" customHeight="1">
      <c r="B170" s="42"/>
      <c r="C170" s="43"/>
      <c r="D170" s="43"/>
      <c r="E170" s="43"/>
      <c r="F170" s="43"/>
      <c r="G170" s="43"/>
      <c r="H170" s="43"/>
      <c r="I170" s="43"/>
      <c r="J170" s="43"/>
      <c r="K170" s="43"/>
      <c r="L170" s="33"/>
    </row>
  </sheetData>
  <sheetProtection algorithmName="SHA-512" hashValue="WT9X8sWEwsf2yCBAUpdzjY/QkFUPGw17qSoK2Gy0+idFUnL/K5F8h+k1t5MBr8iyXCuUWlw05jKv6EeQfoWUKw==" saltValue="RbSVJ13VBxZcbrFiiayDbY0goZtEoqhVvS9NdtQjqEkkD6FXKxdCwBNVzyGzKmg+46uvhUJ7X7vdPP7QnQiZ8Q==" spinCount="100000" sheet="1" objects="1" scenarios="1" formatColumns="0" formatRows="0" autoFilter="0"/>
  <autoFilter ref="C91:K169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200-000000000000}"/>
    <hyperlink ref="F103" r:id="rId2" xr:uid="{00000000-0004-0000-0200-000001000000}"/>
    <hyperlink ref="F110" r:id="rId3" xr:uid="{00000000-0004-0000-0200-000002000000}"/>
    <hyperlink ref="F117" r:id="rId4" xr:uid="{00000000-0004-0000-0200-000003000000}"/>
    <hyperlink ref="F126" r:id="rId5" xr:uid="{00000000-0004-0000-0200-000004000000}"/>
    <hyperlink ref="F130" r:id="rId6" xr:uid="{00000000-0004-0000-0200-000005000000}"/>
    <hyperlink ref="F148" r:id="rId7" xr:uid="{00000000-0004-0000-0200-000006000000}"/>
    <hyperlink ref="F151" r:id="rId8" xr:uid="{00000000-0004-0000-0200-000007000000}"/>
    <hyperlink ref="F157" r:id="rId9" xr:uid="{00000000-0004-0000-0200-000008000000}"/>
    <hyperlink ref="F163" r:id="rId10" xr:uid="{00000000-0004-0000-02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367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ROUND(J91,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ROUND((SUM(BE91:BE255)),  2)</f>
        <v>0</v>
      </c>
      <c r="I35" s="94">
        <v>0.21</v>
      </c>
      <c r="J35" s="84">
        <f>ROUND(((SUM(BE91:BE255))*I35),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ROUND((SUM(BF91:BF255)),  2)</f>
        <v>0</v>
      </c>
      <c r="I36" s="94">
        <v>0.12</v>
      </c>
      <c r="J36" s="84">
        <f>ROUND(((SUM(BF91:BF255))*I36),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ROUND((SUM(BG91:BG255)),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ROUND((SUM(BH91:BH255)),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ROUND((SUM(BI91:BI255)),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0202 - Překážka 2 - Rohový funbox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J91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J93</f>
        <v>0</v>
      </c>
      <c r="L65" s="108"/>
    </row>
    <row r="66" spans="2:12" s="9" customFormat="1" ht="19.95" customHeight="1">
      <c r="B66" s="108"/>
      <c r="D66" s="109" t="s">
        <v>368</v>
      </c>
      <c r="E66" s="110"/>
      <c r="F66" s="110"/>
      <c r="G66" s="110"/>
      <c r="H66" s="110"/>
      <c r="I66" s="110"/>
      <c r="J66" s="111">
        <f>J133</f>
        <v>0</v>
      </c>
      <c r="L66" s="108"/>
    </row>
    <row r="67" spans="2:12" s="9" customFormat="1" ht="19.95" customHeight="1">
      <c r="B67" s="108"/>
      <c r="D67" s="109" t="s">
        <v>369</v>
      </c>
      <c r="E67" s="110"/>
      <c r="F67" s="110"/>
      <c r="G67" s="110"/>
      <c r="H67" s="110"/>
      <c r="I67" s="110"/>
      <c r="J67" s="111">
        <f>J224</f>
        <v>0</v>
      </c>
      <c r="L67" s="108"/>
    </row>
    <row r="68" spans="2:12" s="9" customFormat="1" ht="19.95" customHeight="1">
      <c r="B68" s="108"/>
      <c r="D68" s="109" t="s">
        <v>292</v>
      </c>
      <c r="E68" s="110"/>
      <c r="F68" s="110"/>
      <c r="G68" s="110"/>
      <c r="H68" s="110"/>
      <c r="I68" s="110"/>
      <c r="J68" s="111">
        <f>J251</f>
        <v>0</v>
      </c>
      <c r="L68" s="108"/>
    </row>
    <row r="69" spans="2:12" s="8" customFormat="1" ht="24.9" customHeight="1">
      <c r="B69" s="104"/>
      <c r="D69" s="105" t="s">
        <v>147</v>
      </c>
      <c r="E69" s="106"/>
      <c r="F69" s="106"/>
      <c r="G69" s="106"/>
      <c r="H69" s="106"/>
      <c r="I69" s="106"/>
      <c r="J69" s="107">
        <f>J254</f>
        <v>0</v>
      </c>
      <c r="L69" s="104"/>
    </row>
    <row r="70" spans="2:12" s="1" customFormat="1" ht="21.75" customHeight="1">
      <c r="B70" s="33"/>
      <c r="L70" s="33"/>
    </row>
    <row r="71" spans="2:12" s="1" customFormat="1" ht="6.9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" customHeight="1">
      <c r="B76" s="33"/>
      <c r="C76" s="22" t="s">
        <v>148</v>
      </c>
      <c r="L76" s="33"/>
    </row>
    <row r="77" spans="2:12" s="1" customFormat="1" ht="6.9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23" t="str">
        <f>E7</f>
        <v>Novostavba skateparkového hřiště, Bystřice pod Hostýnem revize</v>
      </c>
      <c r="F79" s="324"/>
      <c r="G79" s="324"/>
      <c r="H79" s="324"/>
      <c r="L79" s="33"/>
    </row>
    <row r="80" spans="2:12" ht="12" customHeight="1">
      <c r="B80" s="21"/>
      <c r="C80" s="28" t="s">
        <v>138</v>
      </c>
      <c r="L80" s="21"/>
    </row>
    <row r="81" spans="2:65" s="1" customFormat="1" ht="16.5" customHeight="1">
      <c r="B81" s="33"/>
      <c r="E81" s="323" t="s">
        <v>288</v>
      </c>
      <c r="F81" s="325"/>
      <c r="G81" s="325"/>
      <c r="H81" s="325"/>
      <c r="L81" s="33"/>
    </row>
    <row r="82" spans="2:65" s="1" customFormat="1" ht="12" customHeight="1">
      <c r="B82" s="33"/>
      <c r="C82" s="28" t="s">
        <v>289</v>
      </c>
      <c r="L82" s="33"/>
    </row>
    <row r="83" spans="2:65" s="1" customFormat="1" ht="16.5" customHeight="1">
      <c r="B83" s="33"/>
      <c r="E83" s="287" t="str">
        <f>E11</f>
        <v>0202 - Překážka 2 - Rohový funbox</v>
      </c>
      <c r="F83" s="325"/>
      <c r="G83" s="325"/>
      <c r="H83" s="325"/>
      <c r="L83" s="33"/>
    </row>
    <row r="84" spans="2:65" s="1" customFormat="1" ht="6.9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F14</f>
        <v xml:space="preserve"> </v>
      </c>
      <c r="I85" s="28" t="s">
        <v>23</v>
      </c>
      <c r="J85" s="50" t="str">
        <f>IF(J14="","",J14)</f>
        <v>9. 3. 2026</v>
      </c>
      <c r="L85" s="33"/>
    </row>
    <row r="86" spans="2:65" s="1" customFormat="1" ht="6.9" customHeight="1">
      <c r="B86" s="33"/>
      <c r="L86" s="33"/>
    </row>
    <row r="87" spans="2:65" s="1" customFormat="1" ht="25.65" customHeight="1">
      <c r="B87" s="33"/>
      <c r="C87" s="28" t="s">
        <v>25</v>
      </c>
      <c r="F87" s="26" t="str">
        <f>E17</f>
        <v>Město Bystřice pod Hostýnem</v>
      </c>
      <c r="I87" s="28" t="s">
        <v>31</v>
      </c>
      <c r="J87" s="31" t="str">
        <f>E23</f>
        <v>Michal Langoš, Hranice na Moravě</v>
      </c>
      <c r="L87" s="33"/>
    </row>
    <row r="88" spans="2:65" s="1" customFormat="1" ht="15.15" customHeight="1">
      <c r="B88" s="33"/>
      <c r="C88" s="28" t="s">
        <v>29</v>
      </c>
      <c r="F88" s="26" t="str">
        <f>IF(E20="","",E20)</f>
        <v>Vyplň údaj</v>
      </c>
      <c r="I88" s="28" t="s">
        <v>34</v>
      </c>
      <c r="J88" s="31" t="str">
        <f>E26</f>
        <v xml:space="preserve"> 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12"/>
      <c r="C90" s="113" t="s">
        <v>149</v>
      </c>
      <c r="D90" s="114" t="s">
        <v>56</v>
      </c>
      <c r="E90" s="114" t="s">
        <v>52</v>
      </c>
      <c r="F90" s="114" t="s">
        <v>53</v>
      </c>
      <c r="G90" s="114" t="s">
        <v>150</v>
      </c>
      <c r="H90" s="114" t="s">
        <v>151</v>
      </c>
      <c r="I90" s="114" t="s">
        <v>152</v>
      </c>
      <c r="J90" s="114" t="s">
        <v>142</v>
      </c>
      <c r="K90" s="115" t="s">
        <v>153</v>
      </c>
      <c r="L90" s="112"/>
      <c r="M90" s="57" t="s">
        <v>19</v>
      </c>
      <c r="N90" s="58" t="s">
        <v>41</v>
      </c>
      <c r="O90" s="58" t="s">
        <v>154</v>
      </c>
      <c r="P90" s="58" t="s">
        <v>155</v>
      </c>
      <c r="Q90" s="58" t="s">
        <v>156</v>
      </c>
      <c r="R90" s="58" t="s">
        <v>157</v>
      </c>
      <c r="S90" s="58" t="s">
        <v>158</v>
      </c>
      <c r="T90" s="59" t="s">
        <v>159</v>
      </c>
    </row>
    <row r="91" spans="2:65" s="1" customFormat="1" ht="22.8" customHeight="1">
      <c r="B91" s="33"/>
      <c r="C91" s="62" t="s">
        <v>160</v>
      </c>
      <c r="J91" s="116">
        <f>BK91</f>
        <v>0</v>
      </c>
      <c r="L91" s="33"/>
      <c r="M91" s="60"/>
      <c r="N91" s="51"/>
      <c r="O91" s="51"/>
      <c r="P91" s="117">
        <f>P92+P254</f>
        <v>0</v>
      </c>
      <c r="Q91" s="51"/>
      <c r="R91" s="117">
        <f>R92+R254</f>
        <v>27.488321029999998</v>
      </c>
      <c r="S91" s="51"/>
      <c r="T91" s="118">
        <f>T92+T254</f>
        <v>0</v>
      </c>
      <c r="AT91" s="18" t="s">
        <v>70</v>
      </c>
      <c r="AU91" s="18" t="s">
        <v>143</v>
      </c>
      <c r="BK91" s="119">
        <f>BK92+BK254</f>
        <v>0</v>
      </c>
    </row>
    <row r="92" spans="2:65" s="11" customFormat="1" ht="25.95" customHeight="1">
      <c r="B92" s="120"/>
      <c r="D92" s="121" t="s">
        <v>70</v>
      </c>
      <c r="E92" s="122" t="s">
        <v>161</v>
      </c>
      <c r="F92" s="122" t="s">
        <v>162</v>
      </c>
      <c r="I92" s="123"/>
      <c r="J92" s="124">
        <f>BK92</f>
        <v>0</v>
      </c>
      <c r="L92" s="120"/>
      <c r="M92" s="125"/>
      <c r="P92" s="126">
        <f>P93+P133+P224+P251</f>
        <v>0</v>
      </c>
      <c r="R92" s="126">
        <f>R93+R133+R224+R251</f>
        <v>27.488321029999998</v>
      </c>
      <c r="T92" s="127">
        <f>T93+T133+T224+T251</f>
        <v>0</v>
      </c>
      <c r="AR92" s="121" t="s">
        <v>79</v>
      </c>
      <c r="AT92" s="128" t="s">
        <v>70</v>
      </c>
      <c r="AU92" s="128" t="s">
        <v>71</v>
      </c>
      <c r="AY92" s="121" t="s">
        <v>163</v>
      </c>
      <c r="BK92" s="129">
        <f>BK93+BK133+BK224+BK251</f>
        <v>0</v>
      </c>
    </row>
    <row r="93" spans="2:65" s="11" customFormat="1" ht="22.8" customHeight="1">
      <c r="B93" s="120"/>
      <c r="D93" s="121" t="s">
        <v>70</v>
      </c>
      <c r="E93" s="130" t="s">
        <v>81</v>
      </c>
      <c r="F93" s="130" t="s">
        <v>296</v>
      </c>
      <c r="I93" s="123"/>
      <c r="J93" s="131">
        <f>BK93</f>
        <v>0</v>
      </c>
      <c r="L93" s="120"/>
      <c r="M93" s="125"/>
      <c r="P93" s="126">
        <f>SUM(P94:P132)</f>
        <v>0</v>
      </c>
      <c r="R93" s="126">
        <f>SUM(R94:R132)</f>
        <v>16.860879099999998</v>
      </c>
      <c r="T93" s="127">
        <f>SUM(T94:T132)</f>
        <v>0</v>
      </c>
      <c r="AR93" s="121" t="s">
        <v>79</v>
      </c>
      <c r="AT93" s="128" t="s">
        <v>70</v>
      </c>
      <c r="AU93" s="128" t="s">
        <v>79</v>
      </c>
      <c r="AY93" s="121" t="s">
        <v>163</v>
      </c>
      <c r="BK93" s="129">
        <f>SUM(BK94:BK132)</f>
        <v>0</v>
      </c>
    </row>
    <row r="94" spans="2:65" s="1" customFormat="1" ht="24.15" customHeight="1">
      <c r="B94" s="33"/>
      <c r="C94" s="132" t="s">
        <v>79</v>
      </c>
      <c r="D94" s="132" t="s">
        <v>165</v>
      </c>
      <c r="E94" s="133" t="s">
        <v>370</v>
      </c>
      <c r="F94" s="134" t="s">
        <v>371</v>
      </c>
      <c r="G94" s="135" t="s">
        <v>185</v>
      </c>
      <c r="H94" s="136">
        <v>26</v>
      </c>
      <c r="I94" s="137"/>
      <c r="J94" s="138">
        <f>ROUND(I94*H94,2)</f>
        <v>0</v>
      </c>
      <c r="K94" s="134" t="s">
        <v>169</v>
      </c>
      <c r="L94" s="33"/>
      <c r="M94" s="139" t="s">
        <v>19</v>
      </c>
      <c r="N94" s="140" t="s">
        <v>42</v>
      </c>
      <c r="P94" s="141">
        <f>O94*H94</f>
        <v>0</v>
      </c>
      <c r="Q94" s="141">
        <v>1.3999999999999999E-4</v>
      </c>
      <c r="R94" s="141">
        <f>Q94*H94</f>
        <v>3.6399999999999996E-3</v>
      </c>
      <c r="S94" s="141">
        <v>0</v>
      </c>
      <c r="T94" s="142">
        <f>S94*H94</f>
        <v>0</v>
      </c>
      <c r="AR94" s="143" t="s">
        <v>170</v>
      </c>
      <c r="AT94" s="143" t="s">
        <v>165</v>
      </c>
      <c r="AU94" s="143" t="s">
        <v>81</v>
      </c>
      <c r="AY94" s="18" t="s">
        <v>163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79</v>
      </c>
      <c r="BK94" s="144">
        <f>ROUND(I94*H94,2)</f>
        <v>0</v>
      </c>
      <c r="BL94" s="18" t="s">
        <v>170</v>
      </c>
      <c r="BM94" s="143" t="s">
        <v>372</v>
      </c>
    </row>
    <row r="95" spans="2:65" s="1" customFormat="1" ht="10.199999999999999">
      <c r="B95" s="33"/>
      <c r="D95" s="145" t="s">
        <v>172</v>
      </c>
      <c r="F95" s="146" t="s">
        <v>373</v>
      </c>
      <c r="I95" s="147"/>
      <c r="L95" s="33"/>
      <c r="M95" s="148"/>
      <c r="T95" s="54"/>
      <c r="AT95" s="18" t="s">
        <v>172</v>
      </c>
      <c r="AU95" s="18" t="s">
        <v>81</v>
      </c>
    </row>
    <row r="96" spans="2:65" s="12" customFormat="1" ht="10.199999999999999">
      <c r="B96" s="149"/>
      <c r="D96" s="150" t="s">
        <v>174</v>
      </c>
      <c r="E96" s="151" t="s">
        <v>19</v>
      </c>
      <c r="F96" s="152" t="s">
        <v>374</v>
      </c>
      <c r="H96" s="151" t="s">
        <v>19</v>
      </c>
      <c r="I96" s="153"/>
      <c r="L96" s="149"/>
      <c r="M96" s="154"/>
      <c r="T96" s="155"/>
      <c r="AT96" s="151" t="s">
        <v>174</v>
      </c>
      <c r="AU96" s="151" t="s">
        <v>81</v>
      </c>
      <c r="AV96" s="12" t="s">
        <v>79</v>
      </c>
      <c r="AW96" s="12" t="s">
        <v>33</v>
      </c>
      <c r="AX96" s="12" t="s">
        <v>71</v>
      </c>
      <c r="AY96" s="151" t="s">
        <v>163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375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2" customFormat="1" ht="10.199999999999999">
      <c r="B98" s="149"/>
      <c r="D98" s="150" t="s">
        <v>174</v>
      </c>
      <c r="E98" s="151" t="s">
        <v>19</v>
      </c>
      <c r="F98" s="152" t="s">
        <v>376</v>
      </c>
      <c r="H98" s="151" t="s">
        <v>19</v>
      </c>
      <c r="I98" s="153"/>
      <c r="L98" s="149"/>
      <c r="M98" s="154"/>
      <c r="T98" s="155"/>
      <c r="AT98" s="151" t="s">
        <v>174</v>
      </c>
      <c r="AU98" s="151" t="s">
        <v>81</v>
      </c>
      <c r="AV98" s="12" t="s">
        <v>79</v>
      </c>
      <c r="AW98" s="12" t="s">
        <v>33</v>
      </c>
      <c r="AX98" s="12" t="s">
        <v>71</v>
      </c>
      <c r="AY98" s="151" t="s">
        <v>163</v>
      </c>
    </row>
    <row r="99" spans="2:65" s="13" customFormat="1" ht="10.199999999999999">
      <c r="B99" s="156"/>
      <c r="D99" s="150" t="s">
        <v>174</v>
      </c>
      <c r="E99" s="157" t="s">
        <v>19</v>
      </c>
      <c r="F99" s="158" t="s">
        <v>377</v>
      </c>
      <c r="H99" s="159">
        <v>7.07</v>
      </c>
      <c r="I99" s="160"/>
      <c r="L99" s="156"/>
      <c r="M99" s="161"/>
      <c r="T99" s="162"/>
      <c r="AT99" s="157" t="s">
        <v>174</v>
      </c>
      <c r="AU99" s="157" t="s">
        <v>81</v>
      </c>
      <c r="AV99" s="13" t="s">
        <v>81</v>
      </c>
      <c r="AW99" s="13" t="s">
        <v>33</v>
      </c>
      <c r="AX99" s="13" t="s">
        <v>71</v>
      </c>
      <c r="AY99" s="157" t="s">
        <v>163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378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3" customFormat="1" ht="10.199999999999999">
      <c r="B101" s="156"/>
      <c r="D101" s="150" t="s">
        <v>174</v>
      </c>
      <c r="E101" s="157" t="s">
        <v>19</v>
      </c>
      <c r="F101" s="158" t="s">
        <v>377</v>
      </c>
      <c r="H101" s="159">
        <v>7.07</v>
      </c>
      <c r="I101" s="160"/>
      <c r="L101" s="156"/>
      <c r="M101" s="161"/>
      <c r="T101" s="162"/>
      <c r="AT101" s="157" t="s">
        <v>174</v>
      </c>
      <c r="AU101" s="157" t="s">
        <v>81</v>
      </c>
      <c r="AV101" s="13" t="s">
        <v>81</v>
      </c>
      <c r="AW101" s="13" t="s">
        <v>33</v>
      </c>
      <c r="AX101" s="13" t="s">
        <v>71</v>
      </c>
      <c r="AY101" s="157" t="s">
        <v>163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379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3" customFormat="1" ht="10.199999999999999">
      <c r="B103" s="156"/>
      <c r="D103" s="150" t="s">
        <v>174</v>
      </c>
      <c r="E103" s="157" t="s">
        <v>19</v>
      </c>
      <c r="F103" s="158" t="s">
        <v>380</v>
      </c>
      <c r="H103" s="159">
        <v>8.66</v>
      </c>
      <c r="I103" s="160"/>
      <c r="L103" s="156"/>
      <c r="M103" s="161"/>
      <c r="T103" s="162"/>
      <c r="AT103" s="157" t="s">
        <v>174</v>
      </c>
      <c r="AU103" s="157" t="s">
        <v>81</v>
      </c>
      <c r="AV103" s="13" t="s">
        <v>81</v>
      </c>
      <c r="AW103" s="13" t="s">
        <v>33</v>
      </c>
      <c r="AX103" s="13" t="s">
        <v>71</v>
      </c>
      <c r="AY103" s="157" t="s">
        <v>163</v>
      </c>
    </row>
    <row r="104" spans="2:65" s="12" customFormat="1" ht="10.199999999999999">
      <c r="B104" s="149"/>
      <c r="D104" s="150" t="s">
        <v>174</v>
      </c>
      <c r="E104" s="151" t="s">
        <v>19</v>
      </c>
      <c r="F104" s="152" t="s">
        <v>381</v>
      </c>
      <c r="H104" s="151" t="s">
        <v>19</v>
      </c>
      <c r="I104" s="153"/>
      <c r="L104" s="149"/>
      <c r="M104" s="154"/>
      <c r="T104" s="155"/>
      <c r="AT104" s="151" t="s">
        <v>174</v>
      </c>
      <c r="AU104" s="151" t="s">
        <v>81</v>
      </c>
      <c r="AV104" s="12" t="s">
        <v>79</v>
      </c>
      <c r="AW104" s="12" t="s">
        <v>33</v>
      </c>
      <c r="AX104" s="12" t="s">
        <v>71</v>
      </c>
      <c r="AY104" s="151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382</v>
      </c>
      <c r="H105" s="159">
        <v>3.2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4" customFormat="1" ht="10.199999999999999">
      <c r="B106" s="163"/>
      <c r="D106" s="150" t="s">
        <v>174</v>
      </c>
      <c r="E106" s="164" t="s">
        <v>19</v>
      </c>
      <c r="F106" s="165" t="s">
        <v>177</v>
      </c>
      <c r="H106" s="166">
        <v>26</v>
      </c>
      <c r="I106" s="167"/>
      <c r="L106" s="163"/>
      <c r="M106" s="168"/>
      <c r="T106" s="169"/>
      <c r="AT106" s="164" t="s">
        <v>174</v>
      </c>
      <c r="AU106" s="164" t="s">
        <v>81</v>
      </c>
      <c r="AV106" s="14" t="s">
        <v>170</v>
      </c>
      <c r="AW106" s="14" t="s">
        <v>33</v>
      </c>
      <c r="AX106" s="14" t="s">
        <v>79</v>
      </c>
      <c r="AY106" s="164" t="s">
        <v>163</v>
      </c>
    </row>
    <row r="107" spans="2:65" s="1" customFormat="1" ht="16.5" customHeight="1">
      <c r="B107" s="33"/>
      <c r="C107" s="178" t="s">
        <v>81</v>
      </c>
      <c r="D107" s="178" t="s">
        <v>241</v>
      </c>
      <c r="E107" s="179" t="s">
        <v>383</v>
      </c>
      <c r="F107" s="180" t="s">
        <v>384</v>
      </c>
      <c r="G107" s="181" t="s">
        <v>185</v>
      </c>
      <c r="H107" s="182">
        <v>30.797000000000001</v>
      </c>
      <c r="I107" s="183"/>
      <c r="J107" s="184">
        <f>ROUND(I107*H107,2)</f>
        <v>0</v>
      </c>
      <c r="K107" s="180" t="s">
        <v>169</v>
      </c>
      <c r="L107" s="185"/>
      <c r="M107" s="186" t="s">
        <v>19</v>
      </c>
      <c r="N107" s="187" t="s">
        <v>42</v>
      </c>
      <c r="P107" s="141">
        <f>O107*H107</f>
        <v>0</v>
      </c>
      <c r="Q107" s="141">
        <v>2.9999999999999997E-4</v>
      </c>
      <c r="R107" s="141">
        <f>Q107*H107</f>
        <v>9.2391000000000001E-3</v>
      </c>
      <c r="S107" s="141">
        <v>0</v>
      </c>
      <c r="T107" s="142">
        <f>S107*H107</f>
        <v>0</v>
      </c>
      <c r="AR107" s="143" t="s">
        <v>176</v>
      </c>
      <c r="AT107" s="143" t="s">
        <v>241</v>
      </c>
      <c r="AU107" s="143" t="s">
        <v>81</v>
      </c>
      <c r="AY107" s="18" t="s">
        <v>163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79</v>
      </c>
      <c r="BK107" s="144">
        <f>ROUND(I107*H107,2)</f>
        <v>0</v>
      </c>
      <c r="BL107" s="18" t="s">
        <v>170</v>
      </c>
      <c r="BM107" s="143" t="s">
        <v>385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374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375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2" customFormat="1" ht="10.199999999999999">
      <c r="B110" s="149"/>
      <c r="D110" s="150" t="s">
        <v>174</v>
      </c>
      <c r="E110" s="151" t="s">
        <v>19</v>
      </c>
      <c r="F110" s="152" t="s">
        <v>376</v>
      </c>
      <c r="H110" s="151" t="s">
        <v>19</v>
      </c>
      <c r="I110" s="153"/>
      <c r="L110" s="149"/>
      <c r="M110" s="154"/>
      <c r="T110" s="155"/>
      <c r="AT110" s="151" t="s">
        <v>174</v>
      </c>
      <c r="AU110" s="151" t="s">
        <v>81</v>
      </c>
      <c r="AV110" s="12" t="s">
        <v>79</v>
      </c>
      <c r="AW110" s="12" t="s">
        <v>33</v>
      </c>
      <c r="AX110" s="12" t="s">
        <v>71</v>
      </c>
      <c r="AY110" s="151" t="s">
        <v>163</v>
      </c>
    </row>
    <row r="111" spans="2:65" s="13" customFormat="1" ht="10.199999999999999">
      <c r="B111" s="156"/>
      <c r="D111" s="150" t="s">
        <v>174</v>
      </c>
      <c r="E111" s="157" t="s">
        <v>19</v>
      </c>
      <c r="F111" s="158" t="s">
        <v>377</v>
      </c>
      <c r="H111" s="159">
        <v>7.07</v>
      </c>
      <c r="I111" s="160"/>
      <c r="L111" s="156"/>
      <c r="M111" s="161"/>
      <c r="T111" s="162"/>
      <c r="AT111" s="157" t="s">
        <v>174</v>
      </c>
      <c r="AU111" s="157" t="s">
        <v>81</v>
      </c>
      <c r="AV111" s="13" t="s">
        <v>81</v>
      </c>
      <c r="AW111" s="13" t="s">
        <v>33</v>
      </c>
      <c r="AX111" s="13" t="s">
        <v>71</v>
      </c>
      <c r="AY111" s="157" t="s">
        <v>163</v>
      </c>
    </row>
    <row r="112" spans="2:65" s="12" customFormat="1" ht="10.199999999999999">
      <c r="B112" s="149"/>
      <c r="D112" s="150" t="s">
        <v>174</v>
      </c>
      <c r="E112" s="151" t="s">
        <v>19</v>
      </c>
      <c r="F112" s="152" t="s">
        <v>378</v>
      </c>
      <c r="H112" s="151" t="s">
        <v>19</v>
      </c>
      <c r="I112" s="153"/>
      <c r="L112" s="149"/>
      <c r="M112" s="154"/>
      <c r="T112" s="155"/>
      <c r="AT112" s="151" t="s">
        <v>174</v>
      </c>
      <c r="AU112" s="151" t="s">
        <v>81</v>
      </c>
      <c r="AV112" s="12" t="s">
        <v>79</v>
      </c>
      <c r="AW112" s="12" t="s">
        <v>33</v>
      </c>
      <c r="AX112" s="12" t="s">
        <v>71</v>
      </c>
      <c r="AY112" s="151" t="s">
        <v>163</v>
      </c>
    </row>
    <row r="113" spans="2:65" s="13" customFormat="1" ht="10.199999999999999">
      <c r="B113" s="156"/>
      <c r="D113" s="150" t="s">
        <v>174</v>
      </c>
      <c r="E113" s="157" t="s">
        <v>19</v>
      </c>
      <c r="F113" s="158" t="s">
        <v>377</v>
      </c>
      <c r="H113" s="159">
        <v>7.07</v>
      </c>
      <c r="I113" s="160"/>
      <c r="L113" s="156"/>
      <c r="M113" s="161"/>
      <c r="T113" s="162"/>
      <c r="AT113" s="157" t="s">
        <v>174</v>
      </c>
      <c r="AU113" s="157" t="s">
        <v>81</v>
      </c>
      <c r="AV113" s="13" t="s">
        <v>81</v>
      </c>
      <c r="AW113" s="13" t="s">
        <v>33</v>
      </c>
      <c r="AX113" s="13" t="s">
        <v>71</v>
      </c>
      <c r="AY113" s="157" t="s">
        <v>163</v>
      </c>
    </row>
    <row r="114" spans="2:65" s="12" customFormat="1" ht="10.199999999999999">
      <c r="B114" s="149"/>
      <c r="D114" s="150" t="s">
        <v>174</v>
      </c>
      <c r="E114" s="151" t="s">
        <v>19</v>
      </c>
      <c r="F114" s="152" t="s">
        <v>379</v>
      </c>
      <c r="H114" s="151" t="s">
        <v>19</v>
      </c>
      <c r="I114" s="153"/>
      <c r="L114" s="149"/>
      <c r="M114" s="154"/>
      <c r="T114" s="155"/>
      <c r="AT114" s="151" t="s">
        <v>174</v>
      </c>
      <c r="AU114" s="151" t="s">
        <v>81</v>
      </c>
      <c r="AV114" s="12" t="s">
        <v>79</v>
      </c>
      <c r="AW114" s="12" t="s">
        <v>33</v>
      </c>
      <c r="AX114" s="12" t="s">
        <v>71</v>
      </c>
      <c r="AY114" s="151" t="s">
        <v>163</v>
      </c>
    </row>
    <row r="115" spans="2:65" s="13" customFormat="1" ht="10.199999999999999">
      <c r="B115" s="156"/>
      <c r="D115" s="150" t="s">
        <v>174</v>
      </c>
      <c r="E115" s="157" t="s">
        <v>19</v>
      </c>
      <c r="F115" s="158" t="s">
        <v>380</v>
      </c>
      <c r="H115" s="159">
        <v>8.66</v>
      </c>
      <c r="I115" s="160"/>
      <c r="L115" s="156"/>
      <c r="M115" s="161"/>
      <c r="T115" s="162"/>
      <c r="AT115" s="157" t="s">
        <v>174</v>
      </c>
      <c r="AU115" s="157" t="s">
        <v>81</v>
      </c>
      <c r="AV115" s="13" t="s">
        <v>81</v>
      </c>
      <c r="AW115" s="13" t="s">
        <v>33</v>
      </c>
      <c r="AX115" s="13" t="s">
        <v>71</v>
      </c>
      <c r="AY115" s="157" t="s">
        <v>163</v>
      </c>
    </row>
    <row r="116" spans="2:65" s="12" customFormat="1" ht="10.199999999999999">
      <c r="B116" s="149"/>
      <c r="D116" s="150" t="s">
        <v>174</v>
      </c>
      <c r="E116" s="151" t="s">
        <v>19</v>
      </c>
      <c r="F116" s="152" t="s">
        <v>381</v>
      </c>
      <c r="H116" s="151" t="s">
        <v>19</v>
      </c>
      <c r="I116" s="153"/>
      <c r="L116" s="149"/>
      <c r="M116" s="154"/>
      <c r="T116" s="155"/>
      <c r="AT116" s="151" t="s">
        <v>174</v>
      </c>
      <c r="AU116" s="151" t="s">
        <v>81</v>
      </c>
      <c r="AV116" s="12" t="s">
        <v>79</v>
      </c>
      <c r="AW116" s="12" t="s">
        <v>33</v>
      </c>
      <c r="AX116" s="12" t="s">
        <v>71</v>
      </c>
      <c r="AY116" s="151" t="s">
        <v>163</v>
      </c>
    </row>
    <row r="117" spans="2:65" s="13" customFormat="1" ht="10.199999999999999">
      <c r="B117" s="156"/>
      <c r="D117" s="150" t="s">
        <v>174</v>
      </c>
      <c r="E117" s="157" t="s">
        <v>19</v>
      </c>
      <c r="F117" s="158" t="s">
        <v>382</v>
      </c>
      <c r="H117" s="159">
        <v>3.2</v>
      </c>
      <c r="I117" s="160"/>
      <c r="L117" s="156"/>
      <c r="M117" s="161"/>
      <c r="T117" s="162"/>
      <c r="AT117" s="157" t="s">
        <v>174</v>
      </c>
      <c r="AU117" s="157" t="s">
        <v>81</v>
      </c>
      <c r="AV117" s="13" t="s">
        <v>81</v>
      </c>
      <c r="AW117" s="13" t="s">
        <v>33</v>
      </c>
      <c r="AX117" s="13" t="s">
        <v>71</v>
      </c>
      <c r="AY117" s="157" t="s">
        <v>163</v>
      </c>
    </row>
    <row r="118" spans="2:65" s="14" customFormat="1" ht="10.199999999999999">
      <c r="B118" s="163"/>
      <c r="D118" s="150" t="s">
        <v>174</v>
      </c>
      <c r="E118" s="164" t="s">
        <v>19</v>
      </c>
      <c r="F118" s="165" t="s">
        <v>177</v>
      </c>
      <c r="H118" s="166">
        <v>26</v>
      </c>
      <c r="I118" s="167"/>
      <c r="L118" s="163"/>
      <c r="M118" s="168"/>
      <c r="T118" s="169"/>
      <c r="AT118" s="164" t="s">
        <v>174</v>
      </c>
      <c r="AU118" s="164" t="s">
        <v>81</v>
      </c>
      <c r="AV118" s="14" t="s">
        <v>170</v>
      </c>
      <c r="AW118" s="14" t="s">
        <v>33</v>
      </c>
      <c r="AX118" s="14" t="s">
        <v>79</v>
      </c>
      <c r="AY118" s="164" t="s">
        <v>163</v>
      </c>
    </row>
    <row r="119" spans="2:65" s="13" customFormat="1" ht="10.199999999999999">
      <c r="B119" s="156"/>
      <c r="D119" s="150" t="s">
        <v>174</v>
      </c>
      <c r="F119" s="158" t="s">
        <v>386</v>
      </c>
      <c r="H119" s="159">
        <v>30.797000000000001</v>
      </c>
      <c r="I119" s="160"/>
      <c r="L119" s="156"/>
      <c r="M119" s="161"/>
      <c r="T119" s="162"/>
      <c r="AT119" s="157" t="s">
        <v>174</v>
      </c>
      <c r="AU119" s="157" t="s">
        <v>81</v>
      </c>
      <c r="AV119" s="13" t="s">
        <v>81</v>
      </c>
      <c r="AW119" s="13" t="s">
        <v>4</v>
      </c>
      <c r="AX119" s="13" t="s">
        <v>79</v>
      </c>
      <c r="AY119" s="157" t="s">
        <v>163</v>
      </c>
    </row>
    <row r="120" spans="2:65" s="1" customFormat="1" ht="16.5" customHeight="1">
      <c r="B120" s="33"/>
      <c r="C120" s="132" t="s">
        <v>182</v>
      </c>
      <c r="D120" s="132" t="s">
        <v>165</v>
      </c>
      <c r="E120" s="133" t="s">
        <v>387</v>
      </c>
      <c r="F120" s="134" t="s">
        <v>388</v>
      </c>
      <c r="G120" s="135" t="s">
        <v>191</v>
      </c>
      <c r="H120" s="136">
        <v>7.8</v>
      </c>
      <c r="I120" s="137"/>
      <c r="J120" s="138">
        <f>ROUND(I120*H120,2)</f>
        <v>0</v>
      </c>
      <c r="K120" s="134" t="s">
        <v>169</v>
      </c>
      <c r="L120" s="33"/>
      <c r="M120" s="139" t="s">
        <v>19</v>
      </c>
      <c r="N120" s="140" t="s">
        <v>42</v>
      </c>
      <c r="P120" s="141">
        <f>O120*H120</f>
        <v>0</v>
      </c>
      <c r="Q120" s="141">
        <v>2.16</v>
      </c>
      <c r="R120" s="141">
        <f>Q120*H120</f>
        <v>16.847999999999999</v>
      </c>
      <c r="S120" s="141">
        <v>0</v>
      </c>
      <c r="T120" s="142">
        <f>S120*H120</f>
        <v>0</v>
      </c>
      <c r="AR120" s="143" t="s">
        <v>170</v>
      </c>
      <c r="AT120" s="143" t="s">
        <v>165</v>
      </c>
      <c r="AU120" s="143" t="s">
        <v>81</v>
      </c>
      <c r="AY120" s="18" t="s">
        <v>163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79</v>
      </c>
      <c r="BK120" s="144">
        <f>ROUND(I120*H120,2)</f>
        <v>0</v>
      </c>
      <c r="BL120" s="18" t="s">
        <v>170</v>
      </c>
      <c r="BM120" s="143" t="s">
        <v>389</v>
      </c>
    </row>
    <row r="121" spans="2:65" s="1" customFormat="1" ht="10.199999999999999">
      <c r="B121" s="33"/>
      <c r="D121" s="145" t="s">
        <v>172</v>
      </c>
      <c r="F121" s="146" t="s">
        <v>390</v>
      </c>
      <c r="I121" s="147"/>
      <c r="L121" s="33"/>
      <c r="M121" s="148"/>
      <c r="T121" s="54"/>
      <c r="AT121" s="18" t="s">
        <v>172</v>
      </c>
      <c r="AU121" s="18" t="s">
        <v>81</v>
      </c>
    </row>
    <row r="122" spans="2:65" s="12" customFormat="1" ht="10.199999999999999">
      <c r="B122" s="149"/>
      <c r="D122" s="150" t="s">
        <v>174</v>
      </c>
      <c r="E122" s="151" t="s">
        <v>19</v>
      </c>
      <c r="F122" s="152" t="s">
        <v>374</v>
      </c>
      <c r="H122" s="151" t="s">
        <v>19</v>
      </c>
      <c r="I122" s="153"/>
      <c r="L122" s="149"/>
      <c r="M122" s="154"/>
      <c r="T122" s="155"/>
      <c r="AT122" s="151" t="s">
        <v>174</v>
      </c>
      <c r="AU122" s="151" t="s">
        <v>81</v>
      </c>
      <c r="AV122" s="12" t="s">
        <v>79</v>
      </c>
      <c r="AW122" s="12" t="s">
        <v>33</v>
      </c>
      <c r="AX122" s="12" t="s">
        <v>71</v>
      </c>
      <c r="AY122" s="151" t="s">
        <v>163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375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2" customFormat="1" ht="10.199999999999999">
      <c r="B124" s="149"/>
      <c r="D124" s="150" t="s">
        <v>174</v>
      </c>
      <c r="E124" s="151" t="s">
        <v>19</v>
      </c>
      <c r="F124" s="152" t="s">
        <v>376</v>
      </c>
      <c r="H124" s="151" t="s">
        <v>19</v>
      </c>
      <c r="I124" s="153"/>
      <c r="L124" s="149"/>
      <c r="M124" s="154"/>
      <c r="T124" s="155"/>
      <c r="AT124" s="151" t="s">
        <v>174</v>
      </c>
      <c r="AU124" s="151" t="s">
        <v>81</v>
      </c>
      <c r="AV124" s="12" t="s">
        <v>79</v>
      </c>
      <c r="AW124" s="12" t="s">
        <v>33</v>
      </c>
      <c r="AX124" s="12" t="s">
        <v>71</v>
      </c>
      <c r="AY124" s="151" t="s">
        <v>163</v>
      </c>
    </row>
    <row r="125" spans="2:65" s="13" customFormat="1" ht="10.199999999999999">
      <c r="B125" s="156"/>
      <c r="D125" s="150" t="s">
        <v>174</v>
      </c>
      <c r="E125" s="157" t="s">
        <v>19</v>
      </c>
      <c r="F125" s="158" t="s">
        <v>391</v>
      </c>
      <c r="H125" s="159">
        <v>2.121</v>
      </c>
      <c r="I125" s="160"/>
      <c r="L125" s="156"/>
      <c r="M125" s="161"/>
      <c r="T125" s="162"/>
      <c r="AT125" s="157" t="s">
        <v>174</v>
      </c>
      <c r="AU125" s="157" t="s">
        <v>81</v>
      </c>
      <c r="AV125" s="13" t="s">
        <v>81</v>
      </c>
      <c r="AW125" s="13" t="s">
        <v>33</v>
      </c>
      <c r="AX125" s="13" t="s">
        <v>71</v>
      </c>
      <c r="AY125" s="157" t="s">
        <v>163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378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391</v>
      </c>
      <c r="H127" s="159">
        <v>2.121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2" customFormat="1" ht="10.199999999999999">
      <c r="B128" s="149"/>
      <c r="D128" s="150" t="s">
        <v>174</v>
      </c>
      <c r="E128" s="151" t="s">
        <v>19</v>
      </c>
      <c r="F128" s="152" t="s">
        <v>379</v>
      </c>
      <c r="H128" s="151" t="s">
        <v>19</v>
      </c>
      <c r="I128" s="153"/>
      <c r="L128" s="149"/>
      <c r="M128" s="154"/>
      <c r="T128" s="155"/>
      <c r="AT128" s="151" t="s">
        <v>174</v>
      </c>
      <c r="AU128" s="151" t="s">
        <v>81</v>
      </c>
      <c r="AV128" s="12" t="s">
        <v>79</v>
      </c>
      <c r="AW128" s="12" t="s">
        <v>33</v>
      </c>
      <c r="AX128" s="12" t="s">
        <v>71</v>
      </c>
      <c r="AY128" s="151" t="s">
        <v>163</v>
      </c>
    </row>
    <row r="129" spans="2:65" s="13" customFormat="1" ht="10.199999999999999">
      <c r="B129" s="156"/>
      <c r="D129" s="150" t="s">
        <v>174</v>
      </c>
      <c r="E129" s="157" t="s">
        <v>19</v>
      </c>
      <c r="F129" s="158" t="s">
        <v>392</v>
      </c>
      <c r="H129" s="159">
        <v>2.5979999999999999</v>
      </c>
      <c r="I129" s="160"/>
      <c r="L129" s="156"/>
      <c r="M129" s="161"/>
      <c r="T129" s="162"/>
      <c r="AT129" s="157" t="s">
        <v>174</v>
      </c>
      <c r="AU129" s="157" t="s">
        <v>81</v>
      </c>
      <c r="AV129" s="13" t="s">
        <v>81</v>
      </c>
      <c r="AW129" s="13" t="s">
        <v>33</v>
      </c>
      <c r="AX129" s="13" t="s">
        <v>71</v>
      </c>
      <c r="AY129" s="157" t="s">
        <v>163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381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3" customFormat="1" ht="10.199999999999999">
      <c r="B131" s="156"/>
      <c r="D131" s="150" t="s">
        <v>174</v>
      </c>
      <c r="E131" s="157" t="s">
        <v>19</v>
      </c>
      <c r="F131" s="158" t="s">
        <v>393</v>
      </c>
      <c r="H131" s="159">
        <v>0.96</v>
      </c>
      <c r="I131" s="160"/>
      <c r="L131" s="156"/>
      <c r="M131" s="161"/>
      <c r="T131" s="162"/>
      <c r="AT131" s="157" t="s">
        <v>174</v>
      </c>
      <c r="AU131" s="157" t="s">
        <v>81</v>
      </c>
      <c r="AV131" s="13" t="s">
        <v>81</v>
      </c>
      <c r="AW131" s="13" t="s">
        <v>33</v>
      </c>
      <c r="AX131" s="13" t="s">
        <v>71</v>
      </c>
      <c r="AY131" s="157" t="s">
        <v>163</v>
      </c>
    </row>
    <row r="132" spans="2:65" s="14" customFormat="1" ht="10.199999999999999">
      <c r="B132" s="163"/>
      <c r="D132" s="150" t="s">
        <v>174</v>
      </c>
      <c r="E132" s="164" t="s">
        <v>19</v>
      </c>
      <c r="F132" s="165" t="s">
        <v>177</v>
      </c>
      <c r="H132" s="166">
        <v>7.8</v>
      </c>
      <c r="I132" s="167"/>
      <c r="L132" s="163"/>
      <c r="M132" s="168"/>
      <c r="T132" s="169"/>
      <c r="AT132" s="164" t="s">
        <v>174</v>
      </c>
      <c r="AU132" s="164" t="s">
        <v>81</v>
      </c>
      <c r="AV132" s="14" t="s">
        <v>170</v>
      </c>
      <c r="AW132" s="14" t="s">
        <v>33</v>
      </c>
      <c r="AX132" s="14" t="s">
        <v>79</v>
      </c>
      <c r="AY132" s="164" t="s">
        <v>163</v>
      </c>
    </row>
    <row r="133" spans="2:65" s="11" customFormat="1" ht="22.8" customHeight="1">
      <c r="B133" s="120"/>
      <c r="D133" s="121" t="s">
        <v>70</v>
      </c>
      <c r="E133" s="130" t="s">
        <v>201</v>
      </c>
      <c r="F133" s="130" t="s">
        <v>394</v>
      </c>
      <c r="I133" s="123"/>
      <c r="J133" s="131">
        <f>BK133</f>
        <v>0</v>
      </c>
      <c r="L133" s="120"/>
      <c r="M133" s="125"/>
      <c r="P133" s="126">
        <f>SUM(P134:P223)</f>
        <v>0</v>
      </c>
      <c r="R133" s="126">
        <f>SUM(R134:R223)</f>
        <v>10.625881530000001</v>
      </c>
      <c r="T133" s="127">
        <f>SUM(T134:T223)</f>
        <v>0</v>
      </c>
      <c r="AR133" s="121" t="s">
        <v>79</v>
      </c>
      <c r="AT133" s="128" t="s">
        <v>70</v>
      </c>
      <c r="AU133" s="128" t="s">
        <v>79</v>
      </c>
      <c r="AY133" s="121" t="s">
        <v>163</v>
      </c>
      <c r="BK133" s="129">
        <f>SUM(BK134:BK223)</f>
        <v>0</v>
      </c>
    </row>
    <row r="134" spans="2:65" s="1" customFormat="1" ht="21.75" customHeight="1">
      <c r="B134" s="33"/>
      <c r="C134" s="132" t="s">
        <v>170</v>
      </c>
      <c r="D134" s="132" t="s">
        <v>165</v>
      </c>
      <c r="E134" s="133" t="s">
        <v>395</v>
      </c>
      <c r="F134" s="134" t="s">
        <v>396</v>
      </c>
      <c r="G134" s="135" t="s">
        <v>191</v>
      </c>
      <c r="H134" s="136">
        <v>4.16</v>
      </c>
      <c r="I134" s="137"/>
      <c r="J134" s="138">
        <f>ROUND(I134*H134,2)</f>
        <v>0</v>
      </c>
      <c r="K134" s="134" t="s">
        <v>169</v>
      </c>
      <c r="L134" s="33"/>
      <c r="M134" s="139" t="s">
        <v>19</v>
      </c>
      <c r="N134" s="140" t="s">
        <v>42</v>
      </c>
      <c r="P134" s="141">
        <f>O134*H134</f>
        <v>0</v>
      </c>
      <c r="Q134" s="141">
        <v>2.5018699999999998</v>
      </c>
      <c r="R134" s="141">
        <f>Q134*H134</f>
        <v>10.4077792</v>
      </c>
      <c r="S134" s="141">
        <v>0</v>
      </c>
      <c r="T134" s="142">
        <f>S134*H134</f>
        <v>0</v>
      </c>
      <c r="AR134" s="143" t="s">
        <v>170</v>
      </c>
      <c r="AT134" s="143" t="s">
        <v>165</v>
      </c>
      <c r="AU134" s="143" t="s">
        <v>81</v>
      </c>
      <c r="AY134" s="18" t="s">
        <v>163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79</v>
      </c>
      <c r="BK134" s="144">
        <f>ROUND(I134*H134,2)</f>
        <v>0</v>
      </c>
      <c r="BL134" s="18" t="s">
        <v>170</v>
      </c>
      <c r="BM134" s="143" t="s">
        <v>397</v>
      </c>
    </row>
    <row r="135" spans="2:65" s="1" customFormat="1" ht="10.199999999999999">
      <c r="B135" s="33"/>
      <c r="D135" s="145" t="s">
        <v>172</v>
      </c>
      <c r="F135" s="146" t="s">
        <v>398</v>
      </c>
      <c r="I135" s="147"/>
      <c r="L135" s="33"/>
      <c r="M135" s="148"/>
      <c r="T135" s="54"/>
      <c r="AT135" s="18" t="s">
        <v>172</v>
      </c>
      <c r="AU135" s="18" t="s">
        <v>81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374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375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376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3" customFormat="1" ht="10.199999999999999">
      <c r="B139" s="156"/>
      <c r="D139" s="150" t="s">
        <v>174</v>
      </c>
      <c r="E139" s="157" t="s">
        <v>19</v>
      </c>
      <c r="F139" s="158" t="s">
        <v>399</v>
      </c>
      <c r="H139" s="159">
        <v>1.1299999999999999</v>
      </c>
      <c r="I139" s="160"/>
      <c r="L139" s="156"/>
      <c r="M139" s="161"/>
      <c r="T139" s="162"/>
      <c r="AT139" s="157" t="s">
        <v>174</v>
      </c>
      <c r="AU139" s="157" t="s">
        <v>81</v>
      </c>
      <c r="AV139" s="13" t="s">
        <v>81</v>
      </c>
      <c r="AW139" s="13" t="s">
        <v>33</v>
      </c>
      <c r="AX139" s="13" t="s">
        <v>71</v>
      </c>
      <c r="AY139" s="157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378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3" customFormat="1" ht="10.199999999999999">
      <c r="B141" s="156"/>
      <c r="D141" s="150" t="s">
        <v>174</v>
      </c>
      <c r="E141" s="157" t="s">
        <v>19</v>
      </c>
      <c r="F141" s="158" t="s">
        <v>399</v>
      </c>
      <c r="H141" s="159">
        <v>1.1299999999999999</v>
      </c>
      <c r="I141" s="160"/>
      <c r="L141" s="156"/>
      <c r="M141" s="161"/>
      <c r="T141" s="162"/>
      <c r="AT141" s="157" t="s">
        <v>174</v>
      </c>
      <c r="AU141" s="157" t="s">
        <v>81</v>
      </c>
      <c r="AV141" s="13" t="s">
        <v>81</v>
      </c>
      <c r="AW141" s="13" t="s">
        <v>33</v>
      </c>
      <c r="AX141" s="13" t="s">
        <v>71</v>
      </c>
      <c r="AY141" s="157" t="s">
        <v>163</v>
      </c>
    </row>
    <row r="142" spans="2:65" s="12" customFormat="1" ht="10.199999999999999">
      <c r="B142" s="149"/>
      <c r="D142" s="150" t="s">
        <v>174</v>
      </c>
      <c r="E142" s="151" t="s">
        <v>19</v>
      </c>
      <c r="F142" s="152" t="s">
        <v>379</v>
      </c>
      <c r="H142" s="151" t="s">
        <v>19</v>
      </c>
      <c r="I142" s="153"/>
      <c r="L142" s="149"/>
      <c r="M142" s="154"/>
      <c r="T142" s="155"/>
      <c r="AT142" s="151" t="s">
        <v>174</v>
      </c>
      <c r="AU142" s="151" t="s">
        <v>81</v>
      </c>
      <c r="AV142" s="12" t="s">
        <v>79</v>
      </c>
      <c r="AW142" s="12" t="s">
        <v>33</v>
      </c>
      <c r="AX142" s="12" t="s">
        <v>71</v>
      </c>
      <c r="AY142" s="151" t="s">
        <v>163</v>
      </c>
    </row>
    <row r="143" spans="2:65" s="13" customFormat="1" ht="10.199999999999999">
      <c r="B143" s="156"/>
      <c r="D143" s="150" t="s">
        <v>174</v>
      </c>
      <c r="E143" s="157" t="s">
        <v>19</v>
      </c>
      <c r="F143" s="158" t="s">
        <v>400</v>
      </c>
      <c r="H143" s="159">
        <v>1.39</v>
      </c>
      <c r="I143" s="160"/>
      <c r="L143" s="156"/>
      <c r="M143" s="161"/>
      <c r="T143" s="162"/>
      <c r="AT143" s="157" t="s">
        <v>174</v>
      </c>
      <c r="AU143" s="157" t="s">
        <v>81</v>
      </c>
      <c r="AV143" s="13" t="s">
        <v>81</v>
      </c>
      <c r="AW143" s="13" t="s">
        <v>33</v>
      </c>
      <c r="AX143" s="13" t="s">
        <v>71</v>
      </c>
      <c r="AY143" s="157" t="s">
        <v>163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381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3" customFormat="1" ht="10.199999999999999">
      <c r="B145" s="156"/>
      <c r="D145" s="150" t="s">
        <v>174</v>
      </c>
      <c r="E145" s="157" t="s">
        <v>19</v>
      </c>
      <c r="F145" s="158" t="s">
        <v>401</v>
      </c>
      <c r="H145" s="159">
        <v>0.51</v>
      </c>
      <c r="I145" s="160"/>
      <c r="L145" s="156"/>
      <c r="M145" s="161"/>
      <c r="T145" s="162"/>
      <c r="AT145" s="157" t="s">
        <v>174</v>
      </c>
      <c r="AU145" s="157" t="s">
        <v>81</v>
      </c>
      <c r="AV145" s="13" t="s">
        <v>81</v>
      </c>
      <c r="AW145" s="13" t="s">
        <v>33</v>
      </c>
      <c r="AX145" s="13" t="s">
        <v>71</v>
      </c>
      <c r="AY145" s="157" t="s">
        <v>163</v>
      </c>
    </row>
    <row r="146" spans="2:65" s="14" customFormat="1" ht="10.199999999999999">
      <c r="B146" s="163"/>
      <c r="D146" s="150" t="s">
        <v>174</v>
      </c>
      <c r="E146" s="164" t="s">
        <v>19</v>
      </c>
      <c r="F146" s="165" t="s">
        <v>177</v>
      </c>
      <c r="H146" s="166">
        <v>4.1599999999999993</v>
      </c>
      <c r="I146" s="167"/>
      <c r="L146" s="163"/>
      <c r="M146" s="168"/>
      <c r="T146" s="169"/>
      <c r="AT146" s="164" t="s">
        <v>174</v>
      </c>
      <c r="AU146" s="164" t="s">
        <v>81</v>
      </c>
      <c r="AV146" s="14" t="s">
        <v>170</v>
      </c>
      <c r="AW146" s="14" t="s">
        <v>33</v>
      </c>
      <c r="AX146" s="14" t="s">
        <v>79</v>
      </c>
      <c r="AY146" s="164" t="s">
        <v>163</v>
      </c>
    </row>
    <row r="147" spans="2:65" s="1" customFormat="1" ht="21.75" customHeight="1">
      <c r="B147" s="33"/>
      <c r="C147" s="132" t="s">
        <v>195</v>
      </c>
      <c r="D147" s="132" t="s">
        <v>165</v>
      </c>
      <c r="E147" s="133" t="s">
        <v>402</v>
      </c>
      <c r="F147" s="134" t="s">
        <v>403</v>
      </c>
      <c r="G147" s="135" t="s">
        <v>191</v>
      </c>
      <c r="H147" s="136">
        <v>4.16</v>
      </c>
      <c r="I147" s="137"/>
      <c r="J147" s="138">
        <f>ROUND(I147*H147,2)</f>
        <v>0</v>
      </c>
      <c r="K147" s="134" t="s">
        <v>169</v>
      </c>
      <c r="L147" s="33"/>
      <c r="M147" s="139" t="s">
        <v>19</v>
      </c>
      <c r="N147" s="140" t="s">
        <v>42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170</v>
      </c>
      <c r="AT147" s="143" t="s">
        <v>165</v>
      </c>
      <c r="AU147" s="143" t="s">
        <v>81</v>
      </c>
      <c r="AY147" s="18" t="s">
        <v>163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0</v>
      </c>
      <c r="BL147" s="18" t="s">
        <v>170</v>
      </c>
      <c r="BM147" s="143" t="s">
        <v>404</v>
      </c>
    </row>
    <row r="148" spans="2:65" s="1" customFormat="1" ht="10.199999999999999">
      <c r="B148" s="33"/>
      <c r="D148" s="145" t="s">
        <v>172</v>
      </c>
      <c r="F148" s="146" t="s">
        <v>405</v>
      </c>
      <c r="I148" s="147"/>
      <c r="L148" s="33"/>
      <c r="M148" s="148"/>
      <c r="T148" s="54"/>
      <c r="AT148" s="18" t="s">
        <v>172</v>
      </c>
      <c r="AU148" s="18" t="s">
        <v>81</v>
      </c>
    </row>
    <row r="149" spans="2:65" s="12" customFormat="1" ht="10.199999999999999">
      <c r="B149" s="149"/>
      <c r="D149" s="150" t="s">
        <v>174</v>
      </c>
      <c r="E149" s="151" t="s">
        <v>19</v>
      </c>
      <c r="F149" s="152" t="s">
        <v>374</v>
      </c>
      <c r="H149" s="151" t="s">
        <v>19</v>
      </c>
      <c r="I149" s="153"/>
      <c r="L149" s="149"/>
      <c r="M149" s="154"/>
      <c r="T149" s="155"/>
      <c r="AT149" s="151" t="s">
        <v>174</v>
      </c>
      <c r="AU149" s="151" t="s">
        <v>81</v>
      </c>
      <c r="AV149" s="12" t="s">
        <v>79</v>
      </c>
      <c r="AW149" s="12" t="s">
        <v>33</v>
      </c>
      <c r="AX149" s="12" t="s">
        <v>71</v>
      </c>
      <c r="AY149" s="151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375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376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399</v>
      </c>
      <c r="H152" s="159">
        <v>1.1299999999999999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378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3" customFormat="1" ht="10.199999999999999">
      <c r="B154" s="156"/>
      <c r="D154" s="150" t="s">
        <v>174</v>
      </c>
      <c r="E154" s="157" t="s">
        <v>19</v>
      </c>
      <c r="F154" s="158" t="s">
        <v>399</v>
      </c>
      <c r="H154" s="159">
        <v>1.1299999999999999</v>
      </c>
      <c r="I154" s="160"/>
      <c r="L154" s="156"/>
      <c r="M154" s="161"/>
      <c r="T154" s="162"/>
      <c r="AT154" s="157" t="s">
        <v>174</v>
      </c>
      <c r="AU154" s="157" t="s">
        <v>81</v>
      </c>
      <c r="AV154" s="13" t="s">
        <v>81</v>
      </c>
      <c r="AW154" s="13" t="s">
        <v>33</v>
      </c>
      <c r="AX154" s="13" t="s">
        <v>71</v>
      </c>
      <c r="AY154" s="157" t="s">
        <v>163</v>
      </c>
    </row>
    <row r="155" spans="2:65" s="12" customFormat="1" ht="10.199999999999999">
      <c r="B155" s="149"/>
      <c r="D155" s="150" t="s">
        <v>174</v>
      </c>
      <c r="E155" s="151" t="s">
        <v>19</v>
      </c>
      <c r="F155" s="152" t="s">
        <v>379</v>
      </c>
      <c r="H155" s="151" t="s">
        <v>19</v>
      </c>
      <c r="I155" s="153"/>
      <c r="L155" s="149"/>
      <c r="M155" s="154"/>
      <c r="T155" s="155"/>
      <c r="AT155" s="151" t="s">
        <v>174</v>
      </c>
      <c r="AU155" s="151" t="s">
        <v>81</v>
      </c>
      <c r="AV155" s="12" t="s">
        <v>79</v>
      </c>
      <c r="AW155" s="12" t="s">
        <v>33</v>
      </c>
      <c r="AX155" s="12" t="s">
        <v>71</v>
      </c>
      <c r="AY155" s="151" t="s">
        <v>163</v>
      </c>
    </row>
    <row r="156" spans="2:65" s="13" customFormat="1" ht="10.199999999999999">
      <c r="B156" s="156"/>
      <c r="D156" s="150" t="s">
        <v>174</v>
      </c>
      <c r="E156" s="157" t="s">
        <v>19</v>
      </c>
      <c r="F156" s="158" t="s">
        <v>400</v>
      </c>
      <c r="H156" s="159">
        <v>1.39</v>
      </c>
      <c r="I156" s="160"/>
      <c r="L156" s="156"/>
      <c r="M156" s="161"/>
      <c r="T156" s="162"/>
      <c r="AT156" s="157" t="s">
        <v>174</v>
      </c>
      <c r="AU156" s="157" t="s">
        <v>81</v>
      </c>
      <c r="AV156" s="13" t="s">
        <v>81</v>
      </c>
      <c r="AW156" s="13" t="s">
        <v>33</v>
      </c>
      <c r="AX156" s="13" t="s">
        <v>71</v>
      </c>
      <c r="AY156" s="157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381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3" customFormat="1" ht="10.199999999999999">
      <c r="B158" s="156"/>
      <c r="D158" s="150" t="s">
        <v>174</v>
      </c>
      <c r="E158" s="157" t="s">
        <v>19</v>
      </c>
      <c r="F158" s="158" t="s">
        <v>401</v>
      </c>
      <c r="H158" s="159">
        <v>0.51</v>
      </c>
      <c r="I158" s="160"/>
      <c r="L158" s="156"/>
      <c r="M158" s="161"/>
      <c r="T158" s="162"/>
      <c r="AT158" s="157" t="s">
        <v>174</v>
      </c>
      <c r="AU158" s="157" t="s">
        <v>81</v>
      </c>
      <c r="AV158" s="13" t="s">
        <v>81</v>
      </c>
      <c r="AW158" s="13" t="s">
        <v>33</v>
      </c>
      <c r="AX158" s="13" t="s">
        <v>71</v>
      </c>
      <c r="AY158" s="157" t="s">
        <v>163</v>
      </c>
    </row>
    <row r="159" spans="2:65" s="14" customFormat="1" ht="10.199999999999999">
      <c r="B159" s="163"/>
      <c r="D159" s="150" t="s">
        <v>174</v>
      </c>
      <c r="E159" s="164" t="s">
        <v>19</v>
      </c>
      <c r="F159" s="165" t="s">
        <v>177</v>
      </c>
      <c r="H159" s="166">
        <v>4.1599999999999993</v>
      </c>
      <c r="I159" s="167"/>
      <c r="L159" s="163"/>
      <c r="M159" s="168"/>
      <c r="T159" s="169"/>
      <c r="AT159" s="164" t="s">
        <v>174</v>
      </c>
      <c r="AU159" s="164" t="s">
        <v>81</v>
      </c>
      <c r="AV159" s="14" t="s">
        <v>170</v>
      </c>
      <c r="AW159" s="14" t="s">
        <v>33</v>
      </c>
      <c r="AX159" s="14" t="s">
        <v>79</v>
      </c>
      <c r="AY159" s="164" t="s">
        <v>163</v>
      </c>
    </row>
    <row r="160" spans="2:65" s="1" customFormat="1" ht="24.15" customHeight="1">
      <c r="B160" s="33"/>
      <c r="C160" s="132" t="s">
        <v>201</v>
      </c>
      <c r="D160" s="132" t="s">
        <v>165</v>
      </c>
      <c r="E160" s="133" t="s">
        <v>406</v>
      </c>
      <c r="F160" s="134" t="s">
        <v>407</v>
      </c>
      <c r="G160" s="135" t="s">
        <v>191</v>
      </c>
      <c r="H160" s="136">
        <v>4.16</v>
      </c>
      <c r="I160" s="137"/>
      <c r="J160" s="138">
        <f>ROUND(I160*H160,2)</f>
        <v>0</v>
      </c>
      <c r="K160" s="134" t="s">
        <v>169</v>
      </c>
      <c r="L160" s="33"/>
      <c r="M160" s="139" t="s">
        <v>19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170</v>
      </c>
      <c r="AT160" s="143" t="s">
        <v>165</v>
      </c>
      <c r="AU160" s="143" t="s">
        <v>81</v>
      </c>
      <c r="AY160" s="18" t="s">
        <v>163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79</v>
      </c>
      <c r="BK160" s="144">
        <f>ROUND(I160*H160,2)</f>
        <v>0</v>
      </c>
      <c r="BL160" s="18" t="s">
        <v>170</v>
      </c>
      <c r="BM160" s="143" t="s">
        <v>408</v>
      </c>
    </row>
    <row r="161" spans="2:65" s="1" customFormat="1" ht="10.199999999999999">
      <c r="B161" s="33"/>
      <c r="D161" s="145" t="s">
        <v>172</v>
      </c>
      <c r="F161" s="146" t="s">
        <v>409</v>
      </c>
      <c r="I161" s="147"/>
      <c r="L161" s="33"/>
      <c r="M161" s="148"/>
      <c r="T161" s="54"/>
      <c r="AT161" s="18" t="s">
        <v>172</v>
      </c>
      <c r="AU161" s="18" t="s">
        <v>81</v>
      </c>
    </row>
    <row r="162" spans="2:65" s="12" customFormat="1" ht="10.199999999999999">
      <c r="B162" s="149"/>
      <c r="D162" s="150" t="s">
        <v>174</v>
      </c>
      <c r="E162" s="151" t="s">
        <v>19</v>
      </c>
      <c r="F162" s="152" t="s">
        <v>374</v>
      </c>
      <c r="H162" s="151" t="s">
        <v>19</v>
      </c>
      <c r="I162" s="153"/>
      <c r="L162" s="149"/>
      <c r="M162" s="154"/>
      <c r="T162" s="155"/>
      <c r="AT162" s="151" t="s">
        <v>174</v>
      </c>
      <c r="AU162" s="151" t="s">
        <v>81</v>
      </c>
      <c r="AV162" s="12" t="s">
        <v>79</v>
      </c>
      <c r="AW162" s="12" t="s">
        <v>33</v>
      </c>
      <c r="AX162" s="12" t="s">
        <v>71</v>
      </c>
      <c r="AY162" s="151" t="s">
        <v>163</v>
      </c>
    </row>
    <row r="163" spans="2:65" s="12" customFormat="1" ht="10.199999999999999">
      <c r="B163" s="149"/>
      <c r="D163" s="150" t="s">
        <v>174</v>
      </c>
      <c r="E163" s="151" t="s">
        <v>19</v>
      </c>
      <c r="F163" s="152" t="s">
        <v>375</v>
      </c>
      <c r="H163" s="151" t="s">
        <v>19</v>
      </c>
      <c r="I163" s="153"/>
      <c r="L163" s="149"/>
      <c r="M163" s="154"/>
      <c r="T163" s="155"/>
      <c r="AT163" s="151" t="s">
        <v>174</v>
      </c>
      <c r="AU163" s="151" t="s">
        <v>81</v>
      </c>
      <c r="AV163" s="12" t="s">
        <v>79</v>
      </c>
      <c r="AW163" s="12" t="s">
        <v>33</v>
      </c>
      <c r="AX163" s="12" t="s">
        <v>71</v>
      </c>
      <c r="AY163" s="151" t="s">
        <v>163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376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3" customFormat="1" ht="10.199999999999999">
      <c r="B165" s="156"/>
      <c r="D165" s="150" t="s">
        <v>174</v>
      </c>
      <c r="E165" s="157" t="s">
        <v>19</v>
      </c>
      <c r="F165" s="158" t="s">
        <v>399</v>
      </c>
      <c r="H165" s="159">
        <v>1.1299999999999999</v>
      </c>
      <c r="I165" s="160"/>
      <c r="L165" s="156"/>
      <c r="M165" s="161"/>
      <c r="T165" s="162"/>
      <c r="AT165" s="157" t="s">
        <v>174</v>
      </c>
      <c r="AU165" s="157" t="s">
        <v>81</v>
      </c>
      <c r="AV165" s="13" t="s">
        <v>81</v>
      </c>
      <c r="AW165" s="13" t="s">
        <v>33</v>
      </c>
      <c r="AX165" s="13" t="s">
        <v>71</v>
      </c>
      <c r="AY165" s="157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378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3" customFormat="1" ht="10.199999999999999">
      <c r="B167" s="156"/>
      <c r="D167" s="150" t="s">
        <v>174</v>
      </c>
      <c r="E167" s="157" t="s">
        <v>19</v>
      </c>
      <c r="F167" s="158" t="s">
        <v>399</v>
      </c>
      <c r="H167" s="159">
        <v>1.1299999999999999</v>
      </c>
      <c r="I167" s="160"/>
      <c r="L167" s="156"/>
      <c r="M167" s="161"/>
      <c r="T167" s="162"/>
      <c r="AT167" s="157" t="s">
        <v>174</v>
      </c>
      <c r="AU167" s="157" t="s">
        <v>81</v>
      </c>
      <c r="AV167" s="13" t="s">
        <v>81</v>
      </c>
      <c r="AW167" s="13" t="s">
        <v>33</v>
      </c>
      <c r="AX167" s="13" t="s">
        <v>71</v>
      </c>
      <c r="AY167" s="157" t="s">
        <v>163</v>
      </c>
    </row>
    <row r="168" spans="2:65" s="12" customFormat="1" ht="10.199999999999999">
      <c r="B168" s="149"/>
      <c r="D168" s="150" t="s">
        <v>174</v>
      </c>
      <c r="E168" s="151" t="s">
        <v>19</v>
      </c>
      <c r="F168" s="152" t="s">
        <v>379</v>
      </c>
      <c r="H168" s="151" t="s">
        <v>19</v>
      </c>
      <c r="I168" s="153"/>
      <c r="L168" s="149"/>
      <c r="M168" s="154"/>
      <c r="T168" s="155"/>
      <c r="AT168" s="151" t="s">
        <v>174</v>
      </c>
      <c r="AU168" s="151" t="s">
        <v>81</v>
      </c>
      <c r="AV168" s="12" t="s">
        <v>79</v>
      </c>
      <c r="AW168" s="12" t="s">
        <v>33</v>
      </c>
      <c r="AX168" s="12" t="s">
        <v>71</v>
      </c>
      <c r="AY168" s="151" t="s">
        <v>163</v>
      </c>
    </row>
    <row r="169" spans="2:65" s="13" customFormat="1" ht="10.199999999999999">
      <c r="B169" s="156"/>
      <c r="D169" s="150" t="s">
        <v>174</v>
      </c>
      <c r="E169" s="157" t="s">
        <v>19</v>
      </c>
      <c r="F169" s="158" t="s">
        <v>400</v>
      </c>
      <c r="H169" s="159">
        <v>1.39</v>
      </c>
      <c r="I169" s="160"/>
      <c r="L169" s="156"/>
      <c r="M169" s="161"/>
      <c r="T169" s="162"/>
      <c r="AT169" s="157" t="s">
        <v>174</v>
      </c>
      <c r="AU169" s="157" t="s">
        <v>81</v>
      </c>
      <c r="AV169" s="13" t="s">
        <v>81</v>
      </c>
      <c r="AW169" s="13" t="s">
        <v>33</v>
      </c>
      <c r="AX169" s="13" t="s">
        <v>71</v>
      </c>
      <c r="AY169" s="157" t="s">
        <v>163</v>
      </c>
    </row>
    <row r="170" spans="2:65" s="12" customFormat="1" ht="10.199999999999999">
      <c r="B170" s="149"/>
      <c r="D170" s="150" t="s">
        <v>174</v>
      </c>
      <c r="E170" s="151" t="s">
        <v>19</v>
      </c>
      <c r="F170" s="152" t="s">
        <v>381</v>
      </c>
      <c r="H170" s="151" t="s">
        <v>19</v>
      </c>
      <c r="I170" s="153"/>
      <c r="L170" s="149"/>
      <c r="M170" s="154"/>
      <c r="T170" s="155"/>
      <c r="AT170" s="151" t="s">
        <v>174</v>
      </c>
      <c r="AU170" s="151" t="s">
        <v>81</v>
      </c>
      <c r="AV170" s="12" t="s">
        <v>79</v>
      </c>
      <c r="AW170" s="12" t="s">
        <v>33</v>
      </c>
      <c r="AX170" s="12" t="s">
        <v>71</v>
      </c>
      <c r="AY170" s="151" t="s">
        <v>163</v>
      </c>
    </row>
    <row r="171" spans="2:65" s="13" customFormat="1" ht="10.199999999999999">
      <c r="B171" s="156"/>
      <c r="D171" s="150" t="s">
        <v>174</v>
      </c>
      <c r="E171" s="157" t="s">
        <v>19</v>
      </c>
      <c r="F171" s="158" t="s">
        <v>401</v>
      </c>
      <c r="H171" s="159">
        <v>0.51</v>
      </c>
      <c r="I171" s="160"/>
      <c r="L171" s="156"/>
      <c r="M171" s="161"/>
      <c r="T171" s="162"/>
      <c r="AT171" s="157" t="s">
        <v>174</v>
      </c>
      <c r="AU171" s="157" t="s">
        <v>81</v>
      </c>
      <c r="AV171" s="13" t="s">
        <v>81</v>
      </c>
      <c r="AW171" s="13" t="s">
        <v>33</v>
      </c>
      <c r="AX171" s="13" t="s">
        <v>71</v>
      </c>
      <c r="AY171" s="157" t="s">
        <v>163</v>
      </c>
    </row>
    <row r="172" spans="2:65" s="14" customFormat="1" ht="10.199999999999999">
      <c r="B172" s="163"/>
      <c r="D172" s="150" t="s">
        <v>174</v>
      </c>
      <c r="E172" s="164" t="s">
        <v>19</v>
      </c>
      <c r="F172" s="165" t="s">
        <v>177</v>
      </c>
      <c r="H172" s="166">
        <v>4.1599999999999993</v>
      </c>
      <c r="I172" s="167"/>
      <c r="L172" s="163"/>
      <c r="M172" s="168"/>
      <c r="T172" s="169"/>
      <c r="AT172" s="164" t="s">
        <v>174</v>
      </c>
      <c r="AU172" s="164" t="s">
        <v>81</v>
      </c>
      <c r="AV172" s="14" t="s">
        <v>170</v>
      </c>
      <c r="AW172" s="14" t="s">
        <v>33</v>
      </c>
      <c r="AX172" s="14" t="s">
        <v>79</v>
      </c>
      <c r="AY172" s="164" t="s">
        <v>163</v>
      </c>
    </row>
    <row r="173" spans="2:65" s="1" customFormat="1" ht="21.75" customHeight="1">
      <c r="B173" s="33"/>
      <c r="C173" s="132" t="s">
        <v>211</v>
      </c>
      <c r="D173" s="132" t="s">
        <v>165</v>
      </c>
      <c r="E173" s="133" t="s">
        <v>410</v>
      </c>
      <c r="F173" s="134" t="s">
        <v>411</v>
      </c>
      <c r="G173" s="135" t="s">
        <v>191</v>
      </c>
      <c r="H173" s="136">
        <v>4.16</v>
      </c>
      <c r="I173" s="137"/>
      <c r="J173" s="138">
        <f>ROUND(I173*H173,2)</f>
        <v>0</v>
      </c>
      <c r="K173" s="134" t="s">
        <v>169</v>
      </c>
      <c r="L173" s="33"/>
      <c r="M173" s="139" t="s">
        <v>19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170</v>
      </c>
      <c r="AT173" s="143" t="s">
        <v>165</v>
      </c>
      <c r="AU173" s="143" t="s">
        <v>81</v>
      </c>
      <c r="AY173" s="18" t="s">
        <v>163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170</v>
      </c>
      <c r="BM173" s="143" t="s">
        <v>412</v>
      </c>
    </row>
    <row r="174" spans="2:65" s="1" customFormat="1" ht="10.199999999999999">
      <c r="B174" s="33"/>
      <c r="D174" s="145" t="s">
        <v>172</v>
      </c>
      <c r="F174" s="146" t="s">
        <v>413</v>
      </c>
      <c r="I174" s="147"/>
      <c r="L174" s="33"/>
      <c r="M174" s="148"/>
      <c r="T174" s="54"/>
      <c r="AT174" s="18" t="s">
        <v>172</v>
      </c>
      <c r="AU174" s="18" t="s">
        <v>81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374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375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376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399</v>
      </c>
      <c r="H178" s="159">
        <v>1.1299999999999999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378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3" customFormat="1" ht="10.199999999999999">
      <c r="B180" s="156"/>
      <c r="D180" s="150" t="s">
        <v>174</v>
      </c>
      <c r="E180" s="157" t="s">
        <v>19</v>
      </c>
      <c r="F180" s="158" t="s">
        <v>399</v>
      </c>
      <c r="H180" s="159">
        <v>1.1299999999999999</v>
      </c>
      <c r="I180" s="160"/>
      <c r="L180" s="156"/>
      <c r="M180" s="161"/>
      <c r="T180" s="162"/>
      <c r="AT180" s="157" t="s">
        <v>174</v>
      </c>
      <c r="AU180" s="157" t="s">
        <v>81</v>
      </c>
      <c r="AV180" s="13" t="s">
        <v>81</v>
      </c>
      <c r="AW180" s="13" t="s">
        <v>33</v>
      </c>
      <c r="AX180" s="13" t="s">
        <v>71</v>
      </c>
      <c r="AY180" s="157" t="s">
        <v>163</v>
      </c>
    </row>
    <row r="181" spans="2:65" s="12" customFormat="1" ht="10.199999999999999">
      <c r="B181" s="149"/>
      <c r="D181" s="150" t="s">
        <v>174</v>
      </c>
      <c r="E181" s="151" t="s">
        <v>19</v>
      </c>
      <c r="F181" s="152" t="s">
        <v>379</v>
      </c>
      <c r="H181" s="151" t="s">
        <v>19</v>
      </c>
      <c r="I181" s="153"/>
      <c r="L181" s="149"/>
      <c r="M181" s="154"/>
      <c r="T181" s="155"/>
      <c r="AT181" s="151" t="s">
        <v>174</v>
      </c>
      <c r="AU181" s="151" t="s">
        <v>81</v>
      </c>
      <c r="AV181" s="12" t="s">
        <v>79</v>
      </c>
      <c r="AW181" s="12" t="s">
        <v>33</v>
      </c>
      <c r="AX181" s="12" t="s">
        <v>71</v>
      </c>
      <c r="AY181" s="151" t="s">
        <v>163</v>
      </c>
    </row>
    <row r="182" spans="2:65" s="13" customFormat="1" ht="10.199999999999999">
      <c r="B182" s="156"/>
      <c r="D182" s="150" t="s">
        <v>174</v>
      </c>
      <c r="E182" s="157" t="s">
        <v>19</v>
      </c>
      <c r="F182" s="158" t="s">
        <v>400</v>
      </c>
      <c r="H182" s="159">
        <v>1.39</v>
      </c>
      <c r="I182" s="160"/>
      <c r="L182" s="156"/>
      <c r="M182" s="161"/>
      <c r="T182" s="162"/>
      <c r="AT182" s="157" t="s">
        <v>174</v>
      </c>
      <c r="AU182" s="157" t="s">
        <v>81</v>
      </c>
      <c r="AV182" s="13" t="s">
        <v>81</v>
      </c>
      <c r="AW182" s="13" t="s">
        <v>33</v>
      </c>
      <c r="AX182" s="13" t="s">
        <v>71</v>
      </c>
      <c r="AY182" s="157" t="s">
        <v>163</v>
      </c>
    </row>
    <row r="183" spans="2:65" s="12" customFormat="1" ht="10.199999999999999">
      <c r="B183" s="149"/>
      <c r="D183" s="150" t="s">
        <v>174</v>
      </c>
      <c r="E183" s="151" t="s">
        <v>19</v>
      </c>
      <c r="F183" s="152" t="s">
        <v>381</v>
      </c>
      <c r="H183" s="151" t="s">
        <v>19</v>
      </c>
      <c r="I183" s="153"/>
      <c r="L183" s="149"/>
      <c r="M183" s="154"/>
      <c r="T183" s="155"/>
      <c r="AT183" s="151" t="s">
        <v>174</v>
      </c>
      <c r="AU183" s="151" t="s">
        <v>81</v>
      </c>
      <c r="AV183" s="12" t="s">
        <v>79</v>
      </c>
      <c r="AW183" s="12" t="s">
        <v>33</v>
      </c>
      <c r="AX183" s="12" t="s">
        <v>71</v>
      </c>
      <c r="AY183" s="151" t="s">
        <v>163</v>
      </c>
    </row>
    <row r="184" spans="2:65" s="13" customFormat="1" ht="10.199999999999999">
      <c r="B184" s="156"/>
      <c r="D184" s="150" t="s">
        <v>174</v>
      </c>
      <c r="E184" s="157" t="s">
        <v>19</v>
      </c>
      <c r="F184" s="158" t="s">
        <v>401</v>
      </c>
      <c r="H184" s="159">
        <v>0.51</v>
      </c>
      <c r="I184" s="160"/>
      <c r="L184" s="156"/>
      <c r="M184" s="161"/>
      <c r="T184" s="162"/>
      <c r="AT184" s="157" t="s">
        <v>174</v>
      </c>
      <c r="AU184" s="157" t="s">
        <v>81</v>
      </c>
      <c r="AV184" s="13" t="s">
        <v>81</v>
      </c>
      <c r="AW184" s="13" t="s">
        <v>33</v>
      </c>
      <c r="AX184" s="13" t="s">
        <v>71</v>
      </c>
      <c r="AY184" s="157" t="s">
        <v>163</v>
      </c>
    </row>
    <row r="185" spans="2:65" s="14" customFormat="1" ht="10.199999999999999">
      <c r="B185" s="163"/>
      <c r="D185" s="150" t="s">
        <v>174</v>
      </c>
      <c r="E185" s="164" t="s">
        <v>19</v>
      </c>
      <c r="F185" s="165" t="s">
        <v>177</v>
      </c>
      <c r="H185" s="166">
        <v>4.1599999999999993</v>
      </c>
      <c r="I185" s="167"/>
      <c r="L185" s="163"/>
      <c r="M185" s="168"/>
      <c r="T185" s="169"/>
      <c r="AT185" s="164" t="s">
        <v>174</v>
      </c>
      <c r="AU185" s="164" t="s">
        <v>81</v>
      </c>
      <c r="AV185" s="14" t="s">
        <v>170</v>
      </c>
      <c r="AW185" s="14" t="s">
        <v>33</v>
      </c>
      <c r="AX185" s="14" t="s">
        <v>79</v>
      </c>
      <c r="AY185" s="164" t="s">
        <v>163</v>
      </c>
    </row>
    <row r="186" spans="2:65" s="1" customFormat="1" ht="16.5" customHeight="1">
      <c r="B186" s="33"/>
      <c r="C186" s="132" t="s">
        <v>176</v>
      </c>
      <c r="D186" s="132" t="s">
        <v>165</v>
      </c>
      <c r="E186" s="133" t="s">
        <v>414</v>
      </c>
      <c r="F186" s="134" t="s">
        <v>415</v>
      </c>
      <c r="G186" s="135" t="s">
        <v>185</v>
      </c>
      <c r="H186" s="136">
        <v>2.3039999999999998</v>
      </c>
      <c r="I186" s="137"/>
      <c r="J186" s="138">
        <f>ROUND(I186*H186,2)</f>
        <v>0</v>
      </c>
      <c r="K186" s="134" t="s">
        <v>169</v>
      </c>
      <c r="L186" s="33"/>
      <c r="M186" s="139" t="s">
        <v>19</v>
      </c>
      <c r="N186" s="140" t="s">
        <v>42</v>
      </c>
      <c r="P186" s="141">
        <f>O186*H186</f>
        <v>0</v>
      </c>
      <c r="Q186" s="141">
        <v>1.6070000000000001E-2</v>
      </c>
      <c r="R186" s="141">
        <f>Q186*H186</f>
        <v>3.7025280000000001E-2</v>
      </c>
      <c r="S186" s="141">
        <v>0</v>
      </c>
      <c r="T186" s="142">
        <f>S186*H186</f>
        <v>0</v>
      </c>
      <c r="AR186" s="143" t="s">
        <v>170</v>
      </c>
      <c r="AT186" s="143" t="s">
        <v>165</v>
      </c>
      <c r="AU186" s="143" t="s">
        <v>81</v>
      </c>
      <c r="AY186" s="18" t="s">
        <v>163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79</v>
      </c>
      <c r="BK186" s="144">
        <f>ROUND(I186*H186,2)</f>
        <v>0</v>
      </c>
      <c r="BL186" s="18" t="s">
        <v>170</v>
      </c>
      <c r="BM186" s="143" t="s">
        <v>416</v>
      </c>
    </row>
    <row r="187" spans="2:65" s="1" customFormat="1" ht="10.199999999999999">
      <c r="B187" s="33"/>
      <c r="D187" s="145" t="s">
        <v>172</v>
      </c>
      <c r="F187" s="146" t="s">
        <v>417</v>
      </c>
      <c r="I187" s="147"/>
      <c r="L187" s="33"/>
      <c r="M187" s="148"/>
      <c r="T187" s="54"/>
      <c r="AT187" s="18" t="s">
        <v>172</v>
      </c>
      <c r="AU187" s="18" t="s">
        <v>81</v>
      </c>
    </row>
    <row r="188" spans="2:65" s="12" customFormat="1" ht="10.199999999999999">
      <c r="B188" s="149"/>
      <c r="D188" s="150" t="s">
        <v>174</v>
      </c>
      <c r="E188" s="151" t="s">
        <v>19</v>
      </c>
      <c r="F188" s="152" t="s">
        <v>374</v>
      </c>
      <c r="H188" s="151" t="s">
        <v>19</v>
      </c>
      <c r="I188" s="153"/>
      <c r="L188" s="149"/>
      <c r="M188" s="154"/>
      <c r="T188" s="155"/>
      <c r="AT188" s="151" t="s">
        <v>174</v>
      </c>
      <c r="AU188" s="151" t="s">
        <v>81</v>
      </c>
      <c r="AV188" s="12" t="s">
        <v>79</v>
      </c>
      <c r="AW188" s="12" t="s">
        <v>33</v>
      </c>
      <c r="AX188" s="12" t="s">
        <v>71</v>
      </c>
      <c r="AY188" s="151" t="s">
        <v>163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375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3" customFormat="1" ht="10.199999999999999">
      <c r="B190" s="156"/>
      <c r="D190" s="150" t="s">
        <v>174</v>
      </c>
      <c r="E190" s="157" t="s">
        <v>19</v>
      </c>
      <c r="F190" s="158" t="s">
        <v>418</v>
      </c>
      <c r="H190" s="159">
        <v>2.3039999999999998</v>
      </c>
      <c r="I190" s="160"/>
      <c r="L190" s="156"/>
      <c r="M190" s="161"/>
      <c r="T190" s="162"/>
      <c r="AT190" s="157" t="s">
        <v>174</v>
      </c>
      <c r="AU190" s="157" t="s">
        <v>81</v>
      </c>
      <c r="AV190" s="13" t="s">
        <v>81</v>
      </c>
      <c r="AW190" s="13" t="s">
        <v>33</v>
      </c>
      <c r="AX190" s="13" t="s">
        <v>71</v>
      </c>
      <c r="AY190" s="157" t="s">
        <v>163</v>
      </c>
    </row>
    <row r="191" spans="2:65" s="14" customFormat="1" ht="10.199999999999999">
      <c r="B191" s="163"/>
      <c r="D191" s="150" t="s">
        <v>174</v>
      </c>
      <c r="E191" s="164" t="s">
        <v>19</v>
      </c>
      <c r="F191" s="165" t="s">
        <v>177</v>
      </c>
      <c r="H191" s="166">
        <v>2.3039999999999998</v>
      </c>
      <c r="I191" s="167"/>
      <c r="L191" s="163"/>
      <c r="M191" s="168"/>
      <c r="T191" s="169"/>
      <c r="AT191" s="164" t="s">
        <v>174</v>
      </c>
      <c r="AU191" s="164" t="s">
        <v>81</v>
      </c>
      <c r="AV191" s="14" t="s">
        <v>170</v>
      </c>
      <c r="AW191" s="14" t="s">
        <v>33</v>
      </c>
      <c r="AX191" s="14" t="s">
        <v>79</v>
      </c>
      <c r="AY191" s="164" t="s">
        <v>163</v>
      </c>
    </row>
    <row r="192" spans="2:65" s="1" customFormat="1" ht="16.5" customHeight="1">
      <c r="B192" s="33"/>
      <c r="C192" s="132" t="s">
        <v>222</v>
      </c>
      <c r="D192" s="132" t="s">
        <v>165</v>
      </c>
      <c r="E192" s="133" t="s">
        <v>419</v>
      </c>
      <c r="F192" s="134" t="s">
        <v>420</v>
      </c>
      <c r="G192" s="135" t="s">
        <v>185</v>
      </c>
      <c r="H192" s="136">
        <v>2.3039999999999998</v>
      </c>
      <c r="I192" s="137"/>
      <c r="J192" s="138">
        <f>ROUND(I192*H192,2)</f>
        <v>0</v>
      </c>
      <c r="K192" s="134" t="s">
        <v>169</v>
      </c>
      <c r="L192" s="33"/>
      <c r="M192" s="139" t="s">
        <v>19</v>
      </c>
      <c r="N192" s="140" t="s">
        <v>42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170</v>
      </c>
      <c r="AT192" s="143" t="s">
        <v>165</v>
      </c>
      <c r="AU192" s="143" t="s">
        <v>81</v>
      </c>
      <c r="AY192" s="18" t="s">
        <v>163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79</v>
      </c>
      <c r="BK192" s="144">
        <f>ROUND(I192*H192,2)</f>
        <v>0</v>
      </c>
      <c r="BL192" s="18" t="s">
        <v>170</v>
      </c>
      <c r="BM192" s="143" t="s">
        <v>421</v>
      </c>
    </row>
    <row r="193" spans="2:65" s="1" customFormat="1" ht="10.199999999999999">
      <c r="B193" s="33"/>
      <c r="D193" s="145" t="s">
        <v>172</v>
      </c>
      <c r="F193" s="146" t="s">
        <v>422</v>
      </c>
      <c r="I193" s="147"/>
      <c r="L193" s="33"/>
      <c r="M193" s="148"/>
      <c r="T193" s="54"/>
      <c r="AT193" s="18" t="s">
        <v>172</v>
      </c>
      <c r="AU193" s="18" t="s">
        <v>81</v>
      </c>
    </row>
    <row r="194" spans="2:65" s="12" customFormat="1" ht="10.199999999999999">
      <c r="B194" s="149"/>
      <c r="D194" s="150" t="s">
        <v>174</v>
      </c>
      <c r="E194" s="151" t="s">
        <v>19</v>
      </c>
      <c r="F194" s="152" t="s">
        <v>374</v>
      </c>
      <c r="H194" s="151" t="s">
        <v>19</v>
      </c>
      <c r="I194" s="153"/>
      <c r="L194" s="149"/>
      <c r="M194" s="154"/>
      <c r="T194" s="155"/>
      <c r="AT194" s="151" t="s">
        <v>174</v>
      </c>
      <c r="AU194" s="151" t="s">
        <v>81</v>
      </c>
      <c r="AV194" s="12" t="s">
        <v>79</v>
      </c>
      <c r="AW194" s="12" t="s">
        <v>33</v>
      </c>
      <c r="AX194" s="12" t="s">
        <v>71</v>
      </c>
      <c r="AY194" s="151" t="s">
        <v>163</v>
      </c>
    </row>
    <row r="195" spans="2:65" s="12" customFormat="1" ht="10.199999999999999">
      <c r="B195" s="149"/>
      <c r="D195" s="150" t="s">
        <v>174</v>
      </c>
      <c r="E195" s="151" t="s">
        <v>19</v>
      </c>
      <c r="F195" s="152" t="s">
        <v>375</v>
      </c>
      <c r="H195" s="151" t="s">
        <v>19</v>
      </c>
      <c r="I195" s="153"/>
      <c r="L195" s="149"/>
      <c r="M195" s="154"/>
      <c r="T195" s="155"/>
      <c r="AT195" s="151" t="s">
        <v>174</v>
      </c>
      <c r="AU195" s="151" t="s">
        <v>81</v>
      </c>
      <c r="AV195" s="12" t="s">
        <v>79</v>
      </c>
      <c r="AW195" s="12" t="s">
        <v>33</v>
      </c>
      <c r="AX195" s="12" t="s">
        <v>71</v>
      </c>
      <c r="AY195" s="151" t="s">
        <v>163</v>
      </c>
    </row>
    <row r="196" spans="2:65" s="13" customFormat="1" ht="10.199999999999999">
      <c r="B196" s="156"/>
      <c r="D196" s="150" t="s">
        <v>174</v>
      </c>
      <c r="E196" s="157" t="s">
        <v>19</v>
      </c>
      <c r="F196" s="158" t="s">
        <v>418</v>
      </c>
      <c r="H196" s="159">
        <v>2.3039999999999998</v>
      </c>
      <c r="I196" s="160"/>
      <c r="L196" s="156"/>
      <c r="M196" s="161"/>
      <c r="T196" s="162"/>
      <c r="AT196" s="157" t="s">
        <v>174</v>
      </c>
      <c r="AU196" s="157" t="s">
        <v>81</v>
      </c>
      <c r="AV196" s="13" t="s">
        <v>81</v>
      </c>
      <c r="AW196" s="13" t="s">
        <v>33</v>
      </c>
      <c r="AX196" s="13" t="s">
        <v>71</v>
      </c>
      <c r="AY196" s="157" t="s">
        <v>163</v>
      </c>
    </row>
    <row r="197" spans="2:65" s="14" customFormat="1" ht="10.199999999999999">
      <c r="B197" s="163"/>
      <c r="D197" s="150" t="s">
        <v>174</v>
      </c>
      <c r="E197" s="164" t="s">
        <v>19</v>
      </c>
      <c r="F197" s="165" t="s">
        <v>177</v>
      </c>
      <c r="H197" s="166">
        <v>2.3039999999999998</v>
      </c>
      <c r="I197" s="167"/>
      <c r="L197" s="163"/>
      <c r="M197" s="168"/>
      <c r="T197" s="169"/>
      <c r="AT197" s="164" t="s">
        <v>174</v>
      </c>
      <c r="AU197" s="164" t="s">
        <v>81</v>
      </c>
      <c r="AV197" s="14" t="s">
        <v>170</v>
      </c>
      <c r="AW197" s="14" t="s">
        <v>33</v>
      </c>
      <c r="AX197" s="14" t="s">
        <v>79</v>
      </c>
      <c r="AY197" s="164" t="s">
        <v>163</v>
      </c>
    </row>
    <row r="198" spans="2:65" s="1" customFormat="1" ht="16.5" customHeight="1">
      <c r="B198" s="33"/>
      <c r="C198" s="132" t="s">
        <v>231</v>
      </c>
      <c r="D198" s="132" t="s">
        <v>165</v>
      </c>
      <c r="E198" s="133" t="s">
        <v>423</v>
      </c>
      <c r="F198" s="134" t="s">
        <v>424</v>
      </c>
      <c r="G198" s="135" t="s">
        <v>225</v>
      </c>
      <c r="H198" s="136">
        <v>0.16500000000000001</v>
      </c>
      <c r="I198" s="137"/>
      <c r="J198" s="138">
        <f>ROUND(I198*H198,2)</f>
        <v>0</v>
      </c>
      <c r="K198" s="134" t="s">
        <v>169</v>
      </c>
      <c r="L198" s="33"/>
      <c r="M198" s="139" t="s">
        <v>19</v>
      </c>
      <c r="N198" s="140" t="s">
        <v>42</v>
      </c>
      <c r="P198" s="141">
        <f>O198*H198</f>
        <v>0</v>
      </c>
      <c r="Q198" s="141">
        <v>1.06277</v>
      </c>
      <c r="R198" s="141">
        <f>Q198*H198</f>
        <v>0.17535705000000001</v>
      </c>
      <c r="S198" s="141">
        <v>0</v>
      </c>
      <c r="T198" s="142">
        <f>S198*H198</f>
        <v>0</v>
      </c>
      <c r="AR198" s="143" t="s">
        <v>170</v>
      </c>
      <c r="AT198" s="143" t="s">
        <v>165</v>
      </c>
      <c r="AU198" s="143" t="s">
        <v>81</v>
      </c>
      <c r="AY198" s="18" t="s">
        <v>163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170</v>
      </c>
      <c r="BM198" s="143" t="s">
        <v>425</v>
      </c>
    </row>
    <row r="199" spans="2:65" s="1" customFormat="1" ht="10.199999999999999">
      <c r="B199" s="33"/>
      <c r="D199" s="145" t="s">
        <v>172</v>
      </c>
      <c r="F199" s="146" t="s">
        <v>426</v>
      </c>
      <c r="I199" s="147"/>
      <c r="L199" s="33"/>
      <c r="M199" s="148"/>
      <c r="T199" s="54"/>
      <c r="AT199" s="18" t="s">
        <v>172</v>
      </c>
      <c r="AU199" s="18" t="s">
        <v>81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374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2" customFormat="1" ht="10.199999999999999">
      <c r="B201" s="149"/>
      <c r="D201" s="150" t="s">
        <v>174</v>
      </c>
      <c r="E201" s="151" t="s">
        <v>19</v>
      </c>
      <c r="F201" s="152" t="s">
        <v>375</v>
      </c>
      <c r="H201" s="151" t="s">
        <v>19</v>
      </c>
      <c r="I201" s="153"/>
      <c r="L201" s="149"/>
      <c r="M201" s="154"/>
      <c r="T201" s="155"/>
      <c r="AT201" s="151" t="s">
        <v>174</v>
      </c>
      <c r="AU201" s="151" t="s">
        <v>81</v>
      </c>
      <c r="AV201" s="12" t="s">
        <v>79</v>
      </c>
      <c r="AW201" s="12" t="s">
        <v>33</v>
      </c>
      <c r="AX201" s="12" t="s">
        <v>71</v>
      </c>
      <c r="AY201" s="151" t="s">
        <v>163</v>
      </c>
    </row>
    <row r="202" spans="2:65" s="12" customFormat="1" ht="10.199999999999999">
      <c r="B202" s="149"/>
      <c r="D202" s="150" t="s">
        <v>174</v>
      </c>
      <c r="E202" s="151" t="s">
        <v>19</v>
      </c>
      <c r="F202" s="152" t="s">
        <v>376</v>
      </c>
      <c r="H202" s="151" t="s">
        <v>19</v>
      </c>
      <c r="I202" s="153"/>
      <c r="L202" s="149"/>
      <c r="M202" s="154"/>
      <c r="T202" s="155"/>
      <c r="AT202" s="151" t="s">
        <v>174</v>
      </c>
      <c r="AU202" s="151" t="s">
        <v>81</v>
      </c>
      <c r="AV202" s="12" t="s">
        <v>79</v>
      </c>
      <c r="AW202" s="12" t="s">
        <v>33</v>
      </c>
      <c r="AX202" s="12" t="s">
        <v>71</v>
      </c>
      <c r="AY202" s="151" t="s">
        <v>163</v>
      </c>
    </row>
    <row r="203" spans="2:65" s="13" customFormat="1" ht="10.199999999999999">
      <c r="B203" s="156"/>
      <c r="D203" s="150" t="s">
        <v>174</v>
      </c>
      <c r="E203" s="157" t="s">
        <v>19</v>
      </c>
      <c r="F203" s="158" t="s">
        <v>427</v>
      </c>
      <c r="H203" s="159">
        <v>4.4999999999999998E-2</v>
      </c>
      <c r="I203" s="160"/>
      <c r="L203" s="156"/>
      <c r="M203" s="161"/>
      <c r="T203" s="162"/>
      <c r="AT203" s="157" t="s">
        <v>174</v>
      </c>
      <c r="AU203" s="157" t="s">
        <v>81</v>
      </c>
      <c r="AV203" s="13" t="s">
        <v>81</v>
      </c>
      <c r="AW203" s="13" t="s">
        <v>33</v>
      </c>
      <c r="AX203" s="13" t="s">
        <v>71</v>
      </c>
      <c r="AY203" s="157" t="s">
        <v>163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378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3" customFormat="1" ht="10.199999999999999">
      <c r="B205" s="156"/>
      <c r="D205" s="150" t="s">
        <v>174</v>
      </c>
      <c r="E205" s="157" t="s">
        <v>19</v>
      </c>
      <c r="F205" s="158" t="s">
        <v>427</v>
      </c>
      <c r="H205" s="159">
        <v>4.4999999999999998E-2</v>
      </c>
      <c r="I205" s="160"/>
      <c r="L205" s="156"/>
      <c r="M205" s="161"/>
      <c r="T205" s="162"/>
      <c r="AT205" s="157" t="s">
        <v>174</v>
      </c>
      <c r="AU205" s="157" t="s">
        <v>81</v>
      </c>
      <c r="AV205" s="13" t="s">
        <v>81</v>
      </c>
      <c r="AW205" s="13" t="s">
        <v>33</v>
      </c>
      <c r="AX205" s="13" t="s">
        <v>71</v>
      </c>
      <c r="AY205" s="157" t="s">
        <v>163</v>
      </c>
    </row>
    <row r="206" spans="2:65" s="12" customFormat="1" ht="10.199999999999999">
      <c r="B206" s="149"/>
      <c r="D206" s="150" t="s">
        <v>174</v>
      </c>
      <c r="E206" s="151" t="s">
        <v>19</v>
      </c>
      <c r="F206" s="152" t="s">
        <v>379</v>
      </c>
      <c r="H206" s="151" t="s">
        <v>19</v>
      </c>
      <c r="I206" s="153"/>
      <c r="L206" s="149"/>
      <c r="M206" s="154"/>
      <c r="T206" s="155"/>
      <c r="AT206" s="151" t="s">
        <v>174</v>
      </c>
      <c r="AU206" s="151" t="s">
        <v>81</v>
      </c>
      <c r="AV206" s="12" t="s">
        <v>79</v>
      </c>
      <c r="AW206" s="12" t="s">
        <v>33</v>
      </c>
      <c r="AX206" s="12" t="s">
        <v>71</v>
      </c>
      <c r="AY206" s="151" t="s">
        <v>163</v>
      </c>
    </row>
    <row r="207" spans="2:65" s="13" customFormat="1" ht="10.199999999999999">
      <c r="B207" s="156"/>
      <c r="D207" s="150" t="s">
        <v>174</v>
      </c>
      <c r="E207" s="157" t="s">
        <v>19</v>
      </c>
      <c r="F207" s="158" t="s">
        <v>428</v>
      </c>
      <c r="H207" s="159">
        <v>5.5E-2</v>
      </c>
      <c r="I207" s="160"/>
      <c r="L207" s="156"/>
      <c r="M207" s="161"/>
      <c r="T207" s="162"/>
      <c r="AT207" s="157" t="s">
        <v>174</v>
      </c>
      <c r="AU207" s="157" t="s">
        <v>81</v>
      </c>
      <c r="AV207" s="13" t="s">
        <v>81</v>
      </c>
      <c r="AW207" s="13" t="s">
        <v>33</v>
      </c>
      <c r="AX207" s="13" t="s">
        <v>71</v>
      </c>
      <c r="AY207" s="157" t="s">
        <v>163</v>
      </c>
    </row>
    <row r="208" spans="2:65" s="12" customFormat="1" ht="10.199999999999999">
      <c r="B208" s="149"/>
      <c r="D208" s="150" t="s">
        <v>174</v>
      </c>
      <c r="E208" s="151" t="s">
        <v>19</v>
      </c>
      <c r="F208" s="152" t="s">
        <v>381</v>
      </c>
      <c r="H208" s="151" t="s">
        <v>19</v>
      </c>
      <c r="I208" s="153"/>
      <c r="L208" s="149"/>
      <c r="M208" s="154"/>
      <c r="T208" s="155"/>
      <c r="AT208" s="151" t="s">
        <v>174</v>
      </c>
      <c r="AU208" s="151" t="s">
        <v>81</v>
      </c>
      <c r="AV208" s="12" t="s">
        <v>79</v>
      </c>
      <c r="AW208" s="12" t="s">
        <v>33</v>
      </c>
      <c r="AX208" s="12" t="s">
        <v>71</v>
      </c>
      <c r="AY208" s="151" t="s">
        <v>163</v>
      </c>
    </row>
    <row r="209" spans="2:65" s="13" customFormat="1" ht="10.199999999999999">
      <c r="B209" s="156"/>
      <c r="D209" s="150" t="s">
        <v>174</v>
      </c>
      <c r="E209" s="157" t="s">
        <v>19</v>
      </c>
      <c r="F209" s="158" t="s">
        <v>429</v>
      </c>
      <c r="H209" s="159">
        <v>0.02</v>
      </c>
      <c r="I209" s="160"/>
      <c r="L209" s="156"/>
      <c r="M209" s="161"/>
      <c r="T209" s="162"/>
      <c r="AT209" s="157" t="s">
        <v>174</v>
      </c>
      <c r="AU209" s="157" t="s">
        <v>81</v>
      </c>
      <c r="AV209" s="13" t="s">
        <v>81</v>
      </c>
      <c r="AW209" s="13" t="s">
        <v>33</v>
      </c>
      <c r="AX209" s="13" t="s">
        <v>71</v>
      </c>
      <c r="AY209" s="157" t="s">
        <v>163</v>
      </c>
    </row>
    <row r="210" spans="2:65" s="14" customFormat="1" ht="10.199999999999999">
      <c r="B210" s="163"/>
      <c r="D210" s="150" t="s">
        <v>174</v>
      </c>
      <c r="E210" s="164" t="s">
        <v>19</v>
      </c>
      <c r="F210" s="165" t="s">
        <v>177</v>
      </c>
      <c r="H210" s="166">
        <v>0.16499999999999998</v>
      </c>
      <c r="I210" s="167"/>
      <c r="L210" s="163"/>
      <c r="M210" s="168"/>
      <c r="T210" s="169"/>
      <c r="AT210" s="164" t="s">
        <v>174</v>
      </c>
      <c r="AU210" s="164" t="s">
        <v>81</v>
      </c>
      <c r="AV210" s="14" t="s">
        <v>170</v>
      </c>
      <c r="AW210" s="14" t="s">
        <v>33</v>
      </c>
      <c r="AX210" s="14" t="s">
        <v>79</v>
      </c>
      <c r="AY210" s="164" t="s">
        <v>163</v>
      </c>
    </row>
    <row r="211" spans="2:65" s="1" customFormat="1" ht="16.5" customHeight="1">
      <c r="B211" s="33"/>
      <c r="C211" s="132" t="s">
        <v>236</v>
      </c>
      <c r="D211" s="132" t="s">
        <v>165</v>
      </c>
      <c r="E211" s="133" t="s">
        <v>430</v>
      </c>
      <c r="F211" s="134" t="s">
        <v>431</v>
      </c>
      <c r="G211" s="135" t="s">
        <v>185</v>
      </c>
      <c r="H211" s="136">
        <v>26</v>
      </c>
      <c r="I211" s="137"/>
      <c r="J211" s="138">
        <f>ROUND(I211*H211,2)</f>
        <v>0</v>
      </c>
      <c r="K211" s="134" t="s">
        <v>169</v>
      </c>
      <c r="L211" s="33"/>
      <c r="M211" s="139" t="s">
        <v>19</v>
      </c>
      <c r="N211" s="140" t="s">
        <v>42</v>
      </c>
      <c r="P211" s="141">
        <f>O211*H211</f>
        <v>0</v>
      </c>
      <c r="Q211" s="141">
        <v>2.2000000000000001E-4</v>
      </c>
      <c r="R211" s="141">
        <f>Q211*H211</f>
        <v>5.7200000000000003E-3</v>
      </c>
      <c r="S211" s="141">
        <v>0</v>
      </c>
      <c r="T211" s="142">
        <f>S211*H211</f>
        <v>0</v>
      </c>
      <c r="AR211" s="143" t="s">
        <v>170</v>
      </c>
      <c r="AT211" s="143" t="s">
        <v>165</v>
      </c>
      <c r="AU211" s="143" t="s">
        <v>81</v>
      </c>
      <c r="AY211" s="18" t="s">
        <v>163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79</v>
      </c>
      <c r="BK211" s="144">
        <f>ROUND(I211*H211,2)</f>
        <v>0</v>
      </c>
      <c r="BL211" s="18" t="s">
        <v>170</v>
      </c>
      <c r="BM211" s="143" t="s">
        <v>432</v>
      </c>
    </row>
    <row r="212" spans="2:65" s="1" customFormat="1" ht="10.199999999999999">
      <c r="B212" s="33"/>
      <c r="D212" s="145" t="s">
        <v>172</v>
      </c>
      <c r="F212" s="146" t="s">
        <v>433</v>
      </c>
      <c r="I212" s="147"/>
      <c r="L212" s="33"/>
      <c r="M212" s="148"/>
      <c r="T212" s="54"/>
      <c r="AT212" s="18" t="s">
        <v>172</v>
      </c>
      <c r="AU212" s="18" t="s">
        <v>81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374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2" customFormat="1" ht="10.199999999999999">
      <c r="B214" s="149"/>
      <c r="D214" s="150" t="s">
        <v>174</v>
      </c>
      <c r="E214" s="151" t="s">
        <v>19</v>
      </c>
      <c r="F214" s="152" t="s">
        <v>375</v>
      </c>
      <c r="H214" s="151" t="s">
        <v>19</v>
      </c>
      <c r="I214" s="153"/>
      <c r="L214" s="149"/>
      <c r="M214" s="154"/>
      <c r="T214" s="155"/>
      <c r="AT214" s="151" t="s">
        <v>174</v>
      </c>
      <c r="AU214" s="151" t="s">
        <v>81</v>
      </c>
      <c r="AV214" s="12" t="s">
        <v>79</v>
      </c>
      <c r="AW214" s="12" t="s">
        <v>33</v>
      </c>
      <c r="AX214" s="12" t="s">
        <v>71</v>
      </c>
      <c r="AY214" s="151" t="s">
        <v>163</v>
      </c>
    </row>
    <row r="215" spans="2:65" s="12" customFormat="1" ht="10.199999999999999">
      <c r="B215" s="149"/>
      <c r="D215" s="150" t="s">
        <v>174</v>
      </c>
      <c r="E215" s="151" t="s">
        <v>19</v>
      </c>
      <c r="F215" s="152" t="s">
        <v>376</v>
      </c>
      <c r="H215" s="151" t="s">
        <v>19</v>
      </c>
      <c r="I215" s="153"/>
      <c r="L215" s="149"/>
      <c r="M215" s="154"/>
      <c r="T215" s="155"/>
      <c r="AT215" s="151" t="s">
        <v>174</v>
      </c>
      <c r="AU215" s="151" t="s">
        <v>81</v>
      </c>
      <c r="AV215" s="12" t="s">
        <v>79</v>
      </c>
      <c r="AW215" s="12" t="s">
        <v>33</v>
      </c>
      <c r="AX215" s="12" t="s">
        <v>71</v>
      </c>
      <c r="AY215" s="151" t="s">
        <v>163</v>
      </c>
    </row>
    <row r="216" spans="2:65" s="13" customFormat="1" ht="10.199999999999999">
      <c r="B216" s="156"/>
      <c r="D216" s="150" t="s">
        <v>174</v>
      </c>
      <c r="E216" s="157" t="s">
        <v>19</v>
      </c>
      <c r="F216" s="158" t="s">
        <v>377</v>
      </c>
      <c r="H216" s="159">
        <v>7.07</v>
      </c>
      <c r="I216" s="160"/>
      <c r="L216" s="156"/>
      <c r="M216" s="161"/>
      <c r="T216" s="162"/>
      <c r="AT216" s="157" t="s">
        <v>174</v>
      </c>
      <c r="AU216" s="157" t="s">
        <v>81</v>
      </c>
      <c r="AV216" s="13" t="s">
        <v>81</v>
      </c>
      <c r="AW216" s="13" t="s">
        <v>33</v>
      </c>
      <c r="AX216" s="13" t="s">
        <v>71</v>
      </c>
      <c r="AY216" s="157" t="s">
        <v>163</v>
      </c>
    </row>
    <row r="217" spans="2:65" s="12" customFormat="1" ht="10.199999999999999">
      <c r="B217" s="149"/>
      <c r="D217" s="150" t="s">
        <v>174</v>
      </c>
      <c r="E217" s="151" t="s">
        <v>19</v>
      </c>
      <c r="F217" s="152" t="s">
        <v>378</v>
      </c>
      <c r="H217" s="151" t="s">
        <v>19</v>
      </c>
      <c r="I217" s="153"/>
      <c r="L217" s="149"/>
      <c r="M217" s="154"/>
      <c r="T217" s="155"/>
      <c r="AT217" s="151" t="s">
        <v>174</v>
      </c>
      <c r="AU217" s="151" t="s">
        <v>81</v>
      </c>
      <c r="AV217" s="12" t="s">
        <v>79</v>
      </c>
      <c r="AW217" s="12" t="s">
        <v>33</v>
      </c>
      <c r="AX217" s="12" t="s">
        <v>71</v>
      </c>
      <c r="AY217" s="151" t="s">
        <v>163</v>
      </c>
    </row>
    <row r="218" spans="2:65" s="13" customFormat="1" ht="10.199999999999999">
      <c r="B218" s="156"/>
      <c r="D218" s="150" t="s">
        <v>174</v>
      </c>
      <c r="E218" s="157" t="s">
        <v>19</v>
      </c>
      <c r="F218" s="158" t="s">
        <v>377</v>
      </c>
      <c r="H218" s="159">
        <v>7.07</v>
      </c>
      <c r="I218" s="160"/>
      <c r="L218" s="156"/>
      <c r="M218" s="161"/>
      <c r="T218" s="162"/>
      <c r="AT218" s="157" t="s">
        <v>174</v>
      </c>
      <c r="AU218" s="157" t="s">
        <v>81</v>
      </c>
      <c r="AV218" s="13" t="s">
        <v>81</v>
      </c>
      <c r="AW218" s="13" t="s">
        <v>33</v>
      </c>
      <c r="AX218" s="13" t="s">
        <v>71</v>
      </c>
      <c r="AY218" s="157" t="s">
        <v>163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379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3" customFormat="1" ht="10.199999999999999">
      <c r="B220" s="156"/>
      <c r="D220" s="150" t="s">
        <v>174</v>
      </c>
      <c r="E220" s="157" t="s">
        <v>19</v>
      </c>
      <c r="F220" s="158" t="s">
        <v>380</v>
      </c>
      <c r="H220" s="159">
        <v>8.66</v>
      </c>
      <c r="I220" s="160"/>
      <c r="L220" s="156"/>
      <c r="M220" s="161"/>
      <c r="T220" s="162"/>
      <c r="AT220" s="157" t="s">
        <v>174</v>
      </c>
      <c r="AU220" s="157" t="s">
        <v>81</v>
      </c>
      <c r="AV220" s="13" t="s">
        <v>81</v>
      </c>
      <c r="AW220" s="13" t="s">
        <v>33</v>
      </c>
      <c r="AX220" s="13" t="s">
        <v>71</v>
      </c>
      <c r="AY220" s="157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381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382</v>
      </c>
      <c r="H222" s="159">
        <v>3.2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4" customFormat="1" ht="10.199999999999999">
      <c r="B223" s="163"/>
      <c r="D223" s="150" t="s">
        <v>174</v>
      </c>
      <c r="E223" s="164" t="s">
        <v>19</v>
      </c>
      <c r="F223" s="165" t="s">
        <v>177</v>
      </c>
      <c r="H223" s="166">
        <v>26</v>
      </c>
      <c r="I223" s="167"/>
      <c r="L223" s="163"/>
      <c r="M223" s="168"/>
      <c r="T223" s="169"/>
      <c r="AT223" s="164" t="s">
        <v>174</v>
      </c>
      <c r="AU223" s="164" t="s">
        <v>81</v>
      </c>
      <c r="AV223" s="14" t="s">
        <v>170</v>
      </c>
      <c r="AW223" s="14" t="s">
        <v>33</v>
      </c>
      <c r="AX223" s="14" t="s">
        <v>79</v>
      </c>
      <c r="AY223" s="164" t="s">
        <v>163</v>
      </c>
    </row>
    <row r="224" spans="2:65" s="11" customFormat="1" ht="22.8" customHeight="1">
      <c r="B224" s="120"/>
      <c r="D224" s="121" t="s">
        <v>70</v>
      </c>
      <c r="E224" s="130" t="s">
        <v>222</v>
      </c>
      <c r="F224" s="130" t="s">
        <v>434</v>
      </c>
      <c r="I224" s="123"/>
      <c r="J224" s="131">
        <f>BK224</f>
        <v>0</v>
      </c>
      <c r="L224" s="120"/>
      <c r="M224" s="125"/>
      <c r="P224" s="126">
        <f>SUM(P225:P250)</f>
        <v>0</v>
      </c>
      <c r="R224" s="126">
        <f>SUM(R225:R250)</f>
        <v>1.5604E-3</v>
      </c>
      <c r="T224" s="127">
        <f>SUM(T225:T250)</f>
        <v>0</v>
      </c>
      <c r="AR224" s="121" t="s">
        <v>79</v>
      </c>
      <c r="AT224" s="128" t="s">
        <v>70</v>
      </c>
      <c r="AU224" s="128" t="s">
        <v>79</v>
      </c>
      <c r="AY224" s="121" t="s">
        <v>163</v>
      </c>
      <c r="BK224" s="129">
        <f>SUM(BK225:BK250)</f>
        <v>0</v>
      </c>
    </row>
    <row r="225" spans="2:65" s="1" customFormat="1" ht="24.15" customHeight="1">
      <c r="B225" s="33"/>
      <c r="C225" s="132" t="s">
        <v>8</v>
      </c>
      <c r="D225" s="132" t="s">
        <v>165</v>
      </c>
      <c r="E225" s="133" t="s">
        <v>435</v>
      </c>
      <c r="F225" s="134" t="s">
        <v>436</v>
      </c>
      <c r="G225" s="135" t="s">
        <v>168</v>
      </c>
      <c r="H225" s="136">
        <v>19.504999999999999</v>
      </c>
      <c r="I225" s="137"/>
      <c r="J225" s="138">
        <f>ROUND(I225*H225,2)</f>
        <v>0</v>
      </c>
      <c r="K225" s="134" t="s">
        <v>169</v>
      </c>
      <c r="L225" s="33"/>
      <c r="M225" s="139" t="s">
        <v>19</v>
      </c>
      <c r="N225" s="140" t="s">
        <v>42</v>
      </c>
      <c r="P225" s="141">
        <f>O225*H225</f>
        <v>0</v>
      </c>
      <c r="Q225" s="141">
        <v>8.0000000000000007E-5</v>
      </c>
      <c r="R225" s="141">
        <f>Q225*H225</f>
        <v>1.5604E-3</v>
      </c>
      <c r="S225" s="141">
        <v>0</v>
      </c>
      <c r="T225" s="142">
        <f>S225*H225</f>
        <v>0</v>
      </c>
      <c r="AR225" s="143" t="s">
        <v>170</v>
      </c>
      <c r="AT225" s="143" t="s">
        <v>165</v>
      </c>
      <c r="AU225" s="143" t="s">
        <v>81</v>
      </c>
      <c r="AY225" s="18" t="s">
        <v>163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79</v>
      </c>
      <c r="BK225" s="144">
        <f>ROUND(I225*H225,2)</f>
        <v>0</v>
      </c>
      <c r="BL225" s="18" t="s">
        <v>170</v>
      </c>
      <c r="BM225" s="143" t="s">
        <v>437</v>
      </c>
    </row>
    <row r="226" spans="2:65" s="1" customFormat="1" ht="10.199999999999999">
      <c r="B226" s="33"/>
      <c r="D226" s="145" t="s">
        <v>172</v>
      </c>
      <c r="F226" s="146" t="s">
        <v>438</v>
      </c>
      <c r="I226" s="147"/>
      <c r="L226" s="33"/>
      <c r="M226" s="148"/>
      <c r="T226" s="54"/>
      <c r="AT226" s="18" t="s">
        <v>172</v>
      </c>
      <c r="AU226" s="18" t="s">
        <v>81</v>
      </c>
    </row>
    <row r="227" spans="2:65" s="12" customFormat="1" ht="10.199999999999999">
      <c r="B227" s="149"/>
      <c r="D227" s="150" t="s">
        <v>174</v>
      </c>
      <c r="E227" s="151" t="s">
        <v>19</v>
      </c>
      <c r="F227" s="152" t="s">
        <v>374</v>
      </c>
      <c r="H227" s="151" t="s">
        <v>19</v>
      </c>
      <c r="I227" s="153"/>
      <c r="L227" s="149"/>
      <c r="M227" s="154"/>
      <c r="T227" s="155"/>
      <c r="AT227" s="151" t="s">
        <v>174</v>
      </c>
      <c r="AU227" s="151" t="s">
        <v>81</v>
      </c>
      <c r="AV227" s="12" t="s">
        <v>79</v>
      </c>
      <c r="AW227" s="12" t="s">
        <v>33</v>
      </c>
      <c r="AX227" s="12" t="s">
        <v>71</v>
      </c>
      <c r="AY227" s="151" t="s">
        <v>163</v>
      </c>
    </row>
    <row r="228" spans="2:65" s="12" customFormat="1" ht="10.199999999999999">
      <c r="B228" s="149"/>
      <c r="D228" s="150" t="s">
        <v>174</v>
      </c>
      <c r="E228" s="151" t="s">
        <v>19</v>
      </c>
      <c r="F228" s="152" t="s">
        <v>439</v>
      </c>
      <c r="H228" s="151" t="s">
        <v>19</v>
      </c>
      <c r="I228" s="153"/>
      <c r="L228" s="149"/>
      <c r="M228" s="154"/>
      <c r="T228" s="155"/>
      <c r="AT228" s="151" t="s">
        <v>174</v>
      </c>
      <c r="AU228" s="151" t="s">
        <v>81</v>
      </c>
      <c r="AV228" s="12" t="s">
        <v>79</v>
      </c>
      <c r="AW228" s="12" t="s">
        <v>33</v>
      </c>
      <c r="AX228" s="12" t="s">
        <v>71</v>
      </c>
      <c r="AY228" s="151" t="s">
        <v>163</v>
      </c>
    </row>
    <row r="229" spans="2:65" s="12" customFormat="1" ht="10.199999999999999">
      <c r="B229" s="149"/>
      <c r="D229" s="150" t="s">
        <v>174</v>
      </c>
      <c r="E229" s="151" t="s">
        <v>19</v>
      </c>
      <c r="F229" s="152" t="s">
        <v>376</v>
      </c>
      <c r="H229" s="151" t="s">
        <v>19</v>
      </c>
      <c r="I229" s="153"/>
      <c r="L229" s="149"/>
      <c r="M229" s="154"/>
      <c r="T229" s="155"/>
      <c r="AT229" s="151" t="s">
        <v>174</v>
      </c>
      <c r="AU229" s="151" t="s">
        <v>81</v>
      </c>
      <c r="AV229" s="12" t="s">
        <v>79</v>
      </c>
      <c r="AW229" s="12" t="s">
        <v>33</v>
      </c>
      <c r="AX229" s="12" t="s">
        <v>71</v>
      </c>
      <c r="AY229" s="151" t="s">
        <v>163</v>
      </c>
    </row>
    <row r="230" spans="2:65" s="13" customFormat="1" ht="10.199999999999999">
      <c r="B230" s="156"/>
      <c r="D230" s="150" t="s">
        <v>174</v>
      </c>
      <c r="E230" s="157" t="s">
        <v>19</v>
      </c>
      <c r="F230" s="158" t="s">
        <v>440</v>
      </c>
      <c r="H230" s="159">
        <v>5.3049999999999997</v>
      </c>
      <c r="I230" s="160"/>
      <c r="L230" s="156"/>
      <c r="M230" s="161"/>
      <c r="T230" s="162"/>
      <c r="AT230" s="157" t="s">
        <v>174</v>
      </c>
      <c r="AU230" s="157" t="s">
        <v>81</v>
      </c>
      <c r="AV230" s="13" t="s">
        <v>81</v>
      </c>
      <c r="AW230" s="13" t="s">
        <v>33</v>
      </c>
      <c r="AX230" s="13" t="s">
        <v>71</v>
      </c>
      <c r="AY230" s="157" t="s">
        <v>163</v>
      </c>
    </row>
    <row r="231" spans="2:65" s="12" customFormat="1" ht="10.199999999999999">
      <c r="B231" s="149"/>
      <c r="D231" s="150" t="s">
        <v>174</v>
      </c>
      <c r="E231" s="151" t="s">
        <v>19</v>
      </c>
      <c r="F231" s="152" t="s">
        <v>378</v>
      </c>
      <c r="H231" s="151" t="s">
        <v>19</v>
      </c>
      <c r="I231" s="153"/>
      <c r="L231" s="149"/>
      <c r="M231" s="154"/>
      <c r="T231" s="155"/>
      <c r="AT231" s="151" t="s">
        <v>174</v>
      </c>
      <c r="AU231" s="151" t="s">
        <v>81</v>
      </c>
      <c r="AV231" s="12" t="s">
        <v>79</v>
      </c>
      <c r="AW231" s="12" t="s">
        <v>33</v>
      </c>
      <c r="AX231" s="12" t="s">
        <v>71</v>
      </c>
      <c r="AY231" s="151" t="s">
        <v>163</v>
      </c>
    </row>
    <row r="232" spans="2:65" s="13" customFormat="1" ht="10.199999999999999">
      <c r="B232" s="156"/>
      <c r="D232" s="150" t="s">
        <v>174</v>
      </c>
      <c r="E232" s="157" t="s">
        <v>19</v>
      </c>
      <c r="F232" s="158" t="s">
        <v>440</v>
      </c>
      <c r="H232" s="159">
        <v>5.3049999999999997</v>
      </c>
      <c r="I232" s="160"/>
      <c r="L232" s="156"/>
      <c r="M232" s="161"/>
      <c r="T232" s="162"/>
      <c r="AT232" s="157" t="s">
        <v>174</v>
      </c>
      <c r="AU232" s="157" t="s">
        <v>81</v>
      </c>
      <c r="AV232" s="13" t="s">
        <v>81</v>
      </c>
      <c r="AW232" s="13" t="s">
        <v>33</v>
      </c>
      <c r="AX232" s="13" t="s">
        <v>71</v>
      </c>
      <c r="AY232" s="157" t="s">
        <v>163</v>
      </c>
    </row>
    <row r="233" spans="2:65" s="12" customFormat="1" ht="10.199999999999999">
      <c r="B233" s="149"/>
      <c r="D233" s="150" t="s">
        <v>174</v>
      </c>
      <c r="E233" s="151" t="s">
        <v>19</v>
      </c>
      <c r="F233" s="152" t="s">
        <v>379</v>
      </c>
      <c r="H233" s="151" t="s">
        <v>19</v>
      </c>
      <c r="I233" s="153"/>
      <c r="L233" s="149"/>
      <c r="M233" s="154"/>
      <c r="T233" s="155"/>
      <c r="AT233" s="151" t="s">
        <v>174</v>
      </c>
      <c r="AU233" s="151" t="s">
        <v>81</v>
      </c>
      <c r="AV233" s="12" t="s">
        <v>79</v>
      </c>
      <c r="AW233" s="12" t="s">
        <v>33</v>
      </c>
      <c r="AX233" s="12" t="s">
        <v>71</v>
      </c>
      <c r="AY233" s="151" t="s">
        <v>163</v>
      </c>
    </row>
    <row r="234" spans="2:65" s="13" customFormat="1" ht="10.199999999999999">
      <c r="B234" s="156"/>
      <c r="D234" s="150" t="s">
        <v>174</v>
      </c>
      <c r="E234" s="157" t="s">
        <v>19</v>
      </c>
      <c r="F234" s="158" t="s">
        <v>441</v>
      </c>
      <c r="H234" s="159">
        <v>6.4950000000000001</v>
      </c>
      <c r="I234" s="160"/>
      <c r="L234" s="156"/>
      <c r="M234" s="161"/>
      <c r="T234" s="162"/>
      <c r="AT234" s="157" t="s">
        <v>174</v>
      </c>
      <c r="AU234" s="157" t="s">
        <v>81</v>
      </c>
      <c r="AV234" s="13" t="s">
        <v>81</v>
      </c>
      <c r="AW234" s="13" t="s">
        <v>33</v>
      </c>
      <c r="AX234" s="13" t="s">
        <v>71</v>
      </c>
      <c r="AY234" s="157" t="s">
        <v>163</v>
      </c>
    </row>
    <row r="235" spans="2:65" s="12" customFormat="1" ht="10.199999999999999">
      <c r="B235" s="149"/>
      <c r="D235" s="150" t="s">
        <v>174</v>
      </c>
      <c r="E235" s="151" t="s">
        <v>19</v>
      </c>
      <c r="F235" s="152" t="s">
        <v>381</v>
      </c>
      <c r="H235" s="151" t="s">
        <v>19</v>
      </c>
      <c r="I235" s="153"/>
      <c r="L235" s="149"/>
      <c r="M235" s="154"/>
      <c r="T235" s="155"/>
      <c r="AT235" s="151" t="s">
        <v>174</v>
      </c>
      <c r="AU235" s="151" t="s">
        <v>81</v>
      </c>
      <c r="AV235" s="12" t="s">
        <v>79</v>
      </c>
      <c r="AW235" s="12" t="s">
        <v>33</v>
      </c>
      <c r="AX235" s="12" t="s">
        <v>71</v>
      </c>
      <c r="AY235" s="151" t="s">
        <v>163</v>
      </c>
    </row>
    <row r="236" spans="2:65" s="13" customFormat="1" ht="10.199999999999999">
      <c r="B236" s="156"/>
      <c r="D236" s="150" t="s">
        <v>174</v>
      </c>
      <c r="E236" s="157" t="s">
        <v>19</v>
      </c>
      <c r="F236" s="158" t="s">
        <v>442</v>
      </c>
      <c r="H236" s="159">
        <v>2.4</v>
      </c>
      <c r="I236" s="160"/>
      <c r="L236" s="156"/>
      <c r="M236" s="161"/>
      <c r="T236" s="162"/>
      <c r="AT236" s="157" t="s">
        <v>174</v>
      </c>
      <c r="AU236" s="157" t="s">
        <v>81</v>
      </c>
      <c r="AV236" s="13" t="s">
        <v>81</v>
      </c>
      <c r="AW236" s="13" t="s">
        <v>33</v>
      </c>
      <c r="AX236" s="13" t="s">
        <v>71</v>
      </c>
      <c r="AY236" s="157" t="s">
        <v>163</v>
      </c>
    </row>
    <row r="237" spans="2:65" s="14" customFormat="1" ht="10.199999999999999">
      <c r="B237" s="163"/>
      <c r="D237" s="150" t="s">
        <v>174</v>
      </c>
      <c r="E237" s="164" t="s">
        <v>19</v>
      </c>
      <c r="F237" s="165" t="s">
        <v>177</v>
      </c>
      <c r="H237" s="166">
        <v>19.504999999999999</v>
      </c>
      <c r="I237" s="167"/>
      <c r="L237" s="163"/>
      <c r="M237" s="168"/>
      <c r="T237" s="169"/>
      <c r="AT237" s="164" t="s">
        <v>174</v>
      </c>
      <c r="AU237" s="164" t="s">
        <v>81</v>
      </c>
      <c r="AV237" s="14" t="s">
        <v>170</v>
      </c>
      <c r="AW237" s="14" t="s">
        <v>33</v>
      </c>
      <c r="AX237" s="14" t="s">
        <v>79</v>
      </c>
      <c r="AY237" s="164" t="s">
        <v>163</v>
      </c>
    </row>
    <row r="238" spans="2:65" s="1" customFormat="1" ht="16.5" customHeight="1">
      <c r="B238" s="33"/>
      <c r="C238" s="178" t="s">
        <v>248</v>
      </c>
      <c r="D238" s="178" t="s">
        <v>241</v>
      </c>
      <c r="E238" s="179" t="s">
        <v>443</v>
      </c>
      <c r="F238" s="180" t="s">
        <v>444</v>
      </c>
      <c r="G238" s="181" t="s">
        <v>445</v>
      </c>
      <c r="H238" s="182">
        <v>42.911000000000001</v>
      </c>
      <c r="I238" s="183"/>
      <c r="J238" s="184">
        <f>ROUND(I238*H238,2)</f>
        <v>0</v>
      </c>
      <c r="K238" s="180" t="s">
        <v>244</v>
      </c>
      <c r="L238" s="185"/>
      <c r="M238" s="186" t="s">
        <v>19</v>
      </c>
      <c r="N238" s="187" t="s">
        <v>42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176</v>
      </c>
      <c r="AT238" s="143" t="s">
        <v>241</v>
      </c>
      <c r="AU238" s="143" t="s">
        <v>81</v>
      </c>
      <c r="AY238" s="18" t="s">
        <v>163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79</v>
      </c>
      <c r="BK238" s="144">
        <f>ROUND(I238*H238,2)</f>
        <v>0</v>
      </c>
      <c r="BL238" s="18" t="s">
        <v>170</v>
      </c>
      <c r="BM238" s="143" t="s">
        <v>446</v>
      </c>
    </row>
    <row r="239" spans="2:65" s="12" customFormat="1" ht="10.199999999999999">
      <c r="B239" s="149"/>
      <c r="D239" s="150" t="s">
        <v>174</v>
      </c>
      <c r="E239" s="151" t="s">
        <v>19</v>
      </c>
      <c r="F239" s="152" t="s">
        <v>374</v>
      </c>
      <c r="H239" s="151" t="s">
        <v>19</v>
      </c>
      <c r="I239" s="153"/>
      <c r="L239" s="149"/>
      <c r="M239" s="154"/>
      <c r="T239" s="155"/>
      <c r="AT239" s="151" t="s">
        <v>174</v>
      </c>
      <c r="AU239" s="151" t="s">
        <v>81</v>
      </c>
      <c r="AV239" s="12" t="s">
        <v>79</v>
      </c>
      <c r="AW239" s="12" t="s">
        <v>33</v>
      </c>
      <c r="AX239" s="12" t="s">
        <v>71</v>
      </c>
      <c r="AY239" s="151" t="s">
        <v>163</v>
      </c>
    </row>
    <row r="240" spans="2:65" s="12" customFormat="1" ht="10.199999999999999">
      <c r="B240" s="149"/>
      <c r="D240" s="150" t="s">
        <v>174</v>
      </c>
      <c r="E240" s="151" t="s">
        <v>19</v>
      </c>
      <c r="F240" s="152" t="s">
        <v>447</v>
      </c>
      <c r="H240" s="151" t="s">
        <v>19</v>
      </c>
      <c r="I240" s="153"/>
      <c r="L240" s="149"/>
      <c r="M240" s="154"/>
      <c r="T240" s="155"/>
      <c r="AT240" s="151" t="s">
        <v>174</v>
      </c>
      <c r="AU240" s="151" t="s">
        <v>81</v>
      </c>
      <c r="AV240" s="12" t="s">
        <v>79</v>
      </c>
      <c r="AW240" s="12" t="s">
        <v>33</v>
      </c>
      <c r="AX240" s="12" t="s">
        <v>71</v>
      </c>
      <c r="AY240" s="151" t="s">
        <v>163</v>
      </c>
    </row>
    <row r="241" spans="2:65" s="12" customFormat="1" ht="10.199999999999999">
      <c r="B241" s="149"/>
      <c r="D241" s="150" t="s">
        <v>174</v>
      </c>
      <c r="E241" s="151" t="s">
        <v>19</v>
      </c>
      <c r="F241" s="152" t="s">
        <v>376</v>
      </c>
      <c r="H241" s="151" t="s">
        <v>19</v>
      </c>
      <c r="I241" s="153"/>
      <c r="L241" s="149"/>
      <c r="M241" s="154"/>
      <c r="T241" s="155"/>
      <c r="AT241" s="151" t="s">
        <v>174</v>
      </c>
      <c r="AU241" s="151" t="s">
        <v>81</v>
      </c>
      <c r="AV241" s="12" t="s">
        <v>79</v>
      </c>
      <c r="AW241" s="12" t="s">
        <v>33</v>
      </c>
      <c r="AX241" s="12" t="s">
        <v>71</v>
      </c>
      <c r="AY241" s="151" t="s">
        <v>163</v>
      </c>
    </row>
    <row r="242" spans="2:65" s="13" customFormat="1" ht="10.199999999999999">
      <c r="B242" s="156"/>
      <c r="D242" s="150" t="s">
        <v>174</v>
      </c>
      <c r="E242" s="157" t="s">
        <v>19</v>
      </c>
      <c r="F242" s="158" t="s">
        <v>448</v>
      </c>
      <c r="H242" s="159">
        <v>10.61</v>
      </c>
      <c r="I242" s="160"/>
      <c r="L242" s="156"/>
      <c r="M242" s="161"/>
      <c r="T242" s="162"/>
      <c r="AT242" s="157" t="s">
        <v>174</v>
      </c>
      <c r="AU242" s="157" t="s">
        <v>81</v>
      </c>
      <c r="AV242" s="13" t="s">
        <v>81</v>
      </c>
      <c r="AW242" s="13" t="s">
        <v>33</v>
      </c>
      <c r="AX242" s="13" t="s">
        <v>71</v>
      </c>
      <c r="AY242" s="157" t="s">
        <v>163</v>
      </c>
    </row>
    <row r="243" spans="2:65" s="12" customFormat="1" ht="10.199999999999999">
      <c r="B243" s="149"/>
      <c r="D243" s="150" t="s">
        <v>174</v>
      </c>
      <c r="E243" s="151" t="s">
        <v>19</v>
      </c>
      <c r="F243" s="152" t="s">
        <v>378</v>
      </c>
      <c r="H243" s="151" t="s">
        <v>19</v>
      </c>
      <c r="I243" s="153"/>
      <c r="L243" s="149"/>
      <c r="M243" s="154"/>
      <c r="T243" s="155"/>
      <c r="AT243" s="151" t="s">
        <v>174</v>
      </c>
      <c r="AU243" s="151" t="s">
        <v>81</v>
      </c>
      <c r="AV243" s="12" t="s">
        <v>79</v>
      </c>
      <c r="AW243" s="12" t="s">
        <v>33</v>
      </c>
      <c r="AX243" s="12" t="s">
        <v>71</v>
      </c>
      <c r="AY243" s="151" t="s">
        <v>163</v>
      </c>
    </row>
    <row r="244" spans="2:65" s="13" customFormat="1" ht="10.199999999999999">
      <c r="B244" s="156"/>
      <c r="D244" s="150" t="s">
        <v>174</v>
      </c>
      <c r="E244" s="157" t="s">
        <v>19</v>
      </c>
      <c r="F244" s="158" t="s">
        <v>448</v>
      </c>
      <c r="H244" s="159">
        <v>10.61</v>
      </c>
      <c r="I244" s="160"/>
      <c r="L244" s="156"/>
      <c r="M244" s="161"/>
      <c r="T244" s="162"/>
      <c r="AT244" s="157" t="s">
        <v>174</v>
      </c>
      <c r="AU244" s="157" t="s">
        <v>81</v>
      </c>
      <c r="AV244" s="13" t="s">
        <v>81</v>
      </c>
      <c r="AW244" s="13" t="s">
        <v>33</v>
      </c>
      <c r="AX244" s="13" t="s">
        <v>71</v>
      </c>
      <c r="AY244" s="157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379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3" customFormat="1" ht="10.199999999999999">
      <c r="B246" s="156"/>
      <c r="D246" s="150" t="s">
        <v>174</v>
      </c>
      <c r="E246" s="157" t="s">
        <v>19</v>
      </c>
      <c r="F246" s="158" t="s">
        <v>449</v>
      </c>
      <c r="H246" s="159">
        <v>12.99</v>
      </c>
      <c r="I246" s="160"/>
      <c r="L246" s="156"/>
      <c r="M246" s="161"/>
      <c r="T246" s="162"/>
      <c r="AT246" s="157" t="s">
        <v>174</v>
      </c>
      <c r="AU246" s="157" t="s">
        <v>81</v>
      </c>
      <c r="AV246" s="13" t="s">
        <v>81</v>
      </c>
      <c r="AW246" s="13" t="s">
        <v>33</v>
      </c>
      <c r="AX246" s="13" t="s">
        <v>71</v>
      </c>
      <c r="AY246" s="157" t="s">
        <v>163</v>
      </c>
    </row>
    <row r="247" spans="2:65" s="12" customFormat="1" ht="10.199999999999999">
      <c r="B247" s="149"/>
      <c r="D247" s="150" t="s">
        <v>174</v>
      </c>
      <c r="E247" s="151" t="s">
        <v>19</v>
      </c>
      <c r="F247" s="152" t="s">
        <v>381</v>
      </c>
      <c r="H247" s="151" t="s">
        <v>19</v>
      </c>
      <c r="I247" s="153"/>
      <c r="L247" s="149"/>
      <c r="M247" s="154"/>
      <c r="T247" s="155"/>
      <c r="AT247" s="151" t="s">
        <v>174</v>
      </c>
      <c r="AU247" s="151" t="s">
        <v>81</v>
      </c>
      <c r="AV247" s="12" t="s">
        <v>79</v>
      </c>
      <c r="AW247" s="12" t="s">
        <v>33</v>
      </c>
      <c r="AX247" s="12" t="s">
        <v>71</v>
      </c>
      <c r="AY247" s="151" t="s">
        <v>163</v>
      </c>
    </row>
    <row r="248" spans="2:65" s="13" customFormat="1" ht="10.199999999999999">
      <c r="B248" s="156"/>
      <c r="D248" s="150" t="s">
        <v>174</v>
      </c>
      <c r="E248" s="157" t="s">
        <v>19</v>
      </c>
      <c r="F248" s="158" t="s">
        <v>450</v>
      </c>
      <c r="H248" s="159">
        <v>4.8</v>
      </c>
      <c r="I248" s="160"/>
      <c r="L248" s="156"/>
      <c r="M248" s="161"/>
      <c r="T248" s="162"/>
      <c r="AT248" s="157" t="s">
        <v>174</v>
      </c>
      <c r="AU248" s="157" t="s">
        <v>81</v>
      </c>
      <c r="AV248" s="13" t="s">
        <v>81</v>
      </c>
      <c r="AW248" s="13" t="s">
        <v>33</v>
      </c>
      <c r="AX248" s="13" t="s">
        <v>71</v>
      </c>
      <c r="AY248" s="157" t="s">
        <v>163</v>
      </c>
    </row>
    <row r="249" spans="2:65" s="14" customFormat="1" ht="10.199999999999999">
      <c r="B249" s="163"/>
      <c r="D249" s="150" t="s">
        <v>174</v>
      </c>
      <c r="E249" s="164" t="s">
        <v>19</v>
      </c>
      <c r="F249" s="165" t="s">
        <v>177</v>
      </c>
      <c r="H249" s="166">
        <v>39.01</v>
      </c>
      <c r="I249" s="167"/>
      <c r="L249" s="163"/>
      <c r="M249" s="168"/>
      <c r="T249" s="169"/>
      <c r="AT249" s="164" t="s">
        <v>174</v>
      </c>
      <c r="AU249" s="164" t="s">
        <v>81</v>
      </c>
      <c r="AV249" s="14" t="s">
        <v>170</v>
      </c>
      <c r="AW249" s="14" t="s">
        <v>33</v>
      </c>
      <c r="AX249" s="14" t="s">
        <v>79</v>
      </c>
      <c r="AY249" s="164" t="s">
        <v>163</v>
      </c>
    </row>
    <row r="250" spans="2:65" s="13" customFormat="1" ht="10.199999999999999">
      <c r="B250" s="156"/>
      <c r="D250" s="150" t="s">
        <v>174</v>
      </c>
      <c r="F250" s="158" t="s">
        <v>451</v>
      </c>
      <c r="H250" s="159">
        <v>42.911000000000001</v>
      </c>
      <c r="I250" s="160"/>
      <c r="L250" s="156"/>
      <c r="M250" s="161"/>
      <c r="T250" s="162"/>
      <c r="AT250" s="157" t="s">
        <v>174</v>
      </c>
      <c r="AU250" s="157" t="s">
        <v>81</v>
      </c>
      <c r="AV250" s="13" t="s">
        <v>81</v>
      </c>
      <c r="AW250" s="13" t="s">
        <v>4</v>
      </c>
      <c r="AX250" s="13" t="s">
        <v>79</v>
      </c>
      <c r="AY250" s="157" t="s">
        <v>163</v>
      </c>
    </row>
    <row r="251" spans="2:65" s="11" customFormat="1" ht="22.8" customHeight="1">
      <c r="B251" s="120"/>
      <c r="D251" s="121" t="s">
        <v>70</v>
      </c>
      <c r="E251" s="130" t="s">
        <v>319</v>
      </c>
      <c r="F251" s="130" t="s">
        <v>320</v>
      </c>
      <c r="I251" s="123"/>
      <c r="J251" s="131">
        <f>BK251</f>
        <v>0</v>
      </c>
      <c r="L251" s="120"/>
      <c r="M251" s="125"/>
      <c r="P251" s="126">
        <f>SUM(P252:P253)</f>
        <v>0</v>
      </c>
      <c r="R251" s="126">
        <f>SUM(R252:R253)</f>
        <v>0</v>
      </c>
      <c r="T251" s="127">
        <f>SUM(T252:T253)</f>
        <v>0</v>
      </c>
      <c r="AR251" s="121" t="s">
        <v>79</v>
      </c>
      <c r="AT251" s="128" t="s">
        <v>70</v>
      </c>
      <c r="AU251" s="128" t="s">
        <v>79</v>
      </c>
      <c r="AY251" s="121" t="s">
        <v>163</v>
      </c>
      <c r="BK251" s="129">
        <f>SUM(BK252:BK253)</f>
        <v>0</v>
      </c>
    </row>
    <row r="252" spans="2:65" s="1" customFormat="1" ht="37.799999999999997" customHeight="1">
      <c r="B252" s="33"/>
      <c r="C252" s="132" t="s">
        <v>254</v>
      </c>
      <c r="D252" s="132" t="s">
        <v>165</v>
      </c>
      <c r="E252" s="133" t="s">
        <v>321</v>
      </c>
      <c r="F252" s="134" t="s">
        <v>322</v>
      </c>
      <c r="G252" s="135" t="s">
        <v>225</v>
      </c>
      <c r="H252" s="136">
        <v>27.488</v>
      </c>
      <c r="I252" s="137"/>
      <c r="J252" s="138">
        <f>ROUND(I252*H252,2)</f>
        <v>0</v>
      </c>
      <c r="K252" s="134" t="s">
        <v>169</v>
      </c>
      <c r="L252" s="33"/>
      <c r="M252" s="139" t="s">
        <v>19</v>
      </c>
      <c r="N252" s="140" t="s">
        <v>42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170</v>
      </c>
      <c r="AT252" s="143" t="s">
        <v>165</v>
      </c>
      <c r="AU252" s="143" t="s">
        <v>81</v>
      </c>
      <c r="AY252" s="18" t="s">
        <v>163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79</v>
      </c>
      <c r="BK252" s="144">
        <f>ROUND(I252*H252,2)</f>
        <v>0</v>
      </c>
      <c r="BL252" s="18" t="s">
        <v>170</v>
      </c>
      <c r="BM252" s="143" t="s">
        <v>452</v>
      </c>
    </row>
    <row r="253" spans="2:65" s="1" customFormat="1" ht="10.199999999999999">
      <c r="B253" s="33"/>
      <c r="D253" s="145" t="s">
        <v>172</v>
      </c>
      <c r="F253" s="146" t="s">
        <v>324</v>
      </c>
      <c r="I253" s="147"/>
      <c r="L253" s="33"/>
      <c r="M253" s="148"/>
      <c r="T253" s="54"/>
      <c r="AT253" s="18" t="s">
        <v>172</v>
      </c>
      <c r="AU253" s="18" t="s">
        <v>81</v>
      </c>
    </row>
    <row r="254" spans="2:65" s="11" customFormat="1" ht="25.95" customHeight="1">
      <c r="B254" s="120"/>
      <c r="D254" s="121" t="s">
        <v>70</v>
      </c>
      <c r="E254" s="122" t="s">
        <v>281</v>
      </c>
      <c r="F254" s="122" t="s">
        <v>282</v>
      </c>
      <c r="I254" s="123"/>
      <c r="J254" s="124">
        <f>BK254</f>
        <v>0</v>
      </c>
      <c r="L254" s="120"/>
      <c r="M254" s="125"/>
      <c r="P254" s="126">
        <f>P255</f>
        <v>0</v>
      </c>
      <c r="R254" s="126">
        <f>R255</f>
        <v>0</v>
      </c>
      <c r="T254" s="127">
        <f>T255</f>
        <v>0</v>
      </c>
      <c r="AR254" s="121" t="s">
        <v>195</v>
      </c>
      <c r="AT254" s="128" t="s">
        <v>70</v>
      </c>
      <c r="AU254" s="128" t="s">
        <v>71</v>
      </c>
      <c r="AY254" s="121" t="s">
        <v>163</v>
      </c>
      <c r="BK254" s="129">
        <f>BK255</f>
        <v>0</v>
      </c>
    </row>
    <row r="255" spans="2:65" s="1" customFormat="1" ht="16.5" customHeight="1">
      <c r="B255" s="33"/>
      <c r="C255" s="132" t="s">
        <v>259</v>
      </c>
      <c r="D255" s="132" t="s">
        <v>165</v>
      </c>
      <c r="E255" s="133" t="s">
        <v>284</v>
      </c>
      <c r="F255" s="134" t="s">
        <v>285</v>
      </c>
      <c r="G255" s="135" t="s">
        <v>286</v>
      </c>
      <c r="H255" s="188"/>
      <c r="I255" s="137"/>
      <c r="J255" s="138">
        <f>ROUND(I255*H255,2)</f>
        <v>0</v>
      </c>
      <c r="K255" s="134" t="s">
        <v>19</v>
      </c>
      <c r="L255" s="33"/>
      <c r="M255" s="189" t="s">
        <v>19</v>
      </c>
      <c r="N255" s="190" t="s">
        <v>42</v>
      </c>
      <c r="O255" s="191"/>
      <c r="P255" s="192">
        <f>O255*H255</f>
        <v>0</v>
      </c>
      <c r="Q255" s="192">
        <v>0</v>
      </c>
      <c r="R255" s="192">
        <f>Q255*H255</f>
        <v>0</v>
      </c>
      <c r="S255" s="192">
        <v>0</v>
      </c>
      <c r="T255" s="193">
        <f>S255*H255</f>
        <v>0</v>
      </c>
      <c r="AR255" s="143" t="s">
        <v>170</v>
      </c>
      <c r="AT255" s="143" t="s">
        <v>165</v>
      </c>
      <c r="AU255" s="143" t="s">
        <v>79</v>
      </c>
      <c r="AY255" s="18" t="s">
        <v>163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79</v>
      </c>
      <c r="BK255" s="144">
        <f>ROUND(I255*H255,2)</f>
        <v>0</v>
      </c>
      <c r="BL255" s="18" t="s">
        <v>170</v>
      </c>
      <c r="BM255" s="143" t="s">
        <v>453</v>
      </c>
    </row>
    <row r="256" spans="2:65" s="1" customFormat="1" ht="6.9" customHeight="1"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33"/>
    </row>
  </sheetData>
  <sheetProtection algorithmName="SHA-512" hashValue="5ELm9q82ktNnMAZS8df/Z2yYT9Zkp8nfV7ipgnHrTrs2+QSkf3n9BAHuDns9CACvM0t0TbJCj88qRpkkulclzw==" saltValue="Dil7YD0t/n+i6xf5Q71e6zk1NZZW0I9cArnMk518/kc1RlbSU1eVMhAQd3xRtBWX5r0pyrTitHZmqFl0PzL+3w==" spinCount="100000" sheet="1" objects="1" scenarios="1" formatColumns="0" formatRows="0" autoFilter="0"/>
  <autoFilter ref="C90:K255" xr:uid="{00000000-0009-0000-0000-000003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300-000000000000}"/>
    <hyperlink ref="F121" r:id="rId2" xr:uid="{00000000-0004-0000-0300-000001000000}"/>
    <hyperlink ref="F135" r:id="rId3" xr:uid="{00000000-0004-0000-0300-000002000000}"/>
    <hyperlink ref="F148" r:id="rId4" xr:uid="{00000000-0004-0000-0300-000003000000}"/>
    <hyperlink ref="F161" r:id="rId5" xr:uid="{00000000-0004-0000-0300-000004000000}"/>
    <hyperlink ref="F174" r:id="rId6" xr:uid="{00000000-0004-0000-0300-000005000000}"/>
    <hyperlink ref="F187" r:id="rId7" xr:uid="{00000000-0004-0000-0300-000006000000}"/>
    <hyperlink ref="F193" r:id="rId8" xr:uid="{00000000-0004-0000-0300-000007000000}"/>
    <hyperlink ref="F199" r:id="rId9" xr:uid="{00000000-0004-0000-0300-000008000000}"/>
    <hyperlink ref="F212" r:id="rId10" xr:uid="{00000000-0004-0000-0300-000009000000}"/>
    <hyperlink ref="F226" r:id="rId11" xr:uid="{00000000-0004-0000-0300-00000A000000}"/>
    <hyperlink ref="F253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1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454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ROUND((SUM(BE92:BE310)),  2)</f>
        <v>0</v>
      </c>
      <c r="I35" s="94">
        <v>0.21</v>
      </c>
      <c r="J35" s="84">
        <f>ROUND(((SUM(BE92:BE310))*I35),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ROUND((SUM(BF92:BF310)),  2)</f>
        <v>0</v>
      </c>
      <c r="I36" s="94">
        <v>0.12</v>
      </c>
      <c r="J36" s="84">
        <f>ROUND(((SUM(BF92:BF310))*I36),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ROUND((SUM(BG92:BG310)),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ROUND((SUM(BH92:BH310)),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ROUND((SUM(BI92:BI310)),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0203 - Překážka 3 - Rozjezdová banková sestava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J92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455</v>
      </c>
      <c r="E66" s="110"/>
      <c r="F66" s="110"/>
      <c r="G66" s="110"/>
      <c r="H66" s="110"/>
      <c r="I66" s="110"/>
      <c r="J66" s="111">
        <f>J140</f>
        <v>0</v>
      </c>
      <c r="L66" s="108"/>
    </row>
    <row r="67" spans="2:12" s="9" customFormat="1" ht="19.95" customHeight="1">
      <c r="B67" s="108"/>
      <c r="D67" s="109" t="s">
        <v>368</v>
      </c>
      <c r="E67" s="110"/>
      <c r="F67" s="110"/>
      <c r="G67" s="110"/>
      <c r="H67" s="110"/>
      <c r="I67" s="110"/>
      <c r="J67" s="111">
        <f>J172</f>
        <v>0</v>
      </c>
      <c r="L67" s="108"/>
    </row>
    <row r="68" spans="2:12" s="9" customFormat="1" ht="19.95" customHeight="1">
      <c r="B68" s="108"/>
      <c r="D68" s="109" t="s">
        <v>369</v>
      </c>
      <c r="E68" s="110"/>
      <c r="F68" s="110"/>
      <c r="G68" s="110"/>
      <c r="H68" s="110"/>
      <c r="I68" s="110"/>
      <c r="J68" s="111">
        <f>J275</f>
        <v>0</v>
      </c>
      <c r="L68" s="108"/>
    </row>
    <row r="69" spans="2:12" s="9" customFormat="1" ht="19.95" customHeight="1">
      <c r="B69" s="108"/>
      <c r="D69" s="109" t="s">
        <v>292</v>
      </c>
      <c r="E69" s="110"/>
      <c r="F69" s="110"/>
      <c r="G69" s="110"/>
      <c r="H69" s="110"/>
      <c r="I69" s="110"/>
      <c r="J69" s="111">
        <f>J306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J309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ht="12" customHeight="1">
      <c r="B81" s="21"/>
      <c r="C81" s="28" t="s">
        <v>138</v>
      </c>
      <c r="L81" s="21"/>
    </row>
    <row r="82" spans="2:65" s="1" customFormat="1" ht="16.5" customHeight="1">
      <c r="B82" s="33"/>
      <c r="E82" s="323" t="s">
        <v>288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289</v>
      </c>
      <c r="L83" s="33"/>
    </row>
    <row r="84" spans="2:65" s="1" customFormat="1" ht="16.5" customHeight="1">
      <c r="B84" s="33"/>
      <c r="E84" s="287" t="str">
        <f>E11</f>
        <v>0203 - Překážka 3 - Rozjezdová banková sestava</v>
      </c>
      <c r="F84" s="325"/>
      <c r="G84" s="325"/>
      <c r="H84" s="325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 xml:space="preserve"> </v>
      </c>
      <c r="I86" s="28" t="s">
        <v>23</v>
      </c>
      <c r="J86" s="50" t="str">
        <f>IF(J14="","",J14)</f>
        <v>9. 3. 2026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25</v>
      </c>
      <c r="F88" s="26" t="str">
        <f>E17</f>
        <v>Město Bystřice pod Hostýnem</v>
      </c>
      <c r="I88" s="28" t="s">
        <v>31</v>
      </c>
      <c r="J88" s="31" t="str">
        <f>E23</f>
        <v>Michal Langoš, Hranice na Moravě</v>
      </c>
      <c r="L88" s="33"/>
    </row>
    <row r="89" spans="2:65" s="1" customFormat="1" ht="15.15" customHeight="1">
      <c r="B89" s="33"/>
      <c r="C89" s="28" t="s">
        <v>29</v>
      </c>
      <c r="F89" s="26" t="str">
        <f>IF(E20="","",E20)</f>
        <v>Vyplň údaj</v>
      </c>
      <c r="I89" s="28" t="s">
        <v>34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149</v>
      </c>
      <c r="D91" s="114" t="s">
        <v>56</v>
      </c>
      <c r="E91" s="114" t="s">
        <v>52</v>
      </c>
      <c r="F91" s="114" t="s">
        <v>53</v>
      </c>
      <c r="G91" s="114" t="s">
        <v>150</v>
      </c>
      <c r="H91" s="114" t="s">
        <v>151</v>
      </c>
      <c r="I91" s="114" t="s">
        <v>152</v>
      </c>
      <c r="J91" s="114" t="s">
        <v>142</v>
      </c>
      <c r="K91" s="115" t="s">
        <v>153</v>
      </c>
      <c r="L91" s="112"/>
      <c r="M91" s="57" t="s">
        <v>19</v>
      </c>
      <c r="N91" s="58" t="s">
        <v>41</v>
      </c>
      <c r="O91" s="58" t="s">
        <v>154</v>
      </c>
      <c r="P91" s="58" t="s">
        <v>155</v>
      </c>
      <c r="Q91" s="58" t="s">
        <v>156</v>
      </c>
      <c r="R91" s="58" t="s">
        <v>157</v>
      </c>
      <c r="S91" s="58" t="s">
        <v>158</v>
      </c>
      <c r="T91" s="59" t="s">
        <v>159</v>
      </c>
    </row>
    <row r="92" spans="2:65" s="1" customFormat="1" ht="22.8" customHeight="1">
      <c r="B92" s="33"/>
      <c r="C92" s="62" t="s">
        <v>160</v>
      </c>
      <c r="J92" s="116">
        <f>BK92</f>
        <v>0</v>
      </c>
      <c r="L92" s="33"/>
      <c r="M92" s="60"/>
      <c r="N92" s="51"/>
      <c r="O92" s="51"/>
      <c r="P92" s="117">
        <f>P93+P309</f>
        <v>0</v>
      </c>
      <c r="Q92" s="51"/>
      <c r="R92" s="117">
        <f>R93+R309</f>
        <v>48.91309545</v>
      </c>
      <c r="S92" s="51"/>
      <c r="T92" s="118">
        <f>T93+T309</f>
        <v>0</v>
      </c>
      <c r="AT92" s="18" t="s">
        <v>70</v>
      </c>
      <c r="AU92" s="18" t="s">
        <v>143</v>
      </c>
      <c r="BK92" s="119">
        <f>BK93+BK309</f>
        <v>0</v>
      </c>
    </row>
    <row r="93" spans="2:65" s="11" customFormat="1" ht="25.95" customHeight="1">
      <c r="B93" s="120"/>
      <c r="D93" s="121" t="s">
        <v>70</v>
      </c>
      <c r="E93" s="122" t="s">
        <v>161</v>
      </c>
      <c r="F93" s="122" t="s">
        <v>162</v>
      </c>
      <c r="I93" s="123"/>
      <c r="J93" s="124">
        <f>BK93</f>
        <v>0</v>
      </c>
      <c r="L93" s="120"/>
      <c r="M93" s="125"/>
      <c r="P93" s="126">
        <f>P94+P140+P172+P275+P306</f>
        <v>0</v>
      </c>
      <c r="R93" s="126">
        <f>R94+R140+R172+R275+R306</f>
        <v>48.91309545</v>
      </c>
      <c r="T93" s="127">
        <f>T94+T140+T172+T275+T306</f>
        <v>0</v>
      </c>
      <c r="AR93" s="121" t="s">
        <v>79</v>
      </c>
      <c r="AT93" s="128" t="s">
        <v>70</v>
      </c>
      <c r="AU93" s="128" t="s">
        <v>71</v>
      </c>
      <c r="AY93" s="121" t="s">
        <v>163</v>
      </c>
      <c r="BK93" s="129">
        <f>BK94+BK140+BK172+BK275+BK306</f>
        <v>0</v>
      </c>
    </row>
    <row r="94" spans="2:65" s="11" customFormat="1" ht="22.8" customHeight="1">
      <c r="B94" s="120"/>
      <c r="D94" s="121" t="s">
        <v>70</v>
      </c>
      <c r="E94" s="130" t="s">
        <v>81</v>
      </c>
      <c r="F94" s="130" t="s">
        <v>296</v>
      </c>
      <c r="I94" s="123"/>
      <c r="J94" s="131">
        <f>BK94</f>
        <v>0</v>
      </c>
      <c r="L94" s="120"/>
      <c r="M94" s="125"/>
      <c r="P94" s="126">
        <f>SUM(P95:P139)</f>
        <v>0</v>
      </c>
      <c r="R94" s="126">
        <f>SUM(R95:R139)</f>
        <v>29.266595000000002</v>
      </c>
      <c r="T94" s="127">
        <f>SUM(T95:T139)</f>
        <v>0</v>
      </c>
      <c r="AR94" s="121" t="s">
        <v>79</v>
      </c>
      <c r="AT94" s="128" t="s">
        <v>70</v>
      </c>
      <c r="AU94" s="128" t="s">
        <v>79</v>
      </c>
      <c r="AY94" s="121" t="s">
        <v>163</v>
      </c>
      <c r="BK94" s="129">
        <f>SUM(BK95:BK139)</f>
        <v>0</v>
      </c>
    </row>
    <row r="95" spans="2:65" s="1" customFormat="1" ht="24.15" customHeight="1">
      <c r="B95" s="33"/>
      <c r="C95" s="132" t="s">
        <v>79</v>
      </c>
      <c r="D95" s="132" t="s">
        <v>165</v>
      </c>
      <c r="E95" s="133" t="s">
        <v>370</v>
      </c>
      <c r="F95" s="134" t="s">
        <v>371</v>
      </c>
      <c r="G95" s="135" t="s">
        <v>185</v>
      </c>
      <c r="H95" s="136">
        <v>45.13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1.3999999999999999E-4</v>
      </c>
      <c r="R95" s="141">
        <f>Q95*H95</f>
        <v>6.3181999999999995E-3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372</v>
      </c>
    </row>
    <row r="96" spans="2:65" s="1" customFormat="1" ht="10.199999999999999">
      <c r="B96" s="33"/>
      <c r="D96" s="145" t="s">
        <v>172</v>
      </c>
      <c r="F96" s="146" t="s">
        <v>373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456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2" customFormat="1" ht="10.199999999999999">
      <c r="B98" s="149"/>
      <c r="D98" s="150" t="s">
        <v>174</v>
      </c>
      <c r="E98" s="151" t="s">
        <v>19</v>
      </c>
      <c r="F98" s="152" t="s">
        <v>375</v>
      </c>
      <c r="H98" s="151" t="s">
        <v>19</v>
      </c>
      <c r="I98" s="153"/>
      <c r="L98" s="149"/>
      <c r="M98" s="154"/>
      <c r="T98" s="155"/>
      <c r="AT98" s="151" t="s">
        <v>174</v>
      </c>
      <c r="AU98" s="151" t="s">
        <v>81</v>
      </c>
      <c r="AV98" s="12" t="s">
        <v>79</v>
      </c>
      <c r="AW98" s="12" t="s">
        <v>33</v>
      </c>
      <c r="AX98" s="12" t="s">
        <v>71</v>
      </c>
      <c r="AY98" s="151" t="s">
        <v>163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457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3" customFormat="1" ht="10.199999999999999">
      <c r="B100" s="156"/>
      <c r="D100" s="150" t="s">
        <v>174</v>
      </c>
      <c r="E100" s="157" t="s">
        <v>19</v>
      </c>
      <c r="F100" s="158" t="s">
        <v>458</v>
      </c>
      <c r="H100" s="159">
        <v>7.34</v>
      </c>
      <c r="I100" s="160"/>
      <c r="L100" s="156"/>
      <c r="M100" s="161"/>
      <c r="T100" s="162"/>
      <c r="AT100" s="157" t="s">
        <v>174</v>
      </c>
      <c r="AU100" s="157" t="s">
        <v>81</v>
      </c>
      <c r="AV100" s="13" t="s">
        <v>81</v>
      </c>
      <c r="AW100" s="13" t="s">
        <v>33</v>
      </c>
      <c r="AX100" s="13" t="s">
        <v>71</v>
      </c>
      <c r="AY100" s="157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459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458</v>
      </c>
      <c r="H102" s="159">
        <v>7.34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460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461</v>
      </c>
      <c r="H104" s="159">
        <v>12.4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462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463</v>
      </c>
      <c r="H106" s="159">
        <v>4.05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464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3" customFormat="1" ht="10.199999999999999">
      <c r="B108" s="156"/>
      <c r="D108" s="150" t="s">
        <v>174</v>
      </c>
      <c r="E108" s="157" t="s">
        <v>19</v>
      </c>
      <c r="F108" s="158" t="s">
        <v>465</v>
      </c>
      <c r="H108" s="159">
        <v>14</v>
      </c>
      <c r="I108" s="160"/>
      <c r="L108" s="156"/>
      <c r="M108" s="161"/>
      <c r="T108" s="162"/>
      <c r="AT108" s="157" t="s">
        <v>174</v>
      </c>
      <c r="AU108" s="157" t="s">
        <v>81</v>
      </c>
      <c r="AV108" s="13" t="s">
        <v>81</v>
      </c>
      <c r="AW108" s="13" t="s">
        <v>33</v>
      </c>
      <c r="AX108" s="13" t="s">
        <v>71</v>
      </c>
      <c r="AY108" s="157" t="s">
        <v>163</v>
      </c>
    </row>
    <row r="109" spans="2:65" s="14" customFormat="1" ht="10.199999999999999">
      <c r="B109" s="163"/>
      <c r="D109" s="150" t="s">
        <v>174</v>
      </c>
      <c r="E109" s="164" t="s">
        <v>19</v>
      </c>
      <c r="F109" s="165" t="s">
        <v>177</v>
      </c>
      <c r="H109" s="166">
        <v>45.129999999999995</v>
      </c>
      <c r="I109" s="167"/>
      <c r="L109" s="163"/>
      <c r="M109" s="168"/>
      <c r="T109" s="169"/>
      <c r="AT109" s="164" t="s">
        <v>174</v>
      </c>
      <c r="AU109" s="164" t="s">
        <v>81</v>
      </c>
      <c r="AV109" s="14" t="s">
        <v>170</v>
      </c>
      <c r="AW109" s="14" t="s">
        <v>33</v>
      </c>
      <c r="AX109" s="14" t="s">
        <v>79</v>
      </c>
      <c r="AY109" s="164" t="s">
        <v>163</v>
      </c>
    </row>
    <row r="110" spans="2:65" s="1" customFormat="1" ht="16.5" customHeight="1">
      <c r="B110" s="33"/>
      <c r="C110" s="178" t="s">
        <v>81</v>
      </c>
      <c r="D110" s="178" t="s">
        <v>241</v>
      </c>
      <c r="E110" s="179" t="s">
        <v>383</v>
      </c>
      <c r="F110" s="180" t="s">
        <v>384</v>
      </c>
      <c r="G110" s="181" t="s">
        <v>185</v>
      </c>
      <c r="H110" s="182">
        <v>53.456000000000003</v>
      </c>
      <c r="I110" s="183"/>
      <c r="J110" s="184">
        <f>ROUND(I110*H110,2)</f>
        <v>0</v>
      </c>
      <c r="K110" s="180" t="s">
        <v>169</v>
      </c>
      <c r="L110" s="185"/>
      <c r="M110" s="186" t="s">
        <v>19</v>
      </c>
      <c r="N110" s="187" t="s">
        <v>42</v>
      </c>
      <c r="P110" s="141">
        <f>O110*H110</f>
        <v>0</v>
      </c>
      <c r="Q110" s="141">
        <v>2.9999999999999997E-4</v>
      </c>
      <c r="R110" s="141">
        <f>Q110*H110</f>
        <v>1.60368E-2</v>
      </c>
      <c r="S110" s="141">
        <v>0</v>
      </c>
      <c r="T110" s="142">
        <f>S110*H110</f>
        <v>0</v>
      </c>
      <c r="AR110" s="143" t="s">
        <v>176</v>
      </c>
      <c r="AT110" s="143" t="s">
        <v>241</v>
      </c>
      <c r="AU110" s="143" t="s">
        <v>81</v>
      </c>
      <c r="AY110" s="18" t="s">
        <v>163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79</v>
      </c>
      <c r="BK110" s="144">
        <f>ROUND(I110*H110,2)</f>
        <v>0</v>
      </c>
      <c r="BL110" s="18" t="s">
        <v>170</v>
      </c>
      <c r="BM110" s="143" t="s">
        <v>385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456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2" customFormat="1" ht="10.199999999999999">
      <c r="B112" s="149"/>
      <c r="D112" s="150" t="s">
        <v>174</v>
      </c>
      <c r="E112" s="151" t="s">
        <v>19</v>
      </c>
      <c r="F112" s="152" t="s">
        <v>375</v>
      </c>
      <c r="H112" s="151" t="s">
        <v>19</v>
      </c>
      <c r="I112" s="153"/>
      <c r="L112" s="149"/>
      <c r="M112" s="154"/>
      <c r="T112" s="155"/>
      <c r="AT112" s="151" t="s">
        <v>174</v>
      </c>
      <c r="AU112" s="151" t="s">
        <v>81</v>
      </c>
      <c r="AV112" s="12" t="s">
        <v>79</v>
      </c>
      <c r="AW112" s="12" t="s">
        <v>33</v>
      </c>
      <c r="AX112" s="12" t="s">
        <v>71</v>
      </c>
      <c r="AY112" s="151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457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458</v>
      </c>
      <c r="H114" s="159">
        <v>7.34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2" customFormat="1" ht="10.199999999999999">
      <c r="B115" s="149"/>
      <c r="D115" s="150" t="s">
        <v>174</v>
      </c>
      <c r="E115" s="151" t="s">
        <v>19</v>
      </c>
      <c r="F115" s="152" t="s">
        <v>459</v>
      </c>
      <c r="H115" s="151" t="s">
        <v>19</v>
      </c>
      <c r="I115" s="153"/>
      <c r="L115" s="149"/>
      <c r="M115" s="154"/>
      <c r="T115" s="155"/>
      <c r="AT115" s="151" t="s">
        <v>174</v>
      </c>
      <c r="AU115" s="151" t="s">
        <v>81</v>
      </c>
      <c r="AV115" s="12" t="s">
        <v>79</v>
      </c>
      <c r="AW115" s="12" t="s">
        <v>33</v>
      </c>
      <c r="AX115" s="12" t="s">
        <v>71</v>
      </c>
      <c r="AY115" s="151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458</v>
      </c>
      <c r="H116" s="159">
        <v>7.34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2" customFormat="1" ht="10.199999999999999">
      <c r="B117" s="149"/>
      <c r="D117" s="150" t="s">
        <v>174</v>
      </c>
      <c r="E117" s="151" t="s">
        <v>19</v>
      </c>
      <c r="F117" s="152" t="s">
        <v>460</v>
      </c>
      <c r="H117" s="151" t="s">
        <v>19</v>
      </c>
      <c r="I117" s="153"/>
      <c r="L117" s="149"/>
      <c r="M117" s="154"/>
      <c r="T117" s="155"/>
      <c r="AT117" s="151" t="s">
        <v>174</v>
      </c>
      <c r="AU117" s="151" t="s">
        <v>81</v>
      </c>
      <c r="AV117" s="12" t="s">
        <v>79</v>
      </c>
      <c r="AW117" s="12" t="s">
        <v>33</v>
      </c>
      <c r="AX117" s="12" t="s">
        <v>71</v>
      </c>
      <c r="AY117" s="151" t="s">
        <v>163</v>
      </c>
    </row>
    <row r="118" spans="2:65" s="13" customFormat="1" ht="10.199999999999999">
      <c r="B118" s="156"/>
      <c r="D118" s="150" t="s">
        <v>174</v>
      </c>
      <c r="E118" s="157" t="s">
        <v>19</v>
      </c>
      <c r="F118" s="158" t="s">
        <v>461</v>
      </c>
      <c r="H118" s="159">
        <v>12.4</v>
      </c>
      <c r="I118" s="160"/>
      <c r="L118" s="156"/>
      <c r="M118" s="161"/>
      <c r="T118" s="162"/>
      <c r="AT118" s="157" t="s">
        <v>174</v>
      </c>
      <c r="AU118" s="157" t="s">
        <v>81</v>
      </c>
      <c r="AV118" s="13" t="s">
        <v>81</v>
      </c>
      <c r="AW118" s="13" t="s">
        <v>33</v>
      </c>
      <c r="AX118" s="13" t="s">
        <v>71</v>
      </c>
      <c r="AY118" s="157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462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463</v>
      </c>
      <c r="H120" s="159">
        <v>4.05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464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465</v>
      </c>
      <c r="H122" s="159">
        <v>14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4" customFormat="1" ht="10.199999999999999">
      <c r="B123" s="163"/>
      <c r="D123" s="150" t="s">
        <v>174</v>
      </c>
      <c r="E123" s="164" t="s">
        <v>19</v>
      </c>
      <c r="F123" s="165" t="s">
        <v>177</v>
      </c>
      <c r="H123" s="166">
        <v>45.129999999999995</v>
      </c>
      <c r="I123" s="167"/>
      <c r="L123" s="163"/>
      <c r="M123" s="168"/>
      <c r="T123" s="169"/>
      <c r="AT123" s="164" t="s">
        <v>174</v>
      </c>
      <c r="AU123" s="164" t="s">
        <v>81</v>
      </c>
      <c r="AV123" s="14" t="s">
        <v>170</v>
      </c>
      <c r="AW123" s="14" t="s">
        <v>33</v>
      </c>
      <c r="AX123" s="14" t="s">
        <v>79</v>
      </c>
      <c r="AY123" s="164" t="s">
        <v>163</v>
      </c>
    </row>
    <row r="124" spans="2:65" s="13" customFormat="1" ht="10.199999999999999">
      <c r="B124" s="156"/>
      <c r="D124" s="150" t="s">
        <v>174</v>
      </c>
      <c r="F124" s="158" t="s">
        <v>466</v>
      </c>
      <c r="H124" s="159">
        <v>53.456000000000003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4</v>
      </c>
      <c r="AX124" s="13" t="s">
        <v>79</v>
      </c>
      <c r="AY124" s="157" t="s">
        <v>163</v>
      </c>
    </row>
    <row r="125" spans="2:65" s="1" customFormat="1" ht="16.5" customHeight="1">
      <c r="B125" s="33"/>
      <c r="C125" s="132" t="s">
        <v>182</v>
      </c>
      <c r="D125" s="132" t="s">
        <v>165</v>
      </c>
      <c r="E125" s="133" t="s">
        <v>387</v>
      </c>
      <c r="F125" s="134" t="s">
        <v>388</v>
      </c>
      <c r="G125" s="135" t="s">
        <v>191</v>
      </c>
      <c r="H125" s="136">
        <v>13.539</v>
      </c>
      <c r="I125" s="137"/>
      <c r="J125" s="138">
        <f>ROUND(I125*H125,2)</f>
        <v>0</v>
      </c>
      <c r="K125" s="134" t="s">
        <v>169</v>
      </c>
      <c r="L125" s="33"/>
      <c r="M125" s="139" t="s">
        <v>19</v>
      </c>
      <c r="N125" s="140" t="s">
        <v>42</v>
      </c>
      <c r="P125" s="141">
        <f>O125*H125</f>
        <v>0</v>
      </c>
      <c r="Q125" s="141">
        <v>2.16</v>
      </c>
      <c r="R125" s="141">
        <f>Q125*H125</f>
        <v>29.244240000000001</v>
      </c>
      <c r="S125" s="141">
        <v>0</v>
      </c>
      <c r="T125" s="142">
        <f>S125*H125</f>
        <v>0</v>
      </c>
      <c r="AR125" s="143" t="s">
        <v>170</v>
      </c>
      <c r="AT125" s="143" t="s">
        <v>165</v>
      </c>
      <c r="AU125" s="143" t="s">
        <v>81</v>
      </c>
      <c r="AY125" s="18" t="s">
        <v>163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0</v>
      </c>
      <c r="BL125" s="18" t="s">
        <v>170</v>
      </c>
      <c r="BM125" s="143" t="s">
        <v>389</v>
      </c>
    </row>
    <row r="126" spans="2:65" s="1" customFormat="1" ht="10.199999999999999">
      <c r="B126" s="33"/>
      <c r="D126" s="145" t="s">
        <v>172</v>
      </c>
      <c r="F126" s="146" t="s">
        <v>390</v>
      </c>
      <c r="I126" s="147"/>
      <c r="L126" s="33"/>
      <c r="M126" s="148"/>
      <c r="T126" s="54"/>
      <c r="AT126" s="18" t="s">
        <v>172</v>
      </c>
      <c r="AU126" s="18" t="s">
        <v>81</v>
      </c>
    </row>
    <row r="127" spans="2:65" s="12" customFormat="1" ht="10.199999999999999">
      <c r="B127" s="149"/>
      <c r="D127" s="150" t="s">
        <v>174</v>
      </c>
      <c r="E127" s="151" t="s">
        <v>19</v>
      </c>
      <c r="F127" s="152" t="s">
        <v>456</v>
      </c>
      <c r="H127" s="151" t="s">
        <v>19</v>
      </c>
      <c r="I127" s="153"/>
      <c r="L127" s="149"/>
      <c r="M127" s="154"/>
      <c r="T127" s="155"/>
      <c r="AT127" s="151" t="s">
        <v>174</v>
      </c>
      <c r="AU127" s="151" t="s">
        <v>81</v>
      </c>
      <c r="AV127" s="12" t="s">
        <v>79</v>
      </c>
      <c r="AW127" s="12" t="s">
        <v>33</v>
      </c>
      <c r="AX127" s="12" t="s">
        <v>71</v>
      </c>
      <c r="AY127" s="151" t="s">
        <v>163</v>
      </c>
    </row>
    <row r="128" spans="2:65" s="12" customFormat="1" ht="10.199999999999999">
      <c r="B128" s="149"/>
      <c r="D128" s="150" t="s">
        <v>174</v>
      </c>
      <c r="E128" s="151" t="s">
        <v>19</v>
      </c>
      <c r="F128" s="152" t="s">
        <v>375</v>
      </c>
      <c r="H128" s="151" t="s">
        <v>19</v>
      </c>
      <c r="I128" s="153"/>
      <c r="L128" s="149"/>
      <c r="M128" s="154"/>
      <c r="T128" s="155"/>
      <c r="AT128" s="151" t="s">
        <v>174</v>
      </c>
      <c r="AU128" s="151" t="s">
        <v>81</v>
      </c>
      <c r="AV128" s="12" t="s">
        <v>79</v>
      </c>
      <c r="AW128" s="12" t="s">
        <v>33</v>
      </c>
      <c r="AX128" s="12" t="s">
        <v>71</v>
      </c>
      <c r="AY128" s="151" t="s">
        <v>163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457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3" customFormat="1" ht="10.199999999999999">
      <c r="B130" s="156"/>
      <c r="D130" s="150" t="s">
        <v>174</v>
      </c>
      <c r="E130" s="157" t="s">
        <v>19</v>
      </c>
      <c r="F130" s="158" t="s">
        <v>467</v>
      </c>
      <c r="H130" s="159">
        <v>2.202</v>
      </c>
      <c r="I130" s="160"/>
      <c r="L130" s="156"/>
      <c r="M130" s="161"/>
      <c r="T130" s="162"/>
      <c r="AT130" s="157" t="s">
        <v>174</v>
      </c>
      <c r="AU130" s="157" t="s">
        <v>81</v>
      </c>
      <c r="AV130" s="13" t="s">
        <v>81</v>
      </c>
      <c r="AW130" s="13" t="s">
        <v>33</v>
      </c>
      <c r="AX130" s="13" t="s">
        <v>71</v>
      </c>
      <c r="AY130" s="157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459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3" customFormat="1" ht="10.199999999999999">
      <c r="B132" s="156"/>
      <c r="D132" s="150" t="s">
        <v>174</v>
      </c>
      <c r="E132" s="157" t="s">
        <v>19</v>
      </c>
      <c r="F132" s="158" t="s">
        <v>467</v>
      </c>
      <c r="H132" s="159">
        <v>2.202</v>
      </c>
      <c r="I132" s="160"/>
      <c r="L132" s="156"/>
      <c r="M132" s="161"/>
      <c r="T132" s="162"/>
      <c r="AT132" s="157" t="s">
        <v>174</v>
      </c>
      <c r="AU132" s="157" t="s">
        <v>81</v>
      </c>
      <c r="AV132" s="13" t="s">
        <v>81</v>
      </c>
      <c r="AW132" s="13" t="s">
        <v>33</v>
      </c>
      <c r="AX132" s="13" t="s">
        <v>71</v>
      </c>
      <c r="AY132" s="157" t="s">
        <v>163</v>
      </c>
    </row>
    <row r="133" spans="2:65" s="12" customFormat="1" ht="10.199999999999999">
      <c r="B133" s="149"/>
      <c r="D133" s="150" t="s">
        <v>174</v>
      </c>
      <c r="E133" s="151" t="s">
        <v>19</v>
      </c>
      <c r="F133" s="152" t="s">
        <v>460</v>
      </c>
      <c r="H133" s="151" t="s">
        <v>19</v>
      </c>
      <c r="I133" s="153"/>
      <c r="L133" s="149"/>
      <c r="M133" s="154"/>
      <c r="T133" s="155"/>
      <c r="AT133" s="151" t="s">
        <v>174</v>
      </c>
      <c r="AU133" s="151" t="s">
        <v>81</v>
      </c>
      <c r="AV133" s="12" t="s">
        <v>79</v>
      </c>
      <c r="AW133" s="12" t="s">
        <v>33</v>
      </c>
      <c r="AX133" s="12" t="s">
        <v>71</v>
      </c>
      <c r="AY133" s="151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468</v>
      </c>
      <c r="H134" s="159">
        <v>3.72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2" customFormat="1" ht="10.199999999999999">
      <c r="B135" s="149"/>
      <c r="D135" s="150" t="s">
        <v>174</v>
      </c>
      <c r="E135" s="151" t="s">
        <v>19</v>
      </c>
      <c r="F135" s="152" t="s">
        <v>462</v>
      </c>
      <c r="H135" s="151" t="s">
        <v>19</v>
      </c>
      <c r="I135" s="153"/>
      <c r="L135" s="149"/>
      <c r="M135" s="154"/>
      <c r="T135" s="155"/>
      <c r="AT135" s="151" t="s">
        <v>174</v>
      </c>
      <c r="AU135" s="151" t="s">
        <v>81</v>
      </c>
      <c r="AV135" s="12" t="s">
        <v>79</v>
      </c>
      <c r="AW135" s="12" t="s">
        <v>33</v>
      </c>
      <c r="AX135" s="12" t="s">
        <v>71</v>
      </c>
      <c r="AY135" s="151" t="s">
        <v>163</v>
      </c>
    </row>
    <row r="136" spans="2:65" s="13" customFormat="1" ht="10.199999999999999">
      <c r="B136" s="156"/>
      <c r="D136" s="150" t="s">
        <v>174</v>
      </c>
      <c r="E136" s="157" t="s">
        <v>19</v>
      </c>
      <c r="F136" s="158" t="s">
        <v>469</v>
      </c>
      <c r="H136" s="159">
        <v>1.2150000000000001</v>
      </c>
      <c r="I136" s="160"/>
      <c r="L136" s="156"/>
      <c r="M136" s="161"/>
      <c r="T136" s="162"/>
      <c r="AT136" s="157" t="s">
        <v>174</v>
      </c>
      <c r="AU136" s="157" t="s">
        <v>81</v>
      </c>
      <c r="AV136" s="13" t="s">
        <v>81</v>
      </c>
      <c r="AW136" s="13" t="s">
        <v>33</v>
      </c>
      <c r="AX136" s="13" t="s">
        <v>71</v>
      </c>
      <c r="AY136" s="157" t="s">
        <v>163</v>
      </c>
    </row>
    <row r="137" spans="2:65" s="12" customFormat="1" ht="10.199999999999999">
      <c r="B137" s="149"/>
      <c r="D137" s="150" t="s">
        <v>174</v>
      </c>
      <c r="E137" s="151" t="s">
        <v>19</v>
      </c>
      <c r="F137" s="152" t="s">
        <v>464</v>
      </c>
      <c r="H137" s="151" t="s">
        <v>19</v>
      </c>
      <c r="I137" s="153"/>
      <c r="L137" s="149"/>
      <c r="M137" s="154"/>
      <c r="T137" s="155"/>
      <c r="AT137" s="151" t="s">
        <v>174</v>
      </c>
      <c r="AU137" s="151" t="s">
        <v>81</v>
      </c>
      <c r="AV137" s="12" t="s">
        <v>79</v>
      </c>
      <c r="AW137" s="12" t="s">
        <v>33</v>
      </c>
      <c r="AX137" s="12" t="s">
        <v>71</v>
      </c>
      <c r="AY137" s="151" t="s">
        <v>163</v>
      </c>
    </row>
    <row r="138" spans="2:65" s="13" customFormat="1" ht="10.199999999999999">
      <c r="B138" s="156"/>
      <c r="D138" s="150" t="s">
        <v>174</v>
      </c>
      <c r="E138" s="157" t="s">
        <v>19</v>
      </c>
      <c r="F138" s="158" t="s">
        <v>470</v>
      </c>
      <c r="H138" s="159">
        <v>4.2</v>
      </c>
      <c r="I138" s="160"/>
      <c r="L138" s="156"/>
      <c r="M138" s="161"/>
      <c r="T138" s="162"/>
      <c r="AT138" s="157" t="s">
        <v>174</v>
      </c>
      <c r="AU138" s="157" t="s">
        <v>81</v>
      </c>
      <c r="AV138" s="13" t="s">
        <v>81</v>
      </c>
      <c r="AW138" s="13" t="s">
        <v>33</v>
      </c>
      <c r="AX138" s="13" t="s">
        <v>71</v>
      </c>
      <c r="AY138" s="157" t="s">
        <v>163</v>
      </c>
    </row>
    <row r="139" spans="2:65" s="14" customFormat="1" ht="10.199999999999999">
      <c r="B139" s="163"/>
      <c r="D139" s="150" t="s">
        <v>174</v>
      </c>
      <c r="E139" s="164" t="s">
        <v>19</v>
      </c>
      <c r="F139" s="165" t="s">
        <v>177</v>
      </c>
      <c r="H139" s="166">
        <v>13.539000000000001</v>
      </c>
      <c r="I139" s="167"/>
      <c r="L139" s="163"/>
      <c r="M139" s="168"/>
      <c r="T139" s="169"/>
      <c r="AT139" s="164" t="s">
        <v>174</v>
      </c>
      <c r="AU139" s="164" t="s">
        <v>81</v>
      </c>
      <c r="AV139" s="14" t="s">
        <v>170</v>
      </c>
      <c r="AW139" s="14" t="s">
        <v>33</v>
      </c>
      <c r="AX139" s="14" t="s">
        <v>79</v>
      </c>
      <c r="AY139" s="164" t="s">
        <v>163</v>
      </c>
    </row>
    <row r="140" spans="2:65" s="11" customFormat="1" ht="22.8" customHeight="1">
      <c r="B140" s="120"/>
      <c r="D140" s="121" t="s">
        <v>70</v>
      </c>
      <c r="E140" s="130" t="s">
        <v>182</v>
      </c>
      <c r="F140" s="130" t="s">
        <v>471</v>
      </c>
      <c r="I140" s="123"/>
      <c r="J140" s="131">
        <f>BK140</f>
        <v>0</v>
      </c>
      <c r="L140" s="120"/>
      <c r="M140" s="125"/>
      <c r="P140" s="126">
        <f>SUM(P141:P171)</f>
        <v>0</v>
      </c>
      <c r="R140" s="126">
        <f>SUM(R141:R171)</f>
        <v>1.2390771700000001</v>
      </c>
      <c r="T140" s="127">
        <f>SUM(T141:T171)</f>
        <v>0</v>
      </c>
      <c r="AR140" s="121" t="s">
        <v>79</v>
      </c>
      <c r="AT140" s="128" t="s">
        <v>70</v>
      </c>
      <c r="AU140" s="128" t="s">
        <v>79</v>
      </c>
      <c r="AY140" s="121" t="s">
        <v>163</v>
      </c>
      <c r="BK140" s="129">
        <f>SUM(BK141:BK171)</f>
        <v>0</v>
      </c>
    </row>
    <row r="141" spans="2:65" s="1" customFormat="1" ht="24.15" customHeight="1">
      <c r="B141" s="33"/>
      <c r="C141" s="132" t="s">
        <v>170</v>
      </c>
      <c r="D141" s="132" t="s">
        <v>165</v>
      </c>
      <c r="E141" s="133" t="s">
        <v>472</v>
      </c>
      <c r="F141" s="134" t="s">
        <v>473</v>
      </c>
      <c r="G141" s="135" t="s">
        <v>191</v>
      </c>
      <c r="H141" s="136">
        <v>0.46100000000000002</v>
      </c>
      <c r="I141" s="137"/>
      <c r="J141" s="138">
        <f>ROUND(I141*H141,2)</f>
        <v>0</v>
      </c>
      <c r="K141" s="134" t="s">
        <v>169</v>
      </c>
      <c r="L141" s="33"/>
      <c r="M141" s="139" t="s">
        <v>19</v>
      </c>
      <c r="N141" s="140" t="s">
        <v>42</v>
      </c>
      <c r="P141" s="141">
        <f>O141*H141</f>
        <v>0</v>
      </c>
      <c r="Q141" s="141">
        <v>2.5018699999999998</v>
      </c>
      <c r="R141" s="141">
        <f>Q141*H141</f>
        <v>1.15336207</v>
      </c>
      <c r="S141" s="141">
        <v>0</v>
      </c>
      <c r="T141" s="142">
        <f>S141*H141</f>
        <v>0</v>
      </c>
      <c r="AR141" s="143" t="s">
        <v>170</v>
      </c>
      <c r="AT141" s="143" t="s">
        <v>165</v>
      </c>
      <c r="AU141" s="143" t="s">
        <v>81</v>
      </c>
      <c r="AY141" s="18" t="s">
        <v>163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79</v>
      </c>
      <c r="BK141" s="144">
        <f>ROUND(I141*H141,2)</f>
        <v>0</v>
      </c>
      <c r="BL141" s="18" t="s">
        <v>170</v>
      </c>
      <c r="BM141" s="143" t="s">
        <v>474</v>
      </c>
    </row>
    <row r="142" spans="2:65" s="1" customFormat="1" ht="10.199999999999999">
      <c r="B142" s="33"/>
      <c r="D142" s="145" t="s">
        <v>172</v>
      </c>
      <c r="F142" s="146" t="s">
        <v>475</v>
      </c>
      <c r="I142" s="147"/>
      <c r="L142" s="33"/>
      <c r="M142" s="148"/>
      <c r="T142" s="54"/>
      <c r="AT142" s="18" t="s">
        <v>172</v>
      </c>
      <c r="AU142" s="18" t="s">
        <v>81</v>
      </c>
    </row>
    <row r="143" spans="2:65" s="12" customFormat="1" ht="10.199999999999999">
      <c r="B143" s="149"/>
      <c r="D143" s="150" t="s">
        <v>174</v>
      </c>
      <c r="E143" s="151" t="s">
        <v>19</v>
      </c>
      <c r="F143" s="152" t="s">
        <v>456</v>
      </c>
      <c r="H143" s="151" t="s">
        <v>19</v>
      </c>
      <c r="I143" s="153"/>
      <c r="L143" s="149"/>
      <c r="M143" s="154"/>
      <c r="T143" s="155"/>
      <c r="AT143" s="151" t="s">
        <v>174</v>
      </c>
      <c r="AU143" s="151" t="s">
        <v>81</v>
      </c>
      <c r="AV143" s="12" t="s">
        <v>79</v>
      </c>
      <c r="AW143" s="12" t="s">
        <v>33</v>
      </c>
      <c r="AX143" s="12" t="s">
        <v>71</v>
      </c>
      <c r="AY143" s="151" t="s">
        <v>163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476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3" customFormat="1" ht="10.199999999999999">
      <c r="B145" s="156"/>
      <c r="D145" s="150" t="s">
        <v>174</v>
      </c>
      <c r="E145" s="157" t="s">
        <v>19</v>
      </c>
      <c r="F145" s="158" t="s">
        <v>477</v>
      </c>
      <c r="H145" s="159">
        <v>0.46100000000000002</v>
      </c>
      <c r="I145" s="160"/>
      <c r="L145" s="156"/>
      <c r="M145" s="161"/>
      <c r="T145" s="162"/>
      <c r="AT145" s="157" t="s">
        <v>174</v>
      </c>
      <c r="AU145" s="157" t="s">
        <v>81</v>
      </c>
      <c r="AV145" s="13" t="s">
        <v>81</v>
      </c>
      <c r="AW145" s="13" t="s">
        <v>33</v>
      </c>
      <c r="AX145" s="13" t="s">
        <v>71</v>
      </c>
      <c r="AY145" s="157" t="s">
        <v>163</v>
      </c>
    </row>
    <row r="146" spans="2:65" s="14" customFormat="1" ht="10.199999999999999">
      <c r="B146" s="163"/>
      <c r="D146" s="150" t="s">
        <v>174</v>
      </c>
      <c r="E146" s="164" t="s">
        <v>19</v>
      </c>
      <c r="F146" s="165" t="s">
        <v>177</v>
      </c>
      <c r="H146" s="166">
        <v>0.46100000000000002</v>
      </c>
      <c r="I146" s="167"/>
      <c r="L146" s="163"/>
      <c r="M146" s="168"/>
      <c r="T146" s="169"/>
      <c r="AT146" s="164" t="s">
        <v>174</v>
      </c>
      <c r="AU146" s="164" t="s">
        <v>81</v>
      </c>
      <c r="AV146" s="14" t="s">
        <v>170</v>
      </c>
      <c r="AW146" s="14" t="s">
        <v>33</v>
      </c>
      <c r="AX146" s="14" t="s">
        <v>79</v>
      </c>
      <c r="AY146" s="164" t="s">
        <v>163</v>
      </c>
    </row>
    <row r="147" spans="2:65" s="1" customFormat="1" ht="24.15" customHeight="1">
      <c r="B147" s="33"/>
      <c r="C147" s="132" t="s">
        <v>195</v>
      </c>
      <c r="D147" s="132" t="s">
        <v>165</v>
      </c>
      <c r="E147" s="133" t="s">
        <v>478</v>
      </c>
      <c r="F147" s="134" t="s">
        <v>479</v>
      </c>
      <c r="G147" s="135" t="s">
        <v>185</v>
      </c>
      <c r="H147" s="136">
        <v>5.0999999999999996</v>
      </c>
      <c r="I147" s="137"/>
      <c r="J147" s="138">
        <f>ROUND(I147*H147,2)</f>
        <v>0</v>
      </c>
      <c r="K147" s="134" t="s">
        <v>169</v>
      </c>
      <c r="L147" s="33"/>
      <c r="M147" s="139" t="s">
        <v>19</v>
      </c>
      <c r="N147" s="140" t="s">
        <v>42</v>
      </c>
      <c r="P147" s="141">
        <f>O147*H147</f>
        <v>0</v>
      </c>
      <c r="Q147" s="141">
        <v>4.0800000000000003E-3</v>
      </c>
      <c r="R147" s="141">
        <f>Q147*H147</f>
        <v>2.0808E-2</v>
      </c>
      <c r="S147" s="141">
        <v>0</v>
      </c>
      <c r="T147" s="142">
        <f>S147*H147</f>
        <v>0</v>
      </c>
      <c r="AR147" s="143" t="s">
        <v>170</v>
      </c>
      <c r="AT147" s="143" t="s">
        <v>165</v>
      </c>
      <c r="AU147" s="143" t="s">
        <v>81</v>
      </c>
      <c r="AY147" s="18" t="s">
        <v>163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79</v>
      </c>
      <c r="BK147" s="144">
        <f>ROUND(I147*H147,2)</f>
        <v>0</v>
      </c>
      <c r="BL147" s="18" t="s">
        <v>170</v>
      </c>
      <c r="BM147" s="143" t="s">
        <v>480</v>
      </c>
    </row>
    <row r="148" spans="2:65" s="1" customFormat="1" ht="10.199999999999999">
      <c r="B148" s="33"/>
      <c r="D148" s="145" t="s">
        <v>172</v>
      </c>
      <c r="F148" s="146" t="s">
        <v>481</v>
      </c>
      <c r="I148" s="147"/>
      <c r="L148" s="33"/>
      <c r="M148" s="148"/>
      <c r="T148" s="54"/>
      <c r="AT148" s="18" t="s">
        <v>172</v>
      </c>
      <c r="AU148" s="18" t="s">
        <v>81</v>
      </c>
    </row>
    <row r="149" spans="2:65" s="12" customFormat="1" ht="10.199999999999999">
      <c r="B149" s="149"/>
      <c r="D149" s="150" t="s">
        <v>174</v>
      </c>
      <c r="E149" s="151" t="s">
        <v>19</v>
      </c>
      <c r="F149" s="152" t="s">
        <v>456</v>
      </c>
      <c r="H149" s="151" t="s">
        <v>19</v>
      </c>
      <c r="I149" s="153"/>
      <c r="L149" s="149"/>
      <c r="M149" s="154"/>
      <c r="T149" s="155"/>
      <c r="AT149" s="151" t="s">
        <v>174</v>
      </c>
      <c r="AU149" s="151" t="s">
        <v>81</v>
      </c>
      <c r="AV149" s="12" t="s">
        <v>79</v>
      </c>
      <c r="AW149" s="12" t="s">
        <v>33</v>
      </c>
      <c r="AX149" s="12" t="s">
        <v>71</v>
      </c>
      <c r="AY149" s="151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476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482</v>
      </c>
      <c r="H151" s="159">
        <v>2.88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483</v>
      </c>
      <c r="H152" s="159">
        <v>2.2200000000000002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4" customFormat="1" ht="10.199999999999999">
      <c r="B153" s="163"/>
      <c r="D153" s="150" t="s">
        <v>174</v>
      </c>
      <c r="E153" s="164" t="s">
        <v>19</v>
      </c>
      <c r="F153" s="165" t="s">
        <v>177</v>
      </c>
      <c r="H153" s="166">
        <v>5.0999999999999996</v>
      </c>
      <c r="I153" s="167"/>
      <c r="L153" s="163"/>
      <c r="M153" s="168"/>
      <c r="T153" s="169"/>
      <c r="AT153" s="164" t="s">
        <v>174</v>
      </c>
      <c r="AU153" s="164" t="s">
        <v>81</v>
      </c>
      <c r="AV153" s="14" t="s">
        <v>170</v>
      </c>
      <c r="AW153" s="14" t="s">
        <v>33</v>
      </c>
      <c r="AX153" s="14" t="s">
        <v>79</v>
      </c>
      <c r="AY153" s="164" t="s">
        <v>163</v>
      </c>
    </row>
    <row r="154" spans="2:65" s="1" customFormat="1" ht="24.15" customHeight="1">
      <c r="B154" s="33"/>
      <c r="C154" s="132" t="s">
        <v>201</v>
      </c>
      <c r="D154" s="132" t="s">
        <v>165</v>
      </c>
      <c r="E154" s="133" t="s">
        <v>484</v>
      </c>
      <c r="F154" s="134" t="s">
        <v>485</v>
      </c>
      <c r="G154" s="135" t="s">
        <v>185</v>
      </c>
      <c r="H154" s="136">
        <v>5.0999999999999996</v>
      </c>
      <c r="I154" s="137"/>
      <c r="J154" s="138">
        <f>ROUND(I154*H154,2)</f>
        <v>0</v>
      </c>
      <c r="K154" s="134" t="s">
        <v>169</v>
      </c>
      <c r="L154" s="33"/>
      <c r="M154" s="139" t="s">
        <v>19</v>
      </c>
      <c r="N154" s="140" t="s">
        <v>42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170</v>
      </c>
      <c r="AT154" s="143" t="s">
        <v>165</v>
      </c>
      <c r="AU154" s="143" t="s">
        <v>81</v>
      </c>
      <c r="AY154" s="18" t="s">
        <v>163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0</v>
      </c>
      <c r="BL154" s="18" t="s">
        <v>170</v>
      </c>
      <c r="BM154" s="143" t="s">
        <v>486</v>
      </c>
    </row>
    <row r="155" spans="2:65" s="1" customFormat="1" ht="10.199999999999999">
      <c r="B155" s="33"/>
      <c r="D155" s="145" t="s">
        <v>172</v>
      </c>
      <c r="F155" s="146" t="s">
        <v>487</v>
      </c>
      <c r="I155" s="147"/>
      <c r="L155" s="33"/>
      <c r="M155" s="148"/>
      <c r="T155" s="54"/>
      <c r="AT155" s="18" t="s">
        <v>172</v>
      </c>
      <c r="AU155" s="18" t="s">
        <v>81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456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476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3" customFormat="1" ht="10.199999999999999">
      <c r="B158" s="156"/>
      <c r="D158" s="150" t="s">
        <v>174</v>
      </c>
      <c r="E158" s="157" t="s">
        <v>19</v>
      </c>
      <c r="F158" s="158" t="s">
        <v>482</v>
      </c>
      <c r="H158" s="159">
        <v>2.88</v>
      </c>
      <c r="I158" s="160"/>
      <c r="L158" s="156"/>
      <c r="M158" s="161"/>
      <c r="T158" s="162"/>
      <c r="AT158" s="157" t="s">
        <v>174</v>
      </c>
      <c r="AU158" s="157" t="s">
        <v>81</v>
      </c>
      <c r="AV158" s="13" t="s">
        <v>81</v>
      </c>
      <c r="AW158" s="13" t="s">
        <v>33</v>
      </c>
      <c r="AX158" s="13" t="s">
        <v>71</v>
      </c>
      <c r="AY158" s="157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483</v>
      </c>
      <c r="H159" s="159">
        <v>2.2200000000000002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4" customFormat="1" ht="10.199999999999999">
      <c r="B160" s="163"/>
      <c r="D160" s="150" t="s">
        <v>174</v>
      </c>
      <c r="E160" s="164" t="s">
        <v>19</v>
      </c>
      <c r="F160" s="165" t="s">
        <v>177</v>
      </c>
      <c r="H160" s="166">
        <v>5.0999999999999996</v>
      </c>
      <c r="I160" s="167"/>
      <c r="L160" s="163"/>
      <c r="M160" s="168"/>
      <c r="T160" s="169"/>
      <c r="AT160" s="164" t="s">
        <v>174</v>
      </c>
      <c r="AU160" s="164" t="s">
        <v>81</v>
      </c>
      <c r="AV160" s="14" t="s">
        <v>170</v>
      </c>
      <c r="AW160" s="14" t="s">
        <v>33</v>
      </c>
      <c r="AX160" s="14" t="s">
        <v>79</v>
      </c>
      <c r="AY160" s="164" t="s">
        <v>163</v>
      </c>
    </row>
    <row r="161" spans="2:65" s="1" customFormat="1" ht="16.5" customHeight="1">
      <c r="B161" s="33"/>
      <c r="C161" s="132" t="s">
        <v>211</v>
      </c>
      <c r="D161" s="132" t="s">
        <v>165</v>
      </c>
      <c r="E161" s="133" t="s">
        <v>488</v>
      </c>
      <c r="F161" s="134" t="s">
        <v>489</v>
      </c>
      <c r="G161" s="135" t="s">
        <v>185</v>
      </c>
      <c r="H161" s="136">
        <v>2.88</v>
      </c>
      <c r="I161" s="137"/>
      <c r="J161" s="138">
        <f>ROUND(I161*H161,2)</f>
        <v>0</v>
      </c>
      <c r="K161" s="134" t="s">
        <v>169</v>
      </c>
      <c r="L161" s="33"/>
      <c r="M161" s="139" t="s">
        <v>19</v>
      </c>
      <c r="N161" s="140" t="s">
        <v>42</v>
      </c>
      <c r="P161" s="141">
        <f>O161*H161</f>
        <v>0</v>
      </c>
      <c r="Q161" s="141">
        <v>2.5000000000000001E-3</v>
      </c>
      <c r="R161" s="141">
        <f>Q161*H161</f>
        <v>7.1999999999999998E-3</v>
      </c>
      <c r="S161" s="141">
        <v>0</v>
      </c>
      <c r="T161" s="142">
        <f>S161*H161</f>
        <v>0</v>
      </c>
      <c r="AR161" s="143" t="s">
        <v>170</v>
      </c>
      <c r="AT161" s="143" t="s">
        <v>165</v>
      </c>
      <c r="AU161" s="143" t="s">
        <v>81</v>
      </c>
      <c r="AY161" s="18" t="s">
        <v>163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79</v>
      </c>
      <c r="BK161" s="144">
        <f>ROUND(I161*H161,2)</f>
        <v>0</v>
      </c>
      <c r="BL161" s="18" t="s">
        <v>170</v>
      </c>
      <c r="BM161" s="143" t="s">
        <v>490</v>
      </c>
    </row>
    <row r="162" spans="2:65" s="1" customFormat="1" ht="10.199999999999999">
      <c r="B162" s="33"/>
      <c r="D162" s="145" t="s">
        <v>172</v>
      </c>
      <c r="F162" s="146" t="s">
        <v>491</v>
      </c>
      <c r="I162" s="147"/>
      <c r="L162" s="33"/>
      <c r="M162" s="148"/>
      <c r="T162" s="54"/>
      <c r="AT162" s="18" t="s">
        <v>172</v>
      </c>
      <c r="AU162" s="18" t="s">
        <v>81</v>
      </c>
    </row>
    <row r="163" spans="2:65" s="12" customFormat="1" ht="10.199999999999999">
      <c r="B163" s="149"/>
      <c r="D163" s="150" t="s">
        <v>174</v>
      </c>
      <c r="E163" s="151" t="s">
        <v>19</v>
      </c>
      <c r="F163" s="152" t="s">
        <v>456</v>
      </c>
      <c r="H163" s="151" t="s">
        <v>19</v>
      </c>
      <c r="I163" s="153"/>
      <c r="L163" s="149"/>
      <c r="M163" s="154"/>
      <c r="T163" s="155"/>
      <c r="AT163" s="151" t="s">
        <v>174</v>
      </c>
      <c r="AU163" s="151" t="s">
        <v>81</v>
      </c>
      <c r="AV163" s="12" t="s">
        <v>79</v>
      </c>
      <c r="AW163" s="12" t="s">
        <v>33</v>
      </c>
      <c r="AX163" s="12" t="s">
        <v>71</v>
      </c>
      <c r="AY163" s="151" t="s">
        <v>163</v>
      </c>
    </row>
    <row r="164" spans="2:65" s="12" customFormat="1" ht="10.199999999999999">
      <c r="B164" s="149"/>
      <c r="D164" s="150" t="s">
        <v>174</v>
      </c>
      <c r="E164" s="151" t="s">
        <v>19</v>
      </c>
      <c r="F164" s="152" t="s">
        <v>476</v>
      </c>
      <c r="H164" s="151" t="s">
        <v>19</v>
      </c>
      <c r="I164" s="153"/>
      <c r="L164" s="149"/>
      <c r="M164" s="154"/>
      <c r="T164" s="155"/>
      <c r="AT164" s="151" t="s">
        <v>174</v>
      </c>
      <c r="AU164" s="151" t="s">
        <v>81</v>
      </c>
      <c r="AV164" s="12" t="s">
        <v>79</v>
      </c>
      <c r="AW164" s="12" t="s">
        <v>33</v>
      </c>
      <c r="AX164" s="12" t="s">
        <v>71</v>
      </c>
      <c r="AY164" s="151" t="s">
        <v>163</v>
      </c>
    </row>
    <row r="165" spans="2:65" s="13" customFormat="1" ht="10.199999999999999">
      <c r="B165" s="156"/>
      <c r="D165" s="150" t="s">
        <v>174</v>
      </c>
      <c r="E165" s="157" t="s">
        <v>19</v>
      </c>
      <c r="F165" s="158" t="s">
        <v>482</v>
      </c>
      <c r="H165" s="159">
        <v>2.88</v>
      </c>
      <c r="I165" s="160"/>
      <c r="L165" s="156"/>
      <c r="M165" s="161"/>
      <c r="T165" s="162"/>
      <c r="AT165" s="157" t="s">
        <v>174</v>
      </c>
      <c r="AU165" s="157" t="s">
        <v>81</v>
      </c>
      <c r="AV165" s="13" t="s">
        <v>81</v>
      </c>
      <c r="AW165" s="13" t="s">
        <v>33</v>
      </c>
      <c r="AX165" s="13" t="s">
        <v>71</v>
      </c>
      <c r="AY165" s="157" t="s">
        <v>163</v>
      </c>
    </row>
    <row r="166" spans="2:65" s="14" customFormat="1" ht="10.199999999999999">
      <c r="B166" s="163"/>
      <c r="D166" s="150" t="s">
        <v>174</v>
      </c>
      <c r="E166" s="164" t="s">
        <v>19</v>
      </c>
      <c r="F166" s="165" t="s">
        <v>177</v>
      </c>
      <c r="H166" s="166">
        <v>2.88</v>
      </c>
      <c r="I166" s="167"/>
      <c r="L166" s="163"/>
      <c r="M166" s="168"/>
      <c r="T166" s="169"/>
      <c r="AT166" s="164" t="s">
        <v>174</v>
      </c>
      <c r="AU166" s="164" t="s">
        <v>81</v>
      </c>
      <c r="AV166" s="14" t="s">
        <v>170</v>
      </c>
      <c r="AW166" s="14" t="s">
        <v>33</v>
      </c>
      <c r="AX166" s="14" t="s">
        <v>79</v>
      </c>
      <c r="AY166" s="164" t="s">
        <v>163</v>
      </c>
    </row>
    <row r="167" spans="2:65" s="1" customFormat="1" ht="24.15" customHeight="1">
      <c r="B167" s="33"/>
      <c r="C167" s="132" t="s">
        <v>176</v>
      </c>
      <c r="D167" s="132" t="s">
        <v>165</v>
      </c>
      <c r="E167" s="133" t="s">
        <v>492</v>
      </c>
      <c r="F167" s="134" t="s">
        <v>493</v>
      </c>
      <c r="G167" s="135" t="s">
        <v>225</v>
      </c>
      <c r="H167" s="136">
        <v>5.5E-2</v>
      </c>
      <c r="I167" s="137"/>
      <c r="J167" s="138">
        <f>ROUND(I167*H167,2)</f>
        <v>0</v>
      </c>
      <c r="K167" s="134" t="s">
        <v>169</v>
      </c>
      <c r="L167" s="33"/>
      <c r="M167" s="139" t="s">
        <v>19</v>
      </c>
      <c r="N167" s="140" t="s">
        <v>42</v>
      </c>
      <c r="P167" s="141">
        <f>O167*H167</f>
        <v>0</v>
      </c>
      <c r="Q167" s="141">
        <v>1.04922</v>
      </c>
      <c r="R167" s="141">
        <f>Q167*H167</f>
        <v>5.7707100000000004E-2</v>
      </c>
      <c r="S167" s="141">
        <v>0</v>
      </c>
      <c r="T167" s="142">
        <f>S167*H167</f>
        <v>0</v>
      </c>
      <c r="AR167" s="143" t="s">
        <v>170</v>
      </c>
      <c r="AT167" s="143" t="s">
        <v>165</v>
      </c>
      <c r="AU167" s="143" t="s">
        <v>81</v>
      </c>
      <c r="AY167" s="18" t="s">
        <v>163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79</v>
      </c>
      <c r="BK167" s="144">
        <f>ROUND(I167*H167,2)</f>
        <v>0</v>
      </c>
      <c r="BL167" s="18" t="s">
        <v>170</v>
      </c>
      <c r="BM167" s="143" t="s">
        <v>494</v>
      </c>
    </row>
    <row r="168" spans="2:65" s="1" customFormat="1" ht="10.199999999999999">
      <c r="B168" s="33"/>
      <c r="D168" s="145" t="s">
        <v>172</v>
      </c>
      <c r="F168" s="146" t="s">
        <v>495</v>
      </c>
      <c r="I168" s="147"/>
      <c r="L168" s="33"/>
      <c r="M168" s="148"/>
      <c r="T168" s="54"/>
      <c r="AT168" s="18" t="s">
        <v>172</v>
      </c>
      <c r="AU168" s="18" t="s">
        <v>81</v>
      </c>
    </row>
    <row r="169" spans="2:65" s="12" customFormat="1" ht="10.199999999999999">
      <c r="B169" s="149"/>
      <c r="D169" s="150" t="s">
        <v>174</v>
      </c>
      <c r="E169" s="151" t="s">
        <v>19</v>
      </c>
      <c r="F169" s="152" t="s">
        <v>456</v>
      </c>
      <c r="H169" s="151" t="s">
        <v>19</v>
      </c>
      <c r="I169" s="153"/>
      <c r="L169" s="149"/>
      <c r="M169" s="154"/>
      <c r="T169" s="155"/>
      <c r="AT169" s="151" t="s">
        <v>174</v>
      </c>
      <c r="AU169" s="151" t="s">
        <v>81</v>
      </c>
      <c r="AV169" s="12" t="s">
        <v>79</v>
      </c>
      <c r="AW169" s="12" t="s">
        <v>33</v>
      </c>
      <c r="AX169" s="12" t="s">
        <v>71</v>
      </c>
      <c r="AY169" s="151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496</v>
      </c>
      <c r="H170" s="159">
        <v>5.5E-2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4" customFormat="1" ht="10.199999999999999">
      <c r="B171" s="163"/>
      <c r="D171" s="150" t="s">
        <v>174</v>
      </c>
      <c r="E171" s="164" t="s">
        <v>19</v>
      </c>
      <c r="F171" s="165" t="s">
        <v>177</v>
      </c>
      <c r="H171" s="166">
        <v>5.5E-2</v>
      </c>
      <c r="I171" s="167"/>
      <c r="L171" s="163"/>
      <c r="M171" s="168"/>
      <c r="T171" s="169"/>
      <c r="AT171" s="164" t="s">
        <v>174</v>
      </c>
      <c r="AU171" s="164" t="s">
        <v>81</v>
      </c>
      <c r="AV171" s="14" t="s">
        <v>170</v>
      </c>
      <c r="AW171" s="14" t="s">
        <v>33</v>
      </c>
      <c r="AX171" s="14" t="s">
        <v>79</v>
      </c>
      <c r="AY171" s="164" t="s">
        <v>163</v>
      </c>
    </row>
    <row r="172" spans="2:65" s="11" customFormat="1" ht="22.8" customHeight="1">
      <c r="B172" s="120"/>
      <c r="D172" s="121" t="s">
        <v>70</v>
      </c>
      <c r="E172" s="130" t="s">
        <v>201</v>
      </c>
      <c r="F172" s="130" t="s">
        <v>394</v>
      </c>
      <c r="I172" s="123"/>
      <c r="J172" s="131">
        <f>BK172</f>
        <v>0</v>
      </c>
      <c r="L172" s="120"/>
      <c r="M172" s="125"/>
      <c r="P172" s="126">
        <f>SUM(P173:P274)</f>
        <v>0</v>
      </c>
      <c r="R172" s="126">
        <f>SUM(R173:R274)</f>
        <v>18.404715279999998</v>
      </c>
      <c r="T172" s="127">
        <f>SUM(T173:T274)</f>
        <v>0</v>
      </c>
      <c r="AR172" s="121" t="s">
        <v>79</v>
      </c>
      <c r="AT172" s="128" t="s">
        <v>70</v>
      </c>
      <c r="AU172" s="128" t="s">
        <v>79</v>
      </c>
      <c r="AY172" s="121" t="s">
        <v>163</v>
      </c>
      <c r="BK172" s="129">
        <f>SUM(BK173:BK274)</f>
        <v>0</v>
      </c>
    </row>
    <row r="173" spans="2:65" s="1" customFormat="1" ht="21.75" customHeight="1">
      <c r="B173" s="33"/>
      <c r="C173" s="132" t="s">
        <v>222</v>
      </c>
      <c r="D173" s="132" t="s">
        <v>165</v>
      </c>
      <c r="E173" s="133" t="s">
        <v>395</v>
      </c>
      <c r="F173" s="134" t="s">
        <v>396</v>
      </c>
      <c r="G173" s="135" t="s">
        <v>191</v>
      </c>
      <c r="H173" s="136">
        <v>7.21</v>
      </c>
      <c r="I173" s="137"/>
      <c r="J173" s="138">
        <f>ROUND(I173*H173,2)</f>
        <v>0</v>
      </c>
      <c r="K173" s="134" t="s">
        <v>169</v>
      </c>
      <c r="L173" s="33"/>
      <c r="M173" s="139" t="s">
        <v>19</v>
      </c>
      <c r="N173" s="140" t="s">
        <v>42</v>
      </c>
      <c r="P173" s="141">
        <f>O173*H173</f>
        <v>0</v>
      </c>
      <c r="Q173" s="141">
        <v>2.5018699999999998</v>
      </c>
      <c r="R173" s="141">
        <f>Q173*H173</f>
        <v>18.038482699999999</v>
      </c>
      <c r="S173" s="141">
        <v>0</v>
      </c>
      <c r="T173" s="142">
        <f>S173*H173</f>
        <v>0</v>
      </c>
      <c r="AR173" s="143" t="s">
        <v>170</v>
      </c>
      <c r="AT173" s="143" t="s">
        <v>165</v>
      </c>
      <c r="AU173" s="143" t="s">
        <v>81</v>
      </c>
      <c r="AY173" s="18" t="s">
        <v>163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170</v>
      </c>
      <c r="BM173" s="143" t="s">
        <v>397</v>
      </c>
    </row>
    <row r="174" spans="2:65" s="1" customFormat="1" ht="10.199999999999999">
      <c r="B174" s="33"/>
      <c r="D174" s="145" t="s">
        <v>172</v>
      </c>
      <c r="F174" s="146" t="s">
        <v>398</v>
      </c>
      <c r="I174" s="147"/>
      <c r="L174" s="33"/>
      <c r="M174" s="148"/>
      <c r="T174" s="54"/>
      <c r="AT174" s="18" t="s">
        <v>172</v>
      </c>
      <c r="AU174" s="18" t="s">
        <v>81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456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375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457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3" customFormat="1" ht="10.199999999999999">
      <c r="B178" s="156"/>
      <c r="D178" s="150" t="s">
        <v>174</v>
      </c>
      <c r="E178" s="157" t="s">
        <v>19</v>
      </c>
      <c r="F178" s="158" t="s">
        <v>497</v>
      </c>
      <c r="H178" s="159">
        <v>1.17</v>
      </c>
      <c r="I178" s="160"/>
      <c r="L178" s="156"/>
      <c r="M178" s="161"/>
      <c r="T178" s="162"/>
      <c r="AT178" s="157" t="s">
        <v>174</v>
      </c>
      <c r="AU178" s="157" t="s">
        <v>81</v>
      </c>
      <c r="AV178" s="13" t="s">
        <v>81</v>
      </c>
      <c r="AW178" s="13" t="s">
        <v>33</v>
      </c>
      <c r="AX178" s="13" t="s">
        <v>71</v>
      </c>
      <c r="AY178" s="157" t="s">
        <v>163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459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3" customFormat="1" ht="10.199999999999999">
      <c r="B180" s="156"/>
      <c r="D180" s="150" t="s">
        <v>174</v>
      </c>
      <c r="E180" s="157" t="s">
        <v>19</v>
      </c>
      <c r="F180" s="158" t="s">
        <v>497</v>
      </c>
      <c r="H180" s="159">
        <v>1.17</v>
      </c>
      <c r="I180" s="160"/>
      <c r="L180" s="156"/>
      <c r="M180" s="161"/>
      <c r="T180" s="162"/>
      <c r="AT180" s="157" t="s">
        <v>174</v>
      </c>
      <c r="AU180" s="157" t="s">
        <v>81</v>
      </c>
      <c r="AV180" s="13" t="s">
        <v>81</v>
      </c>
      <c r="AW180" s="13" t="s">
        <v>33</v>
      </c>
      <c r="AX180" s="13" t="s">
        <v>71</v>
      </c>
      <c r="AY180" s="157" t="s">
        <v>163</v>
      </c>
    </row>
    <row r="181" spans="2:65" s="12" customFormat="1" ht="10.199999999999999">
      <c r="B181" s="149"/>
      <c r="D181" s="150" t="s">
        <v>174</v>
      </c>
      <c r="E181" s="151" t="s">
        <v>19</v>
      </c>
      <c r="F181" s="152" t="s">
        <v>460</v>
      </c>
      <c r="H181" s="151" t="s">
        <v>19</v>
      </c>
      <c r="I181" s="153"/>
      <c r="L181" s="149"/>
      <c r="M181" s="154"/>
      <c r="T181" s="155"/>
      <c r="AT181" s="151" t="s">
        <v>174</v>
      </c>
      <c r="AU181" s="151" t="s">
        <v>81</v>
      </c>
      <c r="AV181" s="12" t="s">
        <v>79</v>
      </c>
      <c r="AW181" s="12" t="s">
        <v>33</v>
      </c>
      <c r="AX181" s="12" t="s">
        <v>71</v>
      </c>
      <c r="AY181" s="151" t="s">
        <v>163</v>
      </c>
    </row>
    <row r="182" spans="2:65" s="13" customFormat="1" ht="10.199999999999999">
      <c r="B182" s="156"/>
      <c r="D182" s="150" t="s">
        <v>174</v>
      </c>
      <c r="E182" s="157" t="s">
        <v>19</v>
      </c>
      <c r="F182" s="158" t="s">
        <v>498</v>
      </c>
      <c r="H182" s="159">
        <v>1.98</v>
      </c>
      <c r="I182" s="160"/>
      <c r="L182" s="156"/>
      <c r="M182" s="161"/>
      <c r="T182" s="162"/>
      <c r="AT182" s="157" t="s">
        <v>174</v>
      </c>
      <c r="AU182" s="157" t="s">
        <v>81</v>
      </c>
      <c r="AV182" s="13" t="s">
        <v>81</v>
      </c>
      <c r="AW182" s="13" t="s">
        <v>33</v>
      </c>
      <c r="AX182" s="13" t="s">
        <v>71</v>
      </c>
      <c r="AY182" s="157" t="s">
        <v>163</v>
      </c>
    </row>
    <row r="183" spans="2:65" s="12" customFormat="1" ht="10.199999999999999">
      <c r="B183" s="149"/>
      <c r="D183" s="150" t="s">
        <v>174</v>
      </c>
      <c r="E183" s="151" t="s">
        <v>19</v>
      </c>
      <c r="F183" s="152" t="s">
        <v>462</v>
      </c>
      <c r="H183" s="151" t="s">
        <v>19</v>
      </c>
      <c r="I183" s="153"/>
      <c r="L183" s="149"/>
      <c r="M183" s="154"/>
      <c r="T183" s="155"/>
      <c r="AT183" s="151" t="s">
        <v>174</v>
      </c>
      <c r="AU183" s="151" t="s">
        <v>81</v>
      </c>
      <c r="AV183" s="12" t="s">
        <v>79</v>
      </c>
      <c r="AW183" s="12" t="s">
        <v>33</v>
      </c>
      <c r="AX183" s="12" t="s">
        <v>71</v>
      </c>
      <c r="AY183" s="151" t="s">
        <v>163</v>
      </c>
    </row>
    <row r="184" spans="2:65" s="13" customFormat="1" ht="10.199999999999999">
      <c r="B184" s="156"/>
      <c r="D184" s="150" t="s">
        <v>174</v>
      </c>
      <c r="E184" s="157" t="s">
        <v>19</v>
      </c>
      <c r="F184" s="158" t="s">
        <v>499</v>
      </c>
      <c r="H184" s="159">
        <v>0.65</v>
      </c>
      <c r="I184" s="160"/>
      <c r="L184" s="156"/>
      <c r="M184" s="161"/>
      <c r="T184" s="162"/>
      <c r="AT184" s="157" t="s">
        <v>174</v>
      </c>
      <c r="AU184" s="157" t="s">
        <v>81</v>
      </c>
      <c r="AV184" s="13" t="s">
        <v>81</v>
      </c>
      <c r="AW184" s="13" t="s">
        <v>33</v>
      </c>
      <c r="AX184" s="13" t="s">
        <v>71</v>
      </c>
      <c r="AY184" s="157" t="s">
        <v>163</v>
      </c>
    </row>
    <row r="185" spans="2:65" s="12" customFormat="1" ht="10.199999999999999">
      <c r="B185" s="149"/>
      <c r="D185" s="150" t="s">
        <v>174</v>
      </c>
      <c r="E185" s="151" t="s">
        <v>19</v>
      </c>
      <c r="F185" s="152" t="s">
        <v>464</v>
      </c>
      <c r="H185" s="151" t="s">
        <v>19</v>
      </c>
      <c r="I185" s="153"/>
      <c r="L185" s="149"/>
      <c r="M185" s="154"/>
      <c r="T185" s="155"/>
      <c r="AT185" s="151" t="s">
        <v>174</v>
      </c>
      <c r="AU185" s="151" t="s">
        <v>81</v>
      </c>
      <c r="AV185" s="12" t="s">
        <v>79</v>
      </c>
      <c r="AW185" s="12" t="s">
        <v>33</v>
      </c>
      <c r="AX185" s="12" t="s">
        <v>71</v>
      </c>
      <c r="AY185" s="151" t="s">
        <v>163</v>
      </c>
    </row>
    <row r="186" spans="2:65" s="13" customFormat="1" ht="10.199999999999999">
      <c r="B186" s="156"/>
      <c r="D186" s="150" t="s">
        <v>174</v>
      </c>
      <c r="E186" s="157" t="s">
        <v>19</v>
      </c>
      <c r="F186" s="158" t="s">
        <v>500</v>
      </c>
      <c r="H186" s="159">
        <v>2.2400000000000002</v>
      </c>
      <c r="I186" s="160"/>
      <c r="L186" s="156"/>
      <c r="M186" s="161"/>
      <c r="T186" s="162"/>
      <c r="AT186" s="157" t="s">
        <v>174</v>
      </c>
      <c r="AU186" s="157" t="s">
        <v>81</v>
      </c>
      <c r="AV186" s="13" t="s">
        <v>81</v>
      </c>
      <c r="AW186" s="13" t="s">
        <v>33</v>
      </c>
      <c r="AX186" s="13" t="s">
        <v>71</v>
      </c>
      <c r="AY186" s="157" t="s">
        <v>163</v>
      </c>
    </row>
    <row r="187" spans="2:65" s="14" customFormat="1" ht="10.199999999999999">
      <c r="B187" s="163"/>
      <c r="D187" s="150" t="s">
        <v>174</v>
      </c>
      <c r="E187" s="164" t="s">
        <v>19</v>
      </c>
      <c r="F187" s="165" t="s">
        <v>177</v>
      </c>
      <c r="H187" s="166">
        <v>7.2100000000000009</v>
      </c>
      <c r="I187" s="167"/>
      <c r="L187" s="163"/>
      <c r="M187" s="168"/>
      <c r="T187" s="169"/>
      <c r="AT187" s="164" t="s">
        <v>174</v>
      </c>
      <c r="AU187" s="164" t="s">
        <v>81</v>
      </c>
      <c r="AV187" s="14" t="s">
        <v>170</v>
      </c>
      <c r="AW187" s="14" t="s">
        <v>33</v>
      </c>
      <c r="AX187" s="14" t="s">
        <v>79</v>
      </c>
      <c r="AY187" s="164" t="s">
        <v>163</v>
      </c>
    </row>
    <row r="188" spans="2:65" s="1" customFormat="1" ht="21.75" customHeight="1">
      <c r="B188" s="33"/>
      <c r="C188" s="132" t="s">
        <v>231</v>
      </c>
      <c r="D188" s="132" t="s">
        <v>165</v>
      </c>
      <c r="E188" s="133" t="s">
        <v>402</v>
      </c>
      <c r="F188" s="134" t="s">
        <v>403</v>
      </c>
      <c r="G188" s="135" t="s">
        <v>191</v>
      </c>
      <c r="H188" s="136">
        <v>7.21</v>
      </c>
      <c r="I188" s="137"/>
      <c r="J188" s="138">
        <f>ROUND(I188*H188,2)</f>
        <v>0</v>
      </c>
      <c r="K188" s="134" t="s">
        <v>169</v>
      </c>
      <c r="L188" s="33"/>
      <c r="M188" s="139" t="s">
        <v>19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170</v>
      </c>
      <c r="AT188" s="143" t="s">
        <v>165</v>
      </c>
      <c r="AU188" s="143" t="s">
        <v>81</v>
      </c>
      <c r="AY188" s="18" t="s">
        <v>163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79</v>
      </c>
      <c r="BK188" s="144">
        <f>ROUND(I188*H188,2)</f>
        <v>0</v>
      </c>
      <c r="BL188" s="18" t="s">
        <v>170</v>
      </c>
      <c r="BM188" s="143" t="s">
        <v>501</v>
      </c>
    </row>
    <row r="189" spans="2:65" s="1" customFormat="1" ht="10.199999999999999">
      <c r="B189" s="33"/>
      <c r="D189" s="145" t="s">
        <v>172</v>
      </c>
      <c r="F189" s="146" t="s">
        <v>405</v>
      </c>
      <c r="I189" s="147"/>
      <c r="L189" s="33"/>
      <c r="M189" s="148"/>
      <c r="T189" s="54"/>
      <c r="AT189" s="18" t="s">
        <v>172</v>
      </c>
      <c r="AU189" s="18" t="s">
        <v>81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456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375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457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3" customFormat="1" ht="10.199999999999999">
      <c r="B193" s="156"/>
      <c r="D193" s="150" t="s">
        <v>174</v>
      </c>
      <c r="E193" s="157" t="s">
        <v>19</v>
      </c>
      <c r="F193" s="158" t="s">
        <v>497</v>
      </c>
      <c r="H193" s="159">
        <v>1.17</v>
      </c>
      <c r="I193" s="160"/>
      <c r="L193" s="156"/>
      <c r="M193" s="161"/>
      <c r="T193" s="162"/>
      <c r="AT193" s="157" t="s">
        <v>174</v>
      </c>
      <c r="AU193" s="157" t="s">
        <v>81</v>
      </c>
      <c r="AV193" s="13" t="s">
        <v>81</v>
      </c>
      <c r="AW193" s="13" t="s">
        <v>33</v>
      </c>
      <c r="AX193" s="13" t="s">
        <v>71</v>
      </c>
      <c r="AY193" s="157" t="s">
        <v>163</v>
      </c>
    </row>
    <row r="194" spans="2:65" s="12" customFormat="1" ht="10.199999999999999">
      <c r="B194" s="149"/>
      <c r="D194" s="150" t="s">
        <v>174</v>
      </c>
      <c r="E194" s="151" t="s">
        <v>19</v>
      </c>
      <c r="F194" s="152" t="s">
        <v>459</v>
      </c>
      <c r="H194" s="151" t="s">
        <v>19</v>
      </c>
      <c r="I194" s="153"/>
      <c r="L194" s="149"/>
      <c r="M194" s="154"/>
      <c r="T194" s="155"/>
      <c r="AT194" s="151" t="s">
        <v>174</v>
      </c>
      <c r="AU194" s="151" t="s">
        <v>81</v>
      </c>
      <c r="AV194" s="12" t="s">
        <v>79</v>
      </c>
      <c r="AW194" s="12" t="s">
        <v>33</v>
      </c>
      <c r="AX194" s="12" t="s">
        <v>71</v>
      </c>
      <c r="AY194" s="151" t="s">
        <v>163</v>
      </c>
    </row>
    <row r="195" spans="2:65" s="13" customFormat="1" ht="10.199999999999999">
      <c r="B195" s="156"/>
      <c r="D195" s="150" t="s">
        <v>174</v>
      </c>
      <c r="E195" s="157" t="s">
        <v>19</v>
      </c>
      <c r="F195" s="158" t="s">
        <v>497</v>
      </c>
      <c r="H195" s="159">
        <v>1.17</v>
      </c>
      <c r="I195" s="160"/>
      <c r="L195" s="156"/>
      <c r="M195" s="161"/>
      <c r="T195" s="162"/>
      <c r="AT195" s="157" t="s">
        <v>174</v>
      </c>
      <c r="AU195" s="157" t="s">
        <v>81</v>
      </c>
      <c r="AV195" s="13" t="s">
        <v>81</v>
      </c>
      <c r="AW195" s="13" t="s">
        <v>33</v>
      </c>
      <c r="AX195" s="13" t="s">
        <v>71</v>
      </c>
      <c r="AY195" s="157" t="s">
        <v>163</v>
      </c>
    </row>
    <row r="196" spans="2:65" s="12" customFormat="1" ht="10.199999999999999">
      <c r="B196" s="149"/>
      <c r="D196" s="150" t="s">
        <v>174</v>
      </c>
      <c r="E196" s="151" t="s">
        <v>19</v>
      </c>
      <c r="F196" s="152" t="s">
        <v>460</v>
      </c>
      <c r="H196" s="151" t="s">
        <v>19</v>
      </c>
      <c r="I196" s="153"/>
      <c r="L196" s="149"/>
      <c r="M196" s="154"/>
      <c r="T196" s="155"/>
      <c r="AT196" s="151" t="s">
        <v>174</v>
      </c>
      <c r="AU196" s="151" t="s">
        <v>81</v>
      </c>
      <c r="AV196" s="12" t="s">
        <v>79</v>
      </c>
      <c r="AW196" s="12" t="s">
        <v>33</v>
      </c>
      <c r="AX196" s="12" t="s">
        <v>71</v>
      </c>
      <c r="AY196" s="151" t="s">
        <v>163</v>
      </c>
    </row>
    <row r="197" spans="2:65" s="13" customFormat="1" ht="10.199999999999999">
      <c r="B197" s="156"/>
      <c r="D197" s="150" t="s">
        <v>174</v>
      </c>
      <c r="E197" s="157" t="s">
        <v>19</v>
      </c>
      <c r="F197" s="158" t="s">
        <v>498</v>
      </c>
      <c r="H197" s="159">
        <v>1.98</v>
      </c>
      <c r="I197" s="160"/>
      <c r="L197" s="156"/>
      <c r="M197" s="161"/>
      <c r="T197" s="162"/>
      <c r="AT197" s="157" t="s">
        <v>174</v>
      </c>
      <c r="AU197" s="157" t="s">
        <v>81</v>
      </c>
      <c r="AV197" s="13" t="s">
        <v>81</v>
      </c>
      <c r="AW197" s="13" t="s">
        <v>33</v>
      </c>
      <c r="AX197" s="13" t="s">
        <v>71</v>
      </c>
      <c r="AY197" s="157" t="s">
        <v>163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462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3" customFormat="1" ht="10.199999999999999">
      <c r="B199" s="156"/>
      <c r="D199" s="150" t="s">
        <v>174</v>
      </c>
      <c r="E199" s="157" t="s">
        <v>19</v>
      </c>
      <c r="F199" s="158" t="s">
        <v>499</v>
      </c>
      <c r="H199" s="159">
        <v>0.65</v>
      </c>
      <c r="I199" s="160"/>
      <c r="L199" s="156"/>
      <c r="M199" s="161"/>
      <c r="T199" s="162"/>
      <c r="AT199" s="157" t="s">
        <v>174</v>
      </c>
      <c r="AU199" s="157" t="s">
        <v>81</v>
      </c>
      <c r="AV199" s="13" t="s">
        <v>81</v>
      </c>
      <c r="AW199" s="13" t="s">
        <v>33</v>
      </c>
      <c r="AX199" s="13" t="s">
        <v>71</v>
      </c>
      <c r="AY199" s="157" t="s">
        <v>163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464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3" customFormat="1" ht="10.199999999999999">
      <c r="B201" s="156"/>
      <c r="D201" s="150" t="s">
        <v>174</v>
      </c>
      <c r="E201" s="157" t="s">
        <v>19</v>
      </c>
      <c r="F201" s="158" t="s">
        <v>500</v>
      </c>
      <c r="H201" s="159">
        <v>2.2400000000000002</v>
      </c>
      <c r="I201" s="160"/>
      <c r="L201" s="156"/>
      <c r="M201" s="161"/>
      <c r="T201" s="162"/>
      <c r="AT201" s="157" t="s">
        <v>174</v>
      </c>
      <c r="AU201" s="157" t="s">
        <v>81</v>
      </c>
      <c r="AV201" s="13" t="s">
        <v>81</v>
      </c>
      <c r="AW201" s="13" t="s">
        <v>33</v>
      </c>
      <c r="AX201" s="13" t="s">
        <v>71</v>
      </c>
      <c r="AY201" s="157" t="s">
        <v>163</v>
      </c>
    </row>
    <row r="202" spans="2:65" s="14" customFormat="1" ht="10.199999999999999">
      <c r="B202" s="163"/>
      <c r="D202" s="150" t="s">
        <v>174</v>
      </c>
      <c r="E202" s="164" t="s">
        <v>19</v>
      </c>
      <c r="F202" s="165" t="s">
        <v>177</v>
      </c>
      <c r="H202" s="166">
        <v>7.2100000000000009</v>
      </c>
      <c r="I202" s="167"/>
      <c r="L202" s="163"/>
      <c r="M202" s="168"/>
      <c r="T202" s="169"/>
      <c r="AT202" s="164" t="s">
        <v>174</v>
      </c>
      <c r="AU202" s="164" t="s">
        <v>81</v>
      </c>
      <c r="AV202" s="14" t="s">
        <v>170</v>
      </c>
      <c r="AW202" s="14" t="s">
        <v>33</v>
      </c>
      <c r="AX202" s="14" t="s">
        <v>79</v>
      </c>
      <c r="AY202" s="164" t="s">
        <v>163</v>
      </c>
    </row>
    <row r="203" spans="2:65" s="1" customFormat="1" ht="24.15" customHeight="1">
      <c r="B203" s="33"/>
      <c r="C203" s="132" t="s">
        <v>236</v>
      </c>
      <c r="D203" s="132" t="s">
        <v>165</v>
      </c>
      <c r="E203" s="133" t="s">
        <v>406</v>
      </c>
      <c r="F203" s="134" t="s">
        <v>407</v>
      </c>
      <c r="G203" s="135" t="s">
        <v>191</v>
      </c>
      <c r="H203" s="136">
        <v>7.21</v>
      </c>
      <c r="I203" s="137"/>
      <c r="J203" s="138">
        <f>ROUND(I203*H203,2)</f>
        <v>0</v>
      </c>
      <c r="K203" s="134" t="s">
        <v>169</v>
      </c>
      <c r="L203" s="33"/>
      <c r="M203" s="139" t="s">
        <v>19</v>
      </c>
      <c r="N203" s="140" t="s">
        <v>42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170</v>
      </c>
      <c r="AT203" s="143" t="s">
        <v>165</v>
      </c>
      <c r="AU203" s="143" t="s">
        <v>81</v>
      </c>
      <c r="AY203" s="18" t="s">
        <v>163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79</v>
      </c>
      <c r="BK203" s="144">
        <f>ROUND(I203*H203,2)</f>
        <v>0</v>
      </c>
      <c r="BL203" s="18" t="s">
        <v>170</v>
      </c>
      <c r="BM203" s="143" t="s">
        <v>408</v>
      </c>
    </row>
    <row r="204" spans="2:65" s="1" customFormat="1" ht="10.199999999999999">
      <c r="B204" s="33"/>
      <c r="D204" s="145" t="s">
        <v>172</v>
      </c>
      <c r="F204" s="146" t="s">
        <v>409</v>
      </c>
      <c r="I204" s="147"/>
      <c r="L204" s="33"/>
      <c r="M204" s="148"/>
      <c r="T204" s="54"/>
      <c r="AT204" s="18" t="s">
        <v>172</v>
      </c>
      <c r="AU204" s="18" t="s">
        <v>81</v>
      </c>
    </row>
    <row r="205" spans="2:65" s="12" customFormat="1" ht="10.199999999999999">
      <c r="B205" s="149"/>
      <c r="D205" s="150" t="s">
        <v>174</v>
      </c>
      <c r="E205" s="151" t="s">
        <v>19</v>
      </c>
      <c r="F205" s="152" t="s">
        <v>456</v>
      </c>
      <c r="H205" s="151" t="s">
        <v>19</v>
      </c>
      <c r="I205" s="153"/>
      <c r="L205" s="149"/>
      <c r="M205" s="154"/>
      <c r="T205" s="155"/>
      <c r="AT205" s="151" t="s">
        <v>174</v>
      </c>
      <c r="AU205" s="151" t="s">
        <v>81</v>
      </c>
      <c r="AV205" s="12" t="s">
        <v>79</v>
      </c>
      <c r="AW205" s="12" t="s">
        <v>33</v>
      </c>
      <c r="AX205" s="12" t="s">
        <v>71</v>
      </c>
      <c r="AY205" s="151" t="s">
        <v>163</v>
      </c>
    </row>
    <row r="206" spans="2:65" s="12" customFormat="1" ht="10.199999999999999">
      <c r="B206" s="149"/>
      <c r="D206" s="150" t="s">
        <v>174</v>
      </c>
      <c r="E206" s="151" t="s">
        <v>19</v>
      </c>
      <c r="F206" s="152" t="s">
        <v>375</v>
      </c>
      <c r="H206" s="151" t="s">
        <v>19</v>
      </c>
      <c r="I206" s="153"/>
      <c r="L206" s="149"/>
      <c r="M206" s="154"/>
      <c r="T206" s="155"/>
      <c r="AT206" s="151" t="s">
        <v>174</v>
      </c>
      <c r="AU206" s="151" t="s">
        <v>81</v>
      </c>
      <c r="AV206" s="12" t="s">
        <v>79</v>
      </c>
      <c r="AW206" s="12" t="s">
        <v>33</v>
      </c>
      <c r="AX206" s="12" t="s">
        <v>71</v>
      </c>
      <c r="AY206" s="151" t="s">
        <v>163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457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3" customFormat="1" ht="10.199999999999999">
      <c r="B208" s="156"/>
      <c r="D208" s="150" t="s">
        <v>174</v>
      </c>
      <c r="E208" s="157" t="s">
        <v>19</v>
      </c>
      <c r="F208" s="158" t="s">
        <v>497</v>
      </c>
      <c r="H208" s="159">
        <v>1.17</v>
      </c>
      <c r="I208" s="160"/>
      <c r="L208" s="156"/>
      <c r="M208" s="161"/>
      <c r="T208" s="162"/>
      <c r="AT208" s="157" t="s">
        <v>174</v>
      </c>
      <c r="AU208" s="157" t="s">
        <v>81</v>
      </c>
      <c r="AV208" s="13" t="s">
        <v>81</v>
      </c>
      <c r="AW208" s="13" t="s">
        <v>33</v>
      </c>
      <c r="AX208" s="13" t="s">
        <v>71</v>
      </c>
      <c r="AY208" s="157" t="s">
        <v>163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459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3" customFormat="1" ht="10.199999999999999">
      <c r="B210" s="156"/>
      <c r="D210" s="150" t="s">
        <v>174</v>
      </c>
      <c r="E210" s="157" t="s">
        <v>19</v>
      </c>
      <c r="F210" s="158" t="s">
        <v>497</v>
      </c>
      <c r="H210" s="159">
        <v>1.17</v>
      </c>
      <c r="I210" s="160"/>
      <c r="L210" s="156"/>
      <c r="M210" s="161"/>
      <c r="T210" s="162"/>
      <c r="AT210" s="157" t="s">
        <v>174</v>
      </c>
      <c r="AU210" s="157" t="s">
        <v>81</v>
      </c>
      <c r="AV210" s="13" t="s">
        <v>81</v>
      </c>
      <c r="AW210" s="13" t="s">
        <v>33</v>
      </c>
      <c r="AX210" s="13" t="s">
        <v>71</v>
      </c>
      <c r="AY210" s="157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460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498</v>
      </c>
      <c r="H212" s="159">
        <v>1.98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462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3" customFormat="1" ht="10.199999999999999">
      <c r="B214" s="156"/>
      <c r="D214" s="150" t="s">
        <v>174</v>
      </c>
      <c r="E214" s="157" t="s">
        <v>19</v>
      </c>
      <c r="F214" s="158" t="s">
        <v>499</v>
      </c>
      <c r="H214" s="159">
        <v>0.65</v>
      </c>
      <c r="I214" s="160"/>
      <c r="L214" s="156"/>
      <c r="M214" s="161"/>
      <c r="T214" s="162"/>
      <c r="AT214" s="157" t="s">
        <v>174</v>
      </c>
      <c r="AU214" s="157" t="s">
        <v>81</v>
      </c>
      <c r="AV214" s="13" t="s">
        <v>81</v>
      </c>
      <c r="AW214" s="13" t="s">
        <v>33</v>
      </c>
      <c r="AX214" s="13" t="s">
        <v>71</v>
      </c>
      <c r="AY214" s="157" t="s">
        <v>163</v>
      </c>
    </row>
    <row r="215" spans="2:65" s="12" customFormat="1" ht="10.199999999999999">
      <c r="B215" s="149"/>
      <c r="D215" s="150" t="s">
        <v>174</v>
      </c>
      <c r="E215" s="151" t="s">
        <v>19</v>
      </c>
      <c r="F215" s="152" t="s">
        <v>464</v>
      </c>
      <c r="H215" s="151" t="s">
        <v>19</v>
      </c>
      <c r="I215" s="153"/>
      <c r="L215" s="149"/>
      <c r="M215" s="154"/>
      <c r="T215" s="155"/>
      <c r="AT215" s="151" t="s">
        <v>174</v>
      </c>
      <c r="AU215" s="151" t="s">
        <v>81</v>
      </c>
      <c r="AV215" s="12" t="s">
        <v>79</v>
      </c>
      <c r="AW215" s="12" t="s">
        <v>33</v>
      </c>
      <c r="AX215" s="12" t="s">
        <v>71</v>
      </c>
      <c r="AY215" s="151" t="s">
        <v>163</v>
      </c>
    </row>
    <row r="216" spans="2:65" s="13" customFormat="1" ht="10.199999999999999">
      <c r="B216" s="156"/>
      <c r="D216" s="150" t="s">
        <v>174</v>
      </c>
      <c r="E216" s="157" t="s">
        <v>19</v>
      </c>
      <c r="F216" s="158" t="s">
        <v>500</v>
      </c>
      <c r="H216" s="159">
        <v>2.2400000000000002</v>
      </c>
      <c r="I216" s="160"/>
      <c r="L216" s="156"/>
      <c r="M216" s="161"/>
      <c r="T216" s="162"/>
      <c r="AT216" s="157" t="s">
        <v>174</v>
      </c>
      <c r="AU216" s="157" t="s">
        <v>81</v>
      </c>
      <c r="AV216" s="13" t="s">
        <v>81</v>
      </c>
      <c r="AW216" s="13" t="s">
        <v>33</v>
      </c>
      <c r="AX216" s="13" t="s">
        <v>71</v>
      </c>
      <c r="AY216" s="157" t="s">
        <v>163</v>
      </c>
    </row>
    <row r="217" spans="2:65" s="14" customFormat="1" ht="10.199999999999999">
      <c r="B217" s="163"/>
      <c r="D217" s="150" t="s">
        <v>174</v>
      </c>
      <c r="E217" s="164" t="s">
        <v>19</v>
      </c>
      <c r="F217" s="165" t="s">
        <v>177</v>
      </c>
      <c r="H217" s="166">
        <v>7.2100000000000009</v>
      </c>
      <c r="I217" s="167"/>
      <c r="L217" s="163"/>
      <c r="M217" s="168"/>
      <c r="T217" s="169"/>
      <c r="AT217" s="164" t="s">
        <v>174</v>
      </c>
      <c r="AU217" s="164" t="s">
        <v>81</v>
      </c>
      <c r="AV217" s="14" t="s">
        <v>170</v>
      </c>
      <c r="AW217" s="14" t="s">
        <v>33</v>
      </c>
      <c r="AX217" s="14" t="s">
        <v>79</v>
      </c>
      <c r="AY217" s="164" t="s">
        <v>163</v>
      </c>
    </row>
    <row r="218" spans="2:65" s="1" customFormat="1" ht="21.75" customHeight="1">
      <c r="B218" s="33"/>
      <c r="C218" s="132" t="s">
        <v>8</v>
      </c>
      <c r="D218" s="132" t="s">
        <v>165</v>
      </c>
      <c r="E218" s="133" t="s">
        <v>410</v>
      </c>
      <c r="F218" s="134" t="s">
        <v>411</v>
      </c>
      <c r="G218" s="135" t="s">
        <v>191</v>
      </c>
      <c r="H218" s="136">
        <v>7.21</v>
      </c>
      <c r="I218" s="137"/>
      <c r="J218" s="138">
        <f>ROUND(I218*H218,2)</f>
        <v>0</v>
      </c>
      <c r="K218" s="134" t="s">
        <v>169</v>
      </c>
      <c r="L218" s="33"/>
      <c r="M218" s="139" t="s">
        <v>19</v>
      </c>
      <c r="N218" s="140" t="s">
        <v>42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170</v>
      </c>
      <c r="AT218" s="143" t="s">
        <v>165</v>
      </c>
      <c r="AU218" s="143" t="s">
        <v>81</v>
      </c>
      <c r="AY218" s="18" t="s">
        <v>163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170</v>
      </c>
      <c r="BM218" s="143" t="s">
        <v>412</v>
      </c>
    </row>
    <row r="219" spans="2:65" s="1" customFormat="1" ht="10.199999999999999">
      <c r="B219" s="33"/>
      <c r="D219" s="145" t="s">
        <v>172</v>
      </c>
      <c r="F219" s="146" t="s">
        <v>413</v>
      </c>
      <c r="I219" s="147"/>
      <c r="L219" s="33"/>
      <c r="M219" s="148"/>
      <c r="T219" s="54"/>
      <c r="AT219" s="18" t="s">
        <v>172</v>
      </c>
      <c r="AU219" s="18" t="s">
        <v>81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456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375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2" customFormat="1" ht="10.199999999999999">
      <c r="B222" s="149"/>
      <c r="D222" s="150" t="s">
        <v>174</v>
      </c>
      <c r="E222" s="151" t="s">
        <v>19</v>
      </c>
      <c r="F222" s="152" t="s">
        <v>457</v>
      </c>
      <c r="H222" s="151" t="s">
        <v>19</v>
      </c>
      <c r="I222" s="153"/>
      <c r="L222" s="149"/>
      <c r="M222" s="154"/>
      <c r="T222" s="155"/>
      <c r="AT222" s="151" t="s">
        <v>174</v>
      </c>
      <c r="AU222" s="151" t="s">
        <v>81</v>
      </c>
      <c r="AV222" s="12" t="s">
        <v>79</v>
      </c>
      <c r="AW222" s="12" t="s">
        <v>33</v>
      </c>
      <c r="AX222" s="12" t="s">
        <v>71</v>
      </c>
      <c r="AY222" s="151" t="s">
        <v>163</v>
      </c>
    </row>
    <row r="223" spans="2:65" s="13" customFormat="1" ht="10.199999999999999">
      <c r="B223" s="156"/>
      <c r="D223" s="150" t="s">
        <v>174</v>
      </c>
      <c r="E223" s="157" t="s">
        <v>19</v>
      </c>
      <c r="F223" s="158" t="s">
        <v>497</v>
      </c>
      <c r="H223" s="159">
        <v>1.17</v>
      </c>
      <c r="I223" s="160"/>
      <c r="L223" s="156"/>
      <c r="M223" s="161"/>
      <c r="T223" s="162"/>
      <c r="AT223" s="157" t="s">
        <v>174</v>
      </c>
      <c r="AU223" s="157" t="s">
        <v>81</v>
      </c>
      <c r="AV223" s="13" t="s">
        <v>81</v>
      </c>
      <c r="AW223" s="13" t="s">
        <v>33</v>
      </c>
      <c r="AX223" s="13" t="s">
        <v>71</v>
      </c>
      <c r="AY223" s="157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459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3" customFormat="1" ht="10.199999999999999">
      <c r="B225" s="156"/>
      <c r="D225" s="150" t="s">
        <v>174</v>
      </c>
      <c r="E225" s="157" t="s">
        <v>19</v>
      </c>
      <c r="F225" s="158" t="s">
        <v>497</v>
      </c>
      <c r="H225" s="159">
        <v>1.17</v>
      </c>
      <c r="I225" s="160"/>
      <c r="L225" s="156"/>
      <c r="M225" s="161"/>
      <c r="T225" s="162"/>
      <c r="AT225" s="157" t="s">
        <v>174</v>
      </c>
      <c r="AU225" s="157" t="s">
        <v>81</v>
      </c>
      <c r="AV225" s="13" t="s">
        <v>81</v>
      </c>
      <c r="AW225" s="13" t="s">
        <v>33</v>
      </c>
      <c r="AX225" s="13" t="s">
        <v>71</v>
      </c>
      <c r="AY225" s="157" t="s">
        <v>163</v>
      </c>
    </row>
    <row r="226" spans="2:65" s="12" customFormat="1" ht="10.199999999999999">
      <c r="B226" s="149"/>
      <c r="D226" s="150" t="s">
        <v>174</v>
      </c>
      <c r="E226" s="151" t="s">
        <v>19</v>
      </c>
      <c r="F226" s="152" t="s">
        <v>460</v>
      </c>
      <c r="H226" s="151" t="s">
        <v>19</v>
      </c>
      <c r="I226" s="153"/>
      <c r="L226" s="149"/>
      <c r="M226" s="154"/>
      <c r="T226" s="155"/>
      <c r="AT226" s="151" t="s">
        <v>174</v>
      </c>
      <c r="AU226" s="151" t="s">
        <v>81</v>
      </c>
      <c r="AV226" s="12" t="s">
        <v>79</v>
      </c>
      <c r="AW226" s="12" t="s">
        <v>33</v>
      </c>
      <c r="AX226" s="12" t="s">
        <v>71</v>
      </c>
      <c r="AY226" s="151" t="s">
        <v>163</v>
      </c>
    </row>
    <row r="227" spans="2:65" s="13" customFormat="1" ht="10.199999999999999">
      <c r="B227" s="156"/>
      <c r="D227" s="150" t="s">
        <v>174</v>
      </c>
      <c r="E227" s="157" t="s">
        <v>19</v>
      </c>
      <c r="F227" s="158" t="s">
        <v>498</v>
      </c>
      <c r="H227" s="159">
        <v>1.98</v>
      </c>
      <c r="I227" s="160"/>
      <c r="L227" s="156"/>
      <c r="M227" s="161"/>
      <c r="T227" s="162"/>
      <c r="AT227" s="157" t="s">
        <v>174</v>
      </c>
      <c r="AU227" s="157" t="s">
        <v>81</v>
      </c>
      <c r="AV227" s="13" t="s">
        <v>81</v>
      </c>
      <c r="AW227" s="13" t="s">
        <v>33</v>
      </c>
      <c r="AX227" s="13" t="s">
        <v>71</v>
      </c>
      <c r="AY227" s="157" t="s">
        <v>163</v>
      </c>
    </row>
    <row r="228" spans="2:65" s="12" customFormat="1" ht="10.199999999999999">
      <c r="B228" s="149"/>
      <c r="D228" s="150" t="s">
        <v>174</v>
      </c>
      <c r="E228" s="151" t="s">
        <v>19</v>
      </c>
      <c r="F228" s="152" t="s">
        <v>462</v>
      </c>
      <c r="H228" s="151" t="s">
        <v>19</v>
      </c>
      <c r="I228" s="153"/>
      <c r="L228" s="149"/>
      <c r="M228" s="154"/>
      <c r="T228" s="155"/>
      <c r="AT228" s="151" t="s">
        <v>174</v>
      </c>
      <c r="AU228" s="151" t="s">
        <v>81</v>
      </c>
      <c r="AV228" s="12" t="s">
        <v>79</v>
      </c>
      <c r="AW228" s="12" t="s">
        <v>33</v>
      </c>
      <c r="AX228" s="12" t="s">
        <v>71</v>
      </c>
      <c r="AY228" s="151" t="s">
        <v>163</v>
      </c>
    </row>
    <row r="229" spans="2:65" s="13" customFormat="1" ht="10.199999999999999">
      <c r="B229" s="156"/>
      <c r="D229" s="150" t="s">
        <v>174</v>
      </c>
      <c r="E229" s="157" t="s">
        <v>19</v>
      </c>
      <c r="F229" s="158" t="s">
        <v>499</v>
      </c>
      <c r="H229" s="159">
        <v>0.65</v>
      </c>
      <c r="I229" s="160"/>
      <c r="L229" s="156"/>
      <c r="M229" s="161"/>
      <c r="T229" s="162"/>
      <c r="AT229" s="157" t="s">
        <v>174</v>
      </c>
      <c r="AU229" s="157" t="s">
        <v>81</v>
      </c>
      <c r="AV229" s="13" t="s">
        <v>81</v>
      </c>
      <c r="AW229" s="13" t="s">
        <v>33</v>
      </c>
      <c r="AX229" s="13" t="s">
        <v>71</v>
      </c>
      <c r="AY229" s="157" t="s">
        <v>163</v>
      </c>
    </row>
    <row r="230" spans="2:65" s="12" customFormat="1" ht="10.199999999999999">
      <c r="B230" s="149"/>
      <c r="D230" s="150" t="s">
        <v>174</v>
      </c>
      <c r="E230" s="151" t="s">
        <v>19</v>
      </c>
      <c r="F230" s="152" t="s">
        <v>464</v>
      </c>
      <c r="H230" s="151" t="s">
        <v>19</v>
      </c>
      <c r="I230" s="153"/>
      <c r="L230" s="149"/>
      <c r="M230" s="154"/>
      <c r="T230" s="155"/>
      <c r="AT230" s="151" t="s">
        <v>174</v>
      </c>
      <c r="AU230" s="151" t="s">
        <v>81</v>
      </c>
      <c r="AV230" s="12" t="s">
        <v>79</v>
      </c>
      <c r="AW230" s="12" t="s">
        <v>33</v>
      </c>
      <c r="AX230" s="12" t="s">
        <v>71</v>
      </c>
      <c r="AY230" s="151" t="s">
        <v>163</v>
      </c>
    </row>
    <row r="231" spans="2:65" s="13" customFormat="1" ht="10.199999999999999">
      <c r="B231" s="156"/>
      <c r="D231" s="150" t="s">
        <v>174</v>
      </c>
      <c r="E231" s="157" t="s">
        <v>19</v>
      </c>
      <c r="F231" s="158" t="s">
        <v>500</v>
      </c>
      <c r="H231" s="159">
        <v>2.2400000000000002</v>
      </c>
      <c r="I231" s="160"/>
      <c r="L231" s="156"/>
      <c r="M231" s="161"/>
      <c r="T231" s="162"/>
      <c r="AT231" s="157" t="s">
        <v>174</v>
      </c>
      <c r="AU231" s="157" t="s">
        <v>81</v>
      </c>
      <c r="AV231" s="13" t="s">
        <v>81</v>
      </c>
      <c r="AW231" s="13" t="s">
        <v>33</v>
      </c>
      <c r="AX231" s="13" t="s">
        <v>71</v>
      </c>
      <c r="AY231" s="157" t="s">
        <v>163</v>
      </c>
    </row>
    <row r="232" spans="2:65" s="14" customFormat="1" ht="10.199999999999999">
      <c r="B232" s="163"/>
      <c r="D232" s="150" t="s">
        <v>174</v>
      </c>
      <c r="E232" s="164" t="s">
        <v>19</v>
      </c>
      <c r="F232" s="165" t="s">
        <v>177</v>
      </c>
      <c r="H232" s="166">
        <v>7.2100000000000009</v>
      </c>
      <c r="I232" s="167"/>
      <c r="L232" s="163"/>
      <c r="M232" s="168"/>
      <c r="T232" s="169"/>
      <c r="AT232" s="164" t="s">
        <v>174</v>
      </c>
      <c r="AU232" s="164" t="s">
        <v>81</v>
      </c>
      <c r="AV232" s="14" t="s">
        <v>170</v>
      </c>
      <c r="AW232" s="14" t="s">
        <v>33</v>
      </c>
      <c r="AX232" s="14" t="s">
        <v>79</v>
      </c>
      <c r="AY232" s="164" t="s">
        <v>163</v>
      </c>
    </row>
    <row r="233" spans="2:65" s="1" customFormat="1" ht="16.5" customHeight="1">
      <c r="B233" s="33"/>
      <c r="C233" s="132" t="s">
        <v>248</v>
      </c>
      <c r="D233" s="132" t="s">
        <v>165</v>
      </c>
      <c r="E233" s="133" t="s">
        <v>414</v>
      </c>
      <c r="F233" s="134" t="s">
        <v>415</v>
      </c>
      <c r="G233" s="135" t="s">
        <v>185</v>
      </c>
      <c r="H233" s="136">
        <v>3.39</v>
      </c>
      <c r="I233" s="137"/>
      <c r="J233" s="138">
        <f>ROUND(I233*H233,2)</f>
        <v>0</v>
      </c>
      <c r="K233" s="134" t="s">
        <v>169</v>
      </c>
      <c r="L233" s="33"/>
      <c r="M233" s="139" t="s">
        <v>19</v>
      </c>
      <c r="N233" s="140" t="s">
        <v>42</v>
      </c>
      <c r="P233" s="141">
        <f>O233*H233</f>
        <v>0</v>
      </c>
      <c r="Q233" s="141">
        <v>1.6070000000000001E-2</v>
      </c>
      <c r="R233" s="141">
        <f>Q233*H233</f>
        <v>5.4477300000000006E-2</v>
      </c>
      <c r="S233" s="141">
        <v>0</v>
      </c>
      <c r="T233" s="142">
        <f>S233*H233</f>
        <v>0</v>
      </c>
      <c r="AR233" s="143" t="s">
        <v>170</v>
      </c>
      <c r="AT233" s="143" t="s">
        <v>165</v>
      </c>
      <c r="AU233" s="143" t="s">
        <v>81</v>
      </c>
      <c r="AY233" s="18" t="s">
        <v>163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170</v>
      </c>
      <c r="BM233" s="143" t="s">
        <v>416</v>
      </c>
    </row>
    <row r="234" spans="2:65" s="1" customFormat="1" ht="10.199999999999999">
      <c r="B234" s="33"/>
      <c r="D234" s="145" t="s">
        <v>172</v>
      </c>
      <c r="F234" s="146" t="s">
        <v>417</v>
      </c>
      <c r="I234" s="147"/>
      <c r="L234" s="33"/>
      <c r="M234" s="148"/>
      <c r="T234" s="54"/>
      <c r="AT234" s="18" t="s">
        <v>172</v>
      </c>
      <c r="AU234" s="18" t="s">
        <v>81</v>
      </c>
    </row>
    <row r="235" spans="2:65" s="12" customFormat="1" ht="10.199999999999999">
      <c r="B235" s="149"/>
      <c r="D235" s="150" t="s">
        <v>174</v>
      </c>
      <c r="E235" s="151" t="s">
        <v>19</v>
      </c>
      <c r="F235" s="152" t="s">
        <v>456</v>
      </c>
      <c r="H235" s="151" t="s">
        <v>19</v>
      </c>
      <c r="I235" s="153"/>
      <c r="L235" s="149"/>
      <c r="M235" s="154"/>
      <c r="T235" s="155"/>
      <c r="AT235" s="151" t="s">
        <v>174</v>
      </c>
      <c r="AU235" s="151" t="s">
        <v>81</v>
      </c>
      <c r="AV235" s="12" t="s">
        <v>79</v>
      </c>
      <c r="AW235" s="12" t="s">
        <v>33</v>
      </c>
      <c r="AX235" s="12" t="s">
        <v>71</v>
      </c>
      <c r="AY235" s="151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375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3" customFormat="1" ht="10.199999999999999">
      <c r="B237" s="156"/>
      <c r="D237" s="150" t="s">
        <v>174</v>
      </c>
      <c r="E237" s="157" t="s">
        <v>19</v>
      </c>
      <c r="F237" s="158" t="s">
        <v>502</v>
      </c>
      <c r="H237" s="159">
        <v>3.39</v>
      </c>
      <c r="I237" s="160"/>
      <c r="L237" s="156"/>
      <c r="M237" s="161"/>
      <c r="T237" s="162"/>
      <c r="AT237" s="157" t="s">
        <v>174</v>
      </c>
      <c r="AU237" s="157" t="s">
        <v>81</v>
      </c>
      <c r="AV237" s="13" t="s">
        <v>81</v>
      </c>
      <c r="AW237" s="13" t="s">
        <v>33</v>
      </c>
      <c r="AX237" s="13" t="s">
        <v>71</v>
      </c>
      <c r="AY237" s="157" t="s">
        <v>163</v>
      </c>
    </row>
    <row r="238" spans="2:65" s="14" customFormat="1" ht="10.199999999999999">
      <c r="B238" s="163"/>
      <c r="D238" s="150" t="s">
        <v>174</v>
      </c>
      <c r="E238" s="164" t="s">
        <v>19</v>
      </c>
      <c r="F238" s="165" t="s">
        <v>177</v>
      </c>
      <c r="H238" s="166">
        <v>3.39</v>
      </c>
      <c r="I238" s="167"/>
      <c r="L238" s="163"/>
      <c r="M238" s="168"/>
      <c r="T238" s="169"/>
      <c r="AT238" s="164" t="s">
        <v>174</v>
      </c>
      <c r="AU238" s="164" t="s">
        <v>81</v>
      </c>
      <c r="AV238" s="14" t="s">
        <v>170</v>
      </c>
      <c r="AW238" s="14" t="s">
        <v>33</v>
      </c>
      <c r="AX238" s="14" t="s">
        <v>79</v>
      </c>
      <c r="AY238" s="164" t="s">
        <v>163</v>
      </c>
    </row>
    <row r="239" spans="2:65" s="1" customFormat="1" ht="16.5" customHeight="1">
      <c r="B239" s="33"/>
      <c r="C239" s="132" t="s">
        <v>254</v>
      </c>
      <c r="D239" s="132" t="s">
        <v>165</v>
      </c>
      <c r="E239" s="133" t="s">
        <v>419</v>
      </c>
      <c r="F239" s="134" t="s">
        <v>420</v>
      </c>
      <c r="G239" s="135" t="s">
        <v>185</v>
      </c>
      <c r="H239" s="136">
        <v>3.39</v>
      </c>
      <c r="I239" s="137"/>
      <c r="J239" s="138">
        <f>ROUND(I239*H239,2)</f>
        <v>0</v>
      </c>
      <c r="K239" s="134" t="s">
        <v>169</v>
      </c>
      <c r="L239" s="33"/>
      <c r="M239" s="139" t="s">
        <v>19</v>
      </c>
      <c r="N239" s="140" t="s">
        <v>42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170</v>
      </c>
      <c r="AT239" s="143" t="s">
        <v>165</v>
      </c>
      <c r="AU239" s="143" t="s">
        <v>81</v>
      </c>
      <c r="AY239" s="18" t="s">
        <v>163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79</v>
      </c>
      <c r="BK239" s="144">
        <f>ROUND(I239*H239,2)</f>
        <v>0</v>
      </c>
      <c r="BL239" s="18" t="s">
        <v>170</v>
      </c>
      <c r="BM239" s="143" t="s">
        <v>421</v>
      </c>
    </row>
    <row r="240" spans="2:65" s="1" customFormat="1" ht="10.199999999999999">
      <c r="B240" s="33"/>
      <c r="D240" s="145" t="s">
        <v>172</v>
      </c>
      <c r="F240" s="146" t="s">
        <v>422</v>
      </c>
      <c r="I240" s="147"/>
      <c r="L240" s="33"/>
      <c r="M240" s="148"/>
      <c r="T240" s="54"/>
      <c r="AT240" s="18" t="s">
        <v>172</v>
      </c>
      <c r="AU240" s="18" t="s">
        <v>81</v>
      </c>
    </row>
    <row r="241" spans="2:65" s="12" customFormat="1" ht="10.199999999999999">
      <c r="B241" s="149"/>
      <c r="D241" s="150" t="s">
        <v>174</v>
      </c>
      <c r="E241" s="151" t="s">
        <v>19</v>
      </c>
      <c r="F241" s="152" t="s">
        <v>456</v>
      </c>
      <c r="H241" s="151" t="s">
        <v>19</v>
      </c>
      <c r="I241" s="153"/>
      <c r="L241" s="149"/>
      <c r="M241" s="154"/>
      <c r="T241" s="155"/>
      <c r="AT241" s="151" t="s">
        <v>174</v>
      </c>
      <c r="AU241" s="151" t="s">
        <v>81</v>
      </c>
      <c r="AV241" s="12" t="s">
        <v>79</v>
      </c>
      <c r="AW241" s="12" t="s">
        <v>33</v>
      </c>
      <c r="AX241" s="12" t="s">
        <v>71</v>
      </c>
      <c r="AY241" s="151" t="s">
        <v>163</v>
      </c>
    </row>
    <row r="242" spans="2:65" s="12" customFormat="1" ht="10.199999999999999">
      <c r="B242" s="149"/>
      <c r="D242" s="150" t="s">
        <v>174</v>
      </c>
      <c r="E242" s="151" t="s">
        <v>19</v>
      </c>
      <c r="F242" s="152" t="s">
        <v>375</v>
      </c>
      <c r="H242" s="151" t="s">
        <v>19</v>
      </c>
      <c r="I242" s="153"/>
      <c r="L242" s="149"/>
      <c r="M242" s="154"/>
      <c r="T242" s="155"/>
      <c r="AT242" s="151" t="s">
        <v>174</v>
      </c>
      <c r="AU242" s="151" t="s">
        <v>81</v>
      </c>
      <c r="AV242" s="12" t="s">
        <v>79</v>
      </c>
      <c r="AW242" s="12" t="s">
        <v>33</v>
      </c>
      <c r="AX242" s="12" t="s">
        <v>71</v>
      </c>
      <c r="AY242" s="151" t="s">
        <v>163</v>
      </c>
    </row>
    <row r="243" spans="2:65" s="13" customFormat="1" ht="10.199999999999999">
      <c r="B243" s="156"/>
      <c r="D243" s="150" t="s">
        <v>174</v>
      </c>
      <c r="E243" s="157" t="s">
        <v>19</v>
      </c>
      <c r="F243" s="158" t="s">
        <v>502</v>
      </c>
      <c r="H243" s="159">
        <v>3.39</v>
      </c>
      <c r="I243" s="160"/>
      <c r="L243" s="156"/>
      <c r="M243" s="161"/>
      <c r="T243" s="162"/>
      <c r="AT243" s="157" t="s">
        <v>174</v>
      </c>
      <c r="AU243" s="157" t="s">
        <v>81</v>
      </c>
      <c r="AV243" s="13" t="s">
        <v>81</v>
      </c>
      <c r="AW243" s="13" t="s">
        <v>33</v>
      </c>
      <c r="AX243" s="13" t="s">
        <v>71</v>
      </c>
      <c r="AY243" s="157" t="s">
        <v>163</v>
      </c>
    </row>
    <row r="244" spans="2:65" s="14" customFormat="1" ht="10.199999999999999">
      <c r="B244" s="163"/>
      <c r="D244" s="150" t="s">
        <v>174</v>
      </c>
      <c r="E244" s="164" t="s">
        <v>19</v>
      </c>
      <c r="F244" s="165" t="s">
        <v>177</v>
      </c>
      <c r="H244" s="166">
        <v>3.39</v>
      </c>
      <c r="I244" s="167"/>
      <c r="L244" s="163"/>
      <c r="M244" s="168"/>
      <c r="T244" s="169"/>
      <c r="AT244" s="164" t="s">
        <v>174</v>
      </c>
      <c r="AU244" s="164" t="s">
        <v>81</v>
      </c>
      <c r="AV244" s="14" t="s">
        <v>170</v>
      </c>
      <c r="AW244" s="14" t="s">
        <v>33</v>
      </c>
      <c r="AX244" s="14" t="s">
        <v>79</v>
      </c>
      <c r="AY244" s="164" t="s">
        <v>163</v>
      </c>
    </row>
    <row r="245" spans="2:65" s="1" customFormat="1" ht="16.5" customHeight="1">
      <c r="B245" s="33"/>
      <c r="C245" s="132" t="s">
        <v>259</v>
      </c>
      <c r="D245" s="132" t="s">
        <v>165</v>
      </c>
      <c r="E245" s="133" t="s">
        <v>423</v>
      </c>
      <c r="F245" s="134" t="s">
        <v>424</v>
      </c>
      <c r="G245" s="135" t="s">
        <v>225</v>
      </c>
      <c r="H245" s="136">
        <v>0.28399999999999997</v>
      </c>
      <c r="I245" s="137"/>
      <c r="J245" s="138">
        <f>ROUND(I245*H245,2)</f>
        <v>0</v>
      </c>
      <c r="K245" s="134" t="s">
        <v>169</v>
      </c>
      <c r="L245" s="33"/>
      <c r="M245" s="139" t="s">
        <v>19</v>
      </c>
      <c r="N245" s="140" t="s">
        <v>42</v>
      </c>
      <c r="P245" s="141">
        <f>O245*H245</f>
        <v>0</v>
      </c>
      <c r="Q245" s="141">
        <v>1.06277</v>
      </c>
      <c r="R245" s="141">
        <f>Q245*H245</f>
        <v>0.30182667999999996</v>
      </c>
      <c r="S245" s="141">
        <v>0</v>
      </c>
      <c r="T245" s="142">
        <f>S245*H245</f>
        <v>0</v>
      </c>
      <c r="AR245" s="143" t="s">
        <v>170</v>
      </c>
      <c r="AT245" s="143" t="s">
        <v>165</v>
      </c>
      <c r="AU245" s="143" t="s">
        <v>81</v>
      </c>
      <c r="AY245" s="18" t="s">
        <v>163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79</v>
      </c>
      <c r="BK245" s="144">
        <f>ROUND(I245*H245,2)</f>
        <v>0</v>
      </c>
      <c r="BL245" s="18" t="s">
        <v>170</v>
      </c>
      <c r="BM245" s="143" t="s">
        <v>425</v>
      </c>
    </row>
    <row r="246" spans="2:65" s="1" customFormat="1" ht="10.199999999999999">
      <c r="B246" s="33"/>
      <c r="D246" s="145" t="s">
        <v>172</v>
      </c>
      <c r="F246" s="146" t="s">
        <v>426</v>
      </c>
      <c r="I246" s="147"/>
      <c r="L246" s="33"/>
      <c r="M246" s="148"/>
      <c r="T246" s="54"/>
      <c r="AT246" s="18" t="s">
        <v>172</v>
      </c>
      <c r="AU246" s="18" t="s">
        <v>81</v>
      </c>
    </row>
    <row r="247" spans="2:65" s="12" customFormat="1" ht="10.199999999999999">
      <c r="B247" s="149"/>
      <c r="D247" s="150" t="s">
        <v>174</v>
      </c>
      <c r="E247" s="151" t="s">
        <v>19</v>
      </c>
      <c r="F247" s="152" t="s">
        <v>456</v>
      </c>
      <c r="H247" s="151" t="s">
        <v>19</v>
      </c>
      <c r="I247" s="153"/>
      <c r="L247" s="149"/>
      <c r="M247" s="154"/>
      <c r="T247" s="155"/>
      <c r="AT247" s="151" t="s">
        <v>174</v>
      </c>
      <c r="AU247" s="151" t="s">
        <v>81</v>
      </c>
      <c r="AV247" s="12" t="s">
        <v>79</v>
      </c>
      <c r="AW247" s="12" t="s">
        <v>33</v>
      </c>
      <c r="AX247" s="12" t="s">
        <v>71</v>
      </c>
      <c r="AY247" s="151" t="s">
        <v>163</v>
      </c>
    </row>
    <row r="248" spans="2:65" s="12" customFormat="1" ht="10.199999999999999">
      <c r="B248" s="149"/>
      <c r="D248" s="150" t="s">
        <v>174</v>
      </c>
      <c r="E248" s="151" t="s">
        <v>19</v>
      </c>
      <c r="F248" s="152" t="s">
        <v>375</v>
      </c>
      <c r="H248" s="151" t="s">
        <v>19</v>
      </c>
      <c r="I248" s="153"/>
      <c r="L248" s="149"/>
      <c r="M248" s="154"/>
      <c r="T248" s="155"/>
      <c r="AT248" s="151" t="s">
        <v>174</v>
      </c>
      <c r="AU248" s="151" t="s">
        <v>81</v>
      </c>
      <c r="AV248" s="12" t="s">
        <v>79</v>
      </c>
      <c r="AW248" s="12" t="s">
        <v>33</v>
      </c>
      <c r="AX248" s="12" t="s">
        <v>71</v>
      </c>
      <c r="AY248" s="151" t="s">
        <v>163</v>
      </c>
    </row>
    <row r="249" spans="2:65" s="12" customFormat="1" ht="10.199999999999999">
      <c r="B249" s="149"/>
      <c r="D249" s="150" t="s">
        <v>174</v>
      </c>
      <c r="E249" s="151" t="s">
        <v>19</v>
      </c>
      <c r="F249" s="152" t="s">
        <v>457</v>
      </c>
      <c r="H249" s="151" t="s">
        <v>19</v>
      </c>
      <c r="I249" s="153"/>
      <c r="L249" s="149"/>
      <c r="M249" s="154"/>
      <c r="T249" s="155"/>
      <c r="AT249" s="151" t="s">
        <v>174</v>
      </c>
      <c r="AU249" s="151" t="s">
        <v>81</v>
      </c>
      <c r="AV249" s="12" t="s">
        <v>79</v>
      </c>
      <c r="AW249" s="12" t="s">
        <v>33</v>
      </c>
      <c r="AX249" s="12" t="s">
        <v>71</v>
      </c>
      <c r="AY249" s="151" t="s">
        <v>163</v>
      </c>
    </row>
    <row r="250" spans="2:65" s="13" customFormat="1" ht="10.199999999999999">
      <c r="B250" s="156"/>
      <c r="D250" s="150" t="s">
        <v>174</v>
      </c>
      <c r="E250" s="157" t="s">
        <v>19</v>
      </c>
      <c r="F250" s="158" t="s">
        <v>503</v>
      </c>
      <c r="H250" s="159">
        <v>4.5999999999999999E-2</v>
      </c>
      <c r="I250" s="160"/>
      <c r="L250" s="156"/>
      <c r="M250" s="161"/>
      <c r="T250" s="162"/>
      <c r="AT250" s="157" t="s">
        <v>174</v>
      </c>
      <c r="AU250" s="157" t="s">
        <v>81</v>
      </c>
      <c r="AV250" s="13" t="s">
        <v>81</v>
      </c>
      <c r="AW250" s="13" t="s">
        <v>33</v>
      </c>
      <c r="AX250" s="13" t="s">
        <v>71</v>
      </c>
      <c r="AY250" s="157" t="s">
        <v>163</v>
      </c>
    </row>
    <row r="251" spans="2:65" s="12" customFormat="1" ht="10.199999999999999">
      <c r="B251" s="149"/>
      <c r="D251" s="150" t="s">
        <v>174</v>
      </c>
      <c r="E251" s="151" t="s">
        <v>19</v>
      </c>
      <c r="F251" s="152" t="s">
        <v>459</v>
      </c>
      <c r="H251" s="151" t="s">
        <v>19</v>
      </c>
      <c r="I251" s="153"/>
      <c r="L251" s="149"/>
      <c r="M251" s="154"/>
      <c r="T251" s="155"/>
      <c r="AT251" s="151" t="s">
        <v>174</v>
      </c>
      <c r="AU251" s="151" t="s">
        <v>81</v>
      </c>
      <c r="AV251" s="12" t="s">
        <v>79</v>
      </c>
      <c r="AW251" s="12" t="s">
        <v>33</v>
      </c>
      <c r="AX251" s="12" t="s">
        <v>71</v>
      </c>
      <c r="AY251" s="151" t="s">
        <v>163</v>
      </c>
    </row>
    <row r="252" spans="2:65" s="13" customFormat="1" ht="10.199999999999999">
      <c r="B252" s="156"/>
      <c r="D252" s="150" t="s">
        <v>174</v>
      </c>
      <c r="E252" s="157" t="s">
        <v>19</v>
      </c>
      <c r="F252" s="158" t="s">
        <v>503</v>
      </c>
      <c r="H252" s="159">
        <v>4.5999999999999999E-2</v>
      </c>
      <c r="I252" s="160"/>
      <c r="L252" s="156"/>
      <c r="M252" s="161"/>
      <c r="T252" s="162"/>
      <c r="AT252" s="157" t="s">
        <v>174</v>
      </c>
      <c r="AU252" s="157" t="s">
        <v>81</v>
      </c>
      <c r="AV252" s="13" t="s">
        <v>81</v>
      </c>
      <c r="AW252" s="13" t="s">
        <v>33</v>
      </c>
      <c r="AX252" s="13" t="s">
        <v>71</v>
      </c>
      <c r="AY252" s="157" t="s">
        <v>163</v>
      </c>
    </row>
    <row r="253" spans="2:65" s="12" customFormat="1" ht="10.199999999999999">
      <c r="B253" s="149"/>
      <c r="D253" s="150" t="s">
        <v>174</v>
      </c>
      <c r="E253" s="151" t="s">
        <v>19</v>
      </c>
      <c r="F253" s="152" t="s">
        <v>460</v>
      </c>
      <c r="H253" s="151" t="s">
        <v>19</v>
      </c>
      <c r="I253" s="153"/>
      <c r="L253" s="149"/>
      <c r="M253" s="154"/>
      <c r="T253" s="155"/>
      <c r="AT253" s="151" t="s">
        <v>174</v>
      </c>
      <c r="AU253" s="151" t="s">
        <v>81</v>
      </c>
      <c r="AV253" s="12" t="s">
        <v>79</v>
      </c>
      <c r="AW253" s="12" t="s">
        <v>33</v>
      </c>
      <c r="AX253" s="12" t="s">
        <v>71</v>
      </c>
      <c r="AY253" s="151" t="s">
        <v>163</v>
      </c>
    </row>
    <row r="254" spans="2:65" s="13" customFormat="1" ht="10.199999999999999">
      <c r="B254" s="156"/>
      <c r="D254" s="150" t="s">
        <v>174</v>
      </c>
      <c r="E254" s="157" t="s">
        <v>19</v>
      </c>
      <c r="F254" s="158" t="s">
        <v>504</v>
      </c>
      <c r="H254" s="159">
        <v>7.8E-2</v>
      </c>
      <c r="I254" s="160"/>
      <c r="L254" s="156"/>
      <c r="M254" s="161"/>
      <c r="T254" s="162"/>
      <c r="AT254" s="157" t="s">
        <v>174</v>
      </c>
      <c r="AU254" s="157" t="s">
        <v>81</v>
      </c>
      <c r="AV254" s="13" t="s">
        <v>81</v>
      </c>
      <c r="AW254" s="13" t="s">
        <v>33</v>
      </c>
      <c r="AX254" s="13" t="s">
        <v>71</v>
      </c>
      <c r="AY254" s="157" t="s">
        <v>163</v>
      </c>
    </row>
    <row r="255" spans="2:65" s="12" customFormat="1" ht="10.199999999999999">
      <c r="B255" s="149"/>
      <c r="D255" s="150" t="s">
        <v>174</v>
      </c>
      <c r="E255" s="151" t="s">
        <v>19</v>
      </c>
      <c r="F255" s="152" t="s">
        <v>462</v>
      </c>
      <c r="H255" s="151" t="s">
        <v>19</v>
      </c>
      <c r="I255" s="153"/>
      <c r="L255" s="149"/>
      <c r="M255" s="154"/>
      <c r="T255" s="155"/>
      <c r="AT255" s="151" t="s">
        <v>174</v>
      </c>
      <c r="AU255" s="151" t="s">
        <v>81</v>
      </c>
      <c r="AV255" s="12" t="s">
        <v>79</v>
      </c>
      <c r="AW255" s="12" t="s">
        <v>33</v>
      </c>
      <c r="AX255" s="12" t="s">
        <v>71</v>
      </c>
      <c r="AY255" s="151" t="s">
        <v>163</v>
      </c>
    </row>
    <row r="256" spans="2:65" s="13" customFormat="1" ht="10.199999999999999">
      <c r="B256" s="156"/>
      <c r="D256" s="150" t="s">
        <v>174</v>
      </c>
      <c r="E256" s="157" t="s">
        <v>19</v>
      </c>
      <c r="F256" s="158" t="s">
        <v>505</v>
      </c>
      <c r="H256" s="159">
        <v>2.5999999999999999E-2</v>
      </c>
      <c r="I256" s="160"/>
      <c r="L256" s="156"/>
      <c r="M256" s="161"/>
      <c r="T256" s="162"/>
      <c r="AT256" s="157" t="s">
        <v>174</v>
      </c>
      <c r="AU256" s="157" t="s">
        <v>81</v>
      </c>
      <c r="AV256" s="13" t="s">
        <v>81</v>
      </c>
      <c r="AW256" s="13" t="s">
        <v>33</v>
      </c>
      <c r="AX256" s="13" t="s">
        <v>71</v>
      </c>
      <c r="AY256" s="157" t="s">
        <v>163</v>
      </c>
    </row>
    <row r="257" spans="2:65" s="12" customFormat="1" ht="10.199999999999999">
      <c r="B257" s="149"/>
      <c r="D257" s="150" t="s">
        <v>174</v>
      </c>
      <c r="E257" s="151" t="s">
        <v>19</v>
      </c>
      <c r="F257" s="152" t="s">
        <v>464</v>
      </c>
      <c r="H257" s="151" t="s">
        <v>19</v>
      </c>
      <c r="I257" s="153"/>
      <c r="L257" s="149"/>
      <c r="M257" s="154"/>
      <c r="T257" s="155"/>
      <c r="AT257" s="151" t="s">
        <v>174</v>
      </c>
      <c r="AU257" s="151" t="s">
        <v>81</v>
      </c>
      <c r="AV257" s="12" t="s">
        <v>79</v>
      </c>
      <c r="AW257" s="12" t="s">
        <v>33</v>
      </c>
      <c r="AX257" s="12" t="s">
        <v>71</v>
      </c>
      <c r="AY257" s="151" t="s">
        <v>163</v>
      </c>
    </row>
    <row r="258" spans="2:65" s="13" customFormat="1" ht="10.199999999999999">
      <c r="B258" s="156"/>
      <c r="D258" s="150" t="s">
        <v>174</v>
      </c>
      <c r="E258" s="157" t="s">
        <v>19</v>
      </c>
      <c r="F258" s="158" t="s">
        <v>506</v>
      </c>
      <c r="H258" s="159">
        <v>8.7999999999999995E-2</v>
      </c>
      <c r="I258" s="160"/>
      <c r="L258" s="156"/>
      <c r="M258" s="161"/>
      <c r="T258" s="162"/>
      <c r="AT258" s="157" t="s">
        <v>174</v>
      </c>
      <c r="AU258" s="157" t="s">
        <v>81</v>
      </c>
      <c r="AV258" s="13" t="s">
        <v>81</v>
      </c>
      <c r="AW258" s="13" t="s">
        <v>33</v>
      </c>
      <c r="AX258" s="13" t="s">
        <v>71</v>
      </c>
      <c r="AY258" s="157" t="s">
        <v>163</v>
      </c>
    </row>
    <row r="259" spans="2:65" s="14" customFormat="1" ht="10.199999999999999">
      <c r="B259" s="163"/>
      <c r="D259" s="150" t="s">
        <v>174</v>
      </c>
      <c r="E259" s="164" t="s">
        <v>19</v>
      </c>
      <c r="F259" s="165" t="s">
        <v>177</v>
      </c>
      <c r="H259" s="166">
        <v>0.28399999999999997</v>
      </c>
      <c r="I259" s="167"/>
      <c r="L259" s="163"/>
      <c r="M259" s="168"/>
      <c r="T259" s="169"/>
      <c r="AT259" s="164" t="s">
        <v>174</v>
      </c>
      <c r="AU259" s="164" t="s">
        <v>81</v>
      </c>
      <c r="AV259" s="14" t="s">
        <v>170</v>
      </c>
      <c r="AW259" s="14" t="s">
        <v>33</v>
      </c>
      <c r="AX259" s="14" t="s">
        <v>79</v>
      </c>
      <c r="AY259" s="164" t="s">
        <v>163</v>
      </c>
    </row>
    <row r="260" spans="2:65" s="1" customFormat="1" ht="16.5" customHeight="1">
      <c r="B260" s="33"/>
      <c r="C260" s="132" t="s">
        <v>266</v>
      </c>
      <c r="D260" s="132" t="s">
        <v>165</v>
      </c>
      <c r="E260" s="133" t="s">
        <v>430</v>
      </c>
      <c r="F260" s="134" t="s">
        <v>431</v>
      </c>
      <c r="G260" s="135" t="s">
        <v>185</v>
      </c>
      <c r="H260" s="136">
        <v>45.13</v>
      </c>
      <c r="I260" s="137"/>
      <c r="J260" s="138">
        <f>ROUND(I260*H260,2)</f>
        <v>0</v>
      </c>
      <c r="K260" s="134" t="s">
        <v>169</v>
      </c>
      <c r="L260" s="33"/>
      <c r="M260" s="139" t="s">
        <v>19</v>
      </c>
      <c r="N260" s="140" t="s">
        <v>42</v>
      </c>
      <c r="P260" s="141">
        <f>O260*H260</f>
        <v>0</v>
      </c>
      <c r="Q260" s="141">
        <v>2.2000000000000001E-4</v>
      </c>
      <c r="R260" s="141">
        <f>Q260*H260</f>
        <v>9.928600000000001E-3</v>
      </c>
      <c r="S260" s="141">
        <v>0</v>
      </c>
      <c r="T260" s="142">
        <f>S260*H260</f>
        <v>0</v>
      </c>
      <c r="AR260" s="143" t="s">
        <v>170</v>
      </c>
      <c r="AT260" s="143" t="s">
        <v>165</v>
      </c>
      <c r="AU260" s="143" t="s">
        <v>81</v>
      </c>
      <c r="AY260" s="18" t="s">
        <v>163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79</v>
      </c>
      <c r="BK260" s="144">
        <f>ROUND(I260*H260,2)</f>
        <v>0</v>
      </c>
      <c r="BL260" s="18" t="s">
        <v>170</v>
      </c>
      <c r="BM260" s="143" t="s">
        <v>432</v>
      </c>
    </row>
    <row r="261" spans="2:65" s="1" customFormat="1" ht="10.199999999999999">
      <c r="B261" s="33"/>
      <c r="D261" s="145" t="s">
        <v>172</v>
      </c>
      <c r="F261" s="146" t="s">
        <v>433</v>
      </c>
      <c r="I261" s="147"/>
      <c r="L261" s="33"/>
      <c r="M261" s="148"/>
      <c r="T261" s="54"/>
      <c r="AT261" s="18" t="s">
        <v>172</v>
      </c>
      <c r="AU261" s="18" t="s">
        <v>81</v>
      </c>
    </row>
    <row r="262" spans="2:65" s="12" customFormat="1" ht="10.199999999999999">
      <c r="B262" s="149"/>
      <c r="D262" s="150" t="s">
        <v>174</v>
      </c>
      <c r="E262" s="151" t="s">
        <v>19</v>
      </c>
      <c r="F262" s="152" t="s">
        <v>456</v>
      </c>
      <c r="H262" s="151" t="s">
        <v>19</v>
      </c>
      <c r="I262" s="153"/>
      <c r="L262" s="149"/>
      <c r="M262" s="154"/>
      <c r="T262" s="155"/>
      <c r="AT262" s="151" t="s">
        <v>174</v>
      </c>
      <c r="AU262" s="151" t="s">
        <v>81</v>
      </c>
      <c r="AV262" s="12" t="s">
        <v>79</v>
      </c>
      <c r="AW262" s="12" t="s">
        <v>33</v>
      </c>
      <c r="AX262" s="12" t="s">
        <v>71</v>
      </c>
      <c r="AY262" s="151" t="s">
        <v>163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375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457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3" customFormat="1" ht="10.199999999999999">
      <c r="B265" s="156"/>
      <c r="D265" s="150" t="s">
        <v>174</v>
      </c>
      <c r="E265" s="157" t="s">
        <v>19</v>
      </c>
      <c r="F265" s="158" t="s">
        <v>458</v>
      </c>
      <c r="H265" s="159">
        <v>7.34</v>
      </c>
      <c r="I265" s="160"/>
      <c r="L265" s="156"/>
      <c r="M265" s="161"/>
      <c r="T265" s="162"/>
      <c r="AT265" s="157" t="s">
        <v>174</v>
      </c>
      <c r="AU265" s="157" t="s">
        <v>81</v>
      </c>
      <c r="AV265" s="13" t="s">
        <v>81</v>
      </c>
      <c r="AW265" s="13" t="s">
        <v>33</v>
      </c>
      <c r="AX265" s="13" t="s">
        <v>71</v>
      </c>
      <c r="AY265" s="157" t="s">
        <v>163</v>
      </c>
    </row>
    <row r="266" spans="2:65" s="12" customFormat="1" ht="10.199999999999999">
      <c r="B266" s="149"/>
      <c r="D266" s="150" t="s">
        <v>174</v>
      </c>
      <c r="E266" s="151" t="s">
        <v>19</v>
      </c>
      <c r="F266" s="152" t="s">
        <v>459</v>
      </c>
      <c r="H266" s="151" t="s">
        <v>19</v>
      </c>
      <c r="I266" s="153"/>
      <c r="L266" s="149"/>
      <c r="M266" s="154"/>
      <c r="T266" s="155"/>
      <c r="AT266" s="151" t="s">
        <v>174</v>
      </c>
      <c r="AU266" s="151" t="s">
        <v>81</v>
      </c>
      <c r="AV266" s="12" t="s">
        <v>79</v>
      </c>
      <c r="AW266" s="12" t="s">
        <v>33</v>
      </c>
      <c r="AX266" s="12" t="s">
        <v>71</v>
      </c>
      <c r="AY266" s="151" t="s">
        <v>163</v>
      </c>
    </row>
    <row r="267" spans="2:65" s="13" customFormat="1" ht="10.199999999999999">
      <c r="B267" s="156"/>
      <c r="D267" s="150" t="s">
        <v>174</v>
      </c>
      <c r="E267" s="157" t="s">
        <v>19</v>
      </c>
      <c r="F267" s="158" t="s">
        <v>458</v>
      </c>
      <c r="H267" s="159">
        <v>7.34</v>
      </c>
      <c r="I267" s="160"/>
      <c r="L267" s="156"/>
      <c r="M267" s="161"/>
      <c r="T267" s="162"/>
      <c r="AT267" s="157" t="s">
        <v>174</v>
      </c>
      <c r="AU267" s="157" t="s">
        <v>81</v>
      </c>
      <c r="AV267" s="13" t="s">
        <v>81</v>
      </c>
      <c r="AW267" s="13" t="s">
        <v>33</v>
      </c>
      <c r="AX267" s="13" t="s">
        <v>71</v>
      </c>
      <c r="AY267" s="157" t="s">
        <v>163</v>
      </c>
    </row>
    <row r="268" spans="2:65" s="12" customFormat="1" ht="10.199999999999999">
      <c r="B268" s="149"/>
      <c r="D268" s="150" t="s">
        <v>174</v>
      </c>
      <c r="E268" s="151" t="s">
        <v>19</v>
      </c>
      <c r="F268" s="152" t="s">
        <v>460</v>
      </c>
      <c r="H268" s="151" t="s">
        <v>19</v>
      </c>
      <c r="I268" s="153"/>
      <c r="L268" s="149"/>
      <c r="M268" s="154"/>
      <c r="T268" s="155"/>
      <c r="AT268" s="151" t="s">
        <v>174</v>
      </c>
      <c r="AU268" s="151" t="s">
        <v>81</v>
      </c>
      <c r="AV268" s="12" t="s">
        <v>79</v>
      </c>
      <c r="AW268" s="12" t="s">
        <v>33</v>
      </c>
      <c r="AX268" s="12" t="s">
        <v>71</v>
      </c>
      <c r="AY268" s="151" t="s">
        <v>163</v>
      </c>
    </row>
    <row r="269" spans="2:65" s="13" customFormat="1" ht="10.199999999999999">
      <c r="B269" s="156"/>
      <c r="D269" s="150" t="s">
        <v>174</v>
      </c>
      <c r="E269" s="157" t="s">
        <v>19</v>
      </c>
      <c r="F269" s="158" t="s">
        <v>461</v>
      </c>
      <c r="H269" s="159">
        <v>12.4</v>
      </c>
      <c r="I269" s="160"/>
      <c r="L269" s="156"/>
      <c r="M269" s="161"/>
      <c r="T269" s="162"/>
      <c r="AT269" s="157" t="s">
        <v>174</v>
      </c>
      <c r="AU269" s="157" t="s">
        <v>81</v>
      </c>
      <c r="AV269" s="13" t="s">
        <v>81</v>
      </c>
      <c r="AW269" s="13" t="s">
        <v>33</v>
      </c>
      <c r="AX269" s="13" t="s">
        <v>71</v>
      </c>
      <c r="AY269" s="157" t="s">
        <v>163</v>
      </c>
    </row>
    <row r="270" spans="2:65" s="12" customFormat="1" ht="10.199999999999999">
      <c r="B270" s="149"/>
      <c r="D270" s="150" t="s">
        <v>174</v>
      </c>
      <c r="E270" s="151" t="s">
        <v>19</v>
      </c>
      <c r="F270" s="152" t="s">
        <v>462</v>
      </c>
      <c r="H270" s="151" t="s">
        <v>19</v>
      </c>
      <c r="I270" s="153"/>
      <c r="L270" s="149"/>
      <c r="M270" s="154"/>
      <c r="T270" s="155"/>
      <c r="AT270" s="151" t="s">
        <v>174</v>
      </c>
      <c r="AU270" s="151" t="s">
        <v>81</v>
      </c>
      <c r="AV270" s="12" t="s">
        <v>79</v>
      </c>
      <c r="AW270" s="12" t="s">
        <v>33</v>
      </c>
      <c r="AX270" s="12" t="s">
        <v>71</v>
      </c>
      <c r="AY270" s="151" t="s">
        <v>163</v>
      </c>
    </row>
    <row r="271" spans="2:65" s="13" customFormat="1" ht="10.199999999999999">
      <c r="B271" s="156"/>
      <c r="D271" s="150" t="s">
        <v>174</v>
      </c>
      <c r="E271" s="157" t="s">
        <v>19</v>
      </c>
      <c r="F271" s="158" t="s">
        <v>463</v>
      </c>
      <c r="H271" s="159">
        <v>4.05</v>
      </c>
      <c r="I271" s="160"/>
      <c r="L271" s="156"/>
      <c r="M271" s="161"/>
      <c r="T271" s="162"/>
      <c r="AT271" s="157" t="s">
        <v>174</v>
      </c>
      <c r="AU271" s="157" t="s">
        <v>81</v>
      </c>
      <c r="AV271" s="13" t="s">
        <v>81</v>
      </c>
      <c r="AW271" s="13" t="s">
        <v>33</v>
      </c>
      <c r="AX271" s="13" t="s">
        <v>71</v>
      </c>
      <c r="AY271" s="157" t="s">
        <v>163</v>
      </c>
    </row>
    <row r="272" spans="2:65" s="12" customFormat="1" ht="10.199999999999999">
      <c r="B272" s="149"/>
      <c r="D272" s="150" t="s">
        <v>174</v>
      </c>
      <c r="E272" s="151" t="s">
        <v>19</v>
      </c>
      <c r="F272" s="152" t="s">
        <v>464</v>
      </c>
      <c r="H272" s="151" t="s">
        <v>19</v>
      </c>
      <c r="I272" s="153"/>
      <c r="L272" s="149"/>
      <c r="M272" s="154"/>
      <c r="T272" s="155"/>
      <c r="AT272" s="151" t="s">
        <v>174</v>
      </c>
      <c r="AU272" s="151" t="s">
        <v>81</v>
      </c>
      <c r="AV272" s="12" t="s">
        <v>79</v>
      </c>
      <c r="AW272" s="12" t="s">
        <v>33</v>
      </c>
      <c r="AX272" s="12" t="s">
        <v>71</v>
      </c>
      <c r="AY272" s="151" t="s">
        <v>163</v>
      </c>
    </row>
    <row r="273" spans="2:65" s="13" customFormat="1" ht="10.199999999999999">
      <c r="B273" s="156"/>
      <c r="D273" s="150" t="s">
        <v>174</v>
      </c>
      <c r="E273" s="157" t="s">
        <v>19</v>
      </c>
      <c r="F273" s="158" t="s">
        <v>465</v>
      </c>
      <c r="H273" s="159">
        <v>14</v>
      </c>
      <c r="I273" s="160"/>
      <c r="L273" s="156"/>
      <c r="M273" s="161"/>
      <c r="T273" s="162"/>
      <c r="AT273" s="157" t="s">
        <v>174</v>
      </c>
      <c r="AU273" s="157" t="s">
        <v>81</v>
      </c>
      <c r="AV273" s="13" t="s">
        <v>81</v>
      </c>
      <c r="AW273" s="13" t="s">
        <v>33</v>
      </c>
      <c r="AX273" s="13" t="s">
        <v>71</v>
      </c>
      <c r="AY273" s="157" t="s">
        <v>163</v>
      </c>
    </row>
    <row r="274" spans="2:65" s="14" customFormat="1" ht="10.199999999999999">
      <c r="B274" s="163"/>
      <c r="D274" s="150" t="s">
        <v>174</v>
      </c>
      <c r="E274" s="164" t="s">
        <v>19</v>
      </c>
      <c r="F274" s="165" t="s">
        <v>177</v>
      </c>
      <c r="H274" s="166">
        <v>45.129999999999995</v>
      </c>
      <c r="I274" s="167"/>
      <c r="L274" s="163"/>
      <c r="M274" s="168"/>
      <c r="T274" s="169"/>
      <c r="AT274" s="164" t="s">
        <v>174</v>
      </c>
      <c r="AU274" s="164" t="s">
        <v>81</v>
      </c>
      <c r="AV274" s="14" t="s">
        <v>170</v>
      </c>
      <c r="AW274" s="14" t="s">
        <v>33</v>
      </c>
      <c r="AX274" s="14" t="s">
        <v>79</v>
      </c>
      <c r="AY274" s="164" t="s">
        <v>163</v>
      </c>
    </row>
    <row r="275" spans="2:65" s="11" customFormat="1" ht="22.8" customHeight="1">
      <c r="B275" s="120"/>
      <c r="D275" s="121" t="s">
        <v>70</v>
      </c>
      <c r="E275" s="130" t="s">
        <v>222</v>
      </c>
      <c r="F275" s="130" t="s">
        <v>434</v>
      </c>
      <c r="I275" s="123"/>
      <c r="J275" s="131">
        <f>BK275</f>
        <v>0</v>
      </c>
      <c r="L275" s="120"/>
      <c r="M275" s="125"/>
      <c r="P275" s="126">
        <f>SUM(P276:P305)</f>
        <v>0</v>
      </c>
      <c r="R275" s="126">
        <f>SUM(R276:R305)</f>
        <v>2.7080000000000003E-3</v>
      </c>
      <c r="T275" s="127">
        <f>SUM(T276:T305)</f>
        <v>0</v>
      </c>
      <c r="AR275" s="121" t="s">
        <v>79</v>
      </c>
      <c r="AT275" s="128" t="s">
        <v>70</v>
      </c>
      <c r="AU275" s="128" t="s">
        <v>79</v>
      </c>
      <c r="AY275" s="121" t="s">
        <v>163</v>
      </c>
      <c r="BK275" s="129">
        <f>SUM(BK276:BK305)</f>
        <v>0</v>
      </c>
    </row>
    <row r="276" spans="2:65" s="1" customFormat="1" ht="24.15" customHeight="1">
      <c r="B276" s="33"/>
      <c r="C276" s="132" t="s">
        <v>272</v>
      </c>
      <c r="D276" s="132" t="s">
        <v>165</v>
      </c>
      <c r="E276" s="133" t="s">
        <v>435</v>
      </c>
      <c r="F276" s="134" t="s">
        <v>436</v>
      </c>
      <c r="G276" s="135" t="s">
        <v>168</v>
      </c>
      <c r="H276" s="136">
        <v>33.85</v>
      </c>
      <c r="I276" s="137"/>
      <c r="J276" s="138">
        <f>ROUND(I276*H276,2)</f>
        <v>0</v>
      </c>
      <c r="K276" s="134" t="s">
        <v>169</v>
      </c>
      <c r="L276" s="33"/>
      <c r="M276" s="139" t="s">
        <v>19</v>
      </c>
      <c r="N276" s="140" t="s">
        <v>42</v>
      </c>
      <c r="P276" s="141">
        <f>O276*H276</f>
        <v>0</v>
      </c>
      <c r="Q276" s="141">
        <v>8.0000000000000007E-5</v>
      </c>
      <c r="R276" s="141">
        <f>Q276*H276</f>
        <v>2.7080000000000003E-3</v>
      </c>
      <c r="S276" s="141">
        <v>0</v>
      </c>
      <c r="T276" s="142">
        <f>S276*H276</f>
        <v>0</v>
      </c>
      <c r="AR276" s="143" t="s">
        <v>170</v>
      </c>
      <c r="AT276" s="143" t="s">
        <v>165</v>
      </c>
      <c r="AU276" s="143" t="s">
        <v>81</v>
      </c>
      <c r="AY276" s="18" t="s">
        <v>163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79</v>
      </c>
      <c r="BK276" s="144">
        <f>ROUND(I276*H276,2)</f>
        <v>0</v>
      </c>
      <c r="BL276" s="18" t="s">
        <v>170</v>
      </c>
      <c r="BM276" s="143" t="s">
        <v>437</v>
      </c>
    </row>
    <row r="277" spans="2:65" s="1" customFormat="1" ht="10.199999999999999">
      <c r="B277" s="33"/>
      <c r="D277" s="145" t="s">
        <v>172</v>
      </c>
      <c r="F277" s="146" t="s">
        <v>438</v>
      </c>
      <c r="I277" s="147"/>
      <c r="L277" s="33"/>
      <c r="M277" s="148"/>
      <c r="T277" s="54"/>
      <c r="AT277" s="18" t="s">
        <v>172</v>
      </c>
      <c r="AU277" s="18" t="s">
        <v>81</v>
      </c>
    </row>
    <row r="278" spans="2:65" s="12" customFormat="1" ht="10.199999999999999">
      <c r="B278" s="149"/>
      <c r="D278" s="150" t="s">
        <v>174</v>
      </c>
      <c r="E278" s="151" t="s">
        <v>19</v>
      </c>
      <c r="F278" s="152" t="s">
        <v>456</v>
      </c>
      <c r="H278" s="151" t="s">
        <v>19</v>
      </c>
      <c r="I278" s="153"/>
      <c r="L278" s="149"/>
      <c r="M278" s="154"/>
      <c r="T278" s="155"/>
      <c r="AT278" s="151" t="s">
        <v>174</v>
      </c>
      <c r="AU278" s="151" t="s">
        <v>81</v>
      </c>
      <c r="AV278" s="12" t="s">
        <v>79</v>
      </c>
      <c r="AW278" s="12" t="s">
        <v>33</v>
      </c>
      <c r="AX278" s="12" t="s">
        <v>71</v>
      </c>
      <c r="AY278" s="151" t="s">
        <v>163</v>
      </c>
    </row>
    <row r="279" spans="2:65" s="12" customFormat="1" ht="10.199999999999999">
      <c r="B279" s="149"/>
      <c r="D279" s="150" t="s">
        <v>174</v>
      </c>
      <c r="E279" s="151" t="s">
        <v>19</v>
      </c>
      <c r="F279" s="152" t="s">
        <v>375</v>
      </c>
      <c r="H279" s="151" t="s">
        <v>19</v>
      </c>
      <c r="I279" s="153"/>
      <c r="L279" s="149"/>
      <c r="M279" s="154"/>
      <c r="T279" s="155"/>
      <c r="AT279" s="151" t="s">
        <v>174</v>
      </c>
      <c r="AU279" s="151" t="s">
        <v>81</v>
      </c>
      <c r="AV279" s="12" t="s">
        <v>79</v>
      </c>
      <c r="AW279" s="12" t="s">
        <v>33</v>
      </c>
      <c r="AX279" s="12" t="s">
        <v>71</v>
      </c>
      <c r="AY279" s="151" t="s">
        <v>163</v>
      </c>
    </row>
    <row r="280" spans="2:65" s="12" customFormat="1" ht="10.199999999999999">
      <c r="B280" s="149"/>
      <c r="D280" s="150" t="s">
        <v>174</v>
      </c>
      <c r="E280" s="151" t="s">
        <v>19</v>
      </c>
      <c r="F280" s="152" t="s">
        <v>457</v>
      </c>
      <c r="H280" s="151" t="s">
        <v>19</v>
      </c>
      <c r="I280" s="153"/>
      <c r="L280" s="149"/>
      <c r="M280" s="154"/>
      <c r="T280" s="155"/>
      <c r="AT280" s="151" t="s">
        <v>174</v>
      </c>
      <c r="AU280" s="151" t="s">
        <v>81</v>
      </c>
      <c r="AV280" s="12" t="s">
        <v>79</v>
      </c>
      <c r="AW280" s="12" t="s">
        <v>33</v>
      </c>
      <c r="AX280" s="12" t="s">
        <v>71</v>
      </c>
      <c r="AY280" s="151" t="s">
        <v>163</v>
      </c>
    </row>
    <row r="281" spans="2:65" s="13" customFormat="1" ht="10.199999999999999">
      <c r="B281" s="156"/>
      <c r="D281" s="150" t="s">
        <v>174</v>
      </c>
      <c r="E281" s="157" t="s">
        <v>19</v>
      </c>
      <c r="F281" s="158" t="s">
        <v>507</v>
      </c>
      <c r="H281" s="159">
        <v>5.5049999999999999</v>
      </c>
      <c r="I281" s="160"/>
      <c r="L281" s="156"/>
      <c r="M281" s="161"/>
      <c r="T281" s="162"/>
      <c r="AT281" s="157" t="s">
        <v>174</v>
      </c>
      <c r="AU281" s="157" t="s">
        <v>81</v>
      </c>
      <c r="AV281" s="13" t="s">
        <v>81</v>
      </c>
      <c r="AW281" s="13" t="s">
        <v>33</v>
      </c>
      <c r="AX281" s="13" t="s">
        <v>71</v>
      </c>
      <c r="AY281" s="157" t="s">
        <v>163</v>
      </c>
    </row>
    <row r="282" spans="2:65" s="12" customFormat="1" ht="10.199999999999999">
      <c r="B282" s="149"/>
      <c r="D282" s="150" t="s">
        <v>174</v>
      </c>
      <c r="E282" s="151" t="s">
        <v>19</v>
      </c>
      <c r="F282" s="152" t="s">
        <v>459</v>
      </c>
      <c r="H282" s="151" t="s">
        <v>19</v>
      </c>
      <c r="I282" s="153"/>
      <c r="L282" s="149"/>
      <c r="M282" s="154"/>
      <c r="T282" s="155"/>
      <c r="AT282" s="151" t="s">
        <v>174</v>
      </c>
      <c r="AU282" s="151" t="s">
        <v>81</v>
      </c>
      <c r="AV282" s="12" t="s">
        <v>79</v>
      </c>
      <c r="AW282" s="12" t="s">
        <v>33</v>
      </c>
      <c r="AX282" s="12" t="s">
        <v>71</v>
      </c>
      <c r="AY282" s="151" t="s">
        <v>163</v>
      </c>
    </row>
    <row r="283" spans="2:65" s="13" customFormat="1" ht="10.199999999999999">
      <c r="B283" s="156"/>
      <c r="D283" s="150" t="s">
        <v>174</v>
      </c>
      <c r="E283" s="157" t="s">
        <v>19</v>
      </c>
      <c r="F283" s="158" t="s">
        <v>507</v>
      </c>
      <c r="H283" s="159">
        <v>5.5049999999999999</v>
      </c>
      <c r="I283" s="160"/>
      <c r="L283" s="156"/>
      <c r="M283" s="161"/>
      <c r="T283" s="162"/>
      <c r="AT283" s="157" t="s">
        <v>174</v>
      </c>
      <c r="AU283" s="157" t="s">
        <v>81</v>
      </c>
      <c r="AV283" s="13" t="s">
        <v>81</v>
      </c>
      <c r="AW283" s="13" t="s">
        <v>33</v>
      </c>
      <c r="AX283" s="13" t="s">
        <v>71</v>
      </c>
      <c r="AY283" s="157" t="s">
        <v>163</v>
      </c>
    </row>
    <row r="284" spans="2:65" s="12" customFormat="1" ht="10.199999999999999">
      <c r="B284" s="149"/>
      <c r="D284" s="150" t="s">
        <v>174</v>
      </c>
      <c r="E284" s="151" t="s">
        <v>19</v>
      </c>
      <c r="F284" s="152" t="s">
        <v>460</v>
      </c>
      <c r="H284" s="151" t="s">
        <v>19</v>
      </c>
      <c r="I284" s="153"/>
      <c r="L284" s="149"/>
      <c r="M284" s="154"/>
      <c r="T284" s="155"/>
      <c r="AT284" s="151" t="s">
        <v>174</v>
      </c>
      <c r="AU284" s="151" t="s">
        <v>81</v>
      </c>
      <c r="AV284" s="12" t="s">
        <v>79</v>
      </c>
      <c r="AW284" s="12" t="s">
        <v>33</v>
      </c>
      <c r="AX284" s="12" t="s">
        <v>71</v>
      </c>
      <c r="AY284" s="151" t="s">
        <v>163</v>
      </c>
    </row>
    <row r="285" spans="2:65" s="13" customFormat="1" ht="10.199999999999999">
      <c r="B285" s="156"/>
      <c r="D285" s="150" t="s">
        <v>174</v>
      </c>
      <c r="E285" s="157" t="s">
        <v>19</v>
      </c>
      <c r="F285" s="158" t="s">
        <v>508</v>
      </c>
      <c r="H285" s="159">
        <v>9.3000000000000007</v>
      </c>
      <c r="I285" s="160"/>
      <c r="L285" s="156"/>
      <c r="M285" s="161"/>
      <c r="T285" s="162"/>
      <c r="AT285" s="157" t="s">
        <v>174</v>
      </c>
      <c r="AU285" s="157" t="s">
        <v>81</v>
      </c>
      <c r="AV285" s="13" t="s">
        <v>81</v>
      </c>
      <c r="AW285" s="13" t="s">
        <v>33</v>
      </c>
      <c r="AX285" s="13" t="s">
        <v>71</v>
      </c>
      <c r="AY285" s="157" t="s">
        <v>163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462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3" customFormat="1" ht="10.199999999999999">
      <c r="B287" s="156"/>
      <c r="D287" s="150" t="s">
        <v>174</v>
      </c>
      <c r="E287" s="157" t="s">
        <v>19</v>
      </c>
      <c r="F287" s="158" t="s">
        <v>509</v>
      </c>
      <c r="H287" s="159">
        <v>3.04</v>
      </c>
      <c r="I287" s="160"/>
      <c r="L287" s="156"/>
      <c r="M287" s="161"/>
      <c r="T287" s="162"/>
      <c r="AT287" s="157" t="s">
        <v>174</v>
      </c>
      <c r="AU287" s="157" t="s">
        <v>81</v>
      </c>
      <c r="AV287" s="13" t="s">
        <v>81</v>
      </c>
      <c r="AW287" s="13" t="s">
        <v>33</v>
      </c>
      <c r="AX287" s="13" t="s">
        <v>71</v>
      </c>
      <c r="AY287" s="157" t="s">
        <v>163</v>
      </c>
    </row>
    <row r="288" spans="2:65" s="12" customFormat="1" ht="10.199999999999999">
      <c r="B288" s="149"/>
      <c r="D288" s="150" t="s">
        <v>174</v>
      </c>
      <c r="E288" s="151" t="s">
        <v>19</v>
      </c>
      <c r="F288" s="152" t="s">
        <v>464</v>
      </c>
      <c r="H288" s="151" t="s">
        <v>19</v>
      </c>
      <c r="I288" s="153"/>
      <c r="L288" s="149"/>
      <c r="M288" s="154"/>
      <c r="T288" s="155"/>
      <c r="AT288" s="151" t="s">
        <v>174</v>
      </c>
      <c r="AU288" s="151" t="s">
        <v>81</v>
      </c>
      <c r="AV288" s="12" t="s">
        <v>79</v>
      </c>
      <c r="AW288" s="12" t="s">
        <v>33</v>
      </c>
      <c r="AX288" s="12" t="s">
        <v>71</v>
      </c>
      <c r="AY288" s="151" t="s">
        <v>163</v>
      </c>
    </row>
    <row r="289" spans="2:65" s="13" customFormat="1" ht="10.199999999999999">
      <c r="B289" s="156"/>
      <c r="D289" s="150" t="s">
        <v>174</v>
      </c>
      <c r="E289" s="157" t="s">
        <v>19</v>
      </c>
      <c r="F289" s="158" t="s">
        <v>510</v>
      </c>
      <c r="H289" s="159">
        <v>10.5</v>
      </c>
      <c r="I289" s="160"/>
      <c r="L289" s="156"/>
      <c r="M289" s="161"/>
      <c r="T289" s="162"/>
      <c r="AT289" s="157" t="s">
        <v>174</v>
      </c>
      <c r="AU289" s="157" t="s">
        <v>81</v>
      </c>
      <c r="AV289" s="13" t="s">
        <v>81</v>
      </c>
      <c r="AW289" s="13" t="s">
        <v>33</v>
      </c>
      <c r="AX289" s="13" t="s">
        <v>71</v>
      </c>
      <c r="AY289" s="157" t="s">
        <v>163</v>
      </c>
    </row>
    <row r="290" spans="2:65" s="14" customFormat="1" ht="10.199999999999999">
      <c r="B290" s="163"/>
      <c r="D290" s="150" t="s">
        <v>174</v>
      </c>
      <c r="E290" s="164" t="s">
        <v>19</v>
      </c>
      <c r="F290" s="165" t="s">
        <v>177</v>
      </c>
      <c r="H290" s="166">
        <v>33.85</v>
      </c>
      <c r="I290" s="167"/>
      <c r="L290" s="163"/>
      <c r="M290" s="168"/>
      <c r="T290" s="169"/>
      <c r="AT290" s="164" t="s">
        <v>174</v>
      </c>
      <c r="AU290" s="164" t="s">
        <v>81</v>
      </c>
      <c r="AV290" s="14" t="s">
        <v>170</v>
      </c>
      <c r="AW290" s="14" t="s">
        <v>33</v>
      </c>
      <c r="AX290" s="14" t="s">
        <v>79</v>
      </c>
      <c r="AY290" s="164" t="s">
        <v>163</v>
      </c>
    </row>
    <row r="291" spans="2:65" s="1" customFormat="1" ht="16.5" customHeight="1">
      <c r="B291" s="33"/>
      <c r="C291" s="178" t="s">
        <v>276</v>
      </c>
      <c r="D291" s="178" t="s">
        <v>241</v>
      </c>
      <c r="E291" s="179" t="s">
        <v>443</v>
      </c>
      <c r="F291" s="180" t="s">
        <v>444</v>
      </c>
      <c r="G291" s="181" t="s">
        <v>445</v>
      </c>
      <c r="H291" s="182">
        <v>74.47</v>
      </c>
      <c r="I291" s="183"/>
      <c r="J291" s="184">
        <f>ROUND(I291*H291,2)</f>
        <v>0</v>
      </c>
      <c r="K291" s="180" t="s">
        <v>244</v>
      </c>
      <c r="L291" s="185"/>
      <c r="M291" s="186" t="s">
        <v>19</v>
      </c>
      <c r="N291" s="187" t="s">
        <v>42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176</v>
      </c>
      <c r="AT291" s="143" t="s">
        <v>241</v>
      </c>
      <c r="AU291" s="143" t="s">
        <v>81</v>
      </c>
      <c r="AY291" s="18" t="s">
        <v>163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79</v>
      </c>
      <c r="BK291" s="144">
        <f>ROUND(I291*H291,2)</f>
        <v>0</v>
      </c>
      <c r="BL291" s="18" t="s">
        <v>170</v>
      </c>
      <c r="BM291" s="143" t="s">
        <v>446</v>
      </c>
    </row>
    <row r="292" spans="2:65" s="12" customFormat="1" ht="10.199999999999999">
      <c r="B292" s="149"/>
      <c r="D292" s="150" t="s">
        <v>174</v>
      </c>
      <c r="E292" s="151" t="s">
        <v>19</v>
      </c>
      <c r="F292" s="152" t="s">
        <v>456</v>
      </c>
      <c r="H292" s="151" t="s">
        <v>19</v>
      </c>
      <c r="I292" s="153"/>
      <c r="L292" s="149"/>
      <c r="M292" s="154"/>
      <c r="T292" s="155"/>
      <c r="AT292" s="151" t="s">
        <v>174</v>
      </c>
      <c r="AU292" s="151" t="s">
        <v>81</v>
      </c>
      <c r="AV292" s="12" t="s">
        <v>79</v>
      </c>
      <c r="AW292" s="12" t="s">
        <v>33</v>
      </c>
      <c r="AX292" s="12" t="s">
        <v>71</v>
      </c>
      <c r="AY292" s="151" t="s">
        <v>163</v>
      </c>
    </row>
    <row r="293" spans="2:65" s="12" customFormat="1" ht="10.199999999999999">
      <c r="B293" s="149"/>
      <c r="D293" s="150" t="s">
        <v>174</v>
      </c>
      <c r="E293" s="151" t="s">
        <v>19</v>
      </c>
      <c r="F293" s="152" t="s">
        <v>375</v>
      </c>
      <c r="H293" s="151" t="s">
        <v>19</v>
      </c>
      <c r="I293" s="153"/>
      <c r="L293" s="149"/>
      <c r="M293" s="154"/>
      <c r="T293" s="155"/>
      <c r="AT293" s="151" t="s">
        <v>174</v>
      </c>
      <c r="AU293" s="151" t="s">
        <v>81</v>
      </c>
      <c r="AV293" s="12" t="s">
        <v>79</v>
      </c>
      <c r="AW293" s="12" t="s">
        <v>33</v>
      </c>
      <c r="AX293" s="12" t="s">
        <v>71</v>
      </c>
      <c r="AY293" s="151" t="s">
        <v>163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457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3" customFormat="1" ht="10.199999999999999">
      <c r="B295" s="156"/>
      <c r="D295" s="150" t="s">
        <v>174</v>
      </c>
      <c r="E295" s="157" t="s">
        <v>19</v>
      </c>
      <c r="F295" s="158" t="s">
        <v>511</v>
      </c>
      <c r="H295" s="159">
        <v>11.01</v>
      </c>
      <c r="I295" s="160"/>
      <c r="L295" s="156"/>
      <c r="M295" s="161"/>
      <c r="T295" s="162"/>
      <c r="AT295" s="157" t="s">
        <v>174</v>
      </c>
      <c r="AU295" s="157" t="s">
        <v>81</v>
      </c>
      <c r="AV295" s="13" t="s">
        <v>81</v>
      </c>
      <c r="AW295" s="13" t="s">
        <v>33</v>
      </c>
      <c r="AX295" s="13" t="s">
        <v>71</v>
      </c>
      <c r="AY295" s="157" t="s">
        <v>163</v>
      </c>
    </row>
    <row r="296" spans="2:65" s="12" customFormat="1" ht="10.199999999999999">
      <c r="B296" s="149"/>
      <c r="D296" s="150" t="s">
        <v>174</v>
      </c>
      <c r="E296" s="151" t="s">
        <v>19</v>
      </c>
      <c r="F296" s="152" t="s">
        <v>459</v>
      </c>
      <c r="H296" s="151" t="s">
        <v>19</v>
      </c>
      <c r="I296" s="153"/>
      <c r="L296" s="149"/>
      <c r="M296" s="154"/>
      <c r="T296" s="155"/>
      <c r="AT296" s="151" t="s">
        <v>174</v>
      </c>
      <c r="AU296" s="151" t="s">
        <v>81</v>
      </c>
      <c r="AV296" s="12" t="s">
        <v>79</v>
      </c>
      <c r="AW296" s="12" t="s">
        <v>33</v>
      </c>
      <c r="AX296" s="12" t="s">
        <v>71</v>
      </c>
      <c r="AY296" s="151" t="s">
        <v>163</v>
      </c>
    </row>
    <row r="297" spans="2:65" s="13" customFormat="1" ht="10.199999999999999">
      <c r="B297" s="156"/>
      <c r="D297" s="150" t="s">
        <v>174</v>
      </c>
      <c r="E297" s="157" t="s">
        <v>19</v>
      </c>
      <c r="F297" s="158" t="s">
        <v>511</v>
      </c>
      <c r="H297" s="159">
        <v>11.01</v>
      </c>
      <c r="I297" s="160"/>
      <c r="L297" s="156"/>
      <c r="M297" s="161"/>
      <c r="T297" s="162"/>
      <c r="AT297" s="157" t="s">
        <v>174</v>
      </c>
      <c r="AU297" s="157" t="s">
        <v>81</v>
      </c>
      <c r="AV297" s="13" t="s">
        <v>81</v>
      </c>
      <c r="AW297" s="13" t="s">
        <v>33</v>
      </c>
      <c r="AX297" s="13" t="s">
        <v>71</v>
      </c>
      <c r="AY297" s="157" t="s">
        <v>163</v>
      </c>
    </row>
    <row r="298" spans="2:65" s="12" customFormat="1" ht="10.199999999999999">
      <c r="B298" s="149"/>
      <c r="D298" s="150" t="s">
        <v>174</v>
      </c>
      <c r="E298" s="151" t="s">
        <v>19</v>
      </c>
      <c r="F298" s="152" t="s">
        <v>460</v>
      </c>
      <c r="H298" s="151" t="s">
        <v>19</v>
      </c>
      <c r="I298" s="153"/>
      <c r="L298" s="149"/>
      <c r="M298" s="154"/>
      <c r="T298" s="155"/>
      <c r="AT298" s="151" t="s">
        <v>174</v>
      </c>
      <c r="AU298" s="151" t="s">
        <v>81</v>
      </c>
      <c r="AV298" s="12" t="s">
        <v>79</v>
      </c>
      <c r="AW298" s="12" t="s">
        <v>33</v>
      </c>
      <c r="AX298" s="12" t="s">
        <v>71</v>
      </c>
      <c r="AY298" s="151" t="s">
        <v>163</v>
      </c>
    </row>
    <row r="299" spans="2:65" s="13" customFormat="1" ht="10.199999999999999">
      <c r="B299" s="156"/>
      <c r="D299" s="150" t="s">
        <v>174</v>
      </c>
      <c r="E299" s="157" t="s">
        <v>19</v>
      </c>
      <c r="F299" s="158" t="s">
        <v>512</v>
      </c>
      <c r="H299" s="159">
        <v>18.600000000000001</v>
      </c>
      <c r="I299" s="160"/>
      <c r="L299" s="156"/>
      <c r="M299" s="161"/>
      <c r="T299" s="162"/>
      <c r="AT299" s="157" t="s">
        <v>174</v>
      </c>
      <c r="AU299" s="157" t="s">
        <v>81</v>
      </c>
      <c r="AV299" s="13" t="s">
        <v>81</v>
      </c>
      <c r="AW299" s="13" t="s">
        <v>33</v>
      </c>
      <c r="AX299" s="13" t="s">
        <v>71</v>
      </c>
      <c r="AY299" s="157" t="s">
        <v>163</v>
      </c>
    </row>
    <row r="300" spans="2:65" s="12" customFormat="1" ht="10.199999999999999">
      <c r="B300" s="149"/>
      <c r="D300" s="150" t="s">
        <v>174</v>
      </c>
      <c r="E300" s="151" t="s">
        <v>19</v>
      </c>
      <c r="F300" s="152" t="s">
        <v>462</v>
      </c>
      <c r="H300" s="151" t="s">
        <v>19</v>
      </c>
      <c r="I300" s="153"/>
      <c r="L300" s="149"/>
      <c r="M300" s="154"/>
      <c r="T300" s="155"/>
      <c r="AT300" s="151" t="s">
        <v>174</v>
      </c>
      <c r="AU300" s="151" t="s">
        <v>81</v>
      </c>
      <c r="AV300" s="12" t="s">
        <v>79</v>
      </c>
      <c r="AW300" s="12" t="s">
        <v>33</v>
      </c>
      <c r="AX300" s="12" t="s">
        <v>71</v>
      </c>
      <c r="AY300" s="151" t="s">
        <v>163</v>
      </c>
    </row>
    <row r="301" spans="2:65" s="13" customFormat="1" ht="10.199999999999999">
      <c r="B301" s="156"/>
      <c r="D301" s="150" t="s">
        <v>174</v>
      </c>
      <c r="E301" s="157" t="s">
        <v>19</v>
      </c>
      <c r="F301" s="158" t="s">
        <v>513</v>
      </c>
      <c r="H301" s="159">
        <v>6.08</v>
      </c>
      <c r="I301" s="160"/>
      <c r="L301" s="156"/>
      <c r="M301" s="161"/>
      <c r="T301" s="162"/>
      <c r="AT301" s="157" t="s">
        <v>174</v>
      </c>
      <c r="AU301" s="157" t="s">
        <v>81</v>
      </c>
      <c r="AV301" s="13" t="s">
        <v>81</v>
      </c>
      <c r="AW301" s="13" t="s">
        <v>33</v>
      </c>
      <c r="AX301" s="13" t="s">
        <v>71</v>
      </c>
      <c r="AY301" s="157" t="s">
        <v>163</v>
      </c>
    </row>
    <row r="302" spans="2:65" s="12" customFormat="1" ht="10.199999999999999">
      <c r="B302" s="149"/>
      <c r="D302" s="150" t="s">
        <v>174</v>
      </c>
      <c r="E302" s="151" t="s">
        <v>19</v>
      </c>
      <c r="F302" s="152" t="s">
        <v>464</v>
      </c>
      <c r="H302" s="151" t="s">
        <v>19</v>
      </c>
      <c r="I302" s="153"/>
      <c r="L302" s="149"/>
      <c r="M302" s="154"/>
      <c r="T302" s="155"/>
      <c r="AT302" s="151" t="s">
        <v>174</v>
      </c>
      <c r="AU302" s="151" t="s">
        <v>81</v>
      </c>
      <c r="AV302" s="12" t="s">
        <v>79</v>
      </c>
      <c r="AW302" s="12" t="s">
        <v>33</v>
      </c>
      <c r="AX302" s="12" t="s">
        <v>71</v>
      </c>
      <c r="AY302" s="151" t="s">
        <v>163</v>
      </c>
    </row>
    <row r="303" spans="2:65" s="13" customFormat="1" ht="10.199999999999999">
      <c r="B303" s="156"/>
      <c r="D303" s="150" t="s">
        <v>174</v>
      </c>
      <c r="E303" s="157" t="s">
        <v>19</v>
      </c>
      <c r="F303" s="158" t="s">
        <v>514</v>
      </c>
      <c r="H303" s="159">
        <v>21</v>
      </c>
      <c r="I303" s="160"/>
      <c r="L303" s="156"/>
      <c r="M303" s="161"/>
      <c r="T303" s="162"/>
      <c r="AT303" s="157" t="s">
        <v>174</v>
      </c>
      <c r="AU303" s="157" t="s">
        <v>81</v>
      </c>
      <c r="AV303" s="13" t="s">
        <v>81</v>
      </c>
      <c r="AW303" s="13" t="s">
        <v>33</v>
      </c>
      <c r="AX303" s="13" t="s">
        <v>71</v>
      </c>
      <c r="AY303" s="157" t="s">
        <v>163</v>
      </c>
    </row>
    <row r="304" spans="2:65" s="14" customFormat="1" ht="10.199999999999999">
      <c r="B304" s="163"/>
      <c r="D304" s="150" t="s">
        <v>174</v>
      </c>
      <c r="E304" s="164" t="s">
        <v>19</v>
      </c>
      <c r="F304" s="165" t="s">
        <v>177</v>
      </c>
      <c r="H304" s="166">
        <v>67.7</v>
      </c>
      <c r="I304" s="167"/>
      <c r="L304" s="163"/>
      <c r="M304" s="168"/>
      <c r="T304" s="169"/>
      <c r="AT304" s="164" t="s">
        <v>174</v>
      </c>
      <c r="AU304" s="164" t="s">
        <v>81</v>
      </c>
      <c r="AV304" s="14" t="s">
        <v>170</v>
      </c>
      <c r="AW304" s="14" t="s">
        <v>33</v>
      </c>
      <c r="AX304" s="14" t="s">
        <v>79</v>
      </c>
      <c r="AY304" s="164" t="s">
        <v>163</v>
      </c>
    </row>
    <row r="305" spans="2:65" s="13" customFormat="1" ht="10.199999999999999">
      <c r="B305" s="156"/>
      <c r="D305" s="150" t="s">
        <v>174</v>
      </c>
      <c r="F305" s="158" t="s">
        <v>515</v>
      </c>
      <c r="H305" s="159">
        <v>74.47</v>
      </c>
      <c r="I305" s="160"/>
      <c r="L305" s="156"/>
      <c r="M305" s="161"/>
      <c r="T305" s="162"/>
      <c r="AT305" s="157" t="s">
        <v>174</v>
      </c>
      <c r="AU305" s="157" t="s">
        <v>81</v>
      </c>
      <c r="AV305" s="13" t="s">
        <v>81</v>
      </c>
      <c r="AW305" s="13" t="s">
        <v>4</v>
      </c>
      <c r="AX305" s="13" t="s">
        <v>79</v>
      </c>
      <c r="AY305" s="157" t="s">
        <v>163</v>
      </c>
    </row>
    <row r="306" spans="2:65" s="11" customFormat="1" ht="22.8" customHeight="1">
      <c r="B306" s="120"/>
      <c r="D306" s="121" t="s">
        <v>70</v>
      </c>
      <c r="E306" s="130" t="s">
        <v>319</v>
      </c>
      <c r="F306" s="130" t="s">
        <v>320</v>
      </c>
      <c r="I306" s="123"/>
      <c r="J306" s="131">
        <f>BK306</f>
        <v>0</v>
      </c>
      <c r="L306" s="120"/>
      <c r="M306" s="125"/>
      <c r="P306" s="126">
        <f>SUM(P307:P308)</f>
        <v>0</v>
      </c>
      <c r="R306" s="126">
        <f>SUM(R307:R308)</f>
        <v>0</v>
      </c>
      <c r="T306" s="127">
        <f>SUM(T307:T308)</f>
        <v>0</v>
      </c>
      <c r="AR306" s="121" t="s">
        <v>79</v>
      </c>
      <c r="AT306" s="128" t="s">
        <v>70</v>
      </c>
      <c r="AU306" s="128" t="s">
        <v>79</v>
      </c>
      <c r="AY306" s="121" t="s">
        <v>163</v>
      </c>
      <c r="BK306" s="129">
        <f>SUM(BK307:BK308)</f>
        <v>0</v>
      </c>
    </row>
    <row r="307" spans="2:65" s="1" customFormat="1" ht="37.799999999999997" customHeight="1">
      <c r="B307" s="33"/>
      <c r="C307" s="132" t="s">
        <v>283</v>
      </c>
      <c r="D307" s="132" t="s">
        <v>165</v>
      </c>
      <c r="E307" s="133" t="s">
        <v>321</v>
      </c>
      <c r="F307" s="134" t="s">
        <v>322</v>
      </c>
      <c r="G307" s="135" t="s">
        <v>225</v>
      </c>
      <c r="H307" s="136">
        <v>48.912999999999997</v>
      </c>
      <c r="I307" s="137"/>
      <c r="J307" s="138">
        <f>ROUND(I307*H307,2)</f>
        <v>0</v>
      </c>
      <c r="K307" s="134" t="s">
        <v>169</v>
      </c>
      <c r="L307" s="33"/>
      <c r="M307" s="139" t="s">
        <v>19</v>
      </c>
      <c r="N307" s="140" t="s">
        <v>42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170</v>
      </c>
      <c r="AT307" s="143" t="s">
        <v>165</v>
      </c>
      <c r="AU307" s="143" t="s">
        <v>81</v>
      </c>
      <c r="AY307" s="18" t="s">
        <v>163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79</v>
      </c>
      <c r="BK307" s="144">
        <f>ROUND(I307*H307,2)</f>
        <v>0</v>
      </c>
      <c r="BL307" s="18" t="s">
        <v>170</v>
      </c>
      <c r="BM307" s="143" t="s">
        <v>452</v>
      </c>
    </row>
    <row r="308" spans="2:65" s="1" customFormat="1" ht="10.199999999999999">
      <c r="B308" s="33"/>
      <c r="D308" s="145" t="s">
        <v>172</v>
      </c>
      <c r="F308" s="146" t="s">
        <v>324</v>
      </c>
      <c r="I308" s="147"/>
      <c r="L308" s="33"/>
      <c r="M308" s="148"/>
      <c r="T308" s="54"/>
      <c r="AT308" s="18" t="s">
        <v>172</v>
      </c>
      <c r="AU308" s="18" t="s">
        <v>81</v>
      </c>
    </row>
    <row r="309" spans="2:65" s="11" customFormat="1" ht="25.95" customHeight="1">
      <c r="B309" s="120"/>
      <c r="D309" s="121" t="s">
        <v>70</v>
      </c>
      <c r="E309" s="122" t="s">
        <v>281</v>
      </c>
      <c r="F309" s="122" t="s">
        <v>282</v>
      </c>
      <c r="I309" s="123"/>
      <c r="J309" s="124">
        <f>BK309</f>
        <v>0</v>
      </c>
      <c r="L309" s="120"/>
      <c r="M309" s="125"/>
      <c r="P309" s="126">
        <f>P310</f>
        <v>0</v>
      </c>
      <c r="R309" s="126">
        <f>R310</f>
        <v>0</v>
      </c>
      <c r="T309" s="127">
        <f>T310</f>
        <v>0</v>
      </c>
      <c r="AR309" s="121" t="s">
        <v>195</v>
      </c>
      <c r="AT309" s="128" t="s">
        <v>70</v>
      </c>
      <c r="AU309" s="128" t="s">
        <v>71</v>
      </c>
      <c r="AY309" s="121" t="s">
        <v>163</v>
      </c>
      <c r="BK309" s="129">
        <f>BK310</f>
        <v>0</v>
      </c>
    </row>
    <row r="310" spans="2:65" s="1" customFormat="1" ht="16.5" customHeight="1">
      <c r="B310" s="33"/>
      <c r="C310" s="132" t="s">
        <v>516</v>
      </c>
      <c r="D310" s="132" t="s">
        <v>165</v>
      </c>
      <c r="E310" s="133" t="s">
        <v>284</v>
      </c>
      <c r="F310" s="134" t="s">
        <v>285</v>
      </c>
      <c r="G310" s="135" t="s">
        <v>286</v>
      </c>
      <c r="H310" s="188"/>
      <c r="I310" s="137"/>
      <c r="J310" s="138">
        <f>ROUND(I310*H310,2)</f>
        <v>0</v>
      </c>
      <c r="K310" s="134" t="s">
        <v>19</v>
      </c>
      <c r="L310" s="33"/>
      <c r="M310" s="189" t="s">
        <v>19</v>
      </c>
      <c r="N310" s="190" t="s">
        <v>42</v>
      </c>
      <c r="O310" s="191"/>
      <c r="P310" s="192">
        <f>O310*H310</f>
        <v>0</v>
      </c>
      <c r="Q310" s="192">
        <v>0</v>
      </c>
      <c r="R310" s="192">
        <f>Q310*H310</f>
        <v>0</v>
      </c>
      <c r="S310" s="192">
        <v>0</v>
      </c>
      <c r="T310" s="193">
        <f>S310*H310</f>
        <v>0</v>
      </c>
      <c r="AR310" s="143" t="s">
        <v>170</v>
      </c>
      <c r="AT310" s="143" t="s">
        <v>165</v>
      </c>
      <c r="AU310" s="143" t="s">
        <v>79</v>
      </c>
      <c r="AY310" s="18" t="s">
        <v>163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79</v>
      </c>
      <c r="BK310" s="144">
        <f>ROUND(I310*H310,2)</f>
        <v>0</v>
      </c>
      <c r="BL310" s="18" t="s">
        <v>170</v>
      </c>
      <c r="BM310" s="143" t="s">
        <v>453</v>
      </c>
    </row>
    <row r="311" spans="2:65" s="1" customFormat="1" ht="6.9" customHeight="1"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33"/>
    </row>
  </sheetData>
  <sheetProtection algorithmName="SHA-512" hashValue="4EnpbO9XPh5DDslTkq1BniCwKKLyK6Acss3fzqpCOfsMveZK1NotF+aKz1ifVoZleAK2TD6J5idHc5wL6LsFcg==" saltValue="J7r3ftXMCCzogz/XKEq98leT4nCdJlNEp+YYb9FQDJLg0lgeN4keQJsUC4DQm0rdKijdIbOspAdS2A+LoFWw9w==" spinCount="100000" sheet="1" objects="1" scenarios="1" formatColumns="0" formatRows="0" autoFilter="0"/>
  <autoFilter ref="C91:K310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400-000000000000}"/>
    <hyperlink ref="F126" r:id="rId2" xr:uid="{00000000-0004-0000-0400-000001000000}"/>
    <hyperlink ref="F142" r:id="rId3" xr:uid="{00000000-0004-0000-0400-000002000000}"/>
    <hyperlink ref="F148" r:id="rId4" xr:uid="{00000000-0004-0000-0400-000003000000}"/>
    <hyperlink ref="F155" r:id="rId5" xr:uid="{00000000-0004-0000-0400-000004000000}"/>
    <hyperlink ref="F162" r:id="rId6" xr:uid="{00000000-0004-0000-0400-000005000000}"/>
    <hyperlink ref="F168" r:id="rId7" xr:uid="{00000000-0004-0000-0400-000006000000}"/>
    <hyperlink ref="F174" r:id="rId8" xr:uid="{00000000-0004-0000-0400-000007000000}"/>
    <hyperlink ref="F189" r:id="rId9" xr:uid="{00000000-0004-0000-0400-000008000000}"/>
    <hyperlink ref="F204" r:id="rId10" xr:uid="{00000000-0004-0000-0400-000009000000}"/>
    <hyperlink ref="F219" r:id="rId11" xr:uid="{00000000-0004-0000-0400-00000A000000}"/>
    <hyperlink ref="F234" r:id="rId12" xr:uid="{00000000-0004-0000-0400-00000B000000}"/>
    <hyperlink ref="F240" r:id="rId13" xr:uid="{00000000-0004-0000-0400-00000C000000}"/>
    <hyperlink ref="F246" r:id="rId14" xr:uid="{00000000-0004-0000-0400-00000D000000}"/>
    <hyperlink ref="F261" r:id="rId15" xr:uid="{00000000-0004-0000-0400-00000E000000}"/>
    <hyperlink ref="F277" r:id="rId16" xr:uid="{00000000-0004-0000-0400-00000F000000}"/>
    <hyperlink ref="F308" r:id="rId17" xr:uid="{00000000-0004-0000-04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3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517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ROUND(J94,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ROUND((SUM(BE94:BE332)),  2)</f>
        <v>0</v>
      </c>
      <c r="I35" s="94">
        <v>0.21</v>
      </c>
      <c r="J35" s="84">
        <f>ROUND(((SUM(BE94:BE332))*I35),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ROUND((SUM(BF94:BF332)),  2)</f>
        <v>0</v>
      </c>
      <c r="I36" s="94">
        <v>0.12</v>
      </c>
      <c r="J36" s="84">
        <f>ROUND(((SUM(BF94:BF332))*I36),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ROUND((SUM(BG94:BG332)),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ROUND((SUM(BH94:BH332)),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ROUND((SUM(BI94:BI332)),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0204 - Překážka 4 - Mini U - rampa s extensionem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J94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J96</f>
        <v>0</v>
      </c>
      <c r="L65" s="108"/>
    </row>
    <row r="66" spans="2:12" s="9" customFormat="1" ht="19.95" customHeight="1">
      <c r="B66" s="108"/>
      <c r="D66" s="109" t="s">
        <v>368</v>
      </c>
      <c r="E66" s="110"/>
      <c r="F66" s="110"/>
      <c r="G66" s="110"/>
      <c r="H66" s="110"/>
      <c r="I66" s="110"/>
      <c r="J66" s="111">
        <f>J143</f>
        <v>0</v>
      </c>
      <c r="L66" s="108"/>
    </row>
    <row r="67" spans="2:12" s="9" customFormat="1" ht="19.95" customHeight="1">
      <c r="B67" s="108"/>
      <c r="D67" s="109" t="s">
        <v>369</v>
      </c>
      <c r="E67" s="110"/>
      <c r="F67" s="110"/>
      <c r="G67" s="110"/>
      <c r="H67" s="110"/>
      <c r="I67" s="110"/>
      <c r="J67" s="111">
        <f>J248</f>
        <v>0</v>
      </c>
      <c r="L67" s="108"/>
    </row>
    <row r="68" spans="2:12" s="9" customFormat="1" ht="19.95" customHeight="1">
      <c r="B68" s="108"/>
      <c r="D68" s="109" t="s">
        <v>292</v>
      </c>
      <c r="E68" s="110"/>
      <c r="F68" s="110"/>
      <c r="G68" s="110"/>
      <c r="H68" s="110"/>
      <c r="I68" s="110"/>
      <c r="J68" s="111">
        <f>J279</f>
        <v>0</v>
      </c>
      <c r="L68" s="108"/>
    </row>
    <row r="69" spans="2:12" s="8" customFormat="1" ht="24.9" customHeight="1">
      <c r="B69" s="104"/>
      <c r="D69" s="105" t="s">
        <v>293</v>
      </c>
      <c r="E69" s="106"/>
      <c r="F69" s="106"/>
      <c r="G69" s="106"/>
      <c r="H69" s="106"/>
      <c r="I69" s="106"/>
      <c r="J69" s="107">
        <f>J282</f>
        <v>0</v>
      </c>
      <c r="L69" s="104"/>
    </row>
    <row r="70" spans="2:12" s="9" customFormat="1" ht="19.95" customHeight="1">
      <c r="B70" s="108"/>
      <c r="D70" s="109" t="s">
        <v>294</v>
      </c>
      <c r="E70" s="110"/>
      <c r="F70" s="110"/>
      <c r="G70" s="110"/>
      <c r="H70" s="110"/>
      <c r="I70" s="110"/>
      <c r="J70" s="111">
        <f>J283</f>
        <v>0</v>
      </c>
      <c r="L70" s="108"/>
    </row>
    <row r="71" spans="2:12" s="9" customFormat="1" ht="19.95" customHeight="1">
      <c r="B71" s="108"/>
      <c r="D71" s="109" t="s">
        <v>295</v>
      </c>
      <c r="E71" s="110"/>
      <c r="F71" s="110"/>
      <c r="G71" s="110"/>
      <c r="H71" s="110"/>
      <c r="I71" s="110"/>
      <c r="J71" s="111">
        <f>J306</f>
        <v>0</v>
      </c>
      <c r="L71" s="108"/>
    </row>
    <row r="72" spans="2:12" s="8" customFormat="1" ht="24.9" customHeight="1">
      <c r="B72" s="104"/>
      <c r="D72" s="105" t="s">
        <v>147</v>
      </c>
      <c r="E72" s="106"/>
      <c r="F72" s="106"/>
      <c r="G72" s="106"/>
      <c r="H72" s="106"/>
      <c r="I72" s="106"/>
      <c r="J72" s="107">
        <f>J331</f>
        <v>0</v>
      </c>
      <c r="L72" s="104"/>
    </row>
    <row r="73" spans="2:12" s="1" customFormat="1" ht="21.75" customHeight="1">
      <c r="B73" s="33"/>
      <c r="L73" s="33"/>
    </row>
    <row r="74" spans="2:12" s="1" customFormat="1" ht="6.9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" customHeight="1">
      <c r="B79" s="33"/>
      <c r="C79" s="22" t="s">
        <v>148</v>
      </c>
      <c r="L79" s="33"/>
    </row>
    <row r="80" spans="2:12" s="1" customFormat="1" ht="6.9" customHeight="1">
      <c r="B80" s="33"/>
      <c r="L80" s="33"/>
    </row>
    <row r="81" spans="2:63" s="1" customFormat="1" ht="12" customHeight="1">
      <c r="B81" s="33"/>
      <c r="C81" s="28" t="s">
        <v>16</v>
      </c>
      <c r="L81" s="33"/>
    </row>
    <row r="82" spans="2:63" s="1" customFormat="1" ht="16.5" customHeight="1">
      <c r="B82" s="33"/>
      <c r="E82" s="323" t="str">
        <f>E7</f>
        <v>Novostavba skateparkového hřiště, Bystřice pod Hostýnem revize</v>
      </c>
      <c r="F82" s="324"/>
      <c r="G82" s="324"/>
      <c r="H82" s="324"/>
      <c r="L82" s="33"/>
    </row>
    <row r="83" spans="2:63" ht="12" customHeight="1">
      <c r="B83" s="21"/>
      <c r="C83" s="28" t="s">
        <v>138</v>
      </c>
      <c r="L83" s="21"/>
    </row>
    <row r="84" spans="2:63" s="1" customFormat="1" ht="16.5" customHeight="1">
      <c r="B84" s="33"/>
      <c r="E84" s="323" t="s">
        <v>288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289</v>
      </c>
      <c r="L85" s="33"/>
    </row>
    <row r="86" spans="2:63" s="1" customFormat="1" ht="16.5" customHeight="1">
      <c r="B86" s="33"/>
      <c r="E86" s="287" t="str">
        <f>E11</f>
        <v>0204 - Překážka 4 - Mini U - rampa s extensionem</v>
      </c>
      <c r="F86" s="325"/>
      <c r="G86" s="325"/>
      <c r="H86" s="325"/>
      <c r="L86" s="33"/>
    </row>
    <row r="87" spans="2:63" s="1" customFormat="1" ht="6.9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F14</f>
        <v xml:space="preserve"> </v>
      </c>
      <c r="I88" s="28" t="s">
        <v>23</v>
      </c>
      <c r="J88" s="50" t="str">
        <f>IF(J14="","",J14)</f>
        <v>9. 3. 2026</v>
      </c>
      <c r="L88" s="33"/>
    </row>
    <row r="89" spans="2:63" s="1" customFormat="1" ht="6.9" customHeight="1">
      <c r="B89" s="33"/>
      <c r="L89" s="33"/>
    </row>
    <row r="90" spans="2:63" s="1" customFormat="1" ht="25.65" customHeight="1">
      <c r="B90" s="33"/>
      <c r="C90" s="28" t="s">
        <v>25</v>
      </c>
      <c r="F90" s="26" t="str">
        <f>E17</f>
        <v>Město Bystřice pod Hostýnem</v>
      </c>
      <c r="I90" s="28" t="s">
        <v>31</v>
      </c>
      <c r="J90" s="31" t="str">
        <f>E23</f>
        <v>Michal Langoš, Hranice na Moravě</v>
      </c>
      <c r="L90" s="33"/>
    </row>
    <row r="91" spans="2:63" s="1" customFormat="1" ht="15.15" customHeight="1">
      <c r="B91" s="33"/>
      <c r="C91" s="28" t="s">
        <v>29</v>
      </c>
      <c r="F91" s="26" t="str">
        <f>IF(E20="","",E20)</f>
        <v>Vyplň údaj</v>
      </c>
      <c r="I91" s="28" t="s">
        <v>34</v>
      </c>
      <c r="J91" s="31" t="str">
        <f>E26</f>
        <v xml:space="preserve"> 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149</v>
      </c>
      <c r="D93" s="114" t="s">
        <v>56</v>
      </c>
      <c r="E93" s="114" t="s">
        <v>52</v>
      </c>
      <c r="F93" s="114" t="s">
        <v>53</v>
      </c>
      <c r="G93" s="114" t="s">
        <v>150</v>
      </c>
      <c r="H93" s="114" t="s">
        <v>151</v>
      </c>
      <c r="I93" s="114" t="s">
        <v>152</v>
      </c>
      <c r="J93" s="114" t="s">
        <v>142</v>
      </c>
      <c r="K93" s="115" t="s">
        <v>153</v>
      </c>
      <c r="L93" s="112"/>
      <c r="M93" s="57" t="s">
        <v>19</v>
      </c>
      <c r="N93" s="58" t="s">
        <v>41</v>
      </c>
      <c r="O93" s="58" t="s">
        <v>154</v>
      </c>
      <c r="P93" s="58" t="s">
        <v>155</v>
      </c>
      <c r="Q93" s="58" t="s">
        <v>156</v>
      </c>
      <c r="R93" s="58" t="s">
        <v>157</v>
      </c>
      <c r="S93" s="58" t="s">
        <v>158</v>
      </c>
      <c r="T93" s="59" t="s">
        <v>159</v>
      </c>
    </row>
    <row r="94" spans="2:63" s="1" customFormat="1" ht="22.8" customHeight="1">
      <c r="B94" s="33"/>
      <c r="C94" s="62" t="s">
        <v>160</v>
      </c>
      <c r="J94" s="116">
        <f>BK94</f>
        <v>0</v>
      </c>
      <c r="L94" s="33"/>
      <c r="M94" s="60"/>
      <c r="N94" s="51"/>
      <c r="O94" s="51"/>
      <c r="P94" s="117">
        <f>P95+P282+P331</f>
        <v>0</v>
      </c>
      <c r="Q94" s="51"/>
      <c r="R94" s="117">
        <f>R95+R282+R331</f>
        <v>40.771825759999999</v>
      </c>
      <c r="S94" s="51"/>
      <c r="T94" s="118">
        <f>T95+T282+T331</f>
        <v>0</v>
      </c>
      <c r="AT94" s="18" t="s">
        <v>70</v>
      </c>
      <c r="AU94" s="18" t="s">
        <v>143</v>
      </c>
      <c r="BK94" s="119">
        <f>BK95+BK282+BK331</f>
        <v>0</v>
      </c>
    </row>
    <row r="95" spans="2:63" s="11" customFormat="1" ht="25.95" customHeight="1">
      <c r="B95" s="120"/>
      <c r="D95" s="121" t="s">
        <v>70</v>
      </c>
      <c r="E95" s="122" t="s">
        <v>161</v>
      </c>
      <c r="F95" s="122" t="s">
        <v>162</v>
      </c>
      <c r="I95" s="123"/>
      <c r="J95" s="124">
        <f>BK95</f>
        <v>0</v>
      </c>
      <c r="L95" s="120"/>
      <c r="M95" s="125"/>
      <c r="P95" s="126">
        <f>P96+P143+P248+P279</f>
        <v>0</v>
      </c>
      <c r="R95" s="126">
        <f>R96+R143+R248+R279</f>
        <v>40.63955876</v>
      </c>
      <c r="T95" s="127">
        <f>T96+T143+T248+T279</f>
        <v>0</v>
      </c>
      <c r="AR95" s="121" t="s">
        <v>79</v>
      </c>
      <c r="AT95" s="128" t="s">
        <v>70</v>
      </c>
      <c r="AU95" s="128" t="s">
        <v>71</v>
      </c>
      <c r="AY95" s="121" t="s">
        <v>163</v>
      </c>
      <c r="BK95" s="129">
        <f>BK96+BK143+BK248+BK279</f>
        <v>0</v>
      </c>
    </row>
    <row r="96" spans="2:63" s="11" customFormat="1" ht="22.8" customHeight="1">
      <c r="B96" s="120"/>
      <c r="D96" s="121" t="s">
        <v>70</v>
      </c>
      <c r="E96" s="130" t="s">
        <v>81</v>
      </c>
      <c r="F96" s="130" t="s">
        <v>296</v>
      </c>
      <c r="I96" s="123"/>
      <c r="J96" s="131">
        <f>BK96</f>
        <v>0</v>
      </c>
      <c r="L96" s="120"/>
      <c r="M96" s="125"/>
      <c r="P96" s="126">
        <f>SUM(P97:P142)</f>
        <v>0</v>
      </c>
      <c r="R96" s="126">
        <f>SUM(R97:R142)</f>
        <v>24.941131200000001</v>
      </c>
      <c r="T96" s="127">
        <f>SUM(T97:T142)</f>
        <v>0</v>
      </c>
      <c r="AR96" s="121" t="s">
        <v>79</v>
      </c>
      <c r="AT96" s="128" t="s">
        <v>70</v>
      </c>
      <c r="AU96" s="128" t="s">
        <v>79</v>
      </c>
      <c r="AY96" s="121" t="s">
        <v>163</v>
      </c>
      <c r="BK96" s="129">
        <f>SUM(BK97:BK142)</f>
        <v>0</v>
      </c>
    </row>
    <row r="97" spans="2:65" s="1" customFormat="1" ht="24.15" customHeight="1">
      <c r="B97" s="33"/>
      <c r="C97" s="132" t="s">
        <v>79</v>
      </c>
      <c r="D97" s="132" t="s">
        <v>165</v>
      </c>
      <c r="E97" s="133" t="s">
        <v>370</v>
      </c>
      <c r="F97" s="134" t="s">
        <v>371</v>
      </c>
      <c r="G97" s="135" t="s">
        <v>185</v>
      </c>
      <c r="H97" s="136">
        <v>38.46</v>
      </c>
      <c r="I97" s="137"/>
      <c r="J97" s="138">
        <f>ROUND(I97*H97,2)</f>
        <v>0</v>
      </c>
      <c r="K97" s="134" t="s">
        <v>169</v>
      </c>
      <c r="L97" s="33"/>
      <c r="M97" s="139" t="s">
        <v>19</v>
      </c>
      <c r="N97" s="140" t="s">
        <v>42</v>
      </c>
      <c r="P97" s="141">
        <f>O97*H97</f>
        <v>0</v>
      </c>
      <c r="Q97" s="141">
        <v>1.3999999999999999E-4</v>
      </c>
      <c r="R97" s="141">
        <f>Q97*H97</f>
        <v>5.3843999999999993E-3</v>
      </c>
      <c r="S97" s="141">
        <v>0</v>
      </c>
      <c r="T97" s="142">
        <f>S97*H97</f>
        <v>0</v>
      </c>
      <c r="AR97" s="143" t="s">
        <v>170</v>
      </c>
      <c r="AT97" s="143" t="s">
        <v>165</v>
      </c>
      <c r="AU97" s="143" t="s">
        <v>81</v>
      </c>
      <c r="AY97" s="18" t="s">
        <v>163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170</v>
      </c>
      <c r="BM97" s="143" t="s">
        <v>372</v>
      </c>
    </row>
    <row r="98" spans="2:65" s="1" customFormat="1" ht="10.199999999999999">
      <c r="B98" s="33"/>
      <c r="D98" s="145" t="s">
        <v>172</v>
      </c>
      <c r="F98" s="146" t="s">
        <v>373</v>
      </c>
      <c r="I98" s="147"/>
      <c r="L98" s="33"/>
      <c r="M98" s="148"/>
      <c r="T98" s="54"/>
      <c r="AT98" s="18" t="s">
        <v>172</v>
      </c>
      <c r="AU98" s="18" t="s">
        <v>81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518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375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519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520</v>
      </c>
      <c r="H102" s="159">
        <v>13.38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521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522</v>
      </c>
      <c r="H104" s="159">
        <v>4.18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523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524</v>
      </c>
      <c r="H106" s="159">
        <v>11.78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525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3" customFormat="1" ht="10.199999999999999">
      <c r="B108" s="156"/>
      <c r="D108" s="150" t="s">
        <v>174</v>
      </c>
      <c r="E108" s="157" t="s">
        <v>19</v>
      </c>
      <c r="F108" s="158" t="s">
        <v>526</v>
      </c>
      <c r="H108" s="159">
        <v>1.81</v>
      </c>
      <c r="I108" s="160"/>
      <c r="L108" s="156"/>
      <c r="M108" s="161"/>
      <c r="T108" s="162"/>
      <c r="AT108" s="157" t="s">
        <v>174</v>
      </c>
      <c r="AU108" s="157" t="s">
        <v>81</v>
      </c>
      <c r="AV108" s="13" t="s">
        <v>81</v>
      </c>
      <c r="AW108" s="13" t="s">
        <v>33</v>
      </c>
      <c r="AX108" s="13" t="s">
        <v>71</v>
      </c>
      <c r="AY108" s="157" t="s">
        <v>163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527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3" customFormat="1" ht="10.199999999999999">
      <c r="B110" s="156"/>
      <c r="D110" s="150" t="s">
        <v>174</v>
      </c>
      <c r="E110" s="157" t="s">
        <v>19</v>
      </c>
      <c r="F110" s="158" t="s">
        <v>528</v>
      </c>
      <c r="H110" s="159">
        <v>7.31</v>
      </c>
      <c r="I110" s="160"/>
      <c r="L110" s="156"/>
      <c r="M110" s="161"/>
      <c r="T110" s="162"/>
      <c r="AT110" s="157" t="s">
        <v>174</v>
      </c>
      <c r="AU110" s="157" t="s">
        <v>81</v>
      </c>
      <c r="AV110" s="13" t="s">
        <v>81</v>
      </c>
      <c r="AW110" s="13" t="s">
        <v>33</v>
      </c>
      <c r="AX110" s="13" t="s">
        <v>71</v>
      </c>
      <c r="AY110" s="157" t="s">
        <v>163</v>
      </c>
    </row>
    <row r="111" spans="2:65" s="14" customFormat="1" ht="10.199999999999999">
      <c r="B111" s="163"/>
      <c r="D111" s="150" t="s">
        <v>174</v>
      </c>
      <c r="E111" s="164" t="s">
        <v>19</v>
      </c>
      <c r="F111" s="165" t="s">
        <v>177</v>
      </c>
      <c r="H111" s="166">
        <v>38.46</v>
      </c>
      <c r="I111" s="167"/>
      <c r="L111" s="163"/>
      <c r="M111" s="168"/>
      <c r="T111" s="169"/>
      <c r="AT111" s="164" t="s">
        <v>174</v>
      </c>
      <c r="AU111" s="164" t="s">
        <v>81</v>
      </c>
      <c r="AV111" s="14" t="s">
        <v>170</v>
      </c>
      <c r="AW111" s="14" t="s">
        <v>33</v>
      </c>
      <c r="AX111" s="14" t="s">
        <v>79</v>
      </c>
      <c r="AY111" s="164" t="s">
        <v>163</v>
      </c>
    </row>
    <row r="112" spans="2:65" s="1" customFormat="1" ht="16.5" customHeight="1">
      <c r="B112" s="33"/>
      <c r="C112" s="178" t="s">
        <v>81</v>
      </c>
      <c r="D112" s="178" t="s">
        <v>241</v>
      </c>
      <c r="E112" s="179" t="s">
        <v>383</v>
      </c>
      <c r="F112" s="180" t="s">
        <v>384</v>
      </c>
      <c r="G112" s="181" t="s">
        <v>185</v>
      </c>
      <c r="H112" s="182">
        <v>45.555999999999997</v>
      </c>
      <c r="I112" s="183"/>
      <c r="J112" s="184">
        <f>ROUND(I112*H112,2)</f>
        <v>0</v>
      </c>
      <c r="K112" s="180" t="s">
        <v>169</v>
      </c>
      <c r="L112" s="185"/>
      <c r="M112" s="186" t="s">
        <v>19</v>
      </c>
      <c r="N112" s="187" t="s">
        <v>42</v>
      </c>
      <c r="P112" s="141">
        <f>O112*H112</f>
        <v>0</v>
      </c>
      <c r="Q112" s="141">
        <v>2.9999999999999997E-4</v>
      </c>
      <c r="R112" s="141">
        <f>Q112*H112</f>
        <v>1.3666799999999998E-2</v>
      </c>
      <c r="S112" s="141">
        <v>0</v>
      </c>
      <c r="T112" s="142">
        <f>S112*H112</f>
        <v>0</v>
      </c>
      <c r="AR112" s="143" t="s">
        <v>176</v>
      </c>
      <c r="AT112" s="143" t="s">
        <v>241</v>
      </c>
      <c r="AU112" s="143" t="s">
        <v>81</v>
      </c>
      <c r="AY112" s="18" t="s">
        <v>163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79</v>
      </c>
      <c r="BK112" s="144">
        <f>ROUND(I112*H112,2)</f>
        <v>0</v>
      </c>
      <c r="BL112" s="18" t="s">
        <v>170</v>
      </c>
      <c r="BM112" s="143" t="s">
        <v>385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518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2" customFormat="1" ht="10.199999999999999">
      <c r="B114" s="149"/>
      <c r="D114" s="150" t="s">
        <v>174</v>
      </c>
      <c r="E114" s="151" t="s">
        <v>19</v>
      </c>
      <c r="F114" s="152" t="s">
        <v>375</v>
      </c>
      <c r="H114" s="151" t="s">
        <v>19</v>
      </c>
      <c r="I114" s="153"/>
      <c r="L114" s="149"/>
      <c r="M114" s="154"/>
      <c r="T114" s="155"/>
      <c r="AT114" s="151" t="s">
        <v>174</v>
      </c>
      <c r="AU114" s="151" t="s">
        <v>81</v>
      </c>
      <c r="AV114" s="12" t="s">
        <v>79</v>
      </c>
      <c r="AW114" s="12" t="s">
        <v>33</v>
      </c>
      <c r="AX114" s="12" t="s">
        <v>71</v>
      </c>
      <c r="AY114" s="151" t="s">
        <v>163</v>
      </c>
    </row>
    <row r="115" spans="2:65" s="12" customFormat="1" ht="10.199999999999999">
      <c r="B115" s="149"/>
      <c r="D115" s="150" t="s">
        <v>174</v>
      </c>
      <c r="E115" s="151" t="s">
        <v>19</v>
      </c>
      <c r="F115" s="152" t="s">
        <v>519</v>
      </c>
      <c r="H115" s="151" t="s">
        <v>19</v>
      </c>
      <c r="I115" s="153"/>
      <c r="L115" s="149"/>
      <c r="M115" s="154"/>
      <c r="T115" s="155"/>
      <c r="AT115" s="151" t="s">
        <v>174</v>
      </c>
      <c r="AU115" s="151" t="s">
        <v>81</v>
      </c>
      <c r="AV115" s="12" t="s">
        <v>79</v>
      </c>
      <c r="AW115" s="12" t="s">
        <v>33</v>
      </c>
      <c r="AX115" s="12" t="s">
        <v>71</v>
      </c>
      <c r="AY115" s="151" t="s">
        <v>163</v>
      </c>
    </row>
    <row r="116" spans="2:65" s="13" customFormat="1" ht="10.199999999999999">
      <c r="B116" s="156"/>
      <c r="D116" s="150" t="s">
        <v>174</v>
      </c>
      <c r="E116" s="157" t="s">
        <v>19</v>
      </c>
      <c r="F116" s="158" t="s">
        <v>520</v>
      </c>
      <c r="H116" s="159">
        <v>13.38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33</v>
      </c>
      <c r="AX116" s="13" t="s">
        <v>71</v>
      </c>
      <c r="AY116" s="157" t="s">
        <v>163</v>
      </c>
    </row>
    <row r="117" spans="2:65" s="12" customFormat="1" ht="10.199999999999999">
      <c r="B117" s="149"/>
      <c r="D117" s="150" t="s">
        <v>174</v>
      </c>
      <c r="E117" s="151" t="s">
        <v>19</v>
      </c>
      <c r="F117" s="152" t="s">
        <v>521</v>
      </c>
      <c r="H117" s="151" t="s">
        <v>19</v>
      </c>
      <c r="I117" s="153"/>
      <c r="L117" s="149"/>
      <c r="M117" s="154"/>
      <c r="T117" s="155"/>
      <c r="AT117" s="151" t="s">
        <v>174</v>
      </c>
      <c r="AU117" s="151" t="s">
        <v>81</v>
      </c>
      <c r="AV117" s="12" t="s">
        <v>79</v>
      </c>
      <c r="AW117" s="12" t="s">
        <v>33</v>
      </c>
      <c r="AX117" s="12" t="s">
        <v>71</v>
      </c>
      <c r="AY117" s="151" t="s">
        <v>163</v>
      </c>
    </row>
    <row r="118" spans="2:65" s="13" customFormat="1" ht="10.199999999999999">
      <c r="B118" s="156"/>
      <c r="D118" s="150" t="s">
        <v>174</v>
      </c>
      <c r="E118" s="157" t="s">
        <v>19</v>
      </c>
      <c r="F118" s="158" t="s">
        <v>522</v>
      </c>
      <c r="H118" s="159">
        <v>4.18</v>
      </c>
      <c r="I118" s="160"/>
      <c r="L118" s="156"/>
      <c r="M118" s="161"/>
      <c r="T118" s="162"/>
      <c r="AT118" s="157" t="s">
        <v>174</v>
      </c>
      <c r="AU118" s="157" t="s">
        <v>81</v>
      </c>
      <c r="AV118" s="13" t="s">
        <v>81</v>
      </c>
      <c r="AW118" s="13" t="s">
        <v>33</v>
      </c>
      <c r="AX118" s="13" t="s">
        <v>71</v>
      </c>
      <c r="AY118" s="157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523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524</v>
      </c>
      <c r="H120" s="159">
        <v>11.78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525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526</v>
      </c>
      <c r="H122" s="159">
        <v>1.81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527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528</v>
      </c>
      <c r="H124" s="159">
        <v>7.31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4" customFormat="1" ht="10.199999999999999">
      <c r="B125" s="163"/>
      <c r="D125" s="150" t="s">
        <v>174</v>
      </c>
      <c r="E125" s="164" t="s">
        <v>19</v>
      </c>
      <c r="F125" s="165" t="s">
        <v>177</v>
      </c>
      <c r="H125" s="166">
        <v>38.46</v>
      </c>
      <c r="I125" s="167"/>
      <c r="L125" s="163"/>
      <c r="M125" s="168"/>
      <c r="T125" s="169"/>
      <c r="AT125" s="164" t="s">
        <v>174</v>
      </c>
      <c r="AU125" s="164" t="s">
        <v>81</v>
      </c>
      <c r="AV125" s="14" t="s">
        <v>170</v>
      </c>
      <c r="AW125" s="14" t="s">
        <v>33</v>
      </c>
      <c r="AX125" s="14" t="s">
        <v>79</v>
      </c>
      <c r="AY125" s="164" t="s">
        <v>163</v>
      </c>
    </row>
    <row r="126" spans="2:65" s="13" customFormat="1" ht="10.199999999999999">
      <c r="B126" s="156"/>
      <c r="D126" s="150" t="s">
        <v>174</v>
      </c>
      <c r="F126" s="158" t="s">
        <v>529</v>
      </c>
      <c r="H126" s="159">
        <v>45.555999999999997</v>
      </c>
      <c r="I126" s="160"/>
      <c r="L126" s="156"/>
      <c r="M126" s="161"/>
      <c r="T126" s="162"/>
      <c r="AT126" s="157" t="s">
        <v>174</v>
      </c>
      <c r="AU126" s="157" t="s">
        <v>81</v>
      </c>
      <c r="AV126" s="13" t="s">
        <v>81</v>
      </c>
      <c r="AW126" s="13" t="s">
        <v>4</v>
      </c>
      <c r="AX126" s="13" t="s">
        <v>79</v>
      </c>
      <c r="AY126" s="157" t="s">
        <v>163</v>
      </c>
    </row>
    <row r="127" spans="2:65" s="1" customFormat="1" ht="16.5" customHeight="1">
      <c r="B127" s="33"/>
      <c r="C127" s="132" t="s">
        <v>182</v>
      </c>
      <c r="D127" s="132" t="s">
        <v>165</v>
      </c>
      <c r="E127" s="133" t="s">
        <v>387</v>
      </c>
      <c r="F127" s="134" t="s">
        <v>388</v>
      </c>
      <c r="G127" s="135" t="s">
        <v>191</v>
      </c>
      <c r="H127" s="136">
        <v>11.538</v>
      </c>
      <c r="I127" s="137"/>
      <c r="J127" s="138">
        <f>ROUND(I127*H127,2)</f>
        <v>0</v>
      </c>
      <c r="K127" s="134" t="s">
        <v>169</v>
      </c>
      <c r="L127" s="33"/>
      <c r="M127" s="139" t="s">
        <v>19</v>
      </c>
      <c r="N127" s="140" t="s">
        <v>42</v>
      </c>
      <c r="P127" s="141">
        <f>O127*H127</f>
        <v>0</v>
      </c>
      <c r="Q127" s="141">
        <v>2.16</v>
      </c>
      <c r="R127" s="141">
        <f>Q127*H127</f>
        <v>24.922080000000001</v>
      </c>
      <c r="S127" s="141">
        <v>0</v>
      </c>
      <c r="T127" s="142">
        <f>S127*H127</f>
        <v>0</v>
      </c>
      <c r="AR127" s="143" t="s">
        <v>170</v>
      </c>
      <c r="AT127" s="143" t="s">
        <v>165</v>
      </c>
      <c r="AU127" s="143" t="s">
        <v>81</v>
      </c>
      <c r="AY127" s="18" t="s">
        <v>163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79</v>
      </c>
      <c r="BK127" s="144">
        <f>ROUND(I127*H127,2)</f>
        <v>0</v>
      </c>
      <c r="BL127" s="18" t="s">
        <v>170</v>
      </c>
      <c r="BM127" s="143" t="s">
        <v>389</v>
      </c>
    </row>
    <row r="128" spans="2:65" s="1" customFormat="1" ht="10.199999999999999">
      <c r="B128" s="33"/>
      <c r="D128" s="145" t="s">
        <v>172</v>
      </c>
      <c r="F128" s="146" t="s">
        <v>390</v>
      </c>
      <c r="I128" s="147"/>
      <c r="L128" s="33"/>
      <c r="M128" s="148"/>
      <c r="T128" s="54"/>
      <c r="AT128" s="18" t="s">
        <v>172</v>
      </c>
      <c r="AU128" s="18" t="s">
        <v>81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518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530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375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519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531</v>
      </c>
      <c r="H133" s="159">
        <v>4.0140000000000002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2" customFormat="1" ht="10.199999999999999">
      <c r="B134" s="149"/>
      <c r="D134" s="150" t="s">
        <v>174</v>
      </c>
      <c r="E134" s="151" t="s">
        <v>19</v>
      </c>
      <c r="F134" s="152" t="s">
        <v>521</v>
      </c>
      <c r="H134" s="151" t="s">
        <v>19</v>
      </c>
      <c r="I134" s="153"/>
      <c r="L134" s="149"/>
      <c r="M134" s="154"/>
      <c r="T134" s="155"/>
      <c r="AT134" s="151" t="s">
        <v>174</v>
      </c>
      <c r="AU134" s="151" t="s">
        <v>81</v>
      </c>
      <c r="AV134" s="12" t="s">
        <v>79</v>
      </c>
      <c r="AW134" s="12" t="s">
        <v>33</v>
      </c>
      <c r="AX134" s="12" t="s">
        <v>71</v>
      </c>
      <c r="AY134" s="151" t="s">
        <v>163</v>
      </c>
    </row>
    <row r="135" spans="2:65" s="13" customFormat="1" ht="10.199999999999999">
      <c r="B135" s="156"/>
      <c r="D135" s="150" t="s">
        <v>174</v>
      </c>
      <c r="E135" s="157" t="s">
        <v>19</v>
      </c>
      <c r="F135" s="158" t="s">
        <v>532</v>
      </c>
      <c r="H135" s="159">
        <v>1.254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33</v>
      </c>
      <c r="AX135" s="13" t="s">
        <v>71</v>
      </c>
      <c r="AY135" s="157" t="s">
        <v>163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523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3" customFormat="1" ht="10.199999999999999">
      <c r="B137" s="156"/>
      <c r="D137" s="150" t="s">
        <v>174</v>
      </c>
      <c r="E137" s="157" t="s">
        <v>19</v>
      </c>
      <c r="F137" s="158" t="s">
        <v>533</v>
      </c>
      <c r="H137" s="159">
        <v>3.5339999999999998</v>
      </c>
      <c r="I137" s="160"/>
      <c r="L137" s="156"/>
      <c r="M137" s="161"/>
      <c r="T137" s="162"/>
      <c r="AT137" s="157" t="s">
        <v>174</v>
      </c>
      <c r="AU137" s="157" t="s">
        <v>81</v>
      </c>
      <c r="AV137" s="13" t="s">
        <v>81</v>
      </c>
      <c r="AW137" s="13" t="s">
        <v>33</v>
      </c>
      <c r="AX137" s="13" t="s">
        <v>71</v>
      </c>
      <c r="AY137" s="157" t="s">
        <v>163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525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3" customFormat="1" ht="10.199999999999999">
      <c r="B139" s="156"/>
      <c r="D139" s="150" t="s">
        <v>174</v>
      </c>
      <c r="E139" s="157" t="s">
        <v>19</v>
      </c>
      <c r="F139" s="158" t="s">
        <v>534</v>
      </c>
      <c r="H139" s="159">
        <v>0.54300000000000004</v>
      </c>
      <c r="I139" s="160"/>
      <c r="L139" s="156"/>
      <c r="M139" s="161"/>
      <c r="T139" s="162"/>
      <c r="AT139" s="157" t="s">
        <v>174</v>
      </c>
      <c r="AU139" s="157" t="s">
        <v>81</v>
      </c>
      <c r="AV139" s="13" t="s">
        <v>81</v>
      </c>
      <c r="AW139" s="13" t="s">
        <v>33</v>
      </c>
      <c r="AX139" s="13" t="s">
        <v>71</v>
      </c>
      <c r="AY139" s="157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527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3" customFormat="1" ht="10.199999999999999">
      <c r="B141" s="156"/>
      <c r="D141" s="150" t="s">
        <v>174</v>
      </c>
      <c r="E141" s="157" t="s">
        <v>19</v>
      </c>
      <c r="F141" s="158" t="s">
        <v>535</v>
      </c>
      <c r="H141" s="159">
        <v>2.1930000000000001</v>
      </c>
      <c r="I141" s="160"/>
      <c r="L141" s="156"/>
      <c r="M141" s="161"/>
      <c r="T141" s="162"/>
      <c r="AT141" s="157" t="s">
        <v>174</v>
      </c>
      <c r="AU141" s="157" t="s">
        <v>81</v>
      </c>
      <c r="AV141" s="13" t="s">
        <v>81</v>
      </c>
      <c r="AW141" s="13" t="s">
        <v>33</v>
      </c>
      <c r="AX141" s="13" t="s">
        <v>71</v>
      </c>
      <c r="AY141" s="157" t="s">
        <v>163</v>
      </c>
    </row>
    <row r="142" spans="2:65" s="14" customFormat="1" ht="10.199999999999999">
      <c r="B142" s="163"/>
      <c r="D142" s="150" t="s">
        <v>174</v>
      </c>
      <c r="E142" s="164" t="s">
        <v>19</v>
      </c>
      <c r="F142" s="165" t="s">
        <v>177</v>
      </c>
      <c r="H142" s="166">
        <v>11.537999999999998</v>
      </c>
      <c r="I142" s="167"/>
      <c r="L142" s="163"/>
      <c r="M142" s="168"/>
      <c r="T142" s="169"/>
      <c r="AT142" s="164" t="s">
        <v>174</v>
      </c>
      <c r="AU142" s="164" t="s">
        <v>81</v>
      </c>
      <c r="AV142" s="14" t="s">
        <v>170</v>
      </c>
      <c r="AW142" s="14" t="s">
        <v>33</v>
      </c>
      <c r="AX142" s="14" t="s">
        <v>79</v>
      </c>
      <c r="AY142" s="164" t="s">
        <v>163</v>
      </c>
    </row>
    <row r="143" spans="2:65" s="11" customFormat="1" ht="22.8" customHeight="1">
      <c r="B143" s="120"/>
      <c r="D143" s="121" t="s">
        <v>70</v>
      </c>
      <c r="E143" s="130" t="s">
        <v>201</v>
      </c>
      <c r="F143" s="130" t="s">
        <v>394</v>
      </c>
      <c r="I143" s="123"/>
      <c r="J143" s="131">
        <f>BK143</f>
        <v>0</v>
      </c>
      <c r="L143" s="120"/>
      <c r="M143" s="125"/>
      <c r="P143" s="126">
        <f>SUM(P144:P247)</f>
        <v>0</v>
      </c>
      <c r="R143" s="126">
        <f>SUM(R144:R247)</f>
        <v>15.69611956</v>
      </c>
      <c r="T143" s="127">
        <f>SUM(T144:T247)</f>
        <v>0</v>
      </c>
      <c r="AR143" s="121" t="s">
        <v>79</v>
      </c>
      <c r="AT143" s="128" t="s">
        <v>70</v>
      </c>
      <c r="AU143" s="128" t="s">
        <v>79</v>
      </c>
      <c r="AY143" s="121" t="s">
        <v>163</v>
      </c>
      <c r="BK143" s="129">
        <f>SUM(BK144:BK247)</f>
        <v>0</v>
      </c>
    </row>
    <row r="144" spans="2:65" s="1" customFormat="1" ht="21.75" customHeight="1">
      <c r="B144" s="33"/>
      <c r="C144" s="132" t="s">
        <v>170</v>
      </c>
      <c r="D144" s="132" t="s">
        <v>165</v>
      </c>
      <c r="E144" s="133" t="s">
        <v>395</v>
      </c>
      <c r="F144" s="134" t="s">
        <v>396</v>
      </c>
      <c r="G144" s="135" t="s">
        <v>191</v>
      </c>
      <c r="H144" s="136">
        <v>6.15</v>
      </c>
      <c r="I144" s="137"/>
      <c r="J144" s="138">
        <f>ROUND(I144*H144,2)</f>
        <v>0</v>
      </c>
      <c r="K144" s="134" t="s">
        <v>169</v>
      </c>
      <c r="L144" s="33"/>
      <c r="M144" s="139" t="s">
        <v>19</v>
      </c>
      <c r="N144" s="140" t="s">
        <v>42</v>
      </c>
      <c r="P144" s="141">
        <f>O144*H144</f>
        <v>0</v>
      </c>
      <c r="Q144" s="141">
        <v>2.5018699999999998</v>
      </c>
      <c r="R144" s="141">
        <f>Q144*H144</f>
        <v>15.3865005</v>
      </c>
      <c r="S144" s="141">
        <v>0</v>
      </c>
      <c r="T144" s="142">
        <f>S144*H144</f>
        <v>0</v>
      </c>
      <c r="AR144" s="143" t="s">
        <v>170</v>
      </c>
      <c r="AT144" s="143" t="s">
        <v>165</v>
      </c>
      <c r="AU144" s="143" t="s">
        <v>81</v>
      </c>
      <c r="AY144" s="18" t="s">
        <v>163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170</v>
      </c>
      <c r="BM144" s="143" t="s">
        <v>397</v>
      </c>
    </row>
    <row r="145" spans="2:65" s="1" customFormat="1" ht="10.199999999999999">
      <c r="B145" s="33"/>
      <c r="D145" s="145" t="s">
        <v>172</v>
      </c>
      <c r="F145" s="146" t="s">
        <v>398</v>
      </c>
      <c r="I145" s="147"/>
      <c r="L145" s="33"/>
      <c r="M145" s="148"/>
      <c r="T145" s="54"/>
      <c r="AT145" s="18" t="s">
        <v>172</v>
      </c>
      <c r="AU145" s="18" t="s">
        <v>81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518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375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519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3" customFormat="1" ht="10.199999999999999">
      <c r="B149" s="156"/>
      <c r="D149" s="150" t="s">
        <v>174</v>
      </c>
      <c r="E149" s="157" t="s">
        <v>19</v>
      </c>
      <c r="F149" s="158" t="s">
        <v>536</v>
      </c>
      <c r="H149" s="159">
        <v>2.14</v>
      </c>
      <c r="I149" s="160"/>
      <c r="L149" s="156"/>
      <c r="M149" s="161"/>
      <c r="T149" s="162"/>
      <c r="AT149" s="157" t="s">
        <v>174</v>
      </c>
      <c r="AU149" s="157" t="s">
        <v>81</v>
      </c>
      <c r="AV149" s="13" t="s">
        <v>81</v>
      </c>
      <c r="AW149" s="13" t="s">
        <v>33</v>
      </c>
      <c r="AX149" s="13" t="s">
        <v>71</v>
      </c>
      <c r="AY149" s="157" t="s">
        <v>163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521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537</v>
      </c>
      <c r="H151" s="159">
        <v>0.67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523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3" customFormat="1" ht="10.199999999999999">
      <c r="B153" s="156"/>
      <c r="D153" s="150" t="s">
        <v>174</v>
      </c>
      <c r="E153" s="157" t="s">
        <v>19</v>
      </c>
      <c r="F153" s="158" t="s">
        <v>538</v>
      </c>
      <c r="H153" s="159">
        <v>1.88</v>
      </c>
      <c r="I153" s="160"/>
      <c r="L153" s="156"/>
      <c r="M153" s="161"/>
      <c r="T153" s="162"/>
      <c r="AT153" s="157" t="s">
        <v>174</v>
      </c>
      <c r="AU153" s="157" t="s">
        <v>81</v>
      </c>
      <c r="AV153" s="13" t="s">
        <v>81</v>
      </c>
      <c r="AW153" s="13" t="s">
        <v>33</v>
      </c>
      <c r="AX153" s="13" t="s">
        <v>71</v>
      </c>
      <c r="AY153" s="157" t="s">
        <v>163</v>
      </c>
    </row>
    <row r="154" spans="2:65" s="12" customFormat="1" ht="10.199999999999999">
      <c r="B154" s="149"/>
      <c r="D154" s="150" t="s">
        <v>174</v>
      </c>
      <c r="E154" s="151" t="s">
        <v>19</v>
      </c>
      <c r="F154" s="152" t="s">
        <v>525</v>
      </c>
      <c r="H154" s="151" t="s">
        <v>19</v>
      </c>
      <c r="I154" s="153"/>
      <c r="L154" s="149"/>
      <c r="M154" s="154"/>
      <c r="T154" s="155"/>
      <c r="AT154" s="151" t="s">
        <v>174</v>
      </c>
      <c r="AU154" s="151" t="s">
        <v>81</v>
      </c>
      <c r="AV154" s="12" t="s">
        <v>79</v>
      </c>
      <c r="AW154" s="12" t="s">
        <v>33</v>
      </c>
      <c r="AX154" s="12" t="s">
        <v>71</v>
      </c>
      <c r="AY154" s="151" t="s">
        <v>163</v>
      </c>
    </row>
    <row r="155" spans="2:65" s="13" customFormat="1" ht="10.199999999999999">
      <c r="B155" s="156"/>
      <c r="D155" s="150" t="s">
        <v>174</v>
      </c>
      <c r="E155" s="157" t="s">
        <v>19</v>
      </c>
      <c r="F155" s="158" t="s">
        <v>539</v>
      </c>
      <c r="H155" s="159">
        <v>0.28999999999999998</v>
      </c>
      <c r="I155" s="160"/>
      <c r="L155" s="156"/>
      <c r="M155" s="161"/>
      <c r="T155" s="162"/>
      <c r="AT155" s="157" t="s">
        <v>174</v>
      </c>
      <c r="AU155" s="157" t="s">
        <v>81</v>
      </c>
      <c r="AV155" s="13" t="s">
        <v>81</v>
      </c>
      <c r="AW155" s="13" t="s">
        <v>33</v>
      </c>
      <c r="AX155" s="13" t="s">
        <v>71</v>
      </c>
      <c r="AY155" s="157" t="s">
        <v>163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527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3" customFormat="1" ht="10.199999999999999">
      <c r="B157" s="156"/>
      <c r="D157" s="150" t="s">
        <v>174</v>
      </c>
      <c r="E157" s="157" t="s">
        <v>19</v>
      </c>
      <c r="F157" s="158" t="s">
        <v>497</v>
      </c>
      <c r="H157" s="159">
        <v>1.17</v>
      </c>
      <c r="I157" s="160"/>
      <c r="L157" s="156"/>
      <c r="M157" s="161"/>
      <c r="T157" s="162"/>
      <c r="AT157" s="157" t="s">
        <v>174</v>
      </c>
      <c r="AU157" s="157" t="s">
        <v>81</v>
      </c>
      <c r="AV157" s="13" t="s">
        <v>81</v>
      </c>
      <c r="AW157" s="13" t="s">
        <v>33</v>
      </c>
      <c r="AX157" s="13" t="s">
        <v>71</v>
      </c>
      <c r="AY157" s="157" t="s">
        <v>163</v>
      </c>
    </row>
    <row r="158" spans="2:65" s="14" customFormat="1" ht="10.199999999999999">
      <c r="B158" s="163"/>
      <c r="D158" s="150" t="s">
        <v>174</v>
      </c>
      <c r="E158" s="164" t="s">
        <v>19</v>
      </c>
      <c r="F158" s="165" t="s">
        <v>177</v>
      </c>
      <c r="H158" s="166">
        <v>6.1499999999999995</v>
      </c>
      <c r="I158" s="167"/>
      <c r="L158" s="163"/>
      <c r="M158" s="168"/>
      <c r="T158" s="169"/>
      <c r="AT158" s="164" t="s">
        <v>174</v>
      </c>
      <c r="AU158" s="164" t="s">
        <v>81</v>
      </c>
      <c r="AV158" s="14" t="s">
        <v>170</v>
      </c>
      <c r="AW158" s="14" t="s">
        <v>33</v>
      </c>
      <c r="AX158" s="14" t="s">
        <v>79</v>
      </c>
      <c r="AY158" s="164" t="s">
        <v>163</v>
      </c>
    </row>
    <row r="159" spans="2:65" s="1" customFormat="1" ht="21.75" customHeight="1">
      <c r="B159" s="33"/>
      <c r="C159" s="132" t="s">
        <v>195</v>
      </c>
      <c r="D159" s="132" t="s">
        <v>165</v>
      </c>
      <c r="E159" s="133" t="s">
        <v>402</v>
      </c>
      <c r="F159" s="134" t="s">
        <v>403</v>
      </c>
      <c r="G159" s="135" t="s">
        <v>191</v>
      </c>
      <c r="H159" s="136">
        <v>6.15</v>
      </c>
      <c r="I159" s="137"/>
      <c r="J159" s="138">
        <f>ROUND(I159*H159,2)</f>
        <v>0</v>
      </c>
      <c r="K159" s="134" t="s">
        <v>169</v>
      </c>
      <c r="L159" s="33"/>
      <c r="M159" s="139" t="s">
        <v>19</v>
      </c>
      <c r="N159" s="140" t="s">
        <v>42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170</v>
      </c>
      <c r="AT159" s="143" t="s">
        <v>165</v>
      </c>
      <c r="AU159" s="143" t="s">
        <v>81</v>
      </c>
      <c r="AY159" s="18" t="s">
        <v>163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79</v>
      </c>
      <c r="BK159" s="144">
        <f>ROUND(I159*H159,2)</f>
        <v>0</v>
      </c>
      <c r="BL159" s="18" t="s">
        <v>170</v>
      </c>
      <c r="BM159" s="143" t="s">
        <v>540</v>
      </c>
    </row>
    <row r="160" spans="2:65" s="1" customFormat="1" ht="10.199999999999999">
      <c r="B160" s="33"/>
      <c r="D160" s="145" t="s">
        <v>172</v>
      </c>
      <c r="F160" s="146" t="s">
        <v>405</v>
      </c>
      <c r="I160" s="147"/>
      <c r="L160" s="33"/>
      <c r="M160" s="148"/>
      <c r="T160" s="54"/>
      <c r="AT160" s="18" t="s">
        <v>172</v>
      </c>
      <c r="AU160" s="18" t="s">
        <v>81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518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2" customFormat="1" ht="10.199999999999999">
      <c r="B162" s="149"/>
      <c r="D162" s="150" t="s">
        <v>174</v>
      </c>
      <c r="E162" s="151" t="s">
        <v>19</v>
      </c>
      <c r="F162" s="152" t="s">
        <v>375</v>
      </c>
      <c r="H162" s="151" t="s">
        <v>19</v>
      </c>
      <c r="I162" s="153"/>
      <c r="L162" s="149"/>
      <c r="M162" s="154"/>
      <c r="T162" s="155"/>
      <c r="AT162" s="151" t="s">
        <v>174</v>
      </c>
      <c r="AU162" s="151" t="s">
        <v>81</v>
      </c>
      <c r="AV162" s="12" t="s">
        <v>79</v>
      </c>
      <c r="AW162" s="12" t="s">
        <v>33</v>
      </c>
      <c r="AX162" s="12" t="s">
        <v>71</v>
      </c>
      <c r="AY162" s="151" t="s">
        <v>163</v>
      </c>
    </row>
    <row r="163" spans="2:65" s="12" customFormat="1" ht="10.199999999999999">
      <c r="B163" s="149"/>
      <c r="D163" s="150" t="s">
        <v>174</v>
      </c>
      <c r="E163" s="151" t="s">
        <v>19</v>
      </c>
      <c r="F163" s="152" t="s">
        <v>519</v>
      </c>
      <c r="H163" s="151" t="s">
        <v>19</v>
      </c>
      <c r="I163" s="153"/>
      <c r="L163" s="149"/>
      <c r="M163" s="154"/>
      <c r="T163" s="155"/>
      <c r="AT163" s="151" t="s">
        <v>174</v>
      </c>
      <c r="AU163" s="151" t="s">
        <v>81</v>
      </c>
      <c r="AV163" s="12" t="s">
        <v>79</v>
      </c>
      <c r="AW163" s="12" t="s">
        <v>33</v>
      </c>
      <c r="AX163" s="12" t="s">
        <v>71</v>
      </c>
      <c r="AY163" s="151" t="s">
        <v>163</v>
      </c>
    </row>
    <row r="164" spans="2:65" s="13" customFormat="1" ht="10.199999999999999">
      <c r="B164" s="156"/>
      <c r="D164" s="150" t="s">
        <v>174</v>
      </c>
      <c r="E164" s="157" t="s">
        <v>19</v>
      </c>
      <c r="F164" s="158" t="s">
        <v>536</v>
      </c>
      <c r="H164" s="159">
        <v>2.14</v>
      </c>
      <c r="I164" s="160"/>
      <c r="L164" s="156"/>
      <c r="M164" s="161"/>
      <c r="T164" s="162"/>
      <c r="AT164" s="157" t="s">
        <v>174</v>
      </c>
      <c r="AU164" s="157" t="s">
        <v>81</v>
      </c>
      <c r="AV164" s="13" t="s">
        <v>81</v>
      </c>
      <c r="AW164" s="13" t="s">
        <v>33</v>
      </c>
      <c r="AX164" s="13" t="s">
        <v>71</v>
      </c>
      <c r="AY164" s="157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521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537</v>
      </c>
      <c r="H166" s="159">
        <v>0.67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523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538</v>
      </c>
      <c r="H168" s="159">
        <v>1.88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2" customFormat="1" ht="10.199999999999999">
      <c r="B169" s="149"/>
      <c r="D169" s="150" t="s">
        <v>174</v>
      </c>
      <c r="E169" s="151" t="s">
        <v>19</v>
      </c>
      <c r="F169" s="152" t="s">
        <v>525</v>
      </c>
      <c r="H169" s="151" t="s">
        <v>19</v>
      </c>
      <c r="I169" s="153"/>
      <c r="L169" s="149"/>
      <c r="M169" s="154"/>
      <c r="T169" s="155"/>
      <c r="AT169" s="151" t="s">
        <v>174</v>
      </c>
      <c r="AU169" s="151" t="s">
        <v>81</v>
      </c>
      <c r="AV169" s="12" t="s">
        <v>79</v>
      </c>
      <c r="AW169" s="12" t="s">
        <v>33</v>
      </c>
      <c r="AX169" s="12" t="s">
        <v>71</v>
      </c>
      <c r="AY169" s="151" t="s">
        <v>163</v>
      </c>
    </row>
    <row r="170" spans="2:65" s="13" customFormat="1" ht="10.199999999999999">
      <c r="B170" s="156"/>
      <c r="D170" s="150" t="s">
        <v>174</v>
      </c>
      <c r="E170" s="157" t="s">
        <v>19</v>
      </c>
      <c r="F170" s="158" t="s">
        <v>539</v>
      </c>
      <c r="H170" s="159">
        <v>0.28999999999999998</v>
      </c>
      <c r="I170" s="160"/>
      <c r="L170" s="156"/>
      <c r="M170" s="161"/>
      <c r="T170" s="162"/>
      <c r="AT170" s="157" t="s">
        <v>174</v>
      </c>
      <c r="AU170" s="157" t="s">
        <v>81</v>
      </c>
      <c r="AV170" s="13" t="s">
        <v>81</v>
      </c>
      <c r="AW170" s="13" t="s">
        <v>33</v>
      </c>
      <c r="AX170" s="13" t="s">
        <v>71</v>
      </c>
      <c r="AY170" s="157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527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3" customFormat="1" ht="10.199999999999999">
      <c r="B172" s="156"/>
      <c r="D172" s="150" t="s">
        <v>174</v>
      </c>
      <c r="E172" s="157" t="s">
        <v>19</v>
      </c>
      <c r="F172" s="158" t="s">
        <v>497</v>
      </c>
      <c r="H172" s="159">
        <v>1.17</v>
      </c>
      <c r="I172" s="160"/>
      <c r="L172" s="156"/>
      <c r="M172" s="161"/>
      <c r="T172" s="162"/>
      <c r="AT172" s="157" t="s">
        <v>174</v>
      </c>
      <c r="AU172" s="157" t="s">
        <v>81</v>
      </c>
      <c r="AV172" s="13" t="s">
        <v>81</v>
      </c>
      <c r="AW172" s="13" t="s">
        <v>33</v>
      </c>
      <c r="AX172" s="13" t="s">
        <v>71</v>
      </c>
      <c r="AY172" s="157" t="s">
        <v>163</v>
      </c>
    </row>
    <row r="173" spans="2:65" s="14" customFormat="1" ht="10.199999999999999">
      <c r="B173" s="163"/>
      <c r="D173" s="150" t="s">
        <v>174</v>
      </c>
      <c r="E173" s="164" t="s">
        <v>19</v>
      </c>
      <c r="F173" s="165" t="s">
        <v>177</v>
      </c>
      <c r="H173" s="166">
        <v>6.1499999999999995</v>
      </c>
      <c r="I173" s="167"/>
      <c r="L173" s="163"/>
      <c r="M173" s="168"/>
      <c r="T173" s="169"/>
      <c r="AT173" s="164" t="s">
        <v>174</v>
      </c>
      <c r="AU173" s="164" t="s">
        <v>81</v>
      </c>
      <c r="AV173" s="14" t="s">
        <v>170</v>
      </c>
      <c r="AW173" s="14" t="s">
        <v>33</v>
      </c>
      <c r="AX173" s="14" t="s">
        <v>79</v>
      </c>
      <c r="AY173" s="164" t="s">
        <v>163</v>
      </c>
    </row>
    <row r="174" spans="2:65" s="1" customFormat="1" ht="24.15" customHeight="1">
      <c r="B174" s="33"/>
      <c r="C174" s="132" t="s">
        <v>201</v>
      </c>
      <c r="D174" s="132" t="s">
        <v>165</v>
      </c>
      <c r="E174" s="133" t="s">
        <v>406</v>
      </c>
      <c r="F174" s="134" t="s">
        <v>407</v>
      </c>
      <c r="G174" s="135" t="s">
        <v>191</v>
      </c>
      <c r="H174" s="136">
        <v>6.15</v>
      </c>
      <c r="I174" s="137"/>
      <c r="J174" s="138">
        <f>ROUND(I174*H174,2)</f>
        <v>0</v>
      </c>
      <c r="K174" s="134" t="s">
        <v>169</v>
      </c>
      <c r="L174" s="33"/>
      <c r="M174" s="139" t="s">
        <v>19</v>
      </c>
      <c r="N174" s="140" t="s">
        <v>42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170</v>
      </c>
      <c r="AT174" s="143" t="s">
        <v>165</v>
      </c>
      <c r="AU174" s="143" t="s">
        <v>81</v>
      </c>
      <c r="AY174" s="18" t="s">
        <v>163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79</v>
      </c>
      <c r="BK174" s="144">
        <f>ROUND(I174*H174,2)</f>
        <v>0</v>
      </c>
      <c r="BL174" s="18" t="s">
        <v>170</v>
      </c>
      <c r="BM174" s="143" t="s">
        <v>408</v>
      </c>
    </row>
    <row r="175" spans="2:65" s="1" customFormat="1" ht="10.199999999999999">
      <c r="B175" s="33"/>
      <c r="D175" s="145" t="s">
        <v>172</v>
      </c>
      <c r="F175" s="146" t="s">
        <v>409</v>
      </c>
      <c r="I175" s="147"/>
      <c r="L175" s="33"/>
      <c r="M175" s="148"/>
      <c r="T175" s="54"/>
      <c r="AT175" s="18" t="s">
        <v>172</v>
      </c>
      <c r="AU175" s="18" t="s">
        <v>81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518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2" customFormat="1" ht="10.199999999999999">
      <c r="B177" s="149"/>
      <c r="D177" s="150" t="s">
        <v>174</v>
      </c>
      <c r="E177" s="151" t="s">
        <v>19</v>
      </c>
      <c r="F177" s="152" t="s">
        <v>375</v>
      </c>
      <c r="H177" s="151" t="s">
        <v>19</v>
      </c>
      <c r="I177" s="153"/>
      <c r="L177" s="149"/>
      <c r="M177" s="154"/>
      <c r="T177" s="155"/>
      <c r="AT177" s="151" t="s">
        <v>174</v>
      </c>
      <c r="AU177" s="151" t="s">
        <v>81</v>
      </c>
      <c r="AV177" s="12" t="s">
        <v>79</v>
      </c>
      <c r="AW177" s="12" t="s">
        <v>33</v>
      </c>
      <c r="AX177" s="12" t="s">
        <v>71</v>
      </c>
      <c r="AY177" s="151" t="s">
        <v>163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519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536</v>
      </c>
      <c r="H179" s="159">
        <v>2.14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521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537</v>
      </c>
      <c r="H181" s="159">
        <v>0.67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523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3" customFormat="1" ht="10.199999999999999">
      <c r="B183" s="156"/>
      <c r="D183" s="150" t="s">
        <v>174</v>
      </c>
      <c r="E183" s="157" t="s">
        <v>19</v>
      </c>
      <c r="F183" s="158" t="s">
        <v>538</v>
      </c>
      <c r="H183" s="159">
        <v>1.88</v>
      </c>
      <c r="I183" s="160"/>
      <c r="L183" s="156"/>
      <c r="M183" s="161"/>
      <c r="T183" s="162"/>
      <c r="AT183" s="157" t="s">
        <v>174</v>
      </c>
      <c r="AU183" s="157" t="s">
        <v>81</v>
      </c>
      <c r="AV183" s="13" t="s">
        <v>81</v>
      </c>
      <c r="AW183" s="13" t="s">
        <v>33</v>
      </c>
      <c r="AX183" s="13" t="s">
        <v>71</v>
      </c>
      <c r="AY183" s="157" t="s">
        <v>163</v>
      </c>
    </row>
    <row r="184" spans="2:65" s="12" customFormat="1" ht="10.199999999999999">
      <c r="B184" s="149"/>
      <c r="D184" s="150" t="s">
        <v>174</v>
      </c>
      <c r="E184" s="151" t="s">
        <v>19</v>
      </c>
      <c r="F184" s="152" t="s">
        <v>525</v>
      </c>
      <c r="H184" s="151" t="s">
        <v>19</v>
      </c>
      <c r="I184" s="153"/>
      <c r="L184" s="149"/>
      <c r="M184" s="154"/>
      <c r="T184" s="155"/>
      <c r="AT184" s="151" t="s">
        <v>174</v>
      </c>
      <c r="AU184" s="151" t="s">
        <v>81</v>
      </c>
      <c r="AV184" s="12" t="s">
        <v>79</v>
      </c>
      <c r="AW184" s="12" t="s">
        <v>33</v>
      </c>
      <c r="AX184" s="12" t="s">
        <v>71</v>
      </c>
      <c r="AY184" s="151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539</v>
      </c>
      <c r="H185" s="159">
        <v>0.28999999999999998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527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3" customFormat="1" ht="10.199999999999999">
      <c r="B187" s="156"/>
      <c r="D187" s="150" t="s">
        <v>174</v>
      </c>
      <c r="E187" s="157" t="s">
        <v>19</v>
      </c>
      <c r="F187" s="158" t="s">
        <v>497</v>
      </c>
      <c r="H187" s="159">
        <v>1.17</v>
      </c>
      <c r="I187" s="160"/>
      <c r="L187" s="156"/>
      <c r="M187" s="161"/>
      <c r="T187" s="162"/>
      <c r="AT187" s="157" t="s">
        <v>174</v>
      </c>
      <c r="AU187" s="157" t="s">
        <v>81</v>
      </c>
      <c r="AV187" s="13" t="s">
        <v>81</v>
      </c>
      <c r="AW187" s="13" t="s">
        <v>33</v>
      </c>
      <c r="AX187" s="13" t="s">
        <v>71</v>
      </c>
      <c r="AY187" s="157" t="s">
        <v>163</v>
      </c>
    </row>
    <row r="188" spans="2:65" s="14" customFormat="1" ht="10.199999999999999">
      <c r="B188" s="163"/>
      <c r="D188" s="150" t="s">
        <v>174</v>
      </c>
      <c r="E188" s="164" t="s">
        <v>19</v>
      </c>
      <c r="F188" s="165" t="s">
        <v>177</v>
      </c>
      <c r="H188" s="166">
        <v>6.1499999999999995</v>
      </c>
      <c r="I188" s="167"/>
      <c r="L188" s="163"/>
      <c r="M188" s="168"/>
      <c r="T188" s="169"/>
      <c r="AT188" s="164" t="s">
        <v>174</v>
      </c>
      <c r="AU188" s="164" t="s">
        <v>81</v>
      </c>
      <c r="AV188" s="14" t="s">
        <v>170</v>
      </c>
      <c r="AW188" s="14" t="s">
        <v>33</v>
      </c>
      <c r="AX188" s="14" t="s">
        <v>79</v>
      </c>
      <c r="AY188" s="164" t="s">
        <v>163</v>
      </c>
    </row>
    <row r="189" spans="2:65" s="1" customFormat="1" ht="21.75" customHeight="1">
      <c r="B189" s="33"/>
      <c r="C189" s="132" t="s">
        <v>211</v>
      </c>
      <c r="D189" s="132" t="s">
        <v>165</v>
      </c>
      <c r="E189" s="133" t="s">
        <v>410</v>
      </c>
      <c r="F189" s="134" t="s">
        <v>411</v>
      </c>
      <c r="G189" s="135" t="s">
        <v>191</v>
      </c>
      <c r="H189" s="136">
        <v>6.15</v>
      </c>
      <c r="I189" s="137"/>
      <c r="J189" s="138">
        <f>ROUND(I189*H189,2)</f>
        <v>0</v>
      </c>
      <c r="K189" s="134" t="s">
        <v>169</v>
      </c>
      <c r="L189" s="33"/>
      <c r="M189" s="139" t="s">
        <v>19</v>
      </c>
      <c r="N189" s="140" t="s">
        <v>42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170</v>
      </c>
      <c r="AT189" s="143" t="s">
        <v>165</v>
      </c>
      <c r="AU189" s="143" t="s">
        <v>81</v>
      </c>
      <c r="AY189" s="18" t="s">
        <v>163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170</v>
      </c>
      <c r="BM189" s="143" t="s">
        <v>412</v>
      </c>
    </row>
    <row r="190" spans="2:65" s="1" customFormat="1" ht="10.199999999999999">
      <c r="B190" s="33"/>
      <c r="D190" s="145" t="s">
        <v>172</v>
      </c>
      <c r="F190" s="146" t="s">
        <v>413</v>
      </c>
      <c r="I190" s="147"/>
      <c r="L190" s="33"/>
      <c r="M190" s="148"/>
      <c r="T190" s="54"/>
      <c r="AT190" s="18" t="s">
        <v>172</v>
      </c>
      <c r="AU190" s="18" t="s">
        <v>81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518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375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2" customFormat="1" ht="10.199999999999999">
      <c r="B193" s="149"/>
      <c r="D193" s="150" t="s">
        <v>174</v>
      </c>
      <c r="E193" s="151" t="s">
        <v>19</v>
      </c>
      <c r="F193" s="152" t="s">
        <v>519</v>
      </c>
      <c r="H193" s="151" t="s">
        <v>19</v>
      </c>
      <c r="I193" s="153"/>
      <c r="L193" s="149"/>
      <c r="M193" s="154"/>
      <c r="T193" s="155"/>
      <c r="AT193" s="151" t="s">
        <v>174</v>
      </c>
      <c r="AU193" s="151" t="s">
        <v>81</v>
      </c>
      <c r="AV193" s="12" t="s">
        <v>79</v>
      </c>
      <c r="AW193" s="12" t="s">
        <v>33</v>
      </c>
      <c r="AX193" s="12" t="s">
        <v>71</v>
      </c>
      <c r="AY193" s="151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536</v>
      </c>
      <c r="H194" s="159">
        <v>2.14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2" customFormat="1" ht="10.199999999999999">
      <c r="B195" s="149"/>
      <c r="D195" s="150" t="s">
        <v>174</v>
      </c>
      <c r="E195" s="151" t="s">
        <v>19</v>
      </c>
      <c r="F195" s="152" t="s">
        <v>521</v>
      </c>
      <c r="H195" s="151" t="s">
        <v>19</v>
      </c>
      <c r="I195" s="153"/>
      <c r="L195" s="149"/>
      <c r="M195" s="154"/>
      <c r="T195" s="155"/>
      <c r="AT195" s="151" t="s">
        <v>174</v>
      </c>
      <c r="AU195" s="151" t="s">
        <v>81</v>
      </c>
      <c r="AV195" s="12" t="s">
        <v>79</v>
      </c>
      <c r="AW195" s="12" t="s">
        <v>33</v>
      </c>
      <c r="AX195" s="12" t="s">
        <v>71</v>
      </c>
      <c r="AY195" s="151" t="s">
        <v>163</v>
      </c>
    </row>
    <row r="196" spans="2:65" s="13" customFormat="1" ht="10.199999999999999">
      <c r="B196" s="156"/>
      <c r="D196" s="150" t="s">
        <v>174</v>
      </c>
      <c r="E196" s="157" t="s">
        <v>19</v>
      </c>
      <c r="F196" s="158" t="s">
        <v>537</v>
      </c>
      <c r="H196" s="159">
        <v>0.67</v>
      </c>
      <c r="I196" s="160"/>
      <c r="L196" s="156"/>
      <c r="M196" s="161"/>
      <c r="T196" s="162"/>
      <c r="AT196" s="157" t="s">
        <v>174</v>
      </c>
      <c r="AU196" s="157" t="s">
        <v>81</v>
      </c>
      <c r="AV196" s="13" t="s">
        <v>81</v>
      </c>
      <c r="AW196" s="13" t="s">
        <v>33</v>
      </c>
      <c r="AX196" s="13" t="s">
        <v>71</v>
      </c>
      <c r="AY196" s="157" t="s">
        <v>163</v>
      </c>
    </row>
    <row r="197" spans="2:65" s="12" customFormat="1" ht="10.199999999999999">
      <c r="B197" s="149"/>
      <c r="D197" s="150" t="s">
        <v>174</v>
      </c>
      <c r="E197" s="151" t="s">
        <v>19</v>
      </c>
      <c r="F197" s="152" t="s">
        <v>523</v>
      </c>
      <c r="H197" s="151" t="s">
        <v>19</v>
      </c>
      <c r="I197" s="153"/>
      <c r="L197" s="149"/>
      <c r="M197" s="154"/>
      <c r="T197" s="155"/>
      <c r="AT197" s="151" t="s">
        <v>174</v>
      </c>
      <c r="AU197" s="151" t="s">
        <v>81</v>
      </c>
      <c r="AV197" s="12" t="s">
        <v>79</v>
      </c>
      <c r="AW197" s="12" t="s">
        <v>33</v>
      </c>
      <c r="AX197" s="12" t="s">
        <v>71</v>
      </c>
      <c r="AY197" s="151" t="s">
        <v>163</v>
      </c>
    </row>
    <row r="198" spans="2:65" s="13" customFormat="1" ht="10.199999999999999">
      <c r="B198" s="156"/>
      <c r="D198" s="150" t="s">
        <v>174</v>
      </c>
      <c r="E198" s="157" t="s">
        <v>19</v>
      </c>
      <c r="F198" s="158" t="s">
        <v>538</v>
      </c>
      <c r="H198" s="159">
        <v>1.88</v>
      </c>
      <c r="I198" s="160"/>
      <c r="L198" s="156"/>
      <c r="M198" s="161"/>
      <c r="T198" s="162"/>
      <c r="AT198" s="157" t="s">
        <v>174</v>
      </c>
      <c r="AU198" s="157" t="s">
        <v>81</v>
      </c>
      <c r="AV198" s="13" t="s">
        <v>81</v>
      </c>
      <c r="AW198" s="13" t="s">
        <v>33</v>
      </c>
      <c r="AX198" s="13" t="s">
        <v>71</v>
      </c>
      <c r="AY198" s="157" t="s">
        <v>163</v>
      </c>
    </row>
    <row r="199" spans="2:65" s="12" customFormat="1" ht="10.199999999999999">
      <c r="B199" s="149"/>
      <c r="D199" s="150" t="s">
        <v>174</v>
      </c>
      <c r="E199" s="151" t="s">
        <v>19</v>
      </c>
      <c r="F199" s="152" t="s">
        <v>525</v>
      </c>
      <c r="H199" s="151" t="s">
        <v>19</v>
      </c>
      <c r="I199" s="153"/>
      <c r="L199" s="149"/>
      <c r="M199" s="154"/>
      <c r="T199" s="155"/>
      <c r="AT199" s="151" t="s">
        <v>174</v>
      </c>
      <c r="AU199" s="151" t="s">
        <v>81</v>
      </c>
      <c r="AV199" s="12" t="s">
        <v>79</v>
      </c>
      <c r="AW199" s="12" t="s">
        <v>33</v>
      </c>
      <c r="AX199" s="12" t="s">
        <v>71</v>
      </c>
      <c r="AY199" s="151" t="s">
        <v>163</v>
      </c>
    </row>
    <row r="200" spans="2:65" s="13" customFormat="1" ht="10.199999999999999">
      <c r="B200" s="156"/>
      <c r="D200" s="150" t="s">
        <v>174</v>
      </c>
      <c r="E200" s="157" t="s">
        <v>19</v>
      </c>
      <c r="F200" s="158" t="s">
        <v>539</v>
      </c>
      <c r="H200" s="159">
        <v>0.28999999999999998</v>
      </c>
      <c r="I200" s="160"/>
      <c r="L200" s="156"/>
      <c r="M200" s="161"/>
      <c r="T200" s="162"/>
      <c r="AT200" s="157" t="s">
        <v>174</v>
      </c>
      <c r="AU200" s="157" t="s">
        <v>81</v>
      </c>
      <c r="AV200" s="13" t="s">
        <v>81</v>
      </c>
      <c r="AW200" s="13" t="s">
        <v>33</v>
      </c>
      <c r="AX200" s="13" t="s">
        <v>71</v>
      </c>
      <c r="AY200" s="157" t="s">
        <v>163</v>
      </c>
    </row>
    <row r="201" spans="2:65" s="12" customFormat="1" ht="10.199999999999999">
      <c r="B201" s="149"/>
      <c r="D201" s="150" t="s">
        <v>174</v>
      </c>
      <c r="E201" s="151" t="s">
        <v>19</v>
      </c>
      <c r="F201" s="152" t="s">
        <v>527</v>
      </c>
      <c r="H201" s="151" t="s">
        <v>19</v>
      </c>
      <c r="I201" s="153"/>
      <c r="L201" s="149"/>
      <c r="M201" s="154"/>
      <c r="T201" s="155"/>
      <c r="AT201" s="151" t="s">
        <v>174</v>
      </c>
      <c r="AU201" s="151" t="s">
        <v>81</v>
      </c>
      <c r="AV201" s="12" t="s">
        <v>79</v>
      </c>
      <c r="AW201" s="12" t="s">
        <v>33</v>
      </c>
      <c r="AX201" s="12" t="s">
        <v>71</v>
      </c>
      <c r="AY201" s="151" t="s">
        <v>163</v>
      </c>
    </row>
    <row r="202" spans="2:65" s="13" customFormat="1" ht="10.199999999999999">
      <c r="B202" s="156"/>
      <c r="D202" s="150" t="s">
        <v>174</v>
      </c>
      <c r="E202" s="157" t="s">
        <v>19</v>
      </c>
      <c r="F202" s="158" t="s">
        <v>497</v>
      </c>
      <c r="H202" s="159">
        <v>1.17</v>
      </c>
      <c r="I202" s="160"/>
      <c r="L202" s="156"/>
      <c r="M202" s="161"/>
      <c r="T202" s="162"/>
      <c r="AT202" s="157" t="s">
        <v>174</v>
      </c>
      <c r="AU202" s="157" t="s">
        <v>81</v>
      </c>
      <c r="AV202" s="13" t="s">
        <v>81</v>
      </c>
      <c r="AW202" s="13" t="s">
        <v>33</v>
      </c>
      <c r="AX202" s="13" t="s">
        <v>71</v>
      </c>
      <c r="AY202" s="157" t="s">
        <v>163</v>
      </c>
    </row>
    <row r="203" spans="2:65" s="14" customFormat="1" ht="10.199999999999999">
      <c r="B203" s="163"/>
      <c r="D203" s="150" t="s">
        <v>174</v>
      </c>
      <c r="E203" s="164" t="s">
        <v>19</v>
      </c>
      <c r="F203" s="165" t="s">
        <v>177</v>
      </c>
      <c r="H203" s="166">
        <v>6.1499999999999995</v>
      </c>
      <c r="I203" s="167"/>
      <c r="L203" s="163"/>
      <c r="M203" s="168"/>
      <c r="T203" s="169"/>
      <c r="AT203" s="164" t="s">
        <v>174</v>
      </c>
      <c r="AU203" s="164" t="s">
        <v>81</v>
      </c>
      <c r="AV203" s="14" t="s">
        <v>170</v>
      </c>
      <c r="AW203" s="14" t="s">
        <v>33</v>
      </c>
      <c r="AX203" s="14" t="s">
        <v>79</v>
      </c>
      <c r="AY203" s="164" t="s">
        <v>163</v>
      </c>
    </row>
    <row r="204" spans="2:65" s="1" customFormat="1" ht="16.5" customHeight="1">
      <c r="B204" s="33"/>
      <c r="C204" s="132" t="s">
        <v>176</v>
      </c>
      <c r="D204" s="132" t="s">
        <v>165</v>
      </c>
      <c r="E204" s="133" t="s">
        <v>414</v>
      </c>
      <c r="F204" s="134" t="s">
        <v>415</v>
      </c>
      <c r="G204" s="135" t="s">
        <v>185</v>
      </c>
      <c r="H204" s="136">
        <v>2.7360000000000002</v>
      </c>
      <c r="I204" s="137"/>
      <c r="J204" s="138">
        <f>ROUND(I204*H204,2)</f>
        <v>0</v>
      </c>
      <c r="K204" s="134" t="s">
        <v>169</v>
      </c>
      <c r="L204" s="33"/>
      <c r="M204" s="139" t="s">
        <v>19</v>
      </c>
      <c r="N204" s="140" t="s">
        <v>42</v>
      </c>
      <c r="P204" s="141">
        <f>O204*H204</f>
        <v>0</v>
      </c>
      <c r="Q204" s="141">
        <v>1.6070000000000001E-2</v>
      </c>
      <c r="R204" s="141">
        <f>Q204*H204</f>
        <v>4.3967520000000003E-2</v>
      </c>
      <c r="S204" s="141">
        <v>0</v>
      </c>
      <c r="T204" s="142">
        <f>S204*H204</f>
        <v>0</v>
      </c>
      <c r="AR204" s="143" t="s">
        <v>170</v>
      </c>
      <c r="AT204" s="143" t="s">
        <v>165</v>
      </c>
      <c r="AU204" s="143" t="s">
        <v>81</v>
      </c>
      <c r="AY204" s="18" t="s">
        <v>163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79</v>
      </c>
      <c r="BK204" s="144">
        <f>ROUND(I204*H204,2)</f>
        <v>0</v>
      </c>
      <c r="BL204" s="18" t="s">
        <v>170</v>
      </c>
      <c r="BM204" s="143" t="s">
        <v>416</v>
      </c>
    </row>
    <row r="205" spans="2:65" s="1" customFormat="1" ht="10.199999999999999">
      <c r="B205" s="33"/>
      <c r="D205" s="145" t="s">
        <v>172</v>
      </c>
      <c r="F205" s="146" t="s">
        <v>417</v>
      </c>
      <c r="I205" s="147"/>
      <c r="L205" s="33"/>
      <c r="M205" s="148"/>
      <c r="T205" s="54"/>
      <c r="AT205" s="18" t="s">
        <v>172</v>
      </c>
      <c r="AU205" s="18" t="s">
        <v>81</v>
      </c>
    </row>
    <row r="206" spans="2:65" s="12" customFormat="1" ht="10.199999999999999">
      <c r="B206" s="149"/>
      <c r="D206" s="150" t="s">
        <v>174</v>
      </c>
      <c r="E206" s="151" t="s">
        <v>19</v>
      </c>
      <c r="F206" s="152" t="s">
        <v>518</v>
      </c>
      <c r="H206" s="151" t="s">
        <v>19</v>
      </c>
      <c r="I206" s="153"/>
      <c r="L206" s="149"/>
      <c r="M206" s="154"/>
      <c r="T206" s="155"/>
      <c r="AT206" s="151" t="s">
        <v>174</v>
      </c>
      <c r="AU206" s="151" t="s">
        <v>81</v>
      </c>
      <c r="AV206" s="12" t="s">
        <v>79</v>
      </c>
      <c r="AW206" s="12" t="s">
        <v>33</v>
      </c>
      <c r="AX206" s="12" t="s">
        <v>71</v>
      </c>
      <c r="AY206" s="151" t="s">
        <v>163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375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3" customFormat="1" ht="10.199999999999999">
      <c r="B208" s="156"/>
      <c r="D208" s="150" t="s">
        <v>174</v>
      </c>
      <c r="E208" s="157" t="s">
        <v>19</v>
      </c>
      <c r="F208" s="158" t="s">
        <v>541</v>
      </c>
      <c r="H208" s="159">
        <v>1.381</v>
      </c>
      <c r="I208" s="160"/>
      <c r="L208" s="156"/>
      <c r="M208" s="161"/>
      <c r="T208" s="162"/>
      <c r="AT208" s="157" t="s">
        <v>174</v>
      </c>
      <c r="AU208" s="157" t="s">
        <v>81</v>
      </c>
      <c r="AV208" s="13" t="s">
        <v>81</v>
      </c>
      <c r="AW208" s="13" t="s">
        <v>33</v>
      </c>
      <c r="AX208" s="13" t="s">
        <v>71</v>
      </c>
      <c r="AY208" s="157" t="s">
        <v>163</v>
      </c>
    </row>
    <row r="209" spans="2:65" s="13" customFormat="1" ht="10.199999999999999">
      <c r="B209" s="156"/>
      <c r="D209" s="150" t="s">
        <v>174</v>
      </c>
      <c r="E209" s="157" t="s">
        <v>19</v>
      </c>
      <c r="F209" s="158" t="s">
        <v>542</v>
      </c>
      <c r="H209" s="159">
        <v>1.355</v>
      </c>
      <c r="I209" s="160"/>
      <c r="L209" s="156"/>
      <c r="M209" s="161"/>
      <c r="T209" s="162"/>
      <c r="AT209" s="157" t="s">
        <v>174</v>
      </c>
      <c r="AU209" s="157" t="s">
        <v>81</v>
      </c>
      <c r="AV209" s="13" t="s">
        <v>81</v>
      </c>
      <c r="AW209" s="13" t="s">
        <v>33</v>
      </c>
      <c r="AX209" s="13" t="s">
        <v>71</v>
      </c>
      <c r="AY209" s="157" t="s">
        <v>163</v>
      </c>
    </row>
    <row r="210" spans="2:65" s="14" customFormat="1" ht="10.199999999999999">
      <c r="B210" s="163"/>
      <c r="D210" s="150" t="s">
        <v>174</v>
      </c>
      <c r="E210" s="164" t="s">
        <v>19</v>
      </c>
      <c r="F210" s="165" t="s">
        <v>177</v>
      </c>
      <c r="H210" s="166">
        <v>2.7359999999999998</v>
      </c>
      <c r="I210" s="167"/>
      <c r="L210" s="163"/>
      <c r="M210" s="168"/>
      <c r="T210" s="169"/>
      <c r="AT210" s="164" t="s">
        <v>174</v>
      </c>
      <c r="AU210" s="164" t="s">
        <v>81</v>
      </c>
      <c r="AV210" s="14" t="s">
        <v>170</v>
      </c>
      <c r="AW210" s="14" t="s">
        <v>33</v>
      </c>
      <c r="AX210" s="14" t="s">
        <v>79</v>
      </c>
      <c r="AY210" s="164" t="s">
        <v>163</v>
      </c>
    </row>
    <row r="211" spans="2:65" s="1" customFormat="1" ht="16.5" customHeight="1">
      <c r="B211" s="33"/>
      <c r="C211" s="132" t="s">
        <v>222</v>
      </c>
      <c r="D211" s="132" t="s">
        <v>165</v>
      </c>
      <c r="E211" s="133" t="s">
        <v>419</v>
      </c>
      <c r="F211" s="134" t="s">
        <v>420</v>
      </c>
      <c r="G211" s="135" t="s">
        <v>185</v>
      </c>
      <c r="H211" s="136">
        <v>2.7360000000000002</v>
      </c>
      <c r="I211" s="137"/>
      <c r="J211" s="138">
        <f>ROUND(I211*H211,2)</f>
        <v>0</v>
      </c>
      <c r="K211" s="134" t="s">
        <v>169</v>
      </c>
      <c r="L211" s="33"/>
      <c r="M211" s="139" t="s">
        <v>19</v>
      </c>
      <c r="N211" s="140" t="s">
        <v>42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170</v>
      </c>
      <c r="AT211" s="143" t="s">
        <v>165</v>
      </c>
      <c r="AU211" s="143" t="s">
        <v>81</v>
      </c>
      <c r="AY211" s="18" t="s">
        <v>163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79</v>
      </c>
      <c r="BK211" s="144">
        <f>ROUND(I211*H211,2)</f>
        <v>0</v>
      </c>
      <c r="BL211" s="18" t="s">
        <v>170</v>
      </c>
      <c r="BM211" s="143" t="s">
        <v>421</v>
      </c>
    </row>
    <row r="212" spans="2:65" s="1" customFormat="1" ht="10.199999999999999">
      <c r="B212" s="33"/>
      <c r="D212" s="145" t="s">
        <v>172</v>
      </c>
      <c r="F212" s="146" t="s">
        <v>422</v>
      </c>
      <c r="I212" s="147"/>
      <c r="L212" s="33"/>
      <c r="M212" s="148"/>
      <c r="T212" s="54"/>
      <c r="AT212" s="18" t="s">
        <v>172</v>
      </c>
      <c r="AU212" s="18" t="s">
        <v>81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518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2" customFormat="1" ht="10.199999999999999">
      <c r="B214" s="149"/>
      <c r="D214" s="150" t="s">
        <v>174</v>
      </c>
      <c r="E214" s="151" t="s">
        <v>19</v>
      </c>
      <c r="F214" s="152" t="s">
        <v>375</v>
      </c>
      <c r="H214" s="151" t="s">
        <v>19</v>
      </c>
      <c r="I214" s="153"/>
      <c r="L214" s="149"/>
      <c r="M214" s="154"/>
      <c r="T214" s="155"/>
      <c r="AT214" s="151" t="s">
        <v>174</v>
      </c>
      <c r="AU214" s="151" t="s">
        <v>81</v>
      </c>
      <c r="AV214" s="12" t="s">
        <v>79</v>
      </c>
      <c r="AW214" s="12" t="s">
        <v>33</v>
      </c>
      <c r="AX214" s="12" t="s">
        <v>71</v>
      </c>
      <c r="AY214" s="151" t="s">
        <v>163</v>
      </c>
    </row>
    <row r="215" spans="2:65" s="13" customFormat="1" ht="10.199999999999999">
      <c r="B215" s="156"/>
      <c r="D215" s="150" t="s">
        <v>174</v>
      </c>
      <c r="E215" s="157" t="s">
        <v>19</v>
      </c>
      <c r="F215" s="158" t="s">
        <v>541</v>
      </c>
      <c r="H215" s="159">
        <v>1.381</v>
      </c>
      <c r="I215" s="160"/>
      <c r="L215" s="156"/>
      <c r="M215" s="161"/>
      <c r="T215" s="162"/>
      <c r="AT215" s="157" t="s">
        <v>174</v>
      </c>
      <c r="AU215" s="157" t="s">
        <v>81</v>
      </c>
      <c r="AV215" s="13" t="s">
        <v>81</v>
      </c>
      <c r="AW215" s="13" t="s">
        <v>33</v>
      </c>
      <c r="AX215" s="13" t="s">
        <v>71</v>
      </c>
      <c r="AY215" s="157" t="s">
        <v>163</v>
      </c>
    </row>
    <row r="216" spans="2:65" s="13" customFormat="1" ht="10.199999999999999">
      <c r="B216" s="156"/>
      <c r="D216" s="150" t="s">
        <v>174</v>
      </c>
      <c r="E216" s="157" t="s">
        <v>19</v>
      </c>
      <c r="F216" s="158" t="s">
        <v>542</v>
      </c>
      <c r="H216" s="159">
        <v>1.355</v>
      </c>
      <c r="I216" s="160"/>
      <c r="L216" s="156"/>
      <c r="M216" s="161"/>
      <c r="T216" s="162"/>
      <c r="AT216" s="157" t="s">
        <v>174</v>
      </c>
      <c r="AU216" s="157" t="s">
        <v>81</v>
      </c>
      <c r="AV216" s="13" t="s">
        <v>81</v>
      </c>
      <c r="AW216" s="13" t="s">
        <v>33</v>
      </c>
      <c r="AX216" s="13" t="s">
        <v>71</v>
      </c>
      <c r="AY216" s="157" t="s">
        <v>163</v>
      </c>
    </row>
    <row r="217" spans="2:65" s="14" customFormat="1" ht="10.199999999999999">
      <c r="B217" s="163"/>
      <c r="D217" s="150" t="s">
        <v>174</v>
      </c>
      <c r="E217" s="164" t="s">
        <v>19</v>
      </c>
      <c r="F217" s="165" t="s">
        <v>177</v>
      </c>
      <c r="H217" s="166">
        <v>2.7359999999999998</v>
      </c>
      <c r="I217" s="167"/>
      <c r="L217" s="163"/>
      <c r="M217" s="168"/>
      <c r="T217" s="169"/>
      <c r="AT217" s="164" t="s">
        <v>174</v>
      </c>
      <c r="AU217" s="164" t="s">
        <v>81</v>
      </c>
      <c r="AV217" s="14" t="s">
        <v>170</v>
      </c>
      <c r="AW217" s="14" t="s">
        <v>33</v>
      </c>
      <c r="AX217" s="14" t="s">
        <v>79</v>
      </c>
      <c r="AY217" s="164" t="s">
        <v>163</v>
      </c>
    </row>
    <row r="218" spans="2:65" s="1" customFormat="1" ht="16.5" customHeight="1">
      <c r="B218" s="33"/>
      <c r="C218" s="132" t="s">
        <v>231</v>
      </c>
      <c r="D218" s="132" t="s">
        <v>165</v>
      </c>
      <c r="E218" s="133" t="s">
        <v>423</v>
      </c>
      <c r="F218" s="134" t="s">
        <v>424</v>
      </c>
      <c r="G218" s="135" t="s">
        <v>225</v>
      </c>
      <c r="H218" s="136">
        <v>0.24199999999999999</v>
      </c>
      <c r="I218" s="137"/>
      <c r="J218" s="138">
        <f>ROUND(I218*H218,2)</f>
        <v>0</v>
      </c>
      <c r="K218" s="134" t="s">
        <v>169</v>
      </c>
      <c r="L218" s="33"/>
      <c r="M218" s="139" t="s">
        <v>19</v>
      </c>
      <c r="N218" s="140" t="s">
        <v>42</v>
      </c>
      <c r="P218" s="141">
        <f>O218*H218</f>
        <v>0</v>
      </c>
      <c r="Q218" s="141">
        <v>1.06277</v>
      </c>
      <c r="R218" s="141">
        <f>Q218*H218</f>
        <v>0.25719034000000002</v>
      </c>
      <c r="S218" s="141">
        <v>0</v>
      </c>
      <c r="T218" s="142">
        <f>S218*H218</f>
        <v>0</v>
      </c>
      <c r="AR218" s="143" t="s">
        <v>170</v>
      </c>
      <c r="AT218" s="143" t="s">
        <v>165</v>
      </c>
      <c r="AU218" s="143" t="s">
        <v>81</v>
      </c>
      <c r="AY218" s="18" t="s">
        <v>163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79</v>
      </c>
      <c r="BK218" s="144">
        <f>ROUND(I218*H218,2)</f>
        <v>0</v>
      </c>
      <c r="BL218" s="18" t="s">
        <v>170</v>
      </c>
      <c r="BM218" s="143" t="s">
        <v>425</v>
      </c>
    </row>
    <row r="219" spans="2:65" s="1" customFormat="1" ht="10.199999999999999">
      <c r="B219" s="33"/>
      <c r="D219" s="145" t="s">
        <v>172</v>
      </c>
      <c r="F219" s="146" t="s">
        <v>426</v>
      </c>
      <c r="I219" s="147"/>
      <c r="L219" s="33"/>
      <c r="M219" s="148"/>
      <c r="T219" s="54"/>
      <c r="AT219" s="18" t="s">
        <v>172</v>
      </c>
      <c r="AU219" s="18" t="s">
        <v>81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518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375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2" customFormat="1" ht="10.199999999999999">
      <c r="B222" s="149"/>
      <c r="D222" s="150" t="s">
        <v>174</v>
      </c>
      <c r="E222" s="151" t="s">
        <v>19</v>
      </c>
      <c r="F222" s="152" t="s">
        <v>519</v>
      </c>
      <c r="H222" s="151" t="s">
        <v>19</v>
      </c>
      <c r="I222" s="153"/>
      <c r="L222" s="149"/>
      <c r="M222" s="154"/>
      <c r="T222" s="155"/>
      <c r="AT222" s="151" t="s">
        <v>174</v>
      </c>
      <c r="AU222" s="151" t="s">
        <v>81</v>
      </c>
      <c r="AV222" s="12" t="s">
        <v>79</v>
      </c>
      <c r="AW222" s="12" t="s">
        <v>33</v>
      </c>
      <c r="AX222" s="12" t="s">
        <v>71</v>
      </c>
      <c r="AY222" s="151" t="s">
        <v>163</v>
      </c>
    </row>
    <row r="223" spans="2:65" s="13" customFormat="1" ht="10.199999999999999">
      <c r="B223" s="156"/>
      <c r="D223" s="150" t="s">
        <v>174</v>
      </c>
      <c r="E223" s="157" t="s">
        <v>19</v>
      </c>
      <c r="F223" s="158" t="s">
        <v>543</v>
      </c>
      <c r="H223" s="159">
        <v>8.5000000000000006E-2</v>
      </c>
      <c r="I223" s="160"/>
      <c r="L223" s="156"/>
      <c r="M223" s="161"/>
      <c r="T223" s="162"/>
      <c r="AT223" s="157" t="s">
        <v>174</v>
      </c>
      <c r="AU223" s="157" t="s">
        <v>81</v>
      </c>
      <c r="AV223" s="13" t="s">
        <v>81</v>
      </c>
      <c r="AW223" s="13" t="s">
        <v>33</v>
      </c>
      <c r="AX223" s="13" t="s">
        <v>71</v>
      </c>
      <c r="AY223" s="157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521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3" customFormat="1" ht="10.199999999999999">
      <c r="B225" s="156"/>
      <c r="D225" s="150" t="s">
        <v>174</v>
      </c>
      <c r="E225" s="157" t="s">
        <v>19</v>
      </c>
      <c r="F225" s="158" t="s">
        <v>544</v>
      </c>
      <c r="H225" s="159">
        <v>2.5999999999999999E-2</v>
      </c>
      <c r="I225" s="160"/>
      <c r="L225" s="156"/>
      <c r="M225" s="161"/>
      <c r="T225" s="162"/>
      <c r="AT225" s="157" t="s">
        <v>174</v>
      </c>
      <c r="AU225" s="157" t="s">
        <v>81</v>
      </c>
      <c r="AV225" s="13" t="s">
        <v>81</v>
      </c>
      <c r="AW225" s="13" t="s">
        <v>33</v>
      </c>
      <c r="AX225" s="13" t="s">
        <v>71</v>
      </c>
      <c r="AY225" s="157" t="s">
        <v>163</v>
      </c>
    </row>
    <row r="226" spans="2:65" s="12" customFormat="1" ht="10.199999999999999">
      <c r="B226" s="149"/>
      <c r="D226" s="150" t="s">
        <v>174</v>
      </c>
      <c r="E226" s="151" t="s">
        <v>19</v>
      </c>
      <c r="F226" s="152" t="s">
        <v>523</v>
      </c>
      <c r="H226" s="151" t="s">
        <v>19</v>
      </c>
      <c r="I226" s="153"/>
      <c r="L226" s="149"/>
      <c r="M226" s="154"/>
      <c r="T226" s="155"/>
      <c r="AT226" s="151" t="s">
        <v>174</v>
      </c>
      <c r="AU226" s="151" t="s">
        <v>81</v>
      </c>
      <c r="AV226" s="12" t="s">
        <v>79</v>
      </c>
      <c r="AW226" s="12" t="s">
        <v>33</v>
      </c>
      <c r="AX226" s="12" t="s">
        <v>71</v>
      </c>
      <c r="AY226" s="151" t="s">
        <v>163</v>
      </c>
    </row>
    <row r="227" spans="2:65" s="13" customFormat="1" ht="10.199999999999999">
      <c r="B227" s="156"/>
      <c r="D227" s="150" t="s">
        <v>174</v>
      </c>
      <c r="E227" s="157" t="s">
        <v>19</v>
      </c>
      <c r="F227" s="158" t="s">
        <v>545</v>
      </c>
      <c r="H227" s="159">
        <v>7.3999999999999996E-2</v>
      </c>
      <c r="I227" s="160"/>
      <c r="L227" s="156"/>
      <c r="M227" s="161"/>
      <c r="T227" s="162"/>
      <c r="AT227" s="157" t="s">
        <v>174</v>
      </c>
      <c r="AU227" s="157" t="s">
        <v>81</v>
      </c>
      <c r="AV227" s="13" t="s">
        <v>81</v>
      </c>
      <c r="AW227" s="13" t="s">
        <v>33</v>
      </c>
      <c r="AX227" s="13" t="s">
        <v>71</v>
      </c>
      <c r="AY227" s="157" t="s">
        <v>163</v>
      </c>
    </row>
    <row r="228" spans="2:65" s="12" customFormat="1" ht="10.199999999999999">
      <c r="B228" s="149"/>
      <c r="D228" s="150" t="s">
        <v>174</v>
      </c>
      <c r="E228" s="151" t="s">
        <v>19</v>
      </c>
      <c r="F228" s="152" t="s">
        <v>525</v>
      </c>
      <c r="H228" s="151" t="s">
        <v>19</v>
      </c>
      <c r="I228" s="153"/>
      <c r="L228" s="149"/>
      <c r="M228" s="154"/>
      <c r="T228" s="155"/>
      <c r="AT228" s="151" t="s">
        <v>174</v>
      </c>
      <c r="AU228" s="151" t="s">
        <v>81</v>
      </c>
      <c r="AV228" s="12" t="s">
        <v>79</v>
      </c>
      <c r="AW228" s="12" t="s">
        <v>33</v>
      </c>
      <c r="AX228" s="12" t="s">
        <v>71</v>
      </c>
      <c r="AY228" s="151" t="s">
        <v>163</v>
      </c>
    </row>
    <row r="229" spans="2:65" s="13" customFormat="1" ht="10.199999999999999">
      <c r="B229" s="156"/>
      <c r="D229" s="150" t="s">
        <v>174</v>
      </c>
      <c r="E229" s="157" t="s">
        <v>19</v>
      </c>
      <c r="F229" s="158" t="s">
        <v>546</v>
      </c>
      <c r="H229" s="159">
        <v>1.0999999999999999E-2</v>
      </c>
      <c r="I229" s="160"/>
      <c r="L229" s="156"/>
      <c r="M229" s="161"/>
      <c r="T229" s="162"/>
      <c r="AT229" s="157" t="s">
        <v>174</v>
      </c>
      <c r="AU229" s="157" t="s">
        <v>81</v>
      </c>
      <c r="AV229" s="13" t="s">
        <v>81</v>
      </c>
      <c r="AW229" s="13" t="s">
        <v>33</v>
      </c>
      <c r="AX229" s="13" t="s">
        <v>71</v>
      </c>
      <c r="AY229" s="157" t="s">
        <v>163</v>
      </c>
    </row>
    <row r="230" spans="2:65" s="12" customFormat="1" ht="10.199999999999999">
      <c r="B230" s="149"/>
      <c r="D230" s="150" t="s">
        <v>174</v>
      </c>
      <c r="E230" s="151" t="s">
        <v>19</v>
      </c>
      <c r="F230" s="152" t="s">
        <v>527</v>
      </c>
      <c r="H230" s="151" t="s">
        <v>19</v>
      </c>
      <c r="I230" s="153"/>
      <c r="L230" s="149"/>
      <c r="M230" s="154"/>
      <c r="T230" s="155"/>
      <c r="AT230" s="151" t="s">
        <v>174</v>
      </c>
      <c r="AU230" s="151" t="s">
        <v>81</v>
      </c>
      <c r="AV230" s="12" t="s">
        <v>79</v>
      </c>
      <c r="AW230" s="12" t="s">
        <v>33</v>
      </c>
      <c r="AX230" s="12" t="s">
        <v>71</v>
      </c>
      <c r="AY230" s="151" t="s">
        <v>163</v>
      </c>
    </row>
    <row r="231" spans="2:65" s="13" customFormat="1" ht="10.199999999999999">
      <c r="B231" s="156"/>
      <c r="D231" s="150" t="s">
        <v>174</v>
      </c>
      <c r="E231" s="157" t="s">
        <v>19</v>
      </c>
      <c r="F231" s="158" t="s">
        <v>547</v>
      </c>
      <c r="H231" s="159">
        <v>4.5999999999999999E-2</v>
      </c>
      <c r="I231" s="160"/>
      <c r="L231" s="156"/>
      <c r="M231" s="161"/>
      <c r="T231" s="162"/>
      <c r="AT231" s="157" t="s">
        <v>174</v>
      </c>
      <c r="AU231" s="157" t="s">
        <v>81</v>
      </c>
      <c r="AV231" s="13" t="s">
        <v>81</v>
      </c>
      <c r="AW231" s="13" t="s">
        <v>33</v>
      </c>
      <c r="AX231" s="13" t="s">
        <v>71</v>
      </c>
      <c r="AY231" s="157" t="s">
        <v>163</v>
      </c>
    </row>
    <row r="232" spans="2:65" s="14" customFormat="1" ht="10.199999999999999">
      <c r="B232" s="163"/>
      <c r="D232" s="150" t="s">
        <v>174</v>
      </c>
      <c r="E232" s="164" t="s">
        <v>19</v>
      </c>
      <c r="F232" s="165" t="s">
        <v>177</v>
      </c>
      <c r="H232" s="166">
        <v>0.24199999999999999</v>
      </c>
      <c r="I232" s="167"/>
      <c r="L232" s="163"/>
      <c r="M232" s="168"/>
      <c r="T232" s="169"/>
      <c r="AT232" s="164" t="s">
        <v>174</v>
      </c>
      <c r="AU232" s="164" t="s">
        <v>81</v>
      </c>
      <c r="AV232" s="14" t="s">
        <v>170</v>
      </c>
      <c r="AW232" s="14" t="s">
        <v>33</v>
      </c>
      <c r="AX232" s="14" t="s">
        <v>79</v>
      </c>
      <c r="AY232" s="164" t="s">
        <v>163</v>
      </c>
    </row>
    <row r="233" spans="2:65" s="1" customFormat="1" ht="16.5" customHeight="1">
      <c r="B233" s="33"/>
      <c r="C233" s="132" t="s">
        <v>236</v>
      </c>
      <c r="D233" s="132" t="s">
        <v>165</v>
      </c>
      <c r="E233" s="133" t="s">
        <v>430</v>
      </c>
      <c r="F233" s="134" t="s">
        <v>431</v>
      </c>
      <c r="G233" s="135" t="s">
        <v>185</v>
      </c>
      <c r="H233" s="136">
        <v>38.46</v>
      </c>
      <c r="I233" s="137"/>
      <c r="J233" s="138">
        <f>ROUND(I233*H233,2)</f>
        <v>0</v>
      </c>
      <c r="K233" s="134" t="s">
        <v>169</v>
      </c>
      <c r="L233" s="33"/>
      <c r="M233" s="139" t="s">
        <v>19</v>
      </c>
      <c r="N233" s="140" t="s">
        <v>42</v>
      </c>
      <c r="P233" s="141">
        <f>O233*H233</f>
        <v>0</v>
      </c>
      <c r="Q233" s="141">
        <v>2.2000000000000001E-4</v>
      </c>
      <c r="R233" s="141">
        <f>Q233*H233</f>
        <v>8.4612000000000003E-3</v>
      </c>
      <c r="S233" s="141">
        <v>0</v>
      </c>
      <c r="T233" s="142">
        <f>S233*H233</f>
        <v>0</v>
      </c>
      <c r="AR233" s="143" t="s">
        <v>170</v>
      </c>
      <c r="AT233" s="143" t="s">
        <v>165</v>
      </c>
      <c r="AU233" s="143" t="s">
        <v>81</v>
      </c>
      <c r="AY233" s="18" t="s">
        <v>163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79</v>
      </c>
      <c r="BK233" s="144">
        <f>ROUND(I233*H233,2)</f>
        <v>0</v>
      </c>
      <c r="BL233" s="18" t="s">
        <v>170</v>
      </c>
      <c r="BM233" s="143" t="s">
        <v>432</v>
      </c>
    </row>
    <row r="234" spans="2:65" s="1" customFormat="1" ht="10.199999999999999">
      <c r="B234" s="33"/>
      <c r="D234" s="145" t="s">
        <v>172</v>
      </c>
      <c r="F234" s="146" t="s">
        <v>433</v>
      </c>
      <c r="I234" s="147"/>
      <c r="L234" s="33"/>
      <c r="M234" s="148"/>
      <c r="T234" s="54"/>
      <c r="AT234" s="18" t="s">
        <v>172</v>
      </c>
      <c r="AU234" s="18" t="s">
        <v>81</v>
      </c>
    </row>
    <row r="235" spans="2:65" s="12" customFormat="1" ht="10.199999999999999">
      <c r="B235" s="149"/>
      <c r="D235" s="150" t="s">
        <v>174</v>
      </c>
      <c r="E235" s="151" t="s">
        <v>19</v>
      </c>
      <c r="F235" s="152" t="s">
        <v>518</v>
      </c>
      <c r="H235" s="151" t="s">
        <v>19</v>
      </c>
      <c r="I235" s="153"/>
      <c r="L235" s="149"/>
      <c r="M235" s="154"/>
      <c r="T235" s="155"/>
      <c r="AT235" s="151" t="s">
        <v>174</v>
      </c>
      <c r="AU235" s="151" t="s">
        <v>81</v>
      </c>
      <c r="AV235" s="12" t="s">
        <v>79</v>
      </c>
      <c r="AW235" s="12" t="s">
        <v>33</v>
      </c>
      <c r="AX235" s="12" t="s">
        <v>71</v>
      </c>
      <c r="AY235" s="151" t="s">
        <v>163</v>
      </c>
    </row>
    <row r="236" spans="2:65" s="12" customFormat="1" ht="10.199999999999999">
      <c r="B236" s="149"/>
      <c r="D236" s="150" t="s">
        <v>174</v>
      </c>
      <c r="E236" s="151" t="s">
        <v>19</v>
      </c>
      <c r="F236" s="152" t="s">
        <v>375</v>
      </c>
      <c r="H236" s="151" t="s">
        <v>19</v>
      </c>
      <c r="I236" s="153"/>
      <c r="L236" s="149"/>
      <c r="M236" s="154"/>
      <c r="T236" s="155"/>
      <c r="AT236" s="151" t="s">
        <v>174</v>
      </c>
      <c r="AU236" s="151" t="s">
        <v>81</v>
      </c>
      <c r="AV236" s="12" t="s">
        <v>79</v>
      </c>
      <c r="AW236" s="12" t="s">
        <v>33</v>
      </c>
      <c r="AX236" s="12" t="s">
        <v>71</v>
      </c>
      <c r="AY236" s="151" t="s">
        <v>163</v>
      </c>
    </row>
    <row r="237" spans="2:65" s="12" customFormat="1" ht="10.199999999999999">
      <c r="B237" s="149"/>
      <c r="D237" s="150" t="s">
        <v>174</v>
      </c>
      <c r="E237" s="151" t="s">
        <v>19</v>
      </c>
      <c r="F237" s="152" t="s">
        <v>519</v>
      </c>
      <c r="H237" s="151" t="s">
        <v>19</v>
      </c>
      <c r="I237" s="153"/>
      <c r="L237" s="149"/>
      <c r="M237" s="154"/>
      <c r="T237" s="155"/>
      <c r="AT237" s="151" t="s">
        <v>174</v>
      </c>
      <c r="AU237" s="151" t="s">
        <v>81</v>
      </c>
      <c r="AV237" s="12" t="s">
        <v>79</v>
      </c>
      <c r="AW237" s="12" t="s">
        <v>33</v>
      </c>
      <c r="AX237" s="12" t="s">
        <v>71</v>
      </c>
      <c r="AY237" s="151" t="s">
        <v>163</v>
      </c>
    </row>
    <row r="238" spans="2:65" s="13" customFormat="1" ht="10.199999999999999">
      <c r="B238" s="156"/>
      <c r="D238" s="150" t="s">
        <v>174</v>
      </c>
      <c r="E238" s="157" t="s">
        <v>19</v>
      </c>
      <c r="F238" s="158" t="s">
        <v>520</v>
      </c>
      <c r="H238" s="159">
        <v>13.38</v>
      </c>
      <c r="I238" s="160"/>
      <c r="L238" s="156"/>
      <c r="M238" s="161"/>
      <c r="T238" s="162"/>
      <c r="AT238" s="157" t="s">
        <v>174</v>
      </c>
      <c r="AU238" s="157" t="s">
        <v>81</v>
      </c>
      <c r="AV238" s="13" t="s">
        <v>81</v>
      </c>
      <c r="AW238" s="13" t="s">
        <v>33</v>
      </c>
      <c r="AX238" s="13" t="s">
        <v>71</v>
      </c>
      <c r="AY238" s="157" t="s">
        <v>163</v>
      </c>
    </row>
    <row r="239" spans="2:65" s="12" customFormat="1" ht="10.199999999999999">
      <c r="B239" s="149"/>
      <c r="D239" s="150" t="s">
        <v>174</v>
      </c>
      <c r="E239" s="151" t="s">
        <v>19</v>
      </c>
      <c r="F239" s="152" t="s">
        <v>521</v>
      </c>
      <c r="H239" s="151" t="s">
        <v>19</v>
      </c>
      <c r="I239" s="153"/>
      <c r="L239" s="149"/>
      <c r="M239" s="154"/>
      <c r="T239" s="155"/>
      <c r="AT239" s="151" t="s">
        <v>174</v>
      </c>
      <c r="AU239" s="151" t="s">
        <v>81</v>
      </c>
      <c r="AV239" s="12" t="s">
        <v>79</v>
      </c>
      <c r="AW239" s="12" t="s">
        <v>33</v>
      </c>
      <c r="AX239" s="12" t="s">
        <v>71</v>
      </c>
      <c r="AY239" s="151" t="s">
        <v>163</v>
      </c>
    </row>
    <row r="240" spans="2:65" s="13" customFormat="1" ht="10.199999999999999">
      <c r="B240" s="156"/>
      <c r="D240" s="150" t="s">
        <v>174</v>
      </c>
      <c r="E240" s="157" t="s">
        <v>19</v>
      </c>
      <c r="F240" s="158" t="s">
        <v>522</v>
      </c>
      <c r="H240" s="159">
        <v>4.18</v>
      </c>
      <c r="I240" s="160"/>
      <c r="L240" s="156"/>
      <c r="M240" s="161"/>
      <c r="T240" s="162"/>
      <c r="AT240" s="157" t="s">
        <v>174</v>
      </c>
      <c r="AU240" s="157" t="s">
        <v>81</v>
      </c>
      <c r="AV240" s="13" t="s">
        <v>81</v>
      </c>
      <c r="AW240" s="13" t="s">
        <v>33</v>
      </c>
      <c r="AX240" s="13" t="s">
        <v>71</v>
      </c>
      <c r="AY240" s="157" t="s">
        <v>163</v>
      </c>
    </row>
    <row r="241" spans="2:65" s="12" customFormat="1" ht="10.199999999999999">
      <c r="B241" s="149"/>
      <c r="D241" s="150" t="s">
        <v>174</v>
      </c>
      <c r="E241" s="151" t="s">
        <v>19</v>
      </c>
      <c r="F241" s="152" t="s">
        <v>523</v>
      </c>
      <c r="H241" s="151" t="s">
        <v>19</v>
      </c>
      <c r="I241" s="153"/>
      <c r="L241" s="149"/>
      <c r="M241" s="154"/>
      <c r="T241" s="155"/>
      <c r="AT241" s="151" t="s">
        <v>174</v>
      </c>
      <c r="AU241" s="151" t="s">
        <v>81</v>
      </c>
      <c r="AV241" s="12" t="s">
        <v>79</v>
      </c>
      <c r="AW241" s="12" t="s">
        <v>33</v>
      </c>
      <c r="AX241" s="12" t="s">
        <v>71</v>
      </c>
      <c r="AY241" s="151" t="s">
        <v>163</v>
      </c>
    </row>
    <row r="242" spans="2:65" s="13" customFormat="1" ht="10.199999999999999">
      <c r="B242" s="156"/>
      <c r="D242" s="150" t="s">
        <v>174</v>
      </c>
      <c r="E242" s="157" t="s">
        <v>19</v>
      </c>
      <c r="F242" s="158" t="s">
        <v>524</v>
      </c>
      <c r="H242" s="159">
        <v>11.78</v>
      </c>
      <c r="I242" s="160"/>
      <c r="L242" s="156"/>
      <c r="M242" s="161"/>
      <c r="T242" s="162"/>
      <c r="AT242" s="157" t="s">
        <v>174</v>
      </c>
      <c r="AU242" s="157" t="s">
        <v>81</v>
      </c>
      <c r="AV242" s="13" t="s">
        <v>81</v>
      </c>
      <c r="AW242" s="13" t="s">
        <v>33</v>
      </c>
      <c r="AX242" s="13" t="s">
        <v>71</v>
      </c>
      <c r="AY242" s="157" t="s">
        <v>163</v>
      </c>
    </row>
    <row r="243" spans="2:65" s="12" customFormat="1" ht="10.199999999999999">
      <c r="B243" s="149"/>
      <c r="D243" s="150" t="s">
        <v>174</v>
      </c>
      <c r="E243" s="151" t="s">
        <v>19</v>
      </c>
      <c r="F243" s="152" t="s">
        <v>525</v>
      </c>
      <c r="H243" s="151" t="s">
        <v>19</v>
      </c>
      <c r="I243" s="153"/>
      <c r="L243" s="149"/>
      <c r="M243" s="154"/>
      <c r="T243" s="155"/>
      <c r="AT243" s="151" t="s">
        <v>174</v>
      </c>
      <c r="AU243" s="151" t="s">
        <v>81</v>
      </c>
      <c r="AV243" s="12" t="s">
        <v>79</v>
      </c>
      <c r="AW243" s="12" t="s">
        <v>33</v>
      </c>
      <c r="AX243" s="12" t="s">
        <v>71</v>
      </c>
      <c r="AY243" s="151" t="s">
        <v>163</v>
      </c>
    </row>
    <row r="244" spans="2:65" s="13" customFormat="1" ht="10.199999999999999">
      <c r="B244" s="156"/>
      <c r="D244" s="150" t="s">
        <v>174</v>
      </c>
      <c r="E244" s="157" t="s">
        <v>19</v>
      </c>
      <c r="F244" s="158" t="s">
        <v>526</v>
      </c>
      <c r="H244" s="159">
        <v>1.81</v>
      </c>
      <c r="I244" s="160"/>
      <c r="L244" s="156"/>
      <c r="M244" s="161"/>
      <c r="T244" s="162"/>
      <c r="AT244" s="157" t="s">
        <v>174</v>
      </c>
      <c r="AU244" s="157" t="s">
        <v>81</v>
      </c>
      <c r="AV244" s="13" t="s">
        <v>81</v>
      </c>
      <c r="AW244" s="13" t="s">
        <v>33</v>
      </c>
      <c r="AX244" s="13" t="s">
        <v>71</v>
      </c>
      <c r="AY244" s="157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527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3" customFormat="1" ht="10.199999999999999">
      <c r="B246" s="156"/>
      <c r="D246" s="150" t="s">
        <v>174</v>
      </c>
      <c r="E246" s="157" t="s">
        <v>19</v>
      </c>
      <c r="F246" s="158" t="s">
        <v>528</v>
      </c>
      <c r="H246" s="159">
        <v>7.31</v>
      </c>
      <c r="I246" s="160"/>
      <c r="L246" s="156"/>
      <c r="M246" s="161"/>
      <c r="T246" s="162"/>
      <c r="AT246" s="157" t="s">
        <v>174</v>
      </c>
      <c r="AU246" s="157" t="s">
        <v>81</v>
      </c>
      <c r="AV246" s="13" t="s">
        <v>81</v>
      </c>
      <c r="AW246" s="13" t="s">
        <v>33</v>
      </c>
      <c r="AX246" s="13" t="s">
        <v>71</v>
      </c>
      <c r="AY246" s="157" t="s">
        <v>163</v>
      </c>
    </row>
    <row r="247" spans="2:65" s="14" customFormat="1" ht="10.199999999999999">
      <c r="B247" s="163"/>
      <c r="D247" s="150" t="s">
        <v>174</v>
      </c>
      <c r="E247" s="164" t="s">
        <v>19</v>
      </c>
      <c r="F247" s="165" t="s">
        <v>177</v>
      </c>
      <c r="H247" s="166">
        <v>38.46</v>
      </c>
      <c r="I247" s="167"/>
      <c r="L247" s="163"/>
      <c r="M247" s="168"/>
      <c r="T247" s="169"/>
      <c r="AT247" s="164" t="s">
        <v>174</v>
      </c>
      <c r="AU247" s="164" t="s">
        <v>81</v>
      </c>
      <c r="AV247" s="14" t="s">
        <v>170</v>
      </c>
      <c r="AW247" s="14" t="s">
        <v>33</v>
      </c>
      <c r="AX247" s="14" t="s">
        <v>79</v>
      </c>
      <c r="AY247" s="164" t="s">
        <v>163</v>
      </c>
    </row>
    <row r="248" spans="2:65" s="11" customFormat="1" ht="22.8" customHeight="1">
      <c r="B248" s="120"/>
      <c r="D248" s="121" t="s">
        <v>70</v>
      </c>
      <c r="E248" s="130" t="s">
        <v>222</v>
      </c>
      <c r="F248" s="130" t="s">
        <v>434</v>
      </c>
      <c r="I248" s="123"/>
      <c r="J248" s="131">
        <f>BK248</f>
        <v>0</v>
      </c>
      <c r="L248" s="120"/>
      <c r="M248" s="125"/>
      <c r="P248" s="126">
        <f>SUM(P249:P278)</f>
        <v>0</v>
      </c>
      <c r="R248" s="126">
        <f>SUM(R249:R278)</f>
        <v>2.3080000000000002E-3</v>
      </c>
      <c r="T248" s="127">
        <f>SUM(T249:T278)</f>
        <v>0</v>
      </c>
      <c r="AR248" s="121" t="s">
        <v>79</v>
      </c>
      <c r="AT248" s="128" t="s">
        <v>70</v>
      </c>
      <c r="AU248" s="128" t="s">
        <v>79</v>
      </c>
      <c r="AY248" s="121" t="s">
        <v>163</v>
      </c>
      <c r="BK248" s="129">
        <f>SUM(BK249:BK278)</f>
        <v>0</v>
      </c>
    </row>
    <row r="249" spans="2:65" s="1" customFormat="1" ht="24.15" customHeight="1">
      <c r="B249" s="33"/>
      <c r="C249" s="132" t="s">
        <v>8</v>
      </c>
      <c r="D249" s="132" t="s">
        <v>165</v>
      </c>
      <c r="E249" s="133" t="s">
        <v>435</v>
      </c>
      <c r="F249" s="134" t="s">
        <v>436</v>
      </c>
      <c r="G249" s="135" t="s">
        <v>168</v>
      </c>
      <c r="H249" s="136">
        <v>28.85</v>
      </c>
      <c r="I249" s="137"/>
      <c r="J249" s="138">
        <f>ROUND(I249*H249,2)</f>
        <v>0</v>
      </c>
      <c r="K249" s="134" t="s">
        <v>169</v>
      </c>
      <c r="L249" s="33"/>
      <c r="M249" s="139" t="s">
        <v>19</v>
      </c>
      <c r="N249" s="140" t="s">
        <v>42</v>
      </c>
      <c r="P249" s="141">
        <f>O249*H249</f>
        <v>0</v>
      </c>
      <c r="Q249" s="141">
        <v>8.0000000000000007E-5</v>
      </c>
      <c r="R249" s="141">
        <f>Q249*H249</f>
        <v>2.3080000000000002E-3</v>
      </c>
      <c r="S249" s="141">
        <v>0</v>
      </c>
      <c r="T249" s="142">
        <f>S249*H249</f>
        <v>0</v>
      </c>
      <c r="AR249" s="143" t="s">
        <v>170</v>
      </c>
      <c r="AT249" s="143" t="s">
        <v>165</v>
      </c>
      <c r="AU249" s="143" t="s">
        <v>81</v>
      </c>
      <c r="AY249" s="18" t="s">
        <v>163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79</v>
      </c>
      <c r="BK249" s="144">
        <f>ROUND(I249*H249,2)</f>
        <v>0</v>
      </c>
      <c r="BL249" s="18" t="s">
        <v>170</v>
      </c>
      <c r="BM249" s="143" t="s">
        <v>437</v>
      </c>
    </row>
    <row r="250" spans="2:65" s="1" customFormat="1" ht="10.199999999999999">
      <c r="B250" s="33"/>
      <c r="D250" s="145" t="s">
        <v>172</v>
      </c>
      <c r="F250" s="146" t="s">
        <v>438</v>
      </c>
      <c r="I250" s="147"/>
      <c r="L250" s="33"/>
      <c r="M250" s="148"/>
      <c r="T250" s="54"/>
      <c r="AT250" s="18" t="s">
        <v>172</v>
      </c>
      <c r="AU250" s="18" t="s">
        <v>81</v>
      </c>
    </row>
    <row r="251" spans="2:65" s="12" customFormat="1" ht="10.199999999999999">
      <c r="B251" s="149"/>
      <c r="D251" s="150" t="s">
        <v>174</v>
      </c>
      <c r="E251" s="151" t="s">
        <v>19</v>
      </c>
      <c r="F251" s="152" t="s">
        <v>518</v>
      </c>
      <c r="H251" s="151" t="s">
        <v>19</v>
      </c>
      <c r="I251" s="153"/>
      <c r="L251" s="149"/>
      <c r="M251" s="154"/>
      <c r="T251" s="155"/>
      <c r="AT251" s="151" t="s">
        <v>174</v>
      </c>
      <c r="AU251" s="151" t="s">
        <v>81</v>
      </c>
      <c r="AV251" s="12" t="s">
        <v>79</v>
      </c>
      <c r="AW251" s="12" t="s">
        <v>33</v>
      </c>
      <c r="AX251" s="12" t="s">
        <v>71</v>
      </c>
      <c r="AY251" s="151" t="s">
        <v>163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375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2" customFormat="1" ht="10.199999999999999">
      <c r="B253" s="149"/>
      <c r="D253" s="150" t="s">
        <v>174</v>
      </c>
      <c r="E253" s="151" t="s">
        <v>19</v>
      </c>
      <c r="F253" s="152" t="s">
        <v>519</v>
      </c>
      <c r="H253" s="151" t="s">
        <v>19</v>
      </c>
      <c r="I253" s="153"/>
      <c r="L253" s="149"/>
      <c r="M253" s="154"/>
      <c r="T253" s="155"/>
      <c r="AT253" s="151" t="s">
        <v>174</v>
      </c>
      <c r="AU253" s="151" t="s">
        <v>81</v>
      </c>
      <c r="AV253" s="12" t="s">
        <v>79</v>
      </c>
      <c r="AW253" s="12" t="s">
        <v>33</v>
      </c>
      <c r="AX253" s="12" t="s">
        <v>71</v>
      </c>
      <c r="AY253" s="151" t="s">
        <v>163</v>
      </c>
    </row>
    <row r="254" spans="2:65" s="13" customFormat="1" ht="10.199999999999999">
      <c r="B254" s="156"/>
      <c r="D254" s="150" t="s">
        <v>174</v>
      </c>
      <c r="E254" s="157" t="s">
        <v>19</v>
      </c>
      <c r="F254" s="158" t="s">
        <v>548</v>
      </c>
      <c r="H254" s="159">
        <v>10.035</v>
      </c>
      <c r="I254" s="160"/>
      <c r="L254" s="156"/>
      <c r="M254" s="161"/>
      <c r="T254" s="162"/>
      <c r="AT254" s="157" t="s">
        <v>174</v>
      </c>
      <c r="AU254" s="157" t="s">
        <v>81</v>
      </c>
      <c r="AV254" s="13" t="s">
        <v>81</v>
      </c>
      <c r="AW254" s="13" t="s">
        <v>33</v>
      </c>
      <c r="AX254" s="13" t="s">
        <v>71</v>
      </c>
      <c r="AY254" s="157" t="s">
        <v>163</v>
      </c>
    </row>
    <row r="255" spans="2:65" s="12" customFormat="1" ht="10.199999999999999">
      <c r="B255" s="149"/>
      <c r="D255" s="150" t="s">
        <v>174</v>
      </c>
      <c r="E255" s="151" t="s">
        <v>19</v>
      </c>
      <c r="F255" s="152" t="s">
        <v>521</v>
      </c>
      <c r="H255" s="151" t="s">
        <v>19</v>
      </c>
      <c r="I255" s="153"/>
      <c r="L255" s="149"/>
      <c r="M255" s="154"/>
      <c r="T255" s="155"/>
      <c r="AT255" s="151" t="s">
        <v>174</v>
      </c>
      <c r="AU255" s="151" t="s">
        <v>81</v>
      </c>
      <c r="AV255" s="12" t="s">
        <v>79</v>
      </c>
      <c r="AW255" s="12" t="s">
        <v>33</v>
      </c>
      <c r="AX255" s="12" t="s">
        <v>71</v>
      </c>
      <c r="AY255" s="151" t="s">
        <v>163</v>
      </c>
    </row>
    <row r="256" spans="2:65" s="13" customFormat="1" ht="10.199999999999999">
      <c r="B256" s="156"/>
      <c r="D256" s="150" t="s">
        <v>174</v>
      </c>
      <c r="E256" s="157" t="s">
        <v>19</v>
      </c>
      <c r="F256" s="158" t="s">
        <v>549</v>
      </c>
      <c r="H256" s="159">
        <v>3.1349999999999998</v>
      </c>
      <c r="I256" s="160"/>
      <c r="L256" s="156"/>
      <c r="M256" s="161"/>
      <c r="T256" s="162"/>
      <c r="AT256" s="157" t="s">
        <v>174</v>
      </c>
      <c r="AU256" s="157" t="s">
        <v>81</v>
      </c>
      <c r="AV256" s="13" t="s">
        <v>81</v>
      </c>
      <c r="AW256" s="13" t="s">
        <v>33</v>
      </c>
      <c r="AX256" s="13" t="s">
        <v>71</v>
      </c>
      <c r="AY256" s="157" t="s">
        <v>163</v>
      </c>
    </row>
    <row r="257" spans="2:65" s="12" customFormat="1" ht="10.199999999999999">
      <c r="B257" s="149"/>
      <c r="D257" s="150" t="s">
        <v>174</v>
      </c>
      <c r="E257" s="151" t="s">
        <v>19</v>
      </c>
      <c r="F257" s="152" t="s">
        <v>523</v>
      </c>
      <c r="H257" s="151" t="s">
        <v>19</v>
      </c>
      <c r="I257" s="153"/>
      <c r="L257" s="149"/>
      <c r="M257" s="154"/>
      <c r="T257" s="155"/>
      <c r="AT257" s="151" t="s">
        <v>174</v>
      </c>
      <c r="AU257" s="151" t="s">
        <v>81</v>
      </c>
      <c r="AV257" s="12" t="s">
        <v>79</v>
      </c>
      <c r="AW257" s="12" t="s">
        <v>33</v>
      </c>
      <c r="AX257" s="12" t="s">
        <v>71</v>
      </c>
      <c r="AY257" s="151" t="s">
        <v>163</v>
      </c>
    </row>
    <row r="258" spans="2:65" s="13" customFormat="1" ht="10.199999999999999">
      <c r="B258" s="156"/>
      <c r="D258" s="150" t="s">
        <v>174</v>
      </c>
      <c r="E258" s="157" t="s">
        <v>19</v>
      </c>
      <c r="F258" s="158" t="s">
        <v>550</v>
      </c>
      <c r="H258" s="159">
        <v>8.8350000000000009</v>
      </c>
      <c r="I258" s="160"/>
      <c r="L258" s="156"/>
      <c r="M258" s="161"/>
      <c r="T258" s="162"/>
      <c r="AT258" s="157" t="s">
        <v>174</v>
      </c>
      <c r="AU258" s="157" t="s">
        <v>81</v>
      </c>
      <c r="AV258" s="13" t="s">
        <v>81</v>
      </c>
      <c r="AW258" s="13" t="s">
        <v>33</v>
      </c>
      <c r="AX258" s="13" t="s">
        <v>71</v>
      </c>
      <c r="AY258" s="157" t="s">
        <v>163</v>
      </c>
    </row>
    <row r="259" spans="2:65" s="12" customFormat="1" ht="10.199999999999999">
      <c r="B259" s="149"/>
      <c r="D259" s="150" t="s">
        <v>174</v>
      </c>
      <c r="E259" s="151" t="s">
        <v>19</v>
      </c>
      <c r="F259" s="152" t="s">
        <v>525</v>
      </c>
      <c r="H259" s="151" t="s">
        <v>19</v>
      </c>
      <c r="I259" s="153"/>
      <c r="L259" s="149"/>
      <c r="M259" s="154"/>
      <c r="T259" s="155"/>
      <c r="AT259" s="151" t="s">
        <v>174</v>
      </c>
      <c r="AU259" s="151" t="s">
        <v>81</v>
      </c>
      <c r="AV259" s="12" t="s">
        <v>79</v>
      </c>
      <c r="AW259" s="12" t="s">
        <v>33</v>
      </c>
      <c r="AX259" s="12" t="s">
        <v>71</v>
      </c>
      <c r="AY259" s="151" t="s">
        <v>163</v>
      </c>
    </row>
    <row r="260" spans="2:65" s="13" customFormat="1" ht="10.199999999999999">
      <c r="B260" s="156"/>
      <c r="D260" s="150" t="s">
        <v>174</v>
      </c>
      <c r="E260" s="157" t="s">
        <v>19</v>
      </c>
      <c r="F260" s="158" t="s">
        <v>551</v>
      </c>
      <c r="H260" s="159">
        <v>1.36</v>
      </c>
      <c r="I260" s="160"/>
      <c r="L260" s="156"/>
      <c r="M260" s="161"/>
      <c r="T260" s="162"/>
      <c r="AT260" s="157" t="s">
        <v>174</v>
      </c>
      <c r="AU260" s="157" t="s">
        <v>81</v>
      </c>
      <c r="AV260" s="13" t="s">
        <v>81</v>
      </c>
      <c r="AW260" s="13" t="s">
        <v>33</v>
      </c>
      <c r="AX260" s="13" t="s">
        <v>71</v>
      </c>
      <c r="AY260" s="157" t="s">
        <v>163</v>
      </c>
    </row>
    <row r="261" spans="2:65" s="12" customFormat="1" ht="10.199999999999999">
      <c r="B261" s="149"/>
      <c r="D261" s="150" t="s">
        <v>174</v>
      </c>
      <c r="E261" s="151" t="s">
        <v>19</v>
      </c>
      <c r="F261" s="152" t="s">
        <v>527</v>
      </c>
      <c r="H261" s="151" t="s">
        <v>19</v>
      </c>
      <c r="I261" s="153"/>
      <c r="L261" s="149"/>
      <c r="M261" s="154"/>
      <c r="T261" s="155"/>
      <c r="AT261" s="151" t="s">
        <v>174</v>
      </c>
      <c r="AU261" s="151" t="s">
        <v>81</v>
      </c>
      <c r="AV261" s="12" t="s">
        <v>79</v>
      </c>
      <c r="AW261" s="12" t="s">
        <v>33</v>
      </c>
      <c r="AX261" s="12" t="s">
        <v>71</v>
      </c>
      <c r="AY261" s="151" t="s">
        <v>163</v>
      </c>
    </row>
    <row r="262" spans="2:65" s="13" customFormat="1" ht="10.199999999999999">
      <c r="B262" s="156"/>
      <c r="D262" s="150" t="s">
        <v>174</v>
      </c>
      <c r="E262" s="157" t="s">
        <v>19</v>
      </c>
      <c r="F262" s="158" t="s">
        <v>552</v>
      </c>
      <c r="H262" s="159">
        <v>5.4850000000000003</v>
      </c>
      <c r="I262" s="160"/>
      <c r="L262" s="156"/>
      <c r="M262" s="161"/>
      <c r="T262" s="162"/>
      <c r="AT262" s="157" t="s">
        <v>174</v>
      </c>
      <c r="AU262" s="157" t="s">
        <v>81</v>
      </c>
      <c r="AV262" s="13" t="s">
        <v>81</v>
      </c>
      <c r="AW262" s="13" t="s">
        <v>33</v>
      </c>
      <c r="AX262" s="13" t="s">
        <v>71</v>
      </c>
      <c r="AY262" s="157" t="s">
        <v>163</v>
      </c>
    </row>
    <row r="263" spans="2:65" s="14" customFormat="1" ht="10.199999999999999">
      <c r="B263" s="163"/>
      <c r="D263" s="150" t="s">
        <v>174</v>
      </c>
      <c r="E263" s="164" t="s">
        <v>19</v>
      </c>
      <c r="F263" s="165" t="s">
        <v>177</v>
      </c>
      <c r="H263" s="166">
        <v>28.85</v>
      </c>
      <c r="I263" s="167"/>
      <c r="L263" s="163"/>
      <c r="M263" s="168"/>
      <c r="T263" s="169"/>
      <c r="AT263" s="164" t="s">
        <v>174</v>
      </c>
      <c r="AU263" s="164" t="s">
        <v>81</v>
      </c>
      <c r="AV263" s="14" t="s">
        <v>170</v>
      </c>
      <c r="AW263" s="14" t="s">
        <v>33</v>
      </c>
      <c r="AX263" s="14" t="s">
        <v>79</v>
      </c>
      <c r="AY263" s="164" t="s">
        <v>163</v>
      </c>
    </row>
    <row r="264" spans="2:65" s="1" customFormat="1" ht="16.5" customHeight="1">
      <c r="B264" s="33"/>
      <c r="C264" s="178" t="s">
        <v>248</v>
      </c>
      <c r="D264" s="178" t="s">
        <v>241</v>
      </c>
      <c r="E264" s="179" t="s">
        <v>443</v>
      </c>
      <c r="F264" s="180" t="s">
        <v>444</v>
      </c>
      <c r="G264" s="181" t="s">
        <v>445</v>
      </c>
      <c r="H264" s="182">
        <v>63.47</v>
      </c>
      <c r="I264" s="183"/>
      <c r="J264" s="184">
        <f>ROUND(I264*H264,2)</f>
        <v>0</v>
      </c>
      <c r="K264" s="180" t="s">
        <v>244</v>
      </c>
      <c r="L264" s="185"/>
      <c r="M264" s="186" t="s">
        <v>19</v>
      </c>
      <c r="N264" s="187" t="s">
        <v>42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176</v>
      </c>
      <c r="AT264" s="143" t="s">
        <v>241</v>
      </c>
      <c r="AU264" s="143" t="s">
        <v>81</v>
      </c>
      <c r="AY264" s="18" t="s">
        <v>163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8" t="s">
        <v>79</v>
      </c>
      <c r="BK264" s="144">
        <f>ROUND(I264*H264,2)</f>
        <v>0</v>
      </c>
      <c r="BL264" s="18" t="s">
        <v>170</v>
      </c>
      <c r="BM264" s="143" t="s">
        <v>446</v>
      </c>
    </row>
    <row r="265" spans="2:65" s="12" customFormat="1" ht="10.199999999999999">
      <c r="B265" s="149"/>
      <c r="D265" s="150" t="s">
        <v>174</v>
      </c>
      <c r="E265" s="151" t="s">
        <v>19</v>
      </c>
      <c r="F265" s="152" t="s">
        <v>518</v>
      </c>
      <c r="H265" s="151" t="s">
        <v>19</v>
      </c>
      <c r="I265" s="153"/>
      <c r="L265" s="149"/>
      <c r="M265" s="154"/>
      <c r="T265" s="155"/>
      <c r="AT265" s="151" t="s">
        <v>174</v>
      </c>
      <c r="AU265" s="151" t="s">
        <v>81</v>
      </c>
      <c r="AV265" s="12" t="s">
        <v>79</v>
      </c>
      <c r="AW265" s="12" t="s">
        <v>33</v>
      </c>
      <c r="AX265" s="12" t="s">
        <v>71</v>
      </c>
      <c r="AY265" s="151" t="s">
        <v>163</v>
      </c>
    </row>
    <row r="266" spans="2:65" s="12" customFormat="1" ht="10.199999999999999">
      <c r="B266" s="149"/>
      <c r="D266" s="150" t="s">
        <v>174</v>
      </c>
      <c r="E266" s="151" t="s">
        <v>19</v>
      </c>
      <c r="F266" s="152" t="s">
        <v>375</v>
      </c>
      <c r="H266" s="151" t="s">
        <v>19</v>
      </c>
      <c r="I266" s="153"/>
      <c r="L266" s="149"/>
      <c r="M266" s="154"/>
      <c r="T266" s="155"/>
      <c r="AT266" s="151" t="s">
        <v>174</v>
      </c>
      <c r="AU266" s="151" t="s">
        <v>81</v>
      </c>
      <c r="AV266" s="12" t="s">
        <v>79</v>
      </c>
      <c r="AW266" s="12" t="s">
        <v>33</v>
      </c>
      <c r="AX266" s="12" t="s">
        <v>71</v>
      </c>
      <c r="AY266" s="151" t="s">
        <v>163</v>
      </c>
    </row>
    <row r="267" spans="2:65" s="12" customFormat="1" ht="10.199999999999999">
      <c r="B267" s="149"/>
      <c r="D267" s="150" t="s">
        <v>174</v>
      </c>
      <c r="E267" s="151" t="s">
        <v>19</v>
      </c>
      <c r="F267" s="152" t="s">
        <v>519</v>
      </c>
      <c r="H267" s="151" t="s">
        <v>19</v>
      </c>
      <c r="I267" s="153"/>
      <c r="L267" s="149"/>
      <c r="M267" s="154"/>
      <c r="T267" s="155"/>
      <c r="AT267" s="151" t="s">
        <v>174</v>
      </c>
      <c r="AU267" s="151" t="s">
        <v>81</v>
      </c>
      <c r="AV267" s="12" t="s">
        <v>79</v>
      </c>
      <c r="AW267" s="12" t="s">
        <v>33</v>
      </c>
      <c r="AX267" s="12" t="s">
        <v>71</v>
      </c>
      <c r="AY267" s="151" t="s">
        <v>163</v>
      </c>
    </row>
    <row r="268" spans="2:65" s="13" customFormat="1" ht="10.199999999999999">
      <c r="B268" s="156"/>
      <c r="D268" s="150" t="s">
        <v>174</v>
      </c>
      <c r="E268" s="157" t="s">
        <v>19</v>
      </c>
      <c r="F268" s="158" t="s">
        <v>553</v>
      </c>
      <c r="H268" s="159">
        <v>20.07</v>
      </c>
      <c r="I268" s="160"/>
      <c r="L268" s="156"/>
      <c r="M268" s="161"/>
      <c r="T268" s="162"/>
      <c r="AT268" s="157" t="s">
        <v>174</v>
      </c>
      <c r="AU268" s="157" t="s">
        <v>81</v>
      </c>
      <c r="AV268" s="13" t="s">
        <v>81</v>
      </c>
      <c r="AW268" s="13" t="s">
        <v>33</v>
      </c>
      <c r="AX268" s="13" t="s">
        <v>71</v>
      </c>
      <c r="AY268" s="157" t="s">
        <v>163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521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3" customFormat="1" ht="10.199999999999999">
      <c r="B270" s="156"/>
      <c r="D270" s="150" t="s">
        <v>174</v>
      </c>
      <c r="E270" s="157" t="s">
        <v>19</v>
      </c>
      <c r="F270" s="158" t="s">
        <v>554</v>
      </c>
      <c r="H270" s="159">
        <v>6.27</v>
      </c>
      <c r="I270" s="160"/>
      <c r="L270" s="156"/>
      <c r="M270" s="161"/>
      <c r="T270" s="162"/>
      <c r="AT270" s="157" t="s">
        <v>174</v>
      </c>
      <c r="AU270" s="157" t="s">
        <v>81</v>
      </c>
      <c r="AV270" s="13" t="s">
        <v>81</v>
      </c>
      <c r="AW270" s="13" t="s">
        <v>33</v>
      </c>
      <c r="AX270" s="13" t="s">
        <v>71</v>
      </c>
      <c r="AY270" s="157" t="s">
        <v>163</v>
      </c>
    </row>
    <row r="271" spans="2:65" s="12" customFormat="1" ht="10.199999999999999">
      <c r="B271" s="149"/>
      <c r="D271" s="150" t="s">
        <v>174</v>
      </c>
      <c r="E271" s="151" t="s">
        <v>19</v>
      </c>
      <c r="F271" s="152" t="s">
        <v>523</v>
      </c>
      <c r="H271" s="151" t="s">
        <v>19</v>
      </c>
      <c r="I271" s="153"/>
      <c r="L271" s="149"/>
      <c r="M271" s="154"/>
      <c r="T271" s="155"/>
      <c r="AT271" s="151" t="s">
        <v>174</v>
      </c>
      <c r="AU271" s="151" t="s">
        <v>81</v>
      </c>
      <c r="AV271" s="12" t="s">
        <v>79</v>
      </c>
      <c r="AW271" s="12" t="s">
        <v>33</v>
      </c>
      <c r="AX271" s="12" t="s">
        <v>71</v>
      </c>
      <c r="AY271" s="151" t="s">
        <v>163</v>
      </c>
    </row>
    <row r="272" spans="2:65" s="13" customFormat="1" ht="10.199999999999999">
      <c r="B272" s="156"/>
      <c r="D272" s="150" t="s">
        <v>174</v>
      </c>
      <c r="E272" s="157" t="s">
        <v>19</v>
      </c>
      <c r="F272" s="158" t="s">
        <v>555</v>
      </c>
      <c r="H272" s="159">
        <v>17.670000000000002</v>
      </c>
      <c r="I272" s="160"/>
      <c r="L272" s="156"/>
      <c r="M272" s="161"/>
      <c r="T272" s="162"/>
      <c r="AT272" s="157" t="s">
        <v>174</v>
      </c>
      <c r="AU272" s="157" t="s">
        <v>81</v>
      </c>
      <c r="AV272" s="13" t="s">
        <v>81</v>
      </c>
      <c r="AW272" s="13" t="s">
        <v>33</v>
      </c>
      <c r="AX272" s="13" t="s">
        <v>71</v>
      </c>
      <c r="AY272" s="157" t="s">
        <v>163</v>
      </c>
    </row>
    <row r="273" spans="2:65" s="12" customFormat="1" ht="10.199999999999999">
      <c r="B273" s="149"/>
      <c r="D273" s="150" t="s">
        <v>174</v>
      </c>
      <c r="E273" s="151" t="s">
        <v>19</v>
      </c>
      <c r="F273" s="152" t="s">
        <v>525</v>
      </c>
      <c r="H273" s="151" t="s">
        <v>19</v>
      </c>
      <c r="I273" s="153"/>
      <c r="L273" s="149"/>
      <c r="M273" s="154"/>
      <c r="T273" s="155"/>
      <c r="AT273" s="151" t="s">
        <v>174</v>
      </c>
      <c r="AU273" s="151" t="s">
        <v>81</v>
      </c>
      <c r="AV273" s="12" t="s">
        <v>79</v>
      </c>
      <c r="AW273" s="12" t="s">
        <v>33</v>
      </c>
      <c r="AX273" s="12" t="s">
        <v>71</v>
      </c>
      <c r="AY273" s="151" t="s">
        <v>163</v>
      </c>
    </row>
    <row r="274" spans="2:65" s="13" customFormat="1" ht="10.199999999999999">
      <c r="B274" s="156"/>
      <c r="D274" s="150" t="s">
        <v>174</v>
      </c>
      <c r="E274" s="157" t="s">
        <v>19</v>
      </c>
      <c r="F274" s="158" t="s">
        <v>556</v>
      </c>
      <c r="H274" s="159">
        <v>2.72</v>
      </c>
      <c r="I274" s="160"/>
      <c r="L274" s="156"/>
      <c r="M274" s="161"/>
      <c r="T274" s="162"/>
      <c r="AT274" s="157" t="s">
        <v>174</v>
      </c>
      <c r="AU274" s="157" t="s">
        <v>81</v>
      </c>
      <c r="AV274" s="13" t="s">
        <v>81</v>
      </c>
      <c r="AW274" s="13" t="s">
        <v>33</v>
      </c>
      <c r="AX274" s="13" t="s">
        <v>71</v>
      </c>
      <c r="AY274" s="157" t="s">
        <v>163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527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3" customFormat="1" ht="10.199999999999999">
      <c r="B276" s="156"/>
      <c r="D276" s="150" t="s">
        <v>174</v>
      </c>
      <c r="E276" s="157" t="s">
        <v>19</v>
      </c>
      <c r="F276" s="158" t="s">
        <v>557</v>
      </c>
      <c r="H276" s="159">
        <v>10.97</v>
      </c>
      <c r="I276" s="160"/>
      <c r="L276" s="156"/>
      <c r="M276" s="161"/>
      <c r="T276" s="162"/>
      <c r="AT276" s="157" t="s">
        <v>174</v>
      </c>
      <c r="AU276" s="157" t="s">
        <v>81</v>
      </c>
      <c r="AV276" s="13" t="s">
        <v>81</v>
      </c>
      <c r="AW276" s="13" t="s">
        <v>33</v>
      </c>
      <c r="AX276" s="13" t="s">
        <v>71</v>
      </c>
      <c r="AY276" s="157" t="s">
        <v>163</v>
      </c>
    </row>
    <row r="277" spans="2:65" s="14" customFormat="1" ht="10.199999999999999">
      <c r="B277" s="163"/>
      <c r="D277" s="150" t="s">
        <v>174</v>
      </c>
      <c r="E277" s="164" t="s">
        <v>19</v>
      </c>
      <c r="F277" s="165" t="s">
        <v>177</v>
      </c>
      <c r="H277" s="166">
        <v>57.7</v>
      </c>
      <c r="I277" s="167"/>
      <c r="L277" s="163"/>
      <c r="M277" s="168"/>
      <c r="T277" s="169"/>
      <c r="AT277" s="164" t="s">
        <v>174</v>
      </c>
      <c r="AU277" s="164" t="s">
        <v>81</v>
      </c>
      <c r="AV277" s="14" t="s">
        <v>170</v>
      </c>
      <c r="AW277" s="14" t="s">
        <v>33</v>
      </c>
      <c r="AX277" s="14" t="s">
        <v>79</v>
      </c>
      <c r="AY277" s="164" t="s">
        <v>163</v>
      </c>
    </row>
    <row r="278" spans="2:65" s="13" customFormat="1" ht="10.199999999999999">
      <c r="B278" s="156"/>
      <c r="D278" s="150" t="s">
        <v>174</v>
      </c>
      <c r="F278" s="158" t="s">
        <v>558</v>
      </c>
      <c r="H278" s="159">
        <v>63.47</v>
      </c>
      <c r="I278" s="160"/>
      <c r="L278" s="156"/>
      <c r="M278" s="161"/>
      <c r="T278" s="162"/>
      <c r="AT278" s="157" t="s">
        <v>174</v>
      </c>
      <c r="AU278" s="157" t="s">
        <v>81</v>
      </c>
      <c r="AV278" s="13" t="s">
        <v>81</v>
      </c>
      <c r="AW278" s="13" t="s">
        <v>4</v>
      </c>
      <c r="AX278" s="13" t="s">
        <v>79</v>
      </c>
      <c r="AY278" s="157" t="s">
        <v>163</v>
      </c>
    </row>
    <row r="279" spans="2:65" s="11" customFormat="1" ht="22.8" customHeight="1">
      <c r="B279" s="120"/>
      <c r="D279" s="121" t="s">
        <v>70</v>
      </c>
      <c r="E279" s="130" t="s">
        <v>319</v>
      </c>
      <c r="F279" s="130" t="s">
        <v>320</v>
      </c>
      <c r="I279" s="123"/>
      <c r="J279" s="131">
        <f>BK279</f>
        <v>0</v>
      </c>
      <c r="L279" s="120"/>
      <c r="M279" s="125"/>
      <c r="P279" s="126">
        <f>SUM(P280:P281)</f>
        <v>0</v>
      </c>
      <c r="R279" s="126">
        <f>SUM(R280:R281)</f>
        <v>0</v>
      </c>
      <c r="T279" s="127">
        <f>SUM(T280:T281)</f>
        <v>0</v>
      </c>
      <c r="AR279" s="121" t="s">
        <v>79</v>
      </c>
      <c r="AT279" s="128" t="s">
        <v>70</v>
      </c>
      <c r="AU279" s="128" t="s">
        <v>79</v>
      </c>
      <c r="AY279" s="121" t="s">
        <v>163</v>
      </c>
      <c r="BK279" s="129">
        <f>SUM(BK280:BK281)</f>
        <v>0</v>
      </c>
    </row>
    <row r="280" spans="2:65" s="1" customFormat="1" ht="37.799999999999997" customHeight="1">
      <c r="B280" s="33"/>
      <c r="C280" s="132" t="s">
        <v>254</v>
      </c>
      <c r="D280" s="132" t="s">
        <v>165</v>
      </c>
      <c r="E280" s="133" t="s">
        <v>321</v>
      </c>
      <c r="F280" s="134" t="s">
        <v>322</v>
      </c>
      <c r="G280" s="135" t="s">
        <v>225</v>
      </c>
      <c r="H280" s="136">
        <v>40.64</v>
      </c>
      <c r="I280" s="137"/>
      <c r="J280" s="138">
        <f>ROUND(I280*H280,2)</f>
        <v>0</v>
      </c>
      <c r="K280" s="134" t="s">
        <v>169</v>
      </c>
      <c r="L280" s="33"/>
      <c r="M280" s="139" t="s">
        <v>19</v>
      </c>
      <c r="N280" s="140" t="s">
        <v>42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170</v>
      </c>
      <c r="AT280" s="143" t="s">
        <v>165</v>
      </c>
      <c r="AU280" s="143" t="s">
        <v>81</v>
      </c>
      <c r="AY280" s="18" t="s">
        <v>163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79</v>
      </c>
      <c r="BK280" s="144">
        <f>ROUND(I280*H280,2)</f>
        <v>0</v>
      </c>
      <c r="BL280" s="18" t="s">
        <v>170</v>
      </c>
      <c r="BM280" s="143" t="s">
        <v>452</v>
      </c>
    </row>
    <row r="281" spans="2:65" s="1" customFormat="1" ht="10.199999999999999">
      <c r="B281" s="33"/>
      <c r="D281" s="145" t="s">
        <v>172</v>
      </c>
      <c r="F281" s="146" t="s">
        <v>324</v>
      </c>
      <c r="I281" s="147"/>
      <c r="L281" s="33"/>
      <c r="M281" s="148"/>
      <c r="T281" s="54"/>
      <c r="AT281" s="18" t="s">
        <v>172</v>
      </c>
      <c r="AU281" s="18" t="s">
        <v>81</v>
      </c>
    </row>
    <row r="282" spans="2:65" s="11" customFormat="1" ht="25.95" customHeight="1">
      <c r="B282" s="120"/>
      <c r="D282" s="121" t="s">
        <v>70</v>
      </c>
      <c r="E282" s="122" t="s">
        <v>325</v>
      </c>
      <c r="F282" s="122" t="s">
        <v>326</v>
      </c>
      <c r="I282" s="123"/>
      <c r="J282" s="124">
        <f>BK282</f>
        <v>0</v>
      </c>
      <c r="L282" s="120"/>
      <c r="M282" s="125"/>
      <c r="P282" s="126">
        <f>P283+P306</f>
        <v>0</v>
      </c>
      <c r="R282" s="126">
        <f>R283+R306</f>
        <v>0.132267</v>
      </c>
      <c r="T282" s="127">
        <f>T283+T306</f>
        <v>0</v>
      </c>
      <c r="AR282" s="121" t="s">
        <v>81</v>
      </c>
      <c r="AT282" s="128" t="s">
        <v>70</v>
      </c>
      <c r="AU282" s="128" t="s">
        <v>71</v>
      </c>
      <c r="AY282" s="121" t="s">
        <v>163</v>
      </c>
      <c r="BK282" s="129">
        <f>BK283+BK306</f>
        <v>0</v>
      </c>
    </row>
    <row r="283" spans="2:65" s="11" customFormat="1" ht="22.8" customHeight="1">
      <c r="B283" s="120"/>
      <c r="D283" s="121" t="s">
        <v>70</v>
      </c>
      <c r="E283" s="130" t="s">
        <v>327</v>
      </c>
      <c r="F283" s="130" t="s">
        <v>328</v>
      </c>
      <c r="I283" s="123"/>
      <c r="J283" s="131">
        <f>BK283</f>
        <v>0</v>
      </c>
      <c r="L283" s="120"/>
      <c r="M283" s="125"/>
      <c r="P283" s="126">
        <f>SUM(P284:P305)</f>
        <v>0</v>
      </c>
      <c r="R283" s="126">
        <f>SUM(R284:R305)</f>
        <v>0.1266893</v>
      </c>
      <c r="T283" s="127">
        <f>SUM(T284:T305)</f>
        <v>0</v>
      </c>
      <c r="AR283" s="121" t="s">
        <v>81</v>
      </c>
      <c r="AT283" s="128" t="s">
        <v>70</v>
      </c>
      <c r="AU283" s="128" t="s">
        <v>79</v>
      </c>
      <c r="AY283" s="121" t="s">
        <v>163</v>
      </c>
      <c r="BK283" s="129">
        <f>SUM(BK284:BK305)</f>
        <v>0</v>
      </c>
    </row>
    <row r="284" spans="2:65" s="1" customFormat="1" ht="16.5" customHeight="1">
      <c r="B284" s="33"/>
      <c r="C284" s="132" t="s">
        <v>259</v>
      </c>
      <c r="D284" s="132" t="s">
        <v>165</v>
      </c>
      <c r="E284" s="133" t="s">
        <v>329</v>
      </c>
      <c r="F284" s="134" t="s">
        <v>330</v>
      </c>
      <c r="G284" s="135" t="s">
        <v>331</v>
      </c>
      <c r="H284" s="136">
        <v>130.10499999999999</v>
      </c>
      <c r="I284" s="137"/>
      <c r="J284" s="138">
        <f>ROUND(I284*H284,2)</f>
        <v>0</v>
      </c>
      <c r="K284" s="134" t="s">
        <v>169</v>
      </c>
      <c r="L284" s="33"/>
      <c r="M284" s="139" t="s">
        <v>19</v>
      </c>
      <c r="N284" s="140" t="s">
        <v>42</v>
      </c>
      <c r="P284" s="141">
        <f>O284*H284</f>
        <v>0</v>
      </c>
      <c r="Q284" s="141">
        <v>6.0000000000000002E-5</v>
      </c>
      <c r="R284" s="141">
        <f>Q284*H284</f>
        <v>7.8062999999999995E-3</v>
      </c>
      <c r="S284" s="141">
        <v>0</v>
      </c>
      <c r="T284" s="142">
        <f>S284*H284</f>
        <v>0</v>
      </c>
      <c r="AR284" s="143" t="s">
        <v>266</v>
      </c>
      <c r="AT284" s="143" t="s">
        <v>165</v>
      </c>
      <c r="AU284" s="143" t="s">
        <v>81</v>
      </c>
      <c r="AY284" s="18" t="s">
        <v>163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0</v>
      </c>
      <c r="BL284" s="18" t="s">
        <v>266</v>
      </c>
      <c r="BM284" s="143" t="s">
        <v>559</v>
      </c>
    </row>
    <row r="285" spans="2:65" s="1" customFormat="1" ht="10.199999999999999">
      <c r="B285" s="33"/>
      <c r="D285" s="145" t="s">
        <v>172</v>
      </c>
      <c r="F285" s="146" t="s">
        <v>333</v>
      </c>
      <c r="I285" s="147"/>
      <c r="L285" s="33"/>
      <c r="M285" s="148"/>
      <c r="T285" s="54"/>
      <c r="AT285" s="18" t="s">
        <v>172</v>
      </c>
      <c r="AU285" s="18" t="s">
        <v>81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518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2" customFormat="1" ht="10.199999999999999">
      <c r="B287" s="149"/>
      <c r="D287" s="150" t="s">
        <v>174</v>
      </c>
      <c r="E287" s="151" t="s">
        <v>19</v>
      </c>
      <c r="F287" s="152" t="s">
        <v>560</v>
      </c>
      <c r="H287" s="151" t="s">
        <v>19</v>
      </c>
      <c r="I287" s="153"/>
      <c r="L287" s="149"/>
      <c r="M287" s="154"/>
      <c r="T287" s="155"/>
      <c r="AT287" s="151" t="s">
        <v>174</v>
      </c>
      <c r="AU287" s="151" t="s">
        <v>81</v>
      </c>
      <c r="AV287" s="12" t="s">
        <v>79</v>
      </c>
      <c r="AW287" s="12" t="s">
        <v>33</v>
      </c>
      <c r="AX287" s="12" t="s">
        <v>71</v>
      </c>
      <c r="AY287" s="151" t="s">
        <v>163</v>
      </c>
    </row>
    <row r="288" spans="2:65" s="12" customFormat="1" ht="10.199999999999999">
      <c r="B288" s="149"/>
      <c r="D288" s="150" t="s">
        <v>174</v>
      </c>
      <c r="E288" s="151" t="s">
        <v>19</v>
      </c>
      <c r="F288" s="152" t="s">
        <v>561</v>
      </c>
      <c r="H288" s="151" t="s">
        <v>19</v>
      </c>
      <c r="I288" s="153"/>
      <c r="L288" s="149"/>
      <c r="M288" s="154"/>
      <c r="T288" s="155"/>
      <c r="AT288" s="151" t="s">
        <v>174</v>
      </c>
      <c r="AU288" s="151" t="s">
        <v>81</v>
      </c>
      <c r="AV288" s="12" t="s">
        <v>79</v>
      </c>
      <c r="AW288" s="12" t="s">
        <v>33</v>
      </c>
      <c r="AX288" s="12" t="s">
        <v>71</v>
      </c>
      <c r="AY288" s="151" t="s">
        <v>163</v>
      </c>
    </row>
    <row r="289" spans="2:65" s="13" customFormat="1" ht="10.199999999999999">
      <c r="B289" s="156"/>
      <c r="D289" s="150" t="s">
        <v>174</v>
      </c>
      <c r="E289" s="157" t="s">
        <v>19</v>
      </c>
      <c r="F289" s="158" t="s">
        <v>562</v>
      </c>
      <c r="H289" s="159">
        <v>73.899000000000001</v>
      </c>
      <c r="I289" s="160"/>
      <c r="L289" s="156"/>
      <c r="M289" s="161"/>
      <c r="T289" s="162"/>
      <c r="AT289" s="157" t="s">
        <v>174</v>
      </c>
      <c r="AU289" s="157" t="s">
        <v>81</v>
      </c>
      <c r="AV289" s="13" t="s">
        <v>81</v>
      </c>
      <c r="AW289" s="13" t="s">
        <v>33</v>
      </c>
      <c r="AX289" s="13" t="s">
        <v>71</v>
      </c>
      <c r="AY289" s="157" t="s">
        <v>163</v>
      </c>
    </row>
    <row r="290" spans="2:65" s="12" customFormat="1" ht="10.199999999999999">
      <c r="B290" s="149"/>
      <c r="D290" s="150" t="s">
        <v>174</v>
      </c>
      <c r="E290" s="151" t="s">
        <v>19</v>
      </c>
      <c r="F290" s="152" t="s">
        <v>563</v>
      </c>
      <c r="H290" s="151" t="s">
        <v>19</v>
      </c>
      <c r="I290" s="153"/>
      <c r="L290" s="149"/>
      <c r="M290" s="154"/>
      <c r="T290" s="155"/>
      <c r="AT290" s="151" t="s">
        <v>174</v>
      </c>
      <c r="AU290" s="151" t="s">
        <v>81</v>
      </c>
      <c r="AV290" s="12" t="s">
        <v>79</v>
      </c>
      <c r="AW290" s="12" t="s">
        <v>33</v>
      </c>
      <c r="AX290" s="12" t="s">
        <v>71</v>
      </c>
      <c r="AY290" s="151" t="s">
        <v>163</v>
      </c>
    </row>
    <row r="291" spans="2:65" s="13" customFormat="1" ht="10.199999999999999">
      <c r="B291" s="156"/>
      <c r="D291" s="150" t="s">
        <v>174</v>
      </c>
      <c r="E291" s="157" t="s">
        <v>19</v>
      </c>
      <c r="F291" s="158" t="s">
        <v>564</v>
      </c>
      <c r="H291" s="159">
        <v>56.206000000000003</v>
      </c>
      <c r="I291" s="160"/>
      <c r="L291" s="156"/>
      <c r="M291" s="161"/>
      <c r="T291" s="162"/>
      <c r="AT291" s="157" t="s">
        <v>174</v>
      </c>
      <c r="AU291" s="157" t="s">
        <v>81</v>
      </c>
      <c r="AV291" s="13" t="s">
        <v>81</v>
      </c>
      <c r="AW291" s="13" t="s">
        <v>33</v>
      </c>
      <c r="AX291" s="13" t="s">
        <v>71</v>
      </c>
      <c r="AY291" s="157" t="s">
        <v>163</v>
      </c>
    </row>
    <row r="292" spans="2:65" s="14" customFormat="1" ht="10.199999999999999">
      <c r="B292" s="163"/>
      <c r="D292" s="150" t="s">
        <v>174</v>
      </c>
      <c r="E292" s="164" t="s">
        <v>19</v>
      </c>
      <c r="F292" s="165" t="s">
        <v>177</v>
      </c>
      <c r="H292" s="166">
        <v>130.10500000000002</v>
      </c>
      <c r="I292" s="167"/>
      <c r="L292" s="163"/>
      <c r="M292" s="168"/>
      <c r="T292" s="169"/>
      <c r="AT292" s="164" t="s">
        <v>174</v>
      </c>
      <c r="AU292" s="164" t="s">
        <v>81</v>
      </c>
      <c r="AV292" s="14" t="s">
        <v>170</v>
      </c>
      <c r="AW292" s="14" t="s">
        <v>33</v>
      </c>
      <c r="AX292" s="14" t="s">
        <v>79</v>
      </c>
      <c r="AY292" s="164" t="s">
        <v>163</v>
      </c>
    </row>
    <row r="293" spans="2:65" s="1" customFormat="1" ht="16.5" customHeight="1">
      <c r="B293" s="33"/>
      <c r="C293" s="178" t="s">
        <v>266</v>
      </c>
      <c r="D293" s="178" t="s">
        <v>241</v>
      </c>
      <c r="E293" s="179" t="s">
        <v>565</v>
      </c>
      <c r="F293" s="180" t="s">
        <v>566</v>
      </c>
      <c r="G293" s="181" t="s">
        <v>445</v>
      </c>
      <c r="H293" s="182">
        <v>15.3</v>
      </c>
      <c r="I293" s="183"/>
      <c r="J293" s="184">
        <f>ROUND(I293*H293,2)</f>
        <v>0</v>
      </c>
      <c r="K293" s="180" t="s">
        <v>169</v>
      </c>
      <c r="L293" s="185"/>
      <c r="M293" s="186" t="s">
        <v>19</v>
      </c>
      <c r="N293" s="187" t="s">
        <v>42</v>
      </c>
      <c r="P293" s="141">
        <f>O293*H293</f>
        <v>0</v>
      </c>
      <c r="Q293" s="141">
        <v>4.1099999999999999E-3</v>
      </c>
      <c r="R293" s="141">
        <f>Q293*H293</f>
        <v>6.2883000000000008E-2</v>
      </c>
      <c r="S293" s="141">
        <v>0</v>
      </c>
      <c r="T293" s="142">
        <f>S293*H293</f>
        <v>0</v>
      </c>
      <c r="AR293" s="143" t="s">
        <v>340</v>
      </c>
      <c r="AT293" s="143" t="s">
        <v>241</v>
      </c>
      <c r="AU293" s="143" t="s">
        <v>81</v>
      </c>
      <c r="AY293" s="18" t="s">
        <v>163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8" t="s">
        <v>79</v>
      </c>
      <c r="BK293" s="144">
        <f>ROUND(I293*H293,2)</f>
        <v>0</v>
      </c>
      <c r="BL293" s="18" t="s">
        <v>266</v>
      </c>
      <c r="BM293" s="143" t="s">
        <v>567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518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2" customFormat="1" ht="10.199999999999999">
      <c r="B295" s="149"/>
      <c r="D295" s="150" t="s">
        <v>174</v>
      </c>
      <c r="E295" s="151" t="s">
        <v>19</v>
      </c>
      <c r="F295" s="152" t="s">
        <v>561</v>
      </c>
      <c r="H295" s="151" t="s">
        <v>19</v>
      </c>
      <c r="I295" s="153"/>
      <c r="L295" s="149"/>
      <c r="M295" s="154"/>
      <c r="T295" s="155"/>
      <c r="AT295" s="151" t="s">
        <v>174</v>
      </c>
      <c r="AU295" s="151" t="s">
        <v>81</v>
      </c>
      <c r="AV295" s="12" t="s">
        <v>79</v>
      </c>
      <c r="AW295" s="12" t="s">
        <v>33</v>
      </c>
      <c r="AX295" s="12" t="s">
        <v>71</v>
      </c>
      <c r="AY295" s="151" t="s">
        <v>163</v>
      </c>
    </row>
    <row r="296" spans="2:65" s="13" customFormat="1" ht="10.199999999999999">
      <c r="B296" s="156"/>
      <c r="D296" s="150" t="s">
        <v>174</v>
      </c>
      <c r="E296" s="157" t="s">
        <v>19</v>
      </c>
      <c r="F296" s="158" t="s">
        <v>568</v>
      </c>
      <c r="H296" s="159">
        <v>15.3</v>
      </c>
      <c r="I296" s="160"/>
      <c r="L296" s="156"/>
      <c r="M296" s="161"/>
      <c r="T296" s="162"/>
      <c r="AT296" s="157" t="s">
        <v>174</v>
      </c>
      <c r="AU296" s="157" t="s">
        <v>81</v>
      </c>
      <c r="AV296" s="13" t="s">
        <v>81</v>
      </c>
      <c r="AW296" s="13" t="s">
        <v>33</v>
      </c>
      <c r="AX296" s="13" t="s">
        <v>71</v>
      </c>
      <c r="AY296" s="157" t="s">
        <v>163</v>
      </c>
    </row>
    <row r="297" spans="2:65" s="14" customFormat="1" ht="10.199999999999999">
      <c r="B297" s="163"/>
      <c r="D297" s="150" t="s">
        <v>174</v>
      </c>
      <c r="E297" s="164" t="s">
        <v>19</v>
      </c>
      <c r="F297" s="165" t="s">
        <v>177</v>
      </c>
      <c r="H297" s="166">
        <v>15.3</v>
      </c>
      <c r="I297" s="167"/>
      <c r="L297" s="163"/>
      <c r="M297" s="168"/>
      <c r="T297" s="169"/>
      <c r="AT297" s="164" t="s">
        <v>174</v>
      </c>
      <c r="AU297" s="164" t="s">
        <v>81</v>
      </c>
      <c r="AV297" s="14" t="s">
        <v>170</v>
      </c>
      <c r="AW297" s="14" t="s">
        <v>33</v>
      </c>
      <c r="AX297" s="14" t="s">
        <v>79</v>
      </c>
      <c r="AY297" s="164" t="s">
        <v>163</v>
      </c>
    </row>
    <row r="298" spans="2:65" s="1" customFormat="1" ht="16.5" customHeight="1">
      <c r="B298" s="33"/>
      <c r="C298" s="178" t="s">
        <v>272</v>
      </c>
      <c r="D298" s="178" t="s">
        <v>241</v>
      </c>
      <c r="E298" s="179" t="s">
        <v>569</v>
      </c>
      <c r="F298" s="180" t="s">
        <v>570</v>
      </c>
      <c r="G298" s="181" t="s">
        <v>225</v>
      </c>
      <c r="H298" s="182">
        <v>5.6000000000000001E-2</v>
      </c>
      <c r="I298" s="183"/>
      <c r="J298" s="184">
        <f>ROUND(I298*H298,2)</f>
        <v>0</v>
      </c>
      <c r="K298" s="180" t="s">
        <v>169</v>
      </c>
      <c r="L298" s="185"/>
      <c r="M298" s="186" t="s">
        <v>19</v>
      </c>
      <c r="N298" s="187" t="s">
        <v>42</v>
      </c>
      <c r="P298" s="141">
        <f>O298*H298</f>
        <v>0</v>
      </c>
      <c r="Q298" s="141">
        <v>1</v>
      </c>
      <c r="R298" s="141">
        <f>Q298*H298</f>
        <v>5.6000000000000001E-2</v>
      </c>
      <c r="S298" s="141">
        <v>0</v>
      </c>
      <c r="T298" s="142">
        <f>S298*H298</f>
        <v>0</v>
      </c>
      <c r="AR298" s="143" t="s">
        <v>340</v>
      </c>
      <c r="AT298" s="143" t="s">
        <v>241</v>
      </c>
      <c r="AU298" s="143" t="s">
        <v>81</v>
      </c>
      <c r="AY298" s="18" t="s">
        <v>163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8" t="s">
        <v>79</v>
      </c>
      <c r="BK298" s="144">
        <f>ROUND(I298*H298,2)</f>
        <v>0</v>
      </c>
      <c r="BL298" s="18" t="s">
        <v>266</v>
      </c>
      <c r="BM298" s="143" t="s">
        <v>571</v>
      </c>
    </row>
    <row r="299" spans="2:65" s="12" customFormat="1" ht="10.199999999999999">
      <c r="B299" s="149"/>
      <c r="D299" s="150" t="s">
        <v>174</v>
      </c>
      <c r="E299" s="151" t="s">
        <v>19</v>
      </c>
      <c r="F299" s="152" t="s">
        <v>518</v>
      </c>
      <c r="H299" s="151" t="s">
        <v>19</v>
      </c>
      <c r="I299" s="153"/>
      <c r="L299" s="149"/>
      <c r="M299" s="154"/>
      <c r="T299" s="155"/>
      <c r="AT299" s="151" t="s">
        <v>174</v>
      </c>
      <c r="AU299" s="151" t="s">
        <v>81</v>
      </c>
      <c r="AV299" s="12" t="s">
        <v>79</v>
      </c>
      <c r="AW299" s="12" t="s">
        <v>33</v>
      </c>
      <c r="AX299" s="12" t="s">
        <v>71</v>
      </c>
      <c r="AY299" s="151" t="s">
        <v>163</v>
      </c>
    </row>
    <row r="300" spans="2:65" s="12" customFormat="1" ht="10.199999999999999">
      <c r="B300" s="149"/>
      <c r="D300" s="150" t="s">
        <v>174</v>
      </c>
      <c r="E300" s="151" t="s">
        <v>19</v>
      </c>
      <c r="F300" s="152" t="s">
        <v>560</v>
      </c>
      <c r="H300" s="151" t="s">
        <v>19</v>
      </c>
      <c r="I300" s="153"/>
      <c r="L300" s="149"/>
      <c r="M300" s="154"/>
      <c r="T300" s="155"/>
      <c r="AT300" s="151" t="s">
        <v>174</v>
      </c>
      <c r="AU300" s="151" t="s">
        <v>81</v>
      </c>
      <c r="AV300" s="12" t="s">
        <v>79</v>
      </c>
      <c r="AW300" s="12" t="s">
        <v>33</v>
      </c>
      <c r="AX300" s="12" t="s">
        <v>71</v>
      </c>
      <c r="AY300" s="151" t="s">
        <v>163</v>
      </c>
    </row>
    <row r="301" spans="2:65" s="12" customFormat="1" ht="10.199999999999999">
      <c r="B301" s="149"/>
      <c r="D301" s="150" t="s">
        <v>174</v>
      </c>
      <c r="E301" s="151" t="s">
        <v>19</v>
      </c>
      <c r="F301" s="152" t="s">
        <v>563</v>
      </c>
      <c r="H301" s="151" t="s">
        <v>19</v>
      </c>
      <c r="I301" s="153"/>
      <c r="L301" s="149"/>
      <c r="M301" s="154"/>
      <c r="T301" s="155"/>
      <c r="AT301" s="151" t="s">
        <v>174</v>
      </c>
      <c r="AU301" s="151" t="s">
        <v>81</v>
      </c>
      <c r="AV301" s="12" t="s">
        <v>79</v>
      </c>
      <c r="AW301" s="12" t="s">
        <v>33</v>
      </c>
      <c r="AX301" s="12" t="s">
        <v>71</v>
      </c>
      <c r="AY301" s="151" t="s">
        <v>163</v>
      </c>
    </row>
    <row r="302" spans="2:65" s="13" customFormat="1" ht="10.199999999999999">
      <c r="B302" s="156"/>
      <c r="D302" s="150" t="s">
        <v>174</v>
      </c>
      <c r="E302" s="157" t="s">
        <v>19</v>
      </c>
      <c r="F302" s="158" t="s">
        <v>572</v>
      </c>
      <c r="H302" s="159">
        <v>5.6000000000000001E-2</v>
      </c>
      <c r="I302" s="160"/>
      <c r="L302" s="156"/>
      <c r="M302" s="161"/>
      <c r="T302" s="162"/>
      <c r="AT302" s="157" t="s">
        <v>174</v>
      </c>
      <c r="AU302" s="157" t="s">
        <v>81</v>
      </c>
      <c r="AV302" s="13" t="s">
        <v>81</v>
      </c>
      <c r="AW302" s="13" t="s">
        <v>33</v>
      </c>
      <c r="AX302" s="13" t="s">
        <v>71</v>
      </c>
      <c r="AY302" s="157" t="s">
        <v>163</v>
      </c>
    </row>
    <row r="303" spans="2:65" s="14" customFormat="1" ht="10.199999999999999">
      <c r="B303" s="163"/>
      <c r="D303" s="150" t="s">
        <v>174</v>
      </c>
      <c r="E303" s="164" t="s">
        <v>19</v>
      </c>
      <c r="F303" s="165" t="s">
        <v>177</v>
      </c>
      <c r="H303" s="166">
        <v>5.6000000000000001E-2</v>
      </c>
      <c r="I303" s="167"/>
      <c r="L303" s="163"/>
      <c r="M303" s="168"/>
      <c r="T303" s="169"/>
      <c r="AT303" s="164" t="s">
        <v>174</v>
      </c>
      <c r="AU303" s="164" t="s">
        <v>81</v>
      </c>
      <c r="AV303" s="14" t="s">
        <v>170</v>
      </c>
      <c r="AW303" s="14" t="s">
        <v>33</v>
      </c>
      <c r="AX303" s="14" t="s">
        <v>79</v>
      </c>
      <c r="AY303" s="164" t="s">
        <v>163</v>
      </c>
    </row>
    <row r="304" spans="2:65" s="1" customFormat="1" ht="24.15" customHeight="1">
      <c r="B304" s="33"/>
      <c r="C304" s="132" t="s">
        <v>276</v>
      </c>
      <c r="D304" s="132" t="s">
        <v>165</v>
      </c>
      <c r="E304" s="133" t="s">
        <v>347</v>
      </c>
      <c r="F304" s="134" t="s">
        <v>348</v>
      </c>
      <c r="G304" s="135" t="s">
        <v>225</v>
      </c>
      <c r="H304" s="136">
        <v>0.127</v>
      </c>
      <c r="I304" s="137"/>
      <c r="J304" s="138">
        <f>ROUND(I304*H304,2)</f>
        <v>0</v>
      </c>
      <c r="K304" s="134" t="s">
        <v>169</v>
      </c>
      <c r="L304" s="33"/>
      <c r="M304" s="139" t="s">
        <v>19</v>
      </c>
      <c r="N304" s="140" t="s">
        <v>42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266</v>
      </c>
      <c r="AT304" s="143" t="s">
        <v>165</v>
      </c>
      <c r="AU304" s="143" t="s">
        <v>81</v>
      </c>
      <c r="AY304" s="18" t="s">
        <v>163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8" t="s">
        <v>79</v>
      </c>
      <c r="BK304" s="144">
        <f>ROUND(I304*H304,2)</f>
        <v>0</v>
      </c>
      <c r="BL304" s="18" t="s">
        <v>266</v>
      </c>
      <c r="BM304" s="143" t="s">
        <v>573</v>
      </c>
    </row>
    <row r="305" spans="2:65" s="1" customFormat="1" ht="10.199999999999999">
      <c r="B305" s="33"/>
      <c r="D305" s="145" t="s">
        <v>172</v>
      </c>
      <c r="F305" s="146" t="s">
        <v>350</v>
      </c>
      <c r="I305" s="147"/>
      <c r="L305" s="33"/>
      <c r="M305" s="148"/>
      <c r="T305" s="54"/>
      <c r="AT305" s="18" t="s">
        <v>172</v>
      </c>
      <c r="AU305" s="18" t="s">
        <v>81</v>
      </c>
    </row>
    <row r="306" spans="2:65" s="11" customFormat="1" ht="22.8" customHeight="1">
      <c r="B306" s="120"/>
      <c r="D306" s="121" t="s">
        <v>70</v>
      </c>
      <c r="E306" s="130" t="s">
        <v>351</v>
      </c>
      <c r="F306" s="130" t="s">
        <v>352</v>
      </c>
      <c r="I306" s="123"/>
      <c r="J306" s="131">
        <f>BK306</f>
        <v>0</v>
      </c>
      <c r="L306" s="120"/>
      <c r="M306" s="125"/>
      <c r="P306" s="126">
        <f>SUM(P307:P330)</f>
        <v>0</v>
      </c>
      <c r="R306" s="126">
        <f>SUM(R307:R330)</f>
        <v>5.5777000000000005E-3</v>
      </c>
      <c r="T306" s="127">
        <f>SUM(T307:T330)</f>
        <v>0</v>
      </c>
      <c r="AR306" s="121" t="s">
        <v>81</v>
      </c>
      <c r="AT306" s="128" t="s">
        <v>70</v>
      </c>
      <c r="AU306" s="128" t="s">
        <v>79</v>
      </c>
      <c r="AY306" s="121" t="s">
        <v>163</v>
      </c>
      <c r="BK306" s="129">
        <f>SUM(BK307:BK330)</f>
        <v>0</v>
      </c>
    </row>
    <row r="307" spans="2:65" s="1" customFormat="1" ht="24.15" customHeight="1">
      <c r="B307" s="33"/>
      <c r="C307" s="132" t="s">
        <v>283</v>
      </c>
      <c r="D307" s="132" t="s">
        <v>165</v>
      </c>
      <c r="E307" s="133" t="s">
        <v>353</v>
      </c>
      <c r="F307" s="134" t="s">
        <v>354</v>
      </c>
      <c r="G307" s="135" t="s">
        <v>185</v>
      </c>
      <c r="H307" s="136">
        <v>2.89</v>
      </c>
      <c r="I307" s="137"/>
      <c r="J307" s="138">
        <f>ROUND(I307*H307,2)</f>
        <v>0</v>
      </c>
      <c r="K307" s="134" t="s">
        <v>169</v>
      </c>
      <c r="L307" s="33"/>
      <c r="M307" s="139" t="s">
        <v>19</v>
      </c>
      <c r="N307" s="140" t="s">
        <v>42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266</v>
      </c>
      <c r="AT307" s="143" t="s">
        <v>165</v>
      </c>
      <c r="AU307" s="143" t="s">
        <v>81</v>
      </c>
      <c r="AY307" s="18" t="s">
        <v>163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79</v>
      </c>
      <c r="BK307" s="144">
        <f>ROUND(I307*H307,2)</f>
        <v>0</v>
      </c>
      <c r="BL307" s="18" t="s">
        <v>266</v>
      </c>
      <c r="BM307" s="143" t="s">
        <v>574</v>
      </c>
    </row>
    <row r="308" spans="2:65" s="1" customFormat="1" ht="10.199999999999999">
      <c r="B308" s="33"/>
      <c r="D308" s="145" t="s">
        <v>172</v>
      </c>
      <c r="F308" s="146" t="s">
        <v>356</v>
      </c>
      <c r="I308" s="147"/>
      <c r="L308" s="33"/>
      <c r="M308" s="148"/>
      <c r="T308" s="54"/>
      <c r="AT308" s="18" t="s">
        <v>172</v>
      </c>
      <c r="AU308" s="18" t="s">
        <v>81</v>
      </c>
    </row>
    <row r="309" spans="2:65" s="12" customFormat="1" ht="10.199999999999999">
      <c r="B309" s="149"/>
      <c r="D309" s="150" t="s">
        <v>174</v>
      </c>
      <c r="E309" s="151" t="s">
        <v>19</v>
      </c>
      <c r="F309" s="152" t="s">
        <v>518</v>
      </c>
      <c r="H309" s="151" t="s">
        <v>19</v>
      </c>
      <c r="I309" s="153"/>
      <c r="L309" s="149"/>
      <c r="M309" s="154"/>
      <c r="T309" s="155"/>
      <c r="AT309" s="151" t="s">
        <v>174</v>
      </c>
      <c r="AU309" s="151" t="s">
        <v>81</v>
      </c>
      <c r="AV309" s="12" t="s">
        <v>79</v>
      </c>
      <c r="AW309" s="12" t="s">
        <v>33</v>
      </c>
      <c r="AX309" s="12" t="s">
        <v>71</v>
      </c>
      <c r="AY309" s="151" t="s">
        <v>163</v>
      </c>
    </row>
    <row r="310" spans="2:65" s="12" customFormat="1" ht="10.199999999999999">
      <c r="B310" s="149"/>
      <c r="D310" s="150" t="s">
        <v>174</v>
      </c>
      <c r="E310" s="151" t="s">
        <v>19</v>
      </c>
      <c r="F310" s="152" t="s">
        <v>560</v>
      </c>
      <c r="H310" s="151" t="s">
        <v>19</v>
      </c>
      <c r="I310" s="153"/>
      <c r="L310" s="149"/>
      <c r="M310" s="154"/>
      <c r="T310" s="155"/>
      <c r="AT310" s="151" t="s">
        <v>174</v>
      </c>
      <c r="AU310" s="151" t="s">
        <v>81</v>
      </c>
      <c r="AV310" s="12" t="s">
        <v>79</v>
      </c>
      <c r="AW310" s="12" t="s">
        <v>33</v>
      </c>
      <c r="AX310" s="12" t="s">
        <v>71</v>
      </c>
      <c r="AY310" s="151" t="s">
        <v>163</v>
      </c>
    </row>
    <row r="311" spans="2:65" s="12" customFormat="1" ht="10.199999999999999">
      <c r="B311" s="149"/>
      <c r="D311" s="150" t="s">
        <v>174</v>
      </c>
      <c r="E311" s="151" t="s">
        <v>19</v>
      </c>
      <c r="F311" s="152" t="s">
        <v>561</v>
      </c>
      <c r="H311" s="151" t="s">
        <v>19</v>
      </c>
      <c r="I311" s="153"/>
      <c r="L311" s="149"/>
      <c r="M311" s="154"/>
      <c r="T311" s="155"/>
      <c r="AT311" s="151" t="s">
        <v>174</v>
      </c>
      <c r="AU311" s="151" t="s">
        <v>81</v>
      </c>
      <c r="AV311" s="12" t="s">
        <v>79</v>
      </c>
      <c r="AW311" s="12" t="s">
        <v>33</v>
      </c>
      <c r="AX311" s="12" t="s">
        <v>71</v>
      </c>
      <c r="AY311" s="151" t="s">
        <v>163</v>
      </c>
    </row>
    <row r="312" spans="2:65" s="13" customFormat="1" ht="10.199999999999999">
      <c r="B312" s="156"/>
      <c r="D312" s="150" t="s">
        <v>174</v>
      </c>
      <c r="E312" s="157" t="s">
        <v>19</v>
      </c>
      <c r="F312" s="158" t="s">
        <v>575</v>
      </c>
      <c r="H312" s="159">
        <v>2.89</v>
      </c>
      <c r="I312" s="160"/>
      <c r="L312" s="156"/>
      <c r="M312" s="161"/>
      <c r="T312" s="162"/>
      <c r="AT312" s="157" t="s">
        <v>174</v>
      </c>
      <c r="AU312" s="157" t="s">
        <v>81</v>
      </c>
      <c r="AV312" s="13" t="s">
        <v>81</v>
      </c>
      <c r="AW312" s="13" t="s">
        <v>33</v>
      </c>
      <c r="AX312" s="13" t="s">
        <v>71</v>
      </c>
      <c r="AY312" s="157" t="s">
        <v>163</v>
      </c>
    </row>
    <row r="313" spans="2:65" s="15" customFormat="1" ht="10.199999999999999">
      <c r="B313" s="170"/>
      <c r="D313" s="150" t="s">
        <v>174</v>
      </c>
      <c r="E313" s="171" t="s">
        <v>19</v>
      </c>
      <c r="F313" s="172" t="s">
        <v>206</v>
      </c>
      <c r="H313" s="173">
        <v>2.89</v>
      </c>
      <c r="I313" s="174"/>
      <c r="L313" s="170"/>
      <c r="M313" s="175"/>
      <c r="T313" s="176"/>
      <c r="AT313" s="171" t="s">
        <v>174</v>
      </c>
      <c r="AU313" s="171" t="s">
        <v>81</v>
      </c>
      <c r="AV313" s="15" t="s">
        <v>182</v>
      </c>
      <c r="AW313" s="15" t="s">
        <v>33</v>
      </c>
      <c r="AX313" s="15" t="s">
        <v>71</v>
      </c>
      <c r="AY313" s="171" t="s">
        <v>163</v>
      </c>
    </row>
    <row r="314" spans="2:65" s="14" customFormat="1" ht="10.199999999999999">
      <c r="B314" s="163"/>
      <c r="D314" s="150" t="s">
        <v>174</v>
      </c>
      <c r="E314" s="164" t="s">
        <v>19</v>
      </c>
      <c r="F314" s="165" t="s">
        <v>177</v>
      </c>
      <c r="H314" s="166">
        <v>2.89</v>
      </c>
      <c r="I314" s="167"/>
      <c r="L314" s="163"/>
      <c r="M314" s="168"/>
      <c r="T314" s="169"/>
      <c r="AT314" s="164" t="s">
        <v>174</v>
      </c>
      <c r="AU314" s="164" t="s">
        <v>81</v>
      </c>
      <c r="AV314" s="14" t="s">
        <v>170</v>
      </c>
      <c r="AW314" s="14" t="s">
        <v>33</v>
      </c>
      <c r="AX314" s="14" t="s">
        <v>79</v>
      </c>
      <c r="AY314" s="164" t="s">
        <v>163</v>
      </c>
    </row>
    <row r="315" spans="2:65" s="1" customFormat="1" ht="16.5" customHeight="1">
      <c r="B315" s="33"/>
      <c r="C315" s="132" t="s">
        <v>516</v>
      </c>
      <c r="D315" s="132" t="s">
        <v>165</v>
      </c>
      <c r="E315" s="133" t="s">
        <v>358</v>
      </c>
      <c r="F315" s="134" t="s">
        <v>359</v>
      </c>
      <c r="G315" s="135" t="s">
        <v>185</v>
      </c>
      <c r="H315" s="136">
        <v>2.89</v>
      </c>
      <c r="I315" s="137"/>
      <c r="J315" s="138">
        <f>ROUND(I315*H315,2)</f>
        <v>0</v>
      </c>
      <c r="K315" s="134" t="s">
        <v>169</v>
      </c>
      <c r="L315" s="33"/>
      <c r="M315" s="139" t="s">
        <v>19</v>
      </c>
      <c r="N315" s="140" t="s">
        <v>42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266</v>
      </c>
      <c r="AT315" s="143" t="s">
        <v>165</v>
      </c>
      <c r="AU315" s="143" t="s">
        <v>81</v>
      </c>
      <c r="AY315" s="18" t="s">
        <v>163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8" t="s">
        <v>79</v>
      </c>
      <c r="BK315" s="144">
        <f>ROUND(I315*H315,2)</f>
        <v>0</v>
      </c>
      <c r="BL315" s="18" t="s">
        <v>266</v>
      </c>
      <c r="BM315" s="143" t="s">
        <v>576</v>
      </c>
    </row>
    <row r="316" spans="2:65" s="1" customFormat="1" ht="10.199999999999999">
      <c r="B316" s="33"/>
      <c r="D316" s="145" t="s">
        <v>172</v>
      </c>
      <c r="F316" s="146" t="s">
        <v>361</v>
      </c>
      <c r="I316" s="147"/>
      <c r="L316" s="33"/>
      <c r="M316" s="148"/>
      <c r="T316" s="54"/>
      <c r="AT316" s="18" t="s">
        <v>172</v>
      </c>
      <c r="AU316" s="18" t="s">
        <v>81</v>
      </c>
    </row>
    <row r="317" spans="2:65" s="12" customFormat="1" ht="10.199999999999999">
      <c r="B317" s="149"/>
      <c r="D317" s="150" t="s">
        <v>174</v>
      </c>
      <c r="E317" s="151" t="s">
        <v>19</v>
      </c>
      <c r="F317" s="152" t="s">
        <v>518</v>
      </c>
      <c r="H317" s="151" t="s">
        <v>19</v>
      </c>
      <c r="I317" s="153"/>
      <c r="L317" s="149"/>
      <c r="M317" s="154"/>
      <c r="T317" s="155"/>
      <c r="AT317" s="151" t="s">
        <v>174</v>
      </c>
      <c r="AU317" s="151" t="s">
        <v>81</v>
      </c>
      <c r="AV317" s="12" t="s">
        <v>79</v>
      </c>
      <c r="AW317" s="12" t="s">
        <v>33</v>
      </c>
      <c r="AX317" s="12" t="s">
        <v>71</v>
      </c>
      <c r="AY317" s="151" t="s">
        <v>163</v>
      </c>
    </row>
    <row r="318" spans="2:65" s="12" customFormat="1" ht="10.199999999999999">
      <c r="B318" s="149"/>
      <c r="D318" s="150" t="s">
        <v>174</v>
      </c>
      <c r="E318" s="151" t="s">
        <v>19</v>
      </c>
      <c r="F318" s="152" t="s">
        <v>560</v>
      </c>
      <c r="H318" s="151" t="s">
        <v>19</v>
      </c>
      <c r="I318" s="153"/>
      <c r="L318" s="149"/>
      <c r="M318" s="154"/>
      <c r="T318" s="155"/>
      <c r="AT318" s="151" t="s">
        <v>174</v>
      </c>
      <c r="AU318" s="151" t="s">
        <v>81</v>
      </c>
      <c r="AV318" s="12" t="s">
        <v>79</v>
      </c>
      <c r="AW318" s="12" t="s">
        <v>33</v>
      </c>
      <c r="AX318" s="12" t="s">
        <v>71</v>
      </c>
      <c r="AY318" s="151" t="s">
        <v>163</v>
      </c>
    </row>
    <row r="319" spans="2:65" s="12" customFormat="1" ht="10.199999999999999">
      <c r="B319" s="149"/>
      <c r="D319" s="150" t="s">
        <v>174</v>
      </c>
      <c r="E319" s="151" t="s">
        <v>19</v>
      </c>
      <c r="F319" s="152" t="s">
        <v>561</v>
      </c>
      <c r="H319" s="151" t="s">
        <v>19</v>
      </c>
      <c r="I319" s="153"/>
      <c r="L319" s="149"/>
      <c r="M319" s="154"/>
      <c r="T319" s="155"/>
      <c r="AT319" s="151" t="s">
        <v>174</v>
      </c>
      <c r="AU319" s="151" t="s">
        <v>81</v>
      </c>
      <c r="AV319" s="12" t="s">
        <v>79</v>
      </c>
      <c r="AW319" s="12" t="s">
        <v>33</v>
      </c>
      <c r="AX319" s="12" t="s">
        <v>71</v>
      </c>
      <c r="AY319" s="151" t="s">
        <v>163</v>
      </c>
    </row>
    <row r="320" spans="2:65" s="13" customFormat="1" ht="10.199999999999999">
      <c r="B320" s="156"/>
      <c r="D320" s="150" t="s">
        <v>174</v>
      </c>
      <c r="E320" s="157" t="s">
        <v>19</v>
      </c>
      <c r="F320" s="158" t="s">
        <v>575</v>
      </c>
      <c r="H320" s="159">
        <v>2.89</v>
      </c>
      <c r="I320" s="160"/>
      <c r="L320" s="156"/>
      <c r="M320" s="161"/>
      <c r="T320" s="162"/>
      <c r="AT320" s="157" t="s">
        <v>174</v>
      </c>
      <c r="AU320" s="157" t="s">
        <v>81</v>
      </c>
      <c r="AV320" s="13" t="s">
        <v>81</v>
      </c>
      <c r="AW320" s="13" t="s">
        <v>33</v>
      </c>
      <c r="AX320" s="13" t="s">
        <v>71</v>
      </c>
      <c r="AY320" s="157" t="s">
        <v>163</v>
      </c>
    </row>
    <row r="321" spans="2:65" s="15" customFormat="1" ht="10.199999999999999">
      <c r="B321" s="170"/>
      <c r="D321" s="150" t="s">
        <v>174</v>
      </c>
      <c r="E321" s="171" t="s">
        <v>19</v>
      </c>
      <c r="F321" s="172" t="s">
        <v>206</v>
      </c>
      <c r="H321" s="173">
        <v>2.89</v>
      </c>
      <c r="I321" s="174"/>
      <c r="L321" s="170"/>
      <c r="M321" s="175"/>
      <c r="T321" s="176"/>
      <c r="AT321" s="171" t="s">
        <v>174</v>
      </c>
      <c r="AU321" s="171" t="s">
        <v>81</v>
      </c>
      <c r="AV321" s="15" t="s">
        <v>182</v>
      </c>
      <c r="AW321" s="15" t="s">
        <v>33</v>
      </c>
      <c r="AX321" s="15" t="s">
        <v>71</v>
      </c>
      <c r="AY321" s="171" t="s">
        <v>163</v>
      </c>
    </row>
    <row r="322" spans="2:65" s="14" customFormat="1" ht="10.199999999999999">
      <c r="B322" s="163"/>
      <c r="D322" s="150" t="s">
        <v>174</v>
      </c>
      <c r="E322" s="164" t="s">
        <v>19</v>
      </c>
      <c r="F322" s="165" t="s">
        <v>177</v>
      </c>
      <c r="H322" s="166">
        <v>2.89</v>
      </c>
      <c r="I322" s="167"/>
      <c r="L322" s="163"/>
      <c r="M322" s="168"/>
      <c r="T322" s="169"/>
      <c r="AT322" s="164" t="s">
        <v>174</v>
      </c>
      <c r="AU322" s="164" t="s">
        <v>81</v>
      </c>
      <c r="AV322" s="14" t="s">
        <v>170</v>
      </c>
      <c r="AW322" s="14" t="s">
        <v>33</v>
      </c>
      <c r="AX322" s="14" t="s">
        <v>79</v>
      </c>
      <c r="AY322" s="164" t="s">
        <v>163</v>
      </c>
    </row>
    <row r="323" spans="2:65" s="1" customFormat="1" ht="16.5" customHeight="1">
      <c r="B323" s="33"/>
      <c r="C323" s="132" t="s">
        <v>7</v>
      </c>
      <c r="D323" s="132" t="s">
        <v>165</v>
      </c>
      <c r="E323" s="133" t="s">
        <v>362</v>
      </c>
      <c r="F323" s="134" t="s">
        <v>363</v>
      </c>
      <c r="G323" s="135" t="s">
        <v>185</v>
      </c>
      <c r="H323" s="136">
        <v>2.89</v>
      </c>
      <c r="I323" s="137"/>
      <c r="J323" s="138">
        <f>ROUND(I323*H323,2)</f>
        <v>0</v>
      </c>
      <c r="K323" s="134" t="s">
        <v>169</v>
      </c>
      <c r="L323" s="33"/>
      <c r="M323" s="139" t="s">
        <v>19</v>
      </c>
      <c r="N323" s="140" t="s">
        <v>42</v>
      </c>
      <c r="P323" s="141">
        <f>O323*H323</f>
        <v>0</v>
      </c>
      <c r="Q323" s="141">
        <v>1.9300000000000001E-3</v>
      </c>
      <c r="R323" s="141">
        <f>Q323*H323</f>
        <v>5.5777000000000005E-3</v>
      </c>
      <c r="S323" s="141">
        <v>0</v>
      </c>
      <c r="T323" s="142">
        <f>S323*H323</f>
        <v>0</v>
      </c>
      <c r="AR323" s="143" t="s">
        <v>266</v>
      </c>
      <c r="AT323" s="143" t="s">
        <v>165</v>
      </c>
      <c r="AU323" s="143" t="s">
        <v>81</v>
      </c>
      <c r="AY323" s="18" t="s">
        <v>163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79</v>
      </c>
      <c r="BK323" s="144">
        <f>ROUND(I323*H323,2)</f>
        <v>0</v>
      </c>
      <c r="BL323" s="18" t="s">
        <v>266</v>
      </c>
      <c r="BM323" s="143" t="s">
        <v>577</v>
      </c>
    </row>
    <row r="324" spans="2:65" s="1" customFormat="1" ht="10.199999999999999">
      <c r="B324" s="33"/>
      <c r="D324" s="145" t="s">
        <v>172</v>
      </c>
      <c r="F324" s="146" t="s">
        <v>365</v>
      </c>
      <c r="I324" s="147"/>
      <c r="L324" s="33"/>
      <c r="M324" s="148"/>
      <c r="T324" s="54"/>
      <c r="AT324" s="18" t="s">
        <v>172</v>
      </c>
      <c r="AU324" s="18" t="s">
        <v>81</v>
      </c>
    </row>
    <row r="325" spans="2:65" s="12" customFormat="1" ht="10.199999999999999">
      <c r="B325" s="149"/>
      <c r="D325" s="150" t="s">
        <v>174</v>
      </c>
      <c r="E325" s="151" t="s">
        <v>19</v>
      </c>
      <c r="F325" s="152" t="s">
        <v>518</v>
      </c>
      <c r="H325" s="151" t="s">
        <v>19</v>
      </c>
      <c r="I325" s="153"/>
      <c r="L325" s="149"/>
      <c r="M325" s="154"/>
      <c r="T325" s="155"/>
      <c r="AT325" s="151" t="s">
        <v>174</v>
      </c>
      <c r="AU325" s="151" t="s">
        <v>81</v>
      </c>
      <c r="AV325" s="12" t="s">
        <v>79</v>
      </c>
      <c r="AW325" s="12" t="s">
        <v>33</v>
      </c>
      <c r="AX325" s="12" t="s">
        <v>71</v>
      </c>
      <c r="AY325" s="151" t="s">
        <v>163</v>
      </c>
    </row>
    <row r="326" spans="2:65" s="12" customFormat="1" ht="10.199999999999999">
      <c r="B326" s="149"/>
      <c r="D326" s="150" t="s">
        <v>174</v>
      </c>
      <c r="E326" s="151" t="s">
        <v>19</v>
      </c>
      <c r="F326" s="152" t="s">
        <v>560</v>
      </c>
      <c r="H326" s="151" t="s">
        <v>19</v>
      </c>
      <c r="I326" s="153"/>
      <c r="L326" s="149"/>
      <c r="M326" s="154"/>
      <c r="T326" s="155"/>
      <c r="AT326" s="151" t="s">
        <v>174</v>
      </c>
      <c r="AU326" s="151" t="s">
        <v>81</v>
      </c>
      <c r="AV326" s="12" t="s">
        <v>79</v>
      </c>
      <c r="AW326" s="12" t="s">
        <v>33</v>
      </c>
      <c r="AX326" s="12" t="s">
        <v>71</v>
      </c>
      <c r="AY326" s="151" t="s">
        <v>163</v>
      </c>
    </row>
    <row r="327" spans="2:65" s="12" customFormat="1" ht="10.199999999999999">
      <c r="B327" s="149"/>
      <c r="D327" s="150" t="s">
        <v>174</v>
      </c>
      <c r="E327" s="151" t="s">
        <v>19</v>
      </c>
      <c r="F327" s="152" t="s">
        <v>561</v>
      </c>
      <c r="H327" s="151" t="s">
        <v>19</v>
      </c>
      <c r="I327" s="153"/>
      <c r="L327" s="149"/>
      <c r="M327" s="154"/>
      <c r="T327" s="155"/>
      <c r="AT327" s="151" t="s">
        <v>174</v>
      </c>
      <c r="AU327" s="151" t="s">
        <v>81</v>
      </c>
      <c r="AV327" s="12" t="s">
        <v>79</v>
      </c>
      <c r="AW327" s="12" t="s">
        <v>33</v>
      </c>
      <c r="AX327" s="12" t="s">
        <v>71</v>
      </c>
      <c r="AY327" s="151" t="s">
        <v>163</v>
      </c>
    </row>
    <row r="328" spans="2:65" s="13" customFormat="1" ht="10.199999999999999">
      <c r="B328" s="156"/>
      <c r="D328" s="150" t="s">
        <v>174</v>
      </c>
      <c r="E328" s="157" t="s">
        <v>19</v>
      </c>
      <c r="F328" s="158" t="s">
        <v>575</v>
      </c>
      <c r="H328" s="159">
        <v>2.89</v>
      </c>
      <c r="I328" s="160"/>
      <c r="L328" s="156"/>
      <c r="M328" s="161"/>
      <c r="T328" s="162"/>
      <c r="AT328" s="157" t="s">
        <v>174</v>
      </c>
      <c r="AU328" s="157" t="s">
        <v>81</v>
      </c>
      <c r="AV328" s="13" t="s">
        <v>81</v>
      </c>
      <c r="AW328" s="13" t="s">
        <v>33</v>
      </c>
      <c r="AX328" s="13" t="s">
        <v>71</v>
      </c>
      <c r="AY328" s="157" t="s">
        <v>163</v>
      </c>
    </row>
    <row r="329" spans="2:65" s="15" customFormat="1" ht="10.199999999999999">
      <c r="B329" s="170"/>
      <c r="D329" s="150" t="s">
        <v>174</v>
      </c>
      <c r="E329" s="171" t="s">
        <v>19</v>
      </c>
      <c r="F329" s="172" t="s">
        <v>206</v>
      </c>
      <c r="H329" s="173">
        <v>2.89</v>
      </c>
      <c r="I329" s="174"/>
      <c r="L329" s="170"/>
      <c r="M329" s="175"/>
      <c r="T329" s="176"/>
      <c r="AT329" s="171" t="s">
        <v>174</v>
      </c>
      <c r="AU329" s="171" t="s">
        <v>81</v>
      </c>
      <c r="AV329" s="15" t="s">
        <v>182</v>
      </c>
      <c r="AW329" s="15" t="s">
        <v>33</v>
      </c>
      <c r="AX329" s="15" t="s">
        <v>71</v>
      </c>
      <c r="AY329" s="171" t="s">
        <v>163</v>
      </c>
    </row>
    <row r="330" spans="2:65" s="14" customFormat="1" ht="10.199999999999999">
      <c r="B330" s="163"/>
      <c r="D330" s="150" t="s">
        <v>174</v>
      </c>
      <c r="E330" s="164" t="s">
        <v>19</v>
      </c>
      <c r="F330" s="165" t="s">
        <v>177</v>
      </c>
      <c r="H330" s="166">
        <v>2.89</v>
      </c>
      <c r="I330" s="167"/>
      <c r="L330" s="163"/>
      <c r="M330" s="168"/>
      <c r="T330" s="169"/>
      <c r="AT330" s="164" t="s">
        <v>174</v>
      </c>
      <c r="AU330" s="164" t="s">
        <v>81</v>
      </c>
      <c r="AV330" s="14" t="s">
        <v>170</v>
      </c>
      <c r="AW330" s="14" t="s">
        <v>33</v>
      </c>
      <c r="AX330" s="14" t="s">
        <v>79</v>
      </c>
      <c r="AY330" s="164" t="s">
        <v>163</v>
      </c>
    </row>
    <row r="331" spans="2:65" s="11" customFormat="1" ht="25.95" customHeight="1">
      <c r="B331" s="120"/>
      <c r="D331" s="121" t="s">
        <v>70</v>
      </c>
      <c r="E331" s="122" t="s">
        <v>281</v>
      </c>
      <c r="F331" s="122" t="s">
        <v>282</v>
      </c>
      <c r="I331" s="123"/>
      <c r="J331" s="124">
        <f>BK331</f>
        <v>0</v>
      </c>
      <c r="L331" s="120"/>
      <c r="M331" s="125"/>
      <c r="P331" s="126">
        <f>P332</f>
        <v>0</v>
      </c>
      <c r="R331" s="126">
        <f>R332</f>
        <v>0</v>
      </c>
      <c r="T331" s="127">
        <f>T332</f>
        <v>0</v>
      </c>
      <c r="AR331" s="121" t="s">
        <v>195</v>
      </c>
      <c r="AT331" s="128" t="s">
        <v>70</v>
      </c>
      <c r="AU331" s="128" t="s">
        <v>71</v>
      </c>
      <c r="AY331" s="121" t="s">
        <v>163</v>
      </c>
      <c r="BK331" s="129">
        <f>BK332</f>
        <v>0</v>
      </c>
    </row>
    <row r="332" spans="2:65" s="1" customFormat="1" ht="16.5" customHeight="1">
      <c r="B332" s="33"/>
      <c r="C332" s="132" t="s">
        <v>578</v>
      </c>
      <c r="D332" s="132" t="s">
        <v>165</v>
      </c>
      <c r="E332" s="133" t="s">
        <v>284</v>
      </c>
      <c r="F332" s="134" t="s">
        <v>285</v>
      </c>
      <c r="G332" s="135" t="s">
        <v>286</v>
      </c>
      <c r="H332" s="188"/>
      <c r="I332" s="137"/>
      <c r="J332" s="138">
        <f>ROUND(I332*H332,2)</f>
        <v>0</v>
      </c>
      <c r="K332" s="134" t="s">
        <v>19</v>
      </c>
      <c r="L332" s="33"/>
      <c r="M332" s="189" t="s">
        <v>19</v>
      </c>
      <c r="N332" s="190" t="s">
        <v>42</v>
      </c>
      <c r="O332" s="191"/>
      <c r="P332" s="192">
        <f>O332*H332</f>
        <v>0</v>
      </c>
      <c r="Q332" s="192">
        <v>0</v>
      </c>
      <c r="R332" s="192">
        <f>Q332*H332</f>
        <v>0</v>
      </c>
      <c r="S332" s="192">
        <v>0</v>
      </c>
      <c r="T332" s="193">
        <f>S332*H332</f>
        <v>0</v>
      </c>
      <c r="AR332" s="143" t="s">
        <v>170</v>
      </c>
      <c r="AT332" s="143" t="s">
        <v>165</v>
      </c>
      <c r="AU332" s="143" t="s">
        <v>79</v>
      </c>
      <c r="AY332" s="18" t="s">
        <v>163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79</v>
      </c>
      <c r="BK332" s="144">
        <f>ROUND(I332*H332,2)</f>
        <v>0</v>
      </c>
      <c r="BL332" s="18" t="s">
        <v>170</v>
      </c>
      <c r="BM332" s="143" t="s">
        <v>453</v>
      </c>
    </row>
    <row r="333" spans="2:65" s="1" customFormat="1" ht="6.9" customHeight="1">
      <c r="B333" s="42"/>
      <c r="C333" s="43"/>
      <c r="D333" s="43"/>
      <c r="E333" s="43"/>
      <c r="F333" s="43"/>
      <c r="G333" s="43"/>
      <c r="H333" s="43"/>
      <c r="I333" s="43"/>
      <c r="J333" s="43"/>
      <c r="K333" s="43"/>
      <c r="L333" s="33"/>
    </row>
  </sheetData>
  <sheetProtection algorithmName="SHA-512" hashValue="UZ8NekmGlP18HQ+cBEJioPQJuDELJmKtU/v2BFRd0FKgVRNeS3qTXLRbeV9ZNY4tjGJOA1JOIH1YK6yJcFhMkA==" saltValue="Xq+PyvkW0DPCkRi9QxJYlvYDBprx8LSpSWCLFr+LtxLl5E139EnJobUorMVNkrrmqYApBelDRICUtvsYvTq+SQ==" spinCount="100000" sheet="1" objects="1" scenarios="1" formatColumns="0" formatRows="0" autoFilter="0"/>
  <autoFilter ref="C93:K332" xr:uid="{00000000-0009-0000-0000-00000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500-000000000000}"/>
    <hyperlink ref="F128" r:id="rId2" xr:uid="{00000000-0004-0000-0500-000001000000}"/>
    <hyperlink ref="F145" r:id="rId3" xr:uid="{00000000-0004-0000-0500-000002000000}"/>
    <hyperlink ref="F160" r:id="rId4" xr:uid="{00000000-0004-0000-0500-000003000000}"/>
    <hyperlink ref="F175" r:id="rId5" xr:uid="{00000000-0004-0000-0500-000004000000}"/>
    <hyperlink ref="F190" r:id="rId6" xr:uid="{00000000-0004-0000-0500-000005000000}"/>
    <hyperlink ref="F205" r:id="rId7" xr:uid="{00000000-0004-0000-0500-000006000000}"/>
    <hyperlink ref="F212" r:id="rId8" xr:uid="{00000000-0004-0000-0500-000007000000}"/>
    <hyperlink ref="F219" r:id="rId9" xr:uid="{00000000-0004-0000-0500-000008000000}"/>
    <hyperlink ref="F234" r:id="rId10" xr:uid="{00000000-0004-0000-0500-000009000000}"/>
    <hyperlink ref="F250" r:id="rId11" xr:uid="{00000000-0004-0000-0500-00000A000000}"/>
    <hyperlink ref="F281" r:id="rId12" xr:uid="{00000000-0004-0000-0500-00000B000000}"/>
    <hyperlink ref="F285" r:id="rId13" xr:uid="{00000000-0004-0000-0500-00000C000000}"/>
    <hyperlink ref="F305" r:id="rId14" xr:uid="{00000000-0004-0000-0500-00000D000000}"/>
    <hyperlink ref="F308" r:id="rId15" xr:uid="{00000000-0004-0000-0500-00000E000000}"/>
    <hyperlink ref="F316" r:id="rId16" xr:uid="{00000000-0004-0000-0500-00000F000000}"/>
    <hyperlink ref="F324" r:id="rId17" xr:uid="{00000000-0004-0000-05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579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ROUND(J94,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ROUND((SUM(BE94:BE280)),  2)</f>
        <v>0</v>
      </c>
      <c r="I35" s="94">
        <v>0.21</v>
      </c>
      <c r="J35" s="84">
        <f>ROUND(((SUM(BE94:BE280))*I35),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ROUND((SUM(BF94:BF280)),  2)</f>
        <v>0</v>
      </c>
      <c r="I36" s="94">
        <v>0.12</v>
      </c>
      <c r="J36" s="84">
        <f>ROUND(((SUM(BF94:BF280))*I36),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ROUND((SUM(BG94:BG280)),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ROUND((SUM(BH94:BH280)),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ROUND((SUM(BI94:BI280)),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0205 - Překážka 5 - Šikmý rail hranatý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J94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J96</f>
        <v>0</v>
      </c>
      <c r="L65" s="108"/>
    </row>
    <row r="66" spans="2:12" s="9" customFormat="1" ht="19.95" customHeight="1">
      <c r="B66" s="108"/>
      <c r="D66" s="109" t="s">
        <v>368</v>
      </c>
      <c r="E66" s="110"/>
      <c r="F66" s="110"/>
      <c r="G66" s="110"/>
      <c r="H66" s="110"/>
      <c r="I66" s="110"/>
      <c r="J66" s="111">
        <f>J149</f>
        <v>0</v>
      </c>
      <c r="L66" s="108"/>
    </row>
    <row r="67" spans="2:12" s="9" customFormat="1" ht="19.95" customHeight="1">
      <c r="B67" s="108"/>
      <c r="D67" s="109" t="s">
        <v>369</v>
      </c>
      <c r="E67" s="110"/>
      <c r="F67" s="110"/>
      <c r="G67" s="110"/>
      <c r="H67" s="110"/>
      <c r="I67" s="110"/>
      <c r="J67" s="111">
        <f>J216</f>
        <v>0</v>
      </c>
      <c r="L67" s="108"/>
    </row>
    <row r="68" spans="2:12" s="9" customFormat="1" ht="19.95" customHeight="1">
      <c r="B68" s="108"/>
      <c r="D68" s="109" t="s">
        <v>292</v>
      </c>
      <c r="E68" s="110"/>
      <c r="F68" s="110"/>
      <c r="G68" s="110"/>
      <c r="H68" s="110"/>
      <c r="I68" s="110"/>
      <c r="J68" s="111">
        <f>J235</f>
        <v>0</v>
      </c>
      <c r="L68" s="108"/>
    </row>
    <row r="69" spans="2:12" s="8" customFormat="1" ht="24.9" customHeight="1">
      <c r="B69" s="104"/>
      <c r="D69" s="105" t="s">
        <v>293</v>
      </c>
      <c r="E69" s="106"/>
      <c r="F69" s="106"/>
      <c r="G69" s="106"/>
      <c r="H69" s="106"/>
      <c r="I69" s="106"/>
      <c r="J69" s="107">
        <f>J238</f>
        <v>0</v>
      </c>
      <c r="L69" s="104"/>
    </row>
    <row r="70" spans="2:12" s="9" customFormat="1" ht="19.95" customHeight="1">
      <c r="B70" s="108"/>
      <c r="D70" s="109" t="s">
        <v>294</v>
      </c>
      <c r="E70" s="110"/>
      <c r="F70" s="110"/>
      <c r="G70" s="110"/>
      <c r="H70" s="110"/>
      <c r="I70" s="110"/>
      <c r="J70" s="111">
        <f>J239</f>
        <v>0</v>
      </c>
      <c r="L70" s="108"/>
    </row>
    <row r="71" spans="2:12" s="9" customFormat="1" ht="19.95" customHeight="1">
      <c r="B71" s="108"/>
      <c r="D71" s="109" t="s">
        <v>295</v>
      </c>
      <c r="E71" s="110"/>
      <c r="F71" s="110"/>
      <c r="G71" s="110"/>
      <c r="H71" s="110"/>
      <c r="I71" s="110"/>
      <c r="J71" s="111">
        <f>J260</f>
        <v>0</v>
      </c>
      <c r="L71" s="108"/>
    </row>
    <row r="72" spans="2:12" s="8" customFormat="1" ht="24.9" customHeight="1">
      <c r="B72" s="104"/>
      <c r="D72" s="105" t="s">
        <v>147</v>
      </c>
      <c r="E72" s="106"/>
      <c r="F72" s="106"/>
      <c r="G72" s="106"/>
      <c r="H72" s="106"/>
      <c r="I72" s="106"/>
      <c r="J72" s="107">
        <f>J279</f>
        <v>0</v>
      </c>
      <c r="L72" s="104"/>
    </row>
    <row r="73" spans="2:12" s="1" customFormat="1" ht="21.75" customHeight="1">
      <c r="B73" s="33"/>
      <c r="L73" s="33"/>
    </row>
    <row r="74" spans="2:12" s="1" customFormat="1" ht="6.9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" customHeight="1">
      <c r="B79" s="33"/>
      <c r="C79" s="22" t="s">
        <v>148</v>
      </c>
      <c r="L79" s="33"/>
    </row>
    <row r="80" spans="2:12" s="1" customFormat="1" ht="6.9" customHeight="1">
      <c r="B80" s="33"/>
      <c r="L80" s="33"/>
    </row>
    <row r="81" spans="2:63" s="1" customFormat="1" ht="12" customHeight="1">
      <c r="B81" s="33"/>
      <c r="C81" s="28" t="s">
        <v>16</v>
      </c>
      <c r="L81" s="33"/>
    </row>
    <row r="82" spans="2:63" s="1" customFormat="1" ht="16.5" customHeight="1">
      <c r="B82" s="33"/>
      <c r="E82" s="323" t="str">
        <f>E7</f>
        <v>Novostavba skateparkového hřiště, Bystřice pod Hostýnem revize</v>
      </c>
      <c r="F82" s="324"/>
      <c r="G82" s="324"/>
      <c r="H82" s="324"/>
      <c r="L82" s="33"/>
    </row>
    <row r="83" spans="2:63" ht="12" customHeight="1">
      <c r="B83" s="21"/>
      <c r="C83" s="28" t="s">
        <v>138</v>
      </c>
      <c r="L83" s="21"/>
    </row>
    <row r="84" spans="2:63" s="1" customFormat="1" ht="16.5" customHeight="1">
      <c r="B84" s="33"/>
      <c r="E84" s="323" t="s">
        <v>288</v>
      </c>
      <c r="F84" s="325"/>
      <c r="G84" s="325"/>
      <c r="H84" s="325"/>
      <c r="L84" s="33"/>
    </row>
    <row r="85" spans="2:63" s="1" customFormat="1" ht="12" customHeight="1">
      <c r="B85" s="33"/>
      <c r="C85" s="28" t="s">
        <v>289</v>
      </c>
      <c r="L85" s="33"/>
    </row>
    <row r="86" spans="2:63" s="1" customFormat="1" ht="16.5" customHeight="1">
      <c r="B86" s="33"/>
      <c r="E86" s="287" t="str">
        <f>E11</f>
        <v>0205 - Překážka 5 - Šikmý rail hranatý</v>
      </c>
      <c r="F86" s="325"/>
      <c r="G86" s="325"/>
      <c r="H86" s="325"/>
      <c r="L86" s="33"/>
    </row>
    <row r="87" spans="2:63" s="1" customFormat="1" ht="6.9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F14</f>
        <v xml:space="preserve"> </v>
      </c>
      <c r="I88" s="28" t="s">
        <v>23</v>
      </c>
      <c r="J88" s="50" t="str">
        <f>IF(J14="","",J14)</f>
        <v>9. 3. 2026</v>
      </c>
      <c r="L88" s="33"/>
    </row>
    <row r="89" spans="2:63" s="1" customFormat="1" ht="6.9" customHeight="1">
      <c r="B89" s="33"/>
      <c r="L89" s="33"/>
    </row>
    <row r="90" spans="2:63" s="1" customFormat="1" ht="25.65" customHeight="1">
      <c r="B90" s="33"/>
      <c r="C90" s="28" t="s">
        <v>25</v>
      </c>
      <c r="F90" s="26" t="str">
        <f>E17</f>
        <v>Město Bystřice pod Hostýnem</v>
      </c>
      <c r="I90" s="28" t="s">
        <v>31</v>
      </c>
      <c r="J90" s="31" t="str">
        <f>E23</f>
        <v>Michal Langoš, Hranice na Moravě</v>
      </c>
      <c r="L90" s="33"/>
    </row>
    <row r="91" spans="2:63" s="1" customFormat="1" ht="15.15" customHeight="1">
      <c r="B91" s="33"/>
      <c r="C91" s="28" t="s">
        <v>29</v>
      </c>
      <c r="F91" s="26" t="str">
        <f>IF(E20="","",E20)</f>
        <v>Vyplň údaj</v>
      </c>
      <c r="I91" s="28" t="s">
        <v>34</v>
      </c>
      <c r="J91" s="31" t="str">
        <f>E26</f>
        <v xml:space="preserve"> 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12"/>
      <c r="C93" s="113" t="s">
        <v>149</v>
      </c>
      <c r="D93" s="114" t="s">
        <v>56</v>
      </c>
      <c r="E93" s="114" t="s">
        <v>52</v>
      </c>
      <c r="F93" s="114" t="s">
        <v>53</v>
      </c>
      <c r="G93" s="114" t="s">
        <v>150</v>
      </c>
      <c r="H93" s="114" t="s">
        <v>151</v>
      </c>
      <c r="I93" s="114" t="s">
        <v>152</v>
      </c>
      <c r="J93" s="114" t="s">
        <v>142</v>
      </c>
      <c r="K93" s="115" t="s">
        <v>153</v>
      </c>
      <c r="L93" s="112"/>
      <c r="M93" s="57" t="s">
        <v>19</v>
      </c>
      <c r="N93" s="58" t="s">
        <v>41</v>
      </c>
      <c r="O93" s="58" t="s">
        <v>154</v>
      </c>
      <c r="P93" s="58" t="s">
        <v>155</v>
      </c>
      <c r="Q93" s="58" t="s">
        <v>156</v>
      </c>
      <c r="R93" s="58" t="s">
        <v>157</v>
      </c>
      <c r="S93" s="58" t="s">
        <v>158</v>
      </c>
      <c r="T93" s="59" t="s">
        <v>159</v>
      </c>
    </row>
    <row r="94" spans="2:63" s="1" customFormat="1" ht="22.8" customHeight="1">
      <c r="B94" s="33"/>
      <c r="C94" s="62" t="s">
        <v>160</v>
      </c>
      <c r="J94" s="116">
        <f>BK94</f>
        <v>0</v>
      </c>
      <c r="L94" s="33"/>
      <c r="M94" s="60"/>
      <c r="N94" s="51"/>
      <c r="O94" s="51"/>
      <c r="P94" s="117">
        <f>P95+P238+P279</f>
        <v>0</v>
      </c>
      <c r="Q94" s="51"/>
      <c r="R94" s="117">
        <f>R95+R238+R279</f>
        <v>16.605057479999999</v>
      </c>
      <c r="S94" s="51"/>
      <c r="T94" s="118">
        <f>T95+T238+T279</f>
        <v>0</v>
      </c>
      <c r="AT94" s="18" t="s">
        <v>70</v>
      </c>
      <c r="AU94" s="18" t="s">
        <v>143</v>
      </c>
      <c r="BK94" s="119">
        <f>BK95+BK238+BK279</f>
        <v>0</v>
      </c>
    </row>
    <row r="95" spans="2:63" s="11" customFormat="1" ht="25.95" customHeight="1">
      <c r="B95" s="120"/>
      <c r="D95" s="121" t="s">
        <v>70</v>
      </c>
      <c r="E95" s="122" t="s">
        <v>161</v>
      </c>
      <c r="F95" s="122" t="s">
        <v>162</v>
      </c>
      <c r="I95" s="123"/>
      <c r="J95" s="124">
        <f>BK95</f>
        <v>0</v>
      </c>
      <c r="L95" s="120"/>
      <c r="M95" s="125"/>
      <c r="P95" s="126">
        <f>P96+P149+P216+P235</f>
        <v>0</v>
      </c>
      <c r="R95" s="126">
        <f>R96+R149+R216+R235</f>
        <v>16.543218759999998</v>
      </c>
      <c r="T95" s="127">
        <f>T96+T149+T216+T235</f>
        <v>0</v>
      </c>
      <c r="AR95" s="121" t="s">
        <v>79</v>
      </c>
      <c r="AT95" s="128" t="s">
        <v>70</v>
      </c>
      <c r="AU95" s="128" t="s">
        <v>71</v>
      </c>
      <c r="AY95" s="121" t="s">
        <v>163</v>
      </c>
      <c r="BK95" s="129">
        <f>BK96+BK149+BK216+BK235</f>
        <v>0</v>
      </c>
    </row>
    <row r="96" spans="2:63" s="11" customFormat="1" ht="22.8" customHeight="1">
      <c r="B96" s="120"/>
      <c r="D96" s="121" t="s">
        <v>70</v>
      </c>
      <c r="E96" s="130" t="s">
        <v>81</v>
      </c>
      <c r="F96" s="130" t="s">
        <v>296</v>
      </c>
      <c r="I96" s="123"/>
      <c r="J96" s="131">
        <f>BK96</f>
        <v>0</v>
      </c>
      <c r="L96" s="120"/>
      <c r="M96" s="125"/>
      <c r="P96" s="126">
        <f>SUM(P97:P148)</f>
        <v>0</v>
      </c>
      <c r="R96" s="126">
        <f>SUM(R97:R148)</f>
        <v>10.216745019999999</v>
      </c>
      <c r="T96" s="127">
        <f>SUM(T97:T148)</f>
        <v>0</v>
      </c>
      <c r="AR96" s="121" t="s">
        <v>79</v>
      </c>
      <c r="AT96" s="128" t="s">
        <v>70</v>
      </c>
      <c r="AU96" s="128" t="s">
        <v>79</v>
      </c>
      <c r="AY96" s="121" t="s">
        <v>163</v>
      </c>
      <c r="BK96" s="129">
        <f>SUM(BK97:BK148)</f>
        <v>0</v>
      </c>
    </row>
    <row r="97" spans="2:65" s="1" customFormat="1" ht="24.15" customHeight="1">
      <c r="B97" s="33"/>
      <c r="C97" s="132" t="s">
        <v>79</v>
      </c>
      <c r="D97" s="132" t="s">
        <v>165</v>
      </c>
      <c r="E97" s="133" t="s">
        <v>370</v>
      </c>
      <c r="F97" s="134" t="s">
        <v>371</v>
      </c>
      <c r="G97" s="135" t="s">
        <v>185</v>
      </c>
      <c r="H97" s="136">
        <v>15.54</v>
      </c>
      <c r="I97" s="137"/>
      <c r="J97" s="138">
        <f>ROUND(I97*H97,2)</f>
        <v>0</v>
      </c>
      <c r="K97" s="134" t="s">
        <v>169</v>
      </c>
      <c r="L97" s="33"/>
      <c r="M97" s="139" t="s">
        <v>19</v>
      </c>
      <c r="N97" s="140" t="s">
        <v>42</v>
      </c>
      <c r="P97" s="141">
        <f>O97*H97</f>
        <v>0</v>
      </c>
      <c r="Q97" s="141">
        <v>1.3999999999999999E-4</v>
      </c>
      <c r="R97" s="141">
        <f>Q97*H97</f>
        <v>2.1755999999999998E-3</v>
      </c>
      <c r="S97" s="141">
        <v>0</v>
      </c>
      <c r="T97" s="142">
        <f>S97*H97</f>
        <v>0</v>
      </c>
      <c r="AR97" s="143" t="s">
        <v>170</v>
      </c>
      <c r="AT97" s="143" t="s">
        <v>165</v>
      </c>
      <c r="AU97" s="143" t="s">
        <v>81</v>
      </c>
      <c r="AY97" s="18" t="s">
        <v>163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79</v>
      </c>
      <c r="BK97" s="144">
        <f>ROUND(I97*H97,2)</f>
        <v>0</v>
      </c>
      <c r="BL97" s="18" t="s">
        <v>170</v>
      </c>
      <c r="BM97" s="143" t="s">
        <v>372</v>
      </c>
    </row>
    <row r="98" spans="2:65" s="1" customFormat="1" ht="10.199999999999999">
      <c r="B98" s="33"/>
      <c r="D98" s="145" t="s">
        <v>172</v>
      </c>
      <c r="F98" s="146" t="s">
        <v>373</v>
      </c>
      <c r="I98" s="147"/>
      <c r="L98" s="33"/>
      <c r="M98" s="148"/>
      <c r="T98" s="54"/>
      <c r="AT98" s="18" t="s">
        <v>172</v>
      </c>
      <c r="AU98" s="18" t="s">
        <v>81</v>
      </c>
    </row>
    <row r="99" spans="2:65" s="12" customFormat="1" ht="10.199999999999999">
      <c r="B99" s="149"/>
      <c r="D99" s="150" t="s">
        <v>174</v>
      </c>
      <c r="E99" s="151" t="s">
        <v>19</v>
      </c>
      <c r="F99" s="152" t="s">
        <v>580</v>
      </c>
      <c r="H99" s="151" t="s">
        <v>19</v>
      </c>
      <c r="I99" s="153"/>
      <c r="L99" s="149"/>
      <c r="M99" s="154"/>
      <c r="T99" s="155"/>
      <c r="AT99" s="151" t="s">
        <v>174</v>
      </c>
      <c r="AU99" s="151" t="s">
        <v>81</v>
      </c>
      <c r="AV99" s="12" t="s">
        <v>79</v>
      </c>
      <c r="AW99" s="12" t="s">
        <v>33</v>
      </c>
      <c r="AX99" s="12" t="s">
        <v>71</v>
      </c>
      <c r="AY99" s="151" t="s">
        <v>163</v>
      </c>
    </row>
    <row r="100" spans="2:65" s="12" customFormat="1" ht="10.199999999999999">
      <c r="B100" s="149"/>
      <c r="D100" s="150" t="s">
        <v>174</v>
      </c>
      <c r="E100" s="151" t="s">
        <v>19</v>
      </c>
      <c r="F100" s="152" t="s">
        <v>530</v>
      </c>
      <c r="H100" s="151" t="s">
        <v>19</v>
      </c>
      <c r="I100" s="153"/>
      <c r="L100" s="149"/>
      <c r="M100" s="154"/>
      <c r="T100" s="155"/>
      <c r="AT100" s="151" t="s">
        <v>174</v>
      </c>
      <c r="AU100" s="151" t="s">
        <v>81</v>
      </c>
      <c r="AV100" s="12" t="s">
        <v>79</v>
      </c>
      <c r="AW100" s="12" t="s">
        <v>33</v>
      </c>
      <c r="AX100" s="12" t="s">
        <v>71</v>
      </c>
      <c r="AY100" s="151" t="s">
        <v>163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581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3" customFormat="1" ht="10.199999999999999">
      <c r="B102" s="156"/>
      <c r="D102" s="150" t="s">
        <v>174</v>
      </c>
      <c r="E102" s="157" t="s">
        <v>19</v>
      </c>
      <c r="F102" s="158" t="s">
        <v>582</v>
      </c>
      <c r="H102" s="159">
        <v>6.2</v>
      </c>
      <c r="I102" s="160"/>
      <c r="L102" s="156"/>
      <c r="M102" s="161"/>
      <c r="T102" s="162"/>
      <c r="AT102" s="157" t="s">
        <v>174</v>
      </c>
      <c r="AU102" s="157" t="s">
        <v>81</v>
      </c>
      <c r="AV102" s="13" t="s">
        <v>81</v>
      </c>
      <c r="AW102" s="13" t="s">
        <v>33</v>
      </c>
      <c r="AX102" s="13" t="s">
        <v>71</v>
      </c>
      <c r="AY102" s="157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583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584</v>
      </c>
      <c r="H104" s="159">
        <v>9.34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4" customFormat="1" ht="10.199999999999999">
      <c r="B105" s="163"/>
      <c r="D105" s="150" t="s">
        <v>174</v>
      </c>
      <c r="E105" s="164" t="s">
        <v>19</v>
      </c>
      <c r="F105" s="165" t="s">
        <v>177</v>
      </c>
      <c r="H105" s="166">
        <v>15.54</v>
      </c>
      <c r="I105" s="167"/>
      <c r="L105" s="163"/>
      <c r="M105" s="168"/>
      <c r="T105" s="169"/>
      <c r="AT105" s="164" t="s">
        <v>174</v>
      </c>
      <c r="AU105" s="164" t="s">
        <v>81</v>
      </c>
      <c r="AV105" s="14" t="s">
        <v>170</v>
      </c>
      <c r="AW105" s="14" t="s">
        <v>33</v>
      </c>
      <c r="AX105" s="14" t="s">
        <v>79</v>
      </c>
      <c r="AY105" s="164" t="s">
        <v>163</v>
      </c>
    </row>
    <row r="106" spans="2:65" s="1" customFormat="1" ht="16.5" customHeight="1">
      <c r="B106" s="33"/>
      <c r="C106" s="178" t="s">
        <v>81</v>
      </c>
      <c r="D106" s="178" t="s">
        <v>241</v>
      </c>
      <c r="E106" s="179" t="s">
        <v>383</v>
      </c>
      <c r="F106" s="180" t="s">
        <v>384</v>
      </c>
      <c r="G106" s="181" t="s">
        <v>185</v>
      </c>
      <c r="H106" s="182">
        <v>18.407</v>
      </c>
      <c r="I106" s="183"/>
      <c r="J106" s="184">
        <f>ROUND(I106*H106,2)</f>
        <v>0</v>
      </c>
      <c r="K106" s="180" t="s">
        <v>169</v>
      </c>
      <c r="L106" s="185"/>
      <c r="M106" s="186" t="s">
        <v>19</v>
      </c>
      <c r="N106" s="187" t="s">
        <v>42</v>
      </c>
      <c r="P106" s="141">
        <f>O106*H106</f>
        <v>0</v>
      </c>
      <c r="Q106" s="141">
        <v>2.9999999999999997E-4</v>
      </c>
      <c r="R106" s="141">
        <f>Q106*H106</f>
        <v>5.5220999999999994E-3</v>
      </c>
      <c r="S106" s="141">
        <v>0</v>
      </c>
      <c r="T106" s="142">
        <f>S106*H106</f>
        <v>0</v>
      </c>
      <c r="AR106" s="143" t="s">
        <v>176</v>
      </c>
      <c r="AT106" s="143" t="s">
        <v>241</v>
      </c>
      <c r="AU106" s="143" t="s">
        <v>81</v>
      </c>
      <c r="AY106" s="18" t="s">
        <v>163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79</v>
      </c>
      <c r="BK106" s="144">
        <f>ROUND(I106*H106,2)</f>
        <v>0</v>
      </c>
      <c r="BL106" s="18" t="s">
        <v>170</v>
      </c>
      <c r="BM106" s="143" t="s">
        <v>385</v>
      </c>
    </row>
    <row r="107" spans="2:65" s="12" customFormat="1" ht="10.199999999999999">
      <c r="B107" s="149"/>
      <c r="D107" s="150" t="s">
        <v>174</v>
      </c>
      <c r="E107" s="151" t="s">
        <v>19</v>
      </c>
      <c r="F107" s="152" t="s">
        <v>580</v>
      </c>
      <c r="H107" s="151" t="s">
        <v>19</v>
      </c>
      <c r="I107" s="153"/>
      <c r="L107" s="149"/>
      <c r="M107" s="154"/>
      <c r="T107" s="155"/>
      <c r="AT107" s="151" t="s">
        <v>174</v>
      </c>
      <c r="AU107" s="151" t="s">
        <v>81</v>
      </c>
      <c r="AV107" s="12" t="s">
        <v>79</v>
      </c>
      <c r="AW107" s="12" t="s">
        <v>33</v>
      </c>
      <c r="AX107" s="12" t="s">
        <v>71</v>
      </c>
      <c r="AY107" s="151" t="s">
        <v>163</v>
      </c>
    </row>
    <row r="108" spans="2:65" s="12" customFormat="1" ht="10.199999999999999">
      <c r="B108" s="149"/>
      <c r="D108" s="150" t="s">
        <v>174</v>
      </c>
      <c r="E108" s="151" t="s">
        <v>19</v>
      </c>
      <c r="F108" s="152" t="s">
        <v>530</v>
      </c>
      <c r="H108" s="151" t="s">
        <v>19</v>
      </c>
      <c r="I108" s="153"/>
      <c r="L108" s="149"/>
      <c r="M108" s="154"/>
      <c r="T108" s="155"/>
      <c r="AT108" s="151" t="s">
        <v>174</v>
      </c>
      <c r="AU108" s="151" t="s">
        <v>81</v>
      </c>
      <c r="AV108" s="12" t="s">
        <v>79</v>
      </c>
      <c r="AW108" s="12" t="s">
        <v>33</v>
      </c>
      <c r="AX108" s="12" t="s">
        <v>71</v>
      </c>
      <c r="AY108" s="151" t="s">
        <v>163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581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3" customFormat="1" ht="10.199999999999999">
      <c r="B110" s="156"/>
      <c r="D110" s="150" t="s">
        <v>174</v>
      </c>
      <c r="E110" s="157" t="s">
        <v>19</v>
      </c>
      <c r="F110" s="158" t="s">
        <v>582</v>
      </c>
      <c r="H110" s="159">
        <v>6.2</v>
      </c>
      <c r="I110" s="160"/>
      <c r="L110" s="156"/>
      <c r="M110" s="161"/>
      <c r="T110" s="162"/>
      <c r="AT110" s="157" t="s">
        <v>174</v>
      </c>
      <c r="AU110" s="157" t="s">
        <v>81</v>
      </c>
      <c r="AV110" s="13" t="s">
        <v>81</v>
      </c>
      <c r="AW110" s="13" t="s">
        <v>33</v>
      </c>
      <c r="AX110" s="13" t="s">
        <v>71</v>
      </c>
      <c r="AY110" s="157" t="s">
        <v>163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583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584</v>
      </c>
      <c r="H112" s="159">
        <v>9.34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4" customFormat="1" ht="10.199999999999999">
      <c r="B113" s="163"/>
      <c r="D113" s="150" t="s">
        <v>174</v>
      </c>
      <c r="E113" s="164" t="s">
        <v>19</v>
      </c>
      <c r="F113" s="165" t="s">
        <v>177</v>
      </c>
      <c r="H113" s="166">
        <v>15.54</v>
      </c>
      <c r="I113" s="167"/>
      <c r="L113" s="163"/>
      <c r="M113" s="168"/>
      <c r="T113" s="169"/>
      <c r="AT113" s="164" t="s">
        <v>174</v>
      </c>
      <c r="AU113" s="164" t="s">
        <v>81</v>
      </c>
      <c r="AV113" s="14" t="s">
        <v>170</v>
      </c>
      <c r="AW113" s="14" t="s">
        <v>33</v>
      </c>
      <c r="AX113" s="14" t="s">
        <v>79</v>
      </c>
      <c r="AY113" s="164" t="s">
        <v>163</v>
      </c>
    </row>
    <row r="114" spans="2:65" s="13" customFormat="1" ht="10.199999999999999">
      <c r="B114" s="156"/>
      <c r="D114" s="150" t="s">
        <v>174</v>
      </c>
      <c r="F114" s="158" t="s">
        <v>585</v>
      </c>
      <c r="H114" s="159">
        <v>18.407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4</v>
      </c>
      <c r="AX114" s="13" t="s">
        <v>79</v>
      </c>
      <c r="AY114" s="157" t="s">
        <v>163</v>
      </c>
    </row>
    <row r="115" spans="2:65" s="1" customFormat="1" ht="16.5" customHeight="1">
      <c r="B115" s="33"/>
      <c r="C115" s="132" t="s">
        <v>182</v>
      </c>
      <c r="D115" s="132" t="s">
        <v>165</v>
      </c>
      <c r="E115" s="133" t="s">
        <v>387</v>
      </c>
      <c r="F115" s="134" t="s">
        <v>388</v>
      </c>
      <c r="G115" s="135" t="s">
        <v>191</v>
      </c>
      <c r="H115" s="136">
        <v>4.6619999999999999</v>
      </c>
      <c r="I115" s="137"/>
      <c r="J115" s="138">
        <f>ROUND(I115*H115,2)</f>
        <v>0</v>
      </c>
      <c r="K115" s="134" t="s">
        <v>169</v>
      </c>
      <c r="L115" s="33"/>
      <c r="M115" s="139" t="s">
        <v>19</v>
      </c>
      <c r="N115" s="140" t="s">
        <v>42</v>
      </c>
      <c r="P115" s="141">
        <f>O115*H115</f>
        <v>0</v>
      </c>
      <c r="Q115" s="141">
        <v>2.16</v>
      </c>
      <c r="R115" s="141">
        <f>Q115*H115</f>
        <v>10.06992</v>
      </c>
      <c r="S115" s="141">
        <v>0</v>
      </c>
      <c r="T115" s="142">
        <f>S115*H115</f>
        <v>0</v>
      </c>
      <c r="AR115" s="143" t="s">
        <v>170</v>
      </c>
      <c r="AT115" s="143" t="s">
        <v>165</v>
      </c>
      <c r="AU115" s="143" t="s">
        <v>81</v>
      </c>
      <c r="AY115" s="18" t="s">
        <v>163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79</v>
      </c>
      <c r="BK115" s="144">
        <f>ROUND(I115*H115,2)</f>
        <v>0</v>
      </c>
      <c r="BL115" s="18" t="s">
        <v>170</v>
      </c>
      <c r="BM115" s="143" t="s">
        <v>389</v>
      </c>
    </row>
    <row r="116" spans="2:65" s="1" customFormat="1" ht="10.199999999999999">
      <c r="B116" s="33"/>
      <c r="D116" s="145" t="s">
        <v>172</v>
      </c>
      <c r="F116" s="146" t="s">
        <v>390</v>
      </c>
      <c r="I116" s="147"/>
      <c r="L116" s="33"/>
      <c r="M116" s="148"/>
      <c r="T116" s="54"/>
      <c r="AT116" s="18" t="s">
        <v>172</v>
      </c>
      <c r="AU116" s="18" t="s">
        <v>81</v>
      </c>
    </row>
    <row r="117" spans="2:65" s="12" customFormat="1" ht="10.199999999999999">
      <c r="B117" s="149"/>
      <c r="D117" s="150" t="s">
        <v>174</v>
      </c>
      <c r="E117" s="151" t="s">
        <v>19</v>
      </c>
      <c r="F117" s="152" t="s">
        <v>580</v>
      </c>
      <c r="H117" s="151" t="s">
        <v>19</v>
      </c>
      <c r="I117" s="153"/>
      <c r="L117" s="149"/>
      <c r="M117" s="154"/>
      <c r="T117" s="155"/>
      <c r="AT117" s="151" t="s">
        <v>174</v>
      </c>
      <c r="AU117" s="151" t="s">
        <v>81</v>
      </c>
      <c r="AV117" s="12" t="s">
        <v>79</v>
      </c>
      <c r="AW117" s="12" t="s">
        <v>33</v>
      </c>
      <c r="AX117" s="12" t="s">
        <v>71</v>
      </c>
      <c r="AY117" s="151" t="s">
        <v>163</v>
      </c>
    </row>
    <row r="118" spans="2:65" s="12" customFormat="1" ht="10.199999999999999">
      <c r="B118" s="149"/>
      <c r="D118" s="150" t="s">
        <v>174</v>
      </c>
      <c r="E118" s="151" t="s">
        <v>19</v>
      </c>
      <c r="F118" s="152" t="s">
        <v>530</v>
      </c>
      <c r="H118" s="151" t="s">
        <v>19</v>
      </c>
      <c r="I118" s="153"/>
      <c r="L118" s="149"/>
      <c r="M118" s="154"/>
      <c r="T118" s="155"/>
      <c r="AT118" s="151" t="s">
        <v>174</v>
      </c>
      <c r="AU118" s="151" t="s">
        <v>81</v>
      </c>
      <c r="AV118" s="12" t="s">
        <v>79</v>
      </c>
      <c r="AW118" s="12" t="s">
        <v>33</v>
      </c>
      <c r="AX118" s="12" t="s">
        <v>71</v>
      </c>
      <c r="AY118" s="151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581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586</v>
      </c>
      <c r="H120" s="159">
        <v>1.86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583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587</v>
      </c>
      <c r="H122" s="159">
        <v>2.802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4" customFormat="1" ht="10.199999999999999">
      <c r="B123" s="163"/>
      <c r="D123" s="150" t="s">
        <v>174</v>
      </c>
      <c r="E123" s="164" t="s">
        <v>19</v>
      </c>
      <c r="F123" s="165" t="s">
        <v>177</v>
      </c>
      <c r="H123" s="166">
        <v>4.6619999999999999</v>
      </c>
      <c r="I123" s="167"/>
      <c r="L123" s="163"/>
      <c r="M123" s="168"/>
      <c r="T123" s="169"/>
      <c r="AT123" s="164" t="s">
        <v>174</v>
      </c>
      <c r="AU123" s="164" t="s">
        <v>81</v>
      </c>
      <c r="AV123" s="14" t="s">
        <v>170</v>
      </c>
      <c r="AW123" s="14" t="s">
        <v>33</v>
      </c>
      <c r="AX123" s="14" t="s">
        <v>79</v>
      </c>
      <c r="AY123" s="164" t="s">
        <v>163</v>
      </c>
    </row>
    <row r="124" spans="2:65" s="1" customFormat="1" ht="21.75" customHeight="1">
      <c r="B124" s="33"/>
      <c r="C124" s="132" t="s">
        <v>170</v>
      </c>
      <c r="D124" s="132" t="s">
        <v>165</v>
      </c>
      <c r="E124" s="133" t="s">
        <v>297</v>
      </c>
      <c r="F124" s="134" t="s">
        <v>298</v>
      </c>
      <c r="G124" s="135" t="s">
        <v>191</v>
      </c>
      <c r="H124" s="136">
        <v>5.3999999999999999E-2</v>
      </c>
      <c r="I124" s="137"/>
      <c r="J124" s="138">
        <f>ROUND(I124*H124,2)</f>
        <v>0</v>
      </c>
      <c r="K124" s="134" t="s">
        <v>169</v>
      </c>
      <c r="L124" s="33"/>
      <c r="M124" s="139" t="s">
        <v>19</v>
      </c>
      <c r="N124" s="140" t="s">
        <v>42</v>
      </c>
      <c r="P124" s="141">
        <f>O124*H124</f>
        <v>0</v>
      </c>
      <c r="Q124" s="141">
        <v>2.5018699999999998</v>
      </c>
      <c r="R124" s="141">
        <f>Q124*H124</f>
        <v>0.13510097999999998</v>
      </c>
      <c r="S124" s="141">
        <v>0</v>
      </c>
      <c r="T124" s="142">
        <f>S124*H124</f>
        <v>0</v>
      </c>
      <c r="AR124" s="143" t="s">
        <v>170</v>
      </c>
      <c r="AT124" s="143" t="s">
        <v>165</v>
      </c>
      <c r="AU124" s="143" t="s">
        <v>81</v>
      </c>
      <c r="AY124" s="18" t="s">
        <v>163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79</v>
      </c>
      <c r="BK124" s="144">
        <f>ROUND(I124*H124,2)</f>
        <v>0</v>
      </c>
      <c r="BL124" s="18" t="s">
        <v>170</v>
      </c>
      <c r="BM124" s="143" t="s">
        <v>588</v>
      </c>
    </row>
    <row r="125" spans="2:65" s="1" customFormat="1" ht="10.199999999999999">
      <c r="B125" s="33"/>
      <c r="D125" s="145" t="s">
        <v>172</v>
      </c>
      <c r="F125" s="146" t="s">
        <v>300</v>
      </c>
      <c r="I125" s="147"/>
      <c r="L125" s="33"/>
      <c r="M125" s="148"/>
      <c r="T125" s="54"/>
      <c r="AT125" s="18" t="s">
        <v>172</v>
      </c>
      <c r="AU125" s="18" t="s">
        <v>81</v>
      </c>
    </row>
    <row r="126" spans="2:65" s="12" customFormat="1" ht="10.199999999999999">
      <c r="B126" s="149"/>
      <c r="D126" s="150" t="s">
        <v>174</v>
      </c>
      <c r="E126" s="151" t="s">
        <v>19</v>
      </c>
      <c r="F126" s="152" t="s">
        <v>580</v>
      </c>
      <c r="H126" s="151" t="s">
        <v>19</v>
      </c>
      <c r="I126" s="153"/>
      <c r="L126" s="149"/>
      <c r="M126" s="154"/>
      <c r="T126" s="155"/>
      <c r="AT126" s="151" t="s">
        <v>174</v>
      </c>
      <c r="AU126" s="151" t="s">
        <v>81</v>
      </c>
      <c r="AV126" s="12" t="s">
        <v>79</v>
      </c>
      <c r="AW126" s="12" t="s">
        <v>33</v>
      </c>
      <c r="AX126" s="12" t="s">
        <v>71</v>
      </c>
      <c r="AY126" s="151" t="s">
        <v>163</v>
      </c>
    </row>
    <row r="127" spans="2:65" s="13" customFormat="1" ht="10.199999999999999">
      <c r="B127" s="156"/>
      <c r="D127" s="150" t="s">
        <v>174</v>
      </c>
      <c r="E127" s="157" t="s">
        <v>19</v>
      </c>
      <c r="F127" s="158" t="s">
        <v>302</v>
      </c>
      <c r="H127" s="159">
        <v>2.7E-2</v>
      </c>
      <c r="I127" s="160"/>
      <c r="L127" s="156"/>
      <c r="M127" s="161"/>
      <c r="T127" s="162"/>
      <c r="AT127" s="157" t="s">
        <v>174</v>
      </c>
      <c r="AU127" s="157" t="s">
        <v>81</v>
      </c>
      <c r="AV127" s="13" t="s">
        <v>81</v>
      </c>
      <c r="AW127" s="13" t="s">
        <v>33</v>
      </c>
      <c r="AX127" s="13" t="s">
        <v>71</v>
      </c>
      <c r="AY127" s="157" t="s">
        <v>163</v>
      </c>
    </row>
    <row r="128" spans="2:65" s="13" customFormat="1" ht="10.199999999999999">
      <c r="B128" s="156"/>
      <c r="D128" s="150" t="s">
        <v>174</v>
      </c>
      <c r="E128" s="157" t="s">
        <v>19</v>
      </c>
      <c r="F128" s="158" t="s">
        <v>302</v>
      </c>
      <c r="H128" s="159">
        <v>2.7E-2</v>
      </c>
      <c r="I128" s="160"/>
      <c r="L128" s="156"/>
      <c r="M128" s="161"/>
      <c r="T128" s="162"/>
      <c r="AT128" s="157" t="s">
        <v>174</v>
      </c>
      <c r="AU128" s="157" t="s">
        <v>81</v>
      </c>
      <c r="AV128" s="13" t="s">
        <v>81</v>
      </c>
      <c r="AW128" s="13" t="s">
        <v>33</v>
      </c>
      <c r="AX128" s="13" t="s">
        <v>71</v>
      </c>
      <c r="AY128" s="157" t="s">
        <v>163</v>
      </c>
    </row>
    <row r="129" spans="2:65" s="14" customFormat="1" ht="10.199999999999999">
      <c r="B129" s="163"/>
      <c r="D129" s="150" t="s">
        <v>174</v>
      </c>
      <c r="E129" s="164" t="s">
        <v>19</v>
      </c>
      <c r="F129" s="165" t="s">
        <v>177</v>
      </c>
      <c r="H129" s="166">
        <v>5.3999999999999999E-2</v>
      </c>
      <c r="I129" s="167"/>
      <c r="L129" s="163"/>
      <c r="M129" s="168"/>
      <c r="T129" s="169"/>
      <c r="AT129" s="164" t="s">
        <v>174</v>
      </c>
      <c r="AU129" s="164" t="s">
        <v>81</v>
      </c>
      <c r="AV129" s="14" t="s">
        <v>170</v>
      </c>
      <c r="AW129" s="14" t="s">
        <v>33</v>
      </c>
      <c r="AX129" s="14" t="s">
        <v>79</v>
      </c>
      <c r="AY129" s="164" t="s">
        <v>163</v>
      </c>
    </row>
    <row r="130" spans="2:65" s="1" customFormat="1" ht="16.5" customHeight="1">
      <c r="B130" s="33"/>
      <c r="C130" s="132" t="s">
        <v>195</v>
      </c>
      <c r="D130" s="132" t="s">
        <v>165</v>
      </c>
      <c r="E130" s="133" t="s">
        <v>303</v>
      </c>
      <c r="F130" s="134" t="s">
        <v>304</v>
      </c>
      <c r="G130" s="135" t="s">
        <v>185</v>
      </c>
      <c r="H130" s="136">
        <v>0.72</v>
      </c>
      <c r="I130" s="137"/>
      <c r="J130" s="138">
        <f>ROUND(I130*H130,2)</f>
        <v>0</v>
      </c>
      <c r="K130" s="134" t="s">
        <v>169</v>
      </c>
      <c r="L130" s="33"/>
      <c r="M130" s="139" t="s">
        <v>19</v>
      </c>
      <c r="N130" s="140" t="s">
        <v>42</v>
      </c>
      <c r="P130" s="141">
        <f>O130*H130</f>
        <v>0</v>
      </c>
      <c r="Q130" s="141">
        <v>2.64E-3</v>
      </c>
      <c r="R130" s="141">
        <f>Q130*H130</f>
        <v>1.9008E-3</v>
      </c>
      <c r="S130" s="141">
        <v>0</v>
      </c>
      <c r="T130" s="142">
        <f>S130*H130</f>
        <v>0</v>
      </c>
      <c r="AR130" s="143" t="s">
        <v>170</v>
      </c>
      <c r="AT130" s="143" t="s">
        <v>165</v>
      </c>
      <c r="AU130" s="143" t="s">
        <v>81</v>
      </c>
      <c r="AY130" s="18" t="s">
        <v>163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79</v>
      </c>
      <c r="BK130" s="144">
        <f>ROUND(I130*H130,2)</f>
        <v>0</v>
      </c>
      <c r="BL130" s="18" t="s">
        <v>170</v>
      </c>
      <c r="BM130" s="143" t="s">
        <v>589</v>
      </c>
    </row>
    <row r="131" spans="2:65" s="1" customFormat="1" ht="10.199999999999999">
      <c r="B131" s="33"/>
      <c r="D131" s="145" t="s">
        <v>172</v>
      </c>
      <c r="F131" s="146" t="s">
        <v>306</v>
      </c>
      <c r="I131" s="147"/>
      <c r="L131" s="33"/>
      <c r="M131" s="148"/>
      <c r="T131" s="54"/>
      <c r="AT131" s="18" t="s">
        <v>172</v>
      </c>
      <c r="AU131" s="18" t="s">
        <v>81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590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308</v>
      </c>
      <c r="H133" s="159">
        <v>0.36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308</v>
      </c>
      <c r="H134" s="159">
        <v>0.36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4" customFormat="1" ht="10.199999999999999">
      <c r="B135" s="163"/>
      <c r="D135" s="150" t="s">
        <v>174</v>
      </c>
      <c r="E135" s="164" t="s">
        <v>19</v>
      </c>
      <c r="F135" s="165" t="s">
        <v>177</v>
      </c>
      <c r="H135" s="166">
        <v>0.72</v>
      </c>
      <c r="I135" s="167"/>
      <c r="L135" s="163"/>
      <c r="M135" s="168"/>
      <c r="T135" s="169"/>
      <c r="AT135" s="164" t="s">
        <v>174</v>
      </c>
      <c r="AU135" s="164" t="s">
        <v>81</v>
      </c>
      <c r="AV135" s="14" t="s">
        <v>170</v>
      </c>
      <c r="AW135" s="14" t="s">
        <v>33</v>
      </c>
      <c r="AX135" s="14" t="s">
        <v>79</v>
      </c>
      <c r="AY135" s="164" t="s">
        <v>163</v>
      </c>
    </row>
    <row r="136" spans="2:65" s="1" customFormat="1" ht="16.5" customHeight="1">
      <c r="B136" s="33"/>
      <c r="C136" s="132" t="s">
        <v>201</v>
      </c>
      <c r="D136" s="132" t="s">
        <v>165</v>
      </c>
      <c r="E136" s="133" t="s">
        <v>309</v>
      </c>
      <c r="F136" s="134" t="s">
        <v>310</v>
      </c>
      <c r="G136" s="135" t="s">
        <v>185</v>
      </c>
      <c r="H136" s="136">
        <v>0.72</v>
      </c>
      <c r="I136" s="137"/>
      <c r="J136" s="138">
        <f>ROUND(I136*H136,2)</f>
        <v>0</v>
      </c>
      <c r="K136" s="134" t="s">
        <v>169</v>
      </c>
      <c r="L136" s="33"/>
      <c r="M136" s="139" t="s">
        <v>19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170</v>
      </c>
      <c r="AT136" s="143" t="s">
        <v>165</v>
      </c>
      <c r="AU136" s="143" t="s">
        <v>81</v>
      </c>
      <c r="AY136" s="18" t="s">
        <v>163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0</v>
      </c>
      <c r="BL136" s="18" t="s">
        <v>170</v>
      </c>
      <c r="BM136" s="143" t="s">
        <v>591</v>
      </c>
    </row>
    <row r="137" spans="2:65" s="1" customFormat="1" ht="10.199999999999999">
      <c r="B137" s="33"/>
      <c r="D137" s="145" t="s">
        <v>172</v>
      </c>
      <c r="F137" s="146" t="s">
        <v>312</v>
      </c>
      <c r="I137" s="147"/>
      <c r="L137" s="33"/>
      <c r="M137" s="148"/>
      <c r="T137" s="54"/>
      <c r="AT137" s="18" t="s">
        <v>172</v>
      </c>
      <c r="AU137" s="18" t="s">
        <v>81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590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3" customFormat="1" ht="10.199999999999999">
      <c r="B139" s="156"/>
      <c r="D139" s="150" t="s">
        <v>174</v>
      </c>
      <c r="E139" s="157" t="s">
        <v>19</v>
      </c>
      <c r="F139" s="158" t="s">
        <v>308</v>
      </c>
      <c r="H139" s="159">
        <v>0.36</v>
      </c>
      <c r="I139" s="160"/>
      <c r="L139" s="156"/>
      <c r="M139" s="161"/>
      <c r="T139" s="162"/>
      <c r="AT139" s="157" t="s">
        <v>174</v>
      </c>
      <c r="AU139" s="157" t="s">
        <v>81</v>
      </c>
      <c r="AV139" s="13" t="s">
        <v>81</v>
      </c>
      <c r="AW139" s="13" t="s">
        <v>33</v>
      </c>
      <c r="AX139" s="13" t="s">
        <v>71</v>
      </c>
      <c r="AY139" s="157" t="s">
        <v>163</v>
      </c>
    </row>
    <row r="140" spans="2:65" s="13" customFormat="1" ht="10.199999999999999">
      <c r="B140" s="156"/>
      <c r="D140" s="150" t="s">
        <v>174</v>
      </c>
      <c r="E140" s="157" t="s">
        <v>19</v>
      </c>
      <c r="F140" s="158" t="s">
        <v>308</v>
      </c>
      <c r="H140" s="159">
        <v>0.36</v>
      </c>
      <c r="I140" s="160"/>
      <c r="L140" s="156"/>
      <c r="M140" s="161"/>
      <c r="T140" s="162"/>
      <c r="AT140" s="157" t="s">
        <v>174</v>
      </c>
      <c r="AU140" s="157" t="s">
        <v>81</v>
      </c>
      <c r="AV140" s="13" t="s">
        <v>81</v>
      </c>
      <c r="AW140" s="13" t="s">
        <v>33</v>
      </c>
      <c r="AX140" s="13" t="s">
        <v>71</v>
      </c>
      <c r="AY140" s="157" t="s">
        <v>163</v>
      </c>
    </row>
    <row r="141" spans="2:65" s="14" customFormat="1" ht="10.199999999999999">
      <c r="B141" s="163"/>
      <c r="D141" s="150" t="s">
        <v>174</v>
      </c>
      <c r="E141" s="164" t="s">
        <v>19</v>
      </c>
      <c r="F141" s="165" t="s">
        <v>177</v>
      </c>
      <c r="H141" s="166">
        <v>0.72</v>
      </c>
      <c r="I141" s="167"/>
      <c r="L141" s="163"/>
      <c r="M141" s="168"/>
      <c r="T141" s="169"/>
      <c r="AT141" s="164" t="s">
        <v>174</v>
      </c>
      <c r="AU141" s="164" t="s">
        <v>81</v>
      </c>
      <c r="AV141" s="14" t="s">
        <v>170</v>
      </c>
      <c r="AW141" s="14" t="s">
        <v>33</v>
      </c>
      <c r="AX141" s="14" t="s">
        <v>79</v>
      </c>
      <c r="AY141" s="164" t="s">
        <v>163</v>
      </c>
    </row>
    <row r="142" spans="2:65" s="1" customFormat="1" ht="16.5" customHeight="1">
      <c r="B142" s="33"/>
      <c r="C142" s="132" t="s">
        <v>211</v>
      </c>
      <c r="D142" s="132" t="s">
        <v>165</v>
      </c>
      <c r="E142" s="133" t="s">
        <v>313</v>
      </c>
      <c r="F142" s="134" t="s">
        <v>314</v>
      </c>
      <c r="G142" s="135" t="s">
        <v>225</v>
      </c>
      <c r="H142" s="136">
        <v>2E-3</v>
      </c>
      <c r="I142" s="137"/>
      <c r="J142" s="138">
        <f>ROUND(I142*H142,2)</f>
        <v>0</v>
      </c>
      <c r="K142" s="134" t="s">
        <v>169</v>
      </c>
      <c r="L142" s="33"/>
      <c r="M142" s="139" t="s">
        <v>19</v>
      </c>
      <c r="N142" s="140" t="s">
        <v>42</v>
      </c>
      <c r="P142" s="141">
        <f>O142*H142</f>
        <v>0</v>
      </c>
      <c r="Q142" s="141">
        <v>1.06277</v>
      </c>
      <c r="R142" s="141">
        <f>Q142*H142</f>
        <v>2.12554E-3</v>
      </c>
      <c r="S142" s="141">
        <v>0</v>
      </c>
      <c r="T142" s="142">
        <f>S142*H142</f>
        <v>0</v>
      </c>
      <c r="AR142" s="143" t="s">
        <v>170</v>
      </c>
      <c r="AT142" s="143" t="s">
        <v>165</v>
      </c>
      <c r="AU142" s="143" t="s">
        <v>81</v>
      </c>
      <c r="AY142" s="18" t="s">
        <v>163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79</v>
      </c>
      <c r="BK142" s="144">
        <f>ROUND(I142*H142,2)</f>
        <v>0</v>
      </c>
      <c r="BL142" s="18" t="s">
        <v>170</v>
      </c>
      <c r="BM142" s="143" t="s">
        <v>592</v>
      </c>
    </row>
    <row r="143" spans="2:65" s="1" customFormat="1" ht="10.199999999999999">
      <c r="B143" s="33"/>
      <c r="D143" s="145" t="s">
        <v>172</v>
      </c>
      <c r="F143" s="146" t="s">
        <v>316</v>
      </c>
      <c r="I143" s="147"/>
      <c r="L143" s="33"/>
      <c r="M143" s="148"/>
      <c r="T143" s="54"/>
      <c r="AT143" s="18" t="s">
        <v>172</v>
      </c>
      <c r="AU143" s="18" t="s">
        <v>81</v>
      </c>
    </row>
    <row r="144" spans="2:65" s="12" customFormat="1" ht="10.199999999999999">
      <c r="B144" s="149"/>
      <c r="D144" s="150" t="s">
        <v>174</v>
      </c>
      <c r="E144" s="151" t="s">
        <v>19</v>
      </c>
      <c r="F144" s="152" t="s">
        <v>580</v>
      </c>
      <c r="H144" s="151" t="s">
        <v>19</v>
      </c>
      <c r="I144" s="153"/>
      <c r="L144" s="149"/>
      <c r="M144" s="154"/>
      <c r="T144" s="155"/>
      <c r="AT144" s="151" t="s">
        <v>174</v>
      </c>
      <c r="AU144" s="151" t="s">
        <v>81</v>
      </c>
      <c r="AV144" s="12" t="s">
        <v>79</v>
      </c>
      <c r="AW144" s="12" t="s">
        <v>33</v>
      </c>
      <c r="AX144" s="12" t="s">
        <v>71</v>
      </c>
      <c r="AY144" s="151" t="s">
        <v>163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317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3" customFormat="1" ht="10.199999999999999">
      <c r="B146" s="156"/>
      <c r="D146" s="150" t="s">
        <v>174</v>
      </c>
      <c r="E146" s="157" t="s">
        <v>19</v>
      </c>
      <c r="F146" s="158" t="s">
        <v>318</v>
      </c>
      <c r="H146" s="159">
        <v>1E-3</v>
      </c>
      <c r="I146" s="160"/>
      <c r="L146" s="156"/>
      <c r="M146" s="161"/>
      <c r="T146" s="162"/>
      <c r="AT146" s="157" t="s">
        <v>174</v>
      </c>
      <c r="AU146" s="157" t="s">
        <v>81</v>
      </c>
      <c r="AV146" s="13" t="s">
        <v>81</v>
      </c>
      <c r="AW146" s="13" t="s">
        <v>33</v>
      </c>
      <c r="AX146" s="13" t="s">
        <v>71</v>
      </c>
      <c r="AY146" s="157" t="s">
        <v>163</v>
      </c>
    </row>
    <row r="147" spans="2:65" s="13" customFormat="1" ht="10.199999999999999">
      <c r="B147" s="156"/>
      <c r="D147" s="150" t="s">
        <v>174</v>
      </c>
      <c r="E147" s="157" t="s">
        <v>19</v>
      </c>
      <c r="F147" s="158" t="s">
        <v>318</v>
      </c>
      <c r="H147" s="159">
        <v>1E-3</v>
      </c>
      <c r="I147" s="160"/>
      <c r="L147" s="156"/>
      <c r="M147" s="161"/>
      <c r="T147" s="162"/>
      <c r="AT147" s="157" t="s">
        <v>174</v>
      </c>
      <c r="AU147" s="157" t="s">
        <v>81</v>
      </c>
      <c r="AV147" s="13" t="s">
        <v>81</v>
      </c>
      <c r="AW147" s="13" t="s">
        <v>33</v>
      </c>
      <c r="AX147" s="13" t="s">
        <v>71</v>
      </c>
      <c r="AY147" s="157" t="s">
        <v>163</v>
      </c>
    </row>
    <row r="148" spans="2:65" s="14" customFormat="1" ht="10.199999999999999">
      <c r="B148" s="163"/>
      <c r="D148" s="150" t="s">
        <v>174</v>
      </c>
      <c r="E148" s="164" t="s">
        <v>19</v>
      </c>
      <c r="F148" s="165" t="s">
        <v>177</v>
      </c>
      <c r="H148" s="166">
        <v>2E-3</v>
      </c>
      <c r="I148" s="167"/>
      <c r="L148" s="163"/>
      <c r="M148" s="168"/>
      <c r="T148" s="169"/>
      <c r="AT148" s="164" t="s">
        <v>174</v>
      </c>
      <c r="AU148" s="164" t="s">
        <v>81</v>
      </c>
      <c r="AV148" s="14" t="s">
        <v>170</v>
      </c>
      <c r="AW148" s="14" t="s">
        <v>33</v>
      </c>
      <c r="AX148" s="14" t="s">
        <v>79</v>
      </c>
      <c r="AY148" s="164" t="s">
        <v>163</v>
      </c>
    </row>
    <row r="149" spans="2:65" s="11" customFormat="1" ht="22.8" customHeight="1">
      <c r="B149" s="120"/>
      <c r="D149" s="121" t="s">
        <v>70</v>
      </c>
      <c r="E149" s="130" t="s">
        <v>201</v>
      </c>
      <c r="F149" s="130" t="s">
        <v>394</v>
      </c>
      <c r="I149" s="123"/>
      <c r="J149" s="131">
        <f>BK149</f>
        <v>0</v>
      </c>
      <c r="L149" s="120"/>
      <c r="M149" s="125"/>
      <c r="P149" s="126">
        <f>SUM(P150:P215)</f>
        <v>0</v>
      </c>
      <c r="R149" s="126">
        <f>SUM(R150:R215)</f>
        <v>6.32554134</v>
      </c>
      <c r="T149" s="127">
        <f>SUM(T150:T215)</f>
        <v>0</v>
      </c>
      <c r="AR149" s="121" t="s">
        <v>79</v>
      </c>
      <c r="AT149" s="128" t="s">
        <v>70</v>
      </c>
      <c r="AU149" s="128" t="s">
        <v>79</v>
      </c>
      <c r="AY149" s="121" t="s">
        <v>163</v>
      </c>
      <c r="BK149" s="129">
        <f>SUM(BK150:BK215)</f>
        <v>0</v>
      </c>
    </row>
    <row r="150" spans="2:65" s="1" customFormat="1" ht="21.75" customHeight="1">
      <c r="B150" s="33"/>
      <c r="C150" s="132" t="s">
        <v>176</v>
      </c>
      <c r="D150" s="132" t="s">
        <v>165</v>
      </c>
      <c r="E150" s="133" t="s">
        <v>395</v>
      </c>
      <c r="F150" s="134" t="s">
        <v>396</v>
      </c>
      <c r="G150" s="135" t="s">
        <v>191</v>
      </c>
      <c r="H150" s="136">
        <v>2.48</v>
      </c>
      <c r="I150" s="137"/>
      <c r="J150" s="138">
        <f>ROUND(I150*H150,2)</f>
        <v>0</v>
      </c>
      <c r="K150" s="134" t="s">
        <v>169</v>
      </c>
      <c r="L150" s="33"/>
      <c r="M150" s="139" t="s">
        <v>19</v>
      </c>
      <c r="N150" s="140" t="s">
        <v>42</v>
      </c>
      <c r="P150" s="141">
        <f>O150*H150</f>
        <v>0</v>
      </c>
      <c r="Q150" s="141">
        <v>2.5018699999999998</v>
      </c>
      <c r="R150" s="141">
        <f>Q150*H150</f>
        <v>6.2046375999999999</v>
      </c>
      <c r="S150" s="141">
        <v>0</v>
      </c>
      <c r="T150" s="142">
        <f>S150*H150</f>
        <v>0</v>
      </c>
      <c r="AR150" s="143" t="s">
        <v>170</v>
      </c>
      <c r="AT150" s="143" t="s">
        <v>165</v>
      </c>
      <c r="AU150" s="143" t="s">
        <v>81</v>
      </c>
      <c r="AY150" s="18" t="s">
        <v>163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79</v>
      </c>
      <c r="BK150" s="144">
        <f>ROUND(I150*H150,2)</f>
        <v>0</v>
      </c>
      <c r="BL150" s="18" t="s">
        <v>170</v>
      </c>
      <c r="BM150" s="143" t="s">
        <v>397</v>
      </c>
    </row>
    <row r="151" spans="2:65" s="1" customFormat="1" ht="10.199999999999999">
      <c r="B151" s="33"/>
      <c r="D151" s="145" t="s">
        <v>172</v>
      </c>
      <c r="F151" s="146" t="s">
        <v>398</v>
      </c>
      <c r="I151" s="147"/>
      <c r="L151" s="33"/>
      <c r="M151" s="148"/>
      <c r="T151" s="54"/>
      <c r="AT151" s="18" t="s">
        <v>172</v>
      </c>
      <c r="AU151" s="18" t="s">
        <v>81</v>
      </c>
    </row>
    <row r="152" spans="2:65" s="12" customFormat="1" ht="10.199999999999999">
      <c r="B152" s="149"/>
      <c r="D152" s="150" t="s">
        <v>174</v>
      </c>
      <c r="E152" s="151" t="s">
        <v>19</v>
      </c>
      <c r="F152" s="152" t="s">
        <v>580</v>
      </c>
      <c r="H152" s="151" t="s">
        <v>19</v>
      </c>
      <c r="I152" s="153"/>
      <c r="L152" s="149"/>
      <c r="M152" s="154"/>
      <c r="T152" s="155"/>
      <c r="AT152" s="151" t="s">
        <v>174</v>
      </c>
      <c r="AU152" s="151" t="s">
        <v>81</v>
      </c>
      <c r="AV152" s="12" t="s">
        <v>79</v>
      </c>
      <c r="AW152" s="12" t="s">
        <v>33</v>
      </c>
      <c r="AX152" s="12" t="s">
        <v>71</v>
      </c>
      <c r="AY152" s="151" t="s">
        <v>163</v>
      </c>
    </row>
    <row r="153" spans="2:65" s="12" customFormat="1" ht="10.199999999999999">
      <c r="B153" s="149"/>
      <c r="D153" s="150" t="s">
        <v>174</v>
      </c>
      <c r="E153" s="151" t="s">
        <v>19</v>
      </c>
      <c r="F153" s="152" t="s">
        <v>375</v>
      </c>
      <c r="H153" s="151" t="s">
        <v>19</v>
      </c>
      <c r="I153" s="153"/>
      <c r="L153" s="149"/>
      <c r="M153" s="154"/>
      <c r="T153" s="155"/>
      <c r="AT153" s="151" t="s">
        <v>174</v>
      </c>
      <c r="AU153" s="151" t="s">
        <v>81</v>
      </c>
      <c r="AV153" s="12" t="s">
        <v>79</v>
      </c>
      <c r="AW153" s="12" t="s">
        <v>33</v>
      </c>
      <c r="AX153" s="12" t="s">
        <v>71</v>
      </c>
      <c r="AY153" s="151" t="s">
        <v>163</v>
      </c>
    </row>
    <row r="154" spans="2:65" s="12" customFormat="1" ht="10.199999999999999">
      <c r="B154" s="149"/>
      <c r="D154" s="150" t="s">
        <v>174</v>
      </c>
      <c r="E154" s="151" t="s">
        <v>19</v>
      </c>
      <c r="F154" s="152" t="s">
        <v>593</v>
      </c>
      <c r="H154" s="151" t="s">
        <v>19</v>
      </c>
      <c r="I154" s="153"/>
      <c r="L154" s="149"/>
      <c r="M154" s="154"/>
      <c r="T154" s="155"/>
      <c r="AT154" s="151" t="s">
        <v>174</v>
      </c>
      <c r="AU154" s="151" t="s">
        <v>81</v>
      </c>
      <c r="AV154" s="12" t="s">
        <v>79</v>
      </c>
      <c r="AW154" s="12" t="s">
        <v>33</v>
      </c>
      <c r="AX154" s="12" t="s">
        <v>71</v>
      </c>
      <c r="AY154" s="151" t="s">
        <v>163</v>
      </c>
    </row>
    <row r="155" spans="2:65" s="13" customFormat="1" ht="10.199999999999999">
      <c r="B155" s="156"/>
      <c r="D155" s="150" t="s">
        <v>174</v>
      </c>
      <c r="E155" s="157" t="s">
        <v>19</v>
      </c>
      <c r="F155" s="158" t="s">
        <v>594</v>
      </c>
      <c r="H155" s="159">
        <v>0.99</v>
      </c>
      <c r="I155" s="160"/>
      <c r="L155" s="156"/>
      <c r="M155" s="161"/>
      <c r="T155" s="162"/>
      <c r="AT155" s="157" t="s">
        <v>174</v>
      </c>
      <c r="AU155" s="157" t="s">
        <v>81</v>
      </c>
      <c r="AV155" s="13" t="s">
        <v>81</v>
      </c>
      <c r="AW155" s="13" t="s">
        <v>33</v>
      </c>
      <c r="AX155" s="13" t="s">
        <v>71</v>
      </c>
      <c r="AY155" s="157" t="s">
        <v>163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595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3" customFormat="1" ht="10.199999999999999">
      <c r="B157" s="156"/>
      <c r="D157" s="150" t="s">
        <v>174</v>
      </c>
      <c r="E157" s="157" t="s">
        <v>19</v>
      </c>
      <c r="F157" s="158" t="s">
        <v>596</v>
      </c>
      <c r="H157" s="159">
        <v>1.49</v>
      </c>
      <c r="I157" s="160"/>
      <c r="L157" s="156"/>
      <c r="M157" s="161"/>
      <c r="T157" s="162"/>
      <c r="AT157" s="157" t="s">
        <v>174</v>
      </c>
      <c r="AU157" s="157" t="s">
        <v>81</v>
      </c>
      <c r="AV157" s="13" t="s">
        <v>81</v>
      </c>
      <c r="AW157" s="13" t="s">
        <v>33</v>
      </c>
      <c r="AX157" s="13" t="s">
        <v>71</v>
      </c>
      <c r="AY157" s="157" t="s">
        <v>163</v>
      </c>
    </row>
    <row r="158" spans="2:65" s="14" customFormat="1" ht="10.199999999999999">
      <c r="B158" s="163"/>
      <c r="D158" s="150" t="s">
        <v>174</v>
      </c>
      <c r="E158" s="164" t="s">
        <v>19</v>
      </c>
      <c r="F158" s="165" t="s">
        <v>177</v>
      </c>
      <c r="H158" s="166">
        <v>2.48</v>
      </c>
      <c r="I158" s="167"/>
      <c r="L158" s="163"/>
      <c r="M158" s="168"/>
      <c r="T158" s="169"/>
      <c r="AT158" s="164" t="s">
        <v>174</v>
      </c>
      <c r="AU158" s="164" t="s">
        <v>81</v>
      </c>
      <c r="AV158" s="14" t="s">
        <v>170</v>
      </c>
      <c r="AW158" s="14" t="s">
        <v>33</v>
      </c>
      <c r="AX158" s="14" t="s">
        <v>79</v>
      </c>
      <c r="AY158" s="164" t="s">
        <v>163</v>
      </c>
    </row>
    <row r="159" spans="2:65" s="1" customFormat="1" ht="21.75" customHeight="1">
      <c r="B159" s="33"/>
      <c r="C159" s="132" t="s">
        <v>222</v>
      </c>
      <c r="D159" s="132" t="s">
        <v>165</v>
      </c>
      <c r="E159" s="133" t="s">
        <v>402</v>
      </c>
      <c r="F159" s="134" t="s">
        <v>403</v>
      </c>
      <c r="G159" s="135" t="s">
        <v>191</v>
      </c>
      <c r="H159" s="136">
        <v>2.48</v>
      </c>
      <c r="I159" s="137"/>
      <c r="J159" s="138">
        <f>ROUND(I159*H159,2)</f>
        <v>0</v>
      </c>
      <c r="K159" s="134" t="s">
        <v>169</v>
      </c>
      <c r="L159" s="33"/>
      <c r="M159" s="139" t="s">
        <v>19</v>
      </c>
      <c r="N159" s="140" t="s">
        <v>42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170</v>
      </c>
      <c r="AT159" s="143" t="s">
        <v>165</v>
      </c>
      <c r="AU159" s="143" t="s">
        <v>81</v>
      </c>
      <c r="AY159" s="18" t="s">
        <v>163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79</v>
      </c>
      <c r="BK159" s="144">
        <f>ROUND(I159*H159,2)</f>
        <v>0</v>
      </c>
      <c r="BL159" s="18" t="s">
        <v>170</v>
      </c>
      <c r="BM159" s="143" t="s">
        <v>597</v>
      </c>
    </row>
    <row r="160" spans="2:65" s="1" customFormat="1" ht="10.199999999999999">
      <c r="B160" s="33"/>
      <c r="D160" s="145" t="s">
        <v>172</v>
      </c>
      <c r="F160" s="146" t="s">
        <v>405</v>
      </c>
      <c r="I160" s="147"/>
      <c r="L160" s="33"/>
      <c r="M160" s="148"/>
      <c r="T160" s="54"/>
      <c r="AT160" s="18" t="s">
        <v>172</v>
      </c>
      <c r="AU160" s="18" t="s">
        <v>81</v>
      </c>
    </row>
    <row r="161" spans="2:65" s="12" customFormat="1" ht="10.199999999999999">
      <c r="B161" s="149"/>
      <c r="D161" s="150" t="s">
        <v>174</v>
      </c>
      <c r="E161" s="151" t="s">
        <v>19</v>
      </c>
      <c r="F161" s="152" t="s">
        <v>580</v>
      </c>
      <c r="H161" s="151" t="s">
        <v>19</v>
      </c>
      <c r="I161" s="153"/>
      <c r="L161" s="149"/>
      <c r="M161" s="154"/>
      <c r="T161" s="155"/>
      <c r="AT161" s="151" t="s">
        <v>174</v>
      </c>
      <c r="AU161" s="151" t="s">
        <v>81</v>
      </c>
      <c r="AV161" s="12" t="s">
        <v>79</v>
      </c>
      <c r="AW161" s="12" t="s">
        <v>33</v>
      </c>
      <c r="AX161" s="12" t="s">
        <v>71</v>
      </c>
      <c r="AY161" s="151" t="s">
        <v>163</v>
      </c>
    </row>
    <row r="162" spans="2:65" s="12" customFormat="1" ht="10.199999999999999">
      <c r="B162" s="149"/>
      <c r="D162" s="150" t="s">
        <v>174</v>
      </c>
      <c r="E162" s="151" t="s">
        <v>19</v>
      </c>
      <c r="F162" s="152" t="s">
        <v>375</v>
      </c>
      <c r="H162" s="151" t="s">
        <v>19</v>
      </c>
      <c r="I162" s="153"/>
      <c r="L162" s="149"/>
      <c r="M162" s="154"/>
      <c r="T162" s="155"/>
      <c r="AT162" s="151" t="s">
        <v>174</v>
      </c>
      <c r="AU162" s="151" t="s">
        <v>81</v>
      </c>
      <c r="AV162" s="12" t="s">
        <v>79</v>
      </c>
      <c r="AW162" s="12" t="s">
        <v>33</v>
      </c>
      <c r="AX162" s="12" t="s">
        <v>71</v>
      </c>
      <c r="AY162" s="151" t="s">
        <v>163</v>
      </c>
    </row>
    <row r="163" spans="2:65" s="12" customFormat="1" ht="10.199999999999999">
      <c r="B163" s="149"/>
      <c r="D163" s="150" t="s">
        <v>174</v>
      </c>
      <c r="E163" s="151" t="s">
        <v>19</v>
      </c>
      <c r="F163" s="152" t="s">
        <v>593</v>
      </c>
      <c r="H163" s="151" t="s">
        <v>19</v>
      </c>
      <c r="I163" s="153"/>
      <c r="L163" s="149"/>
      <c r="M163" s="154"/>
      <c r="T163" s="155"/>
      <c r="AT163" s="151" t="s">
        <v>174</v>
      </c>
      <c r="AU163" s="151" t="s">
        <v>81</v>
      </c>
      <c r="AV163" s="12" t="s">
        <v>79</v>
      </c>
      <c r="AW163" s="12" t="s">
        <v>33</v>
      </c>
      <c r="AX163" s="12" t="s">
        <v>71</v>
      </c>
      <c r="AY163" s="151" t="s">
        <v>163</v>
      </c>
    </row>
    <row r="164" spans="2:65" s="13" customFormat="1" ht="10.199999999999999">
      <c r="B164" s="156"/>
      <c r="D164" s="150" t="s">
        <v>174</v>
      </c>
      <c r="E164" s="157" t="s">
        <v>19</v>
      </c>
      <c r="F164" s="158" t="s">
        <v>594</v>
      </c>
      <c r="H164" s="159">
        <v>0.99</v>
      </c>
      <c r="I164" s="160"/>
      <c r="L164" s="156"/>
      <c r="M164" s="161"/>
      <c r="T164" s="162"/>
      <c r="AT164" s="157" t="s">
        <v>174</v>
      </c>
      <c r="AU164" s="157" t="s">
        <v>81</v>
      </c>
      <c r="AV164" s="13" t="s">
        <v>81</v>
      </c>
      <c r="AW164" s="13" t="s">
        <v>33</v>
      </c>
      <c r="AX164" s="13" t="s">
        <v>71</v>
      </c>
      <c r="AY164" s="157" t="s">
        <v>163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595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3" customFormat="1" ht="10.199999999999999">
      <c r="B166" s="156"/>
      <c r="D166" s="150" t="s">
        <v>174</v>
      </c>
      <c r="E166" s="157" t="s">
        <v>19</v>
      </c>
      <c r="F166" s="158" t="s">
        <v>596</v>
      </c>
      <c r="H166" s="159">
        <v>1.49</v>
      </c>
      <c r="I166" s="160"/>
      <c r="L166" s="156"/>
      <c r="M166" s="161"/>
      <c r="T166" s="162"/>
      <c r="AT166" s="157" t="s">
        <v>174</v>
      </c>
      <c r="AU166" s="157" t="s">
        <v>81</v>
      </c>
      <c r="AV166" s="13" t="s">
        <v>81</v>
      </c>
      <c r="AW166" s="13" t="s">
        <v>33</v>
      </c>
      <c r="AX166" s="13" t="s">
        <v>71</v>
      </c>
      <c r="AY166" s="157" t="s">
        <v>163</v>
      </c>
    </row>
    <row r="167" spans="2:65" s="14" customFormat="1" ht="10.199999999999999">
      <c r="B167" s="163"/>
      <c r="D167" s="150" t="s">
        <v>174</v>
      </c>
      <c r="E167" s="164" t="s">
        <v>19</v>
      </c>
      <c r="F167" s="165" t="s">
        <v>177</v>
      </c>
      <c r="H167" s="166">
        <v>2.48</v>
      </c>
      <c r="I167" s="167"/>
      <c r="L167" s="163"/>
      <c r="M167" s="168"/>
      <c r="T167" s="169"/>
      <c r="AT167" s="164" t="s">
        <v>174</v>
      </c>
      <c r="AU167" s="164" t="s">
        <v>81</v>
      </c>
      <c r="AV167" s="14" t="s">
        <v>170</v>
      </c>
      <c r="AW167" s="14" t="s">
        <v>33</v>
      </c>
      <c r="AX167" s="14" t="s">
        <v>79</v>
      </c>
      <c r="AY167" s="164" t="s">
        <v>163</v>
      </c>
    </row>
    <row r="168" spans="2:65" s="1" customFormat="1" ht="24.15" customHeight="1">
      <c r="B168" s="33"/>
      <c r="C168" s="132" t="s">
        <v>231</v>
      </c>
      <c r="D168" s="132" t="s">
        <v>165</v>
      </c>
      <c r="E168" s="133" t="s">
        <v>406</v>
      </c>
      <c r="F168" s="134" t="s">
        <v>407</v>
      </c>
      <c r="G168" s="135" t="s">
        <v>191</v>
      </c>
      <c r="H168" s="136">
        <v>2.48</v>
      </c>
      <c r="I168" s="137"/>
      <c r="J168" s="138">
        <f>ROUND(I168*H168,2)</f>
        <v>0</v>
      </c>
      <c r="K168" s="134" t="s">
        <v>169</v>
      </c>
      <c r="L168" s="33"/>
      <c r="M168" s="139" t="s">
        <v>19</v>
      </c>
      <c r="N168" s="140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170</v>
      </c>
      <c r="AT168" s="143" t="s">
        <v>165</v>
      </c>
      <c r="AU168" s="143" t="s">
        <v>81</v>
      </c>
      <c r="AY168" s="18" t="s">
        <v>163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79</v>
      </c>
      <c r="BK168" s="144">
        <f>ROUND(I168*H168,2)</f>
        <v>0</v>
      </c>
      <c r="BL168" s="18" t="s">
        <v>170</v>
      </c>
      <c r="BM168" s="143" t="s">
        <v>408</v>
      </c>
    </row>
    <row r="169" spans="2:65" s="1" customFormat="1" ht="10.199999999999999">
      <c r="B169" s="33"/>
      <c r="D169" s="145" t="s">
        <v>172</v>
      </c>
      <c r="F169" s="146" t="s">
        <v>409</v>
      </c>
      <c r="I169" s="147"/>
      <c r="L169" s="33"/>
      <c r="M169" s="148"/>
      <c r="T169" s="54"/>
      <c r="AT169" s="18" t="s">
        <v>172</v>
      </c>
      <c r="AU169" s="18" t="s">
        <v>81</v>
      </c>
    </row>
    <row r="170" spans="2:65" s="12" customFormat="1" ht="10.199999999999999">
      <c r="B170" s="149"/>
      <c r="D170" s="150" t="s">
        <v>174</v>
      </c>
      <c r="E170" s="151" t="s">
        <v>19</v>
      </c>
      <c r="F170" s="152" t="s">
        <v>580</v>
      </c>
      <c r="H170" s="151" t="s">
        <v>19</v>
      </c>
      <c r="I170" s="153"/>
      <c r="L170" s="149"/>
      <c r="M170" s="154"/>
      <c r="T170" s="155"/>
      <c r="AT170" s="151" t="s">
        <v>174</v>
      </c>
      <c r="AU170" s="151" t="s">
        <v>81</v>
      </c>
      <c r="AV170" s="12" t="s">
        <v>79</v>
      </c>
      <c r="AW170" s="12" t="s">
        <v>33</v>
      </c>
      <c r="AX170" s="12" t="s">
        <v>71</v>
      </c>
      <c r="AY170" s="151" t="s">
        <v>163</v>
      </c>
    </row>
    <row r="171" spans="2:65" s="12" customFormat="1" ht="10.199999999999999">
      <c r="B171" s="149"/>
      <c r="D171" s="150" t="s">
        <v>174</v>
      </c>
      <c r="E171" s="151" t="s">
        <v>19</v>
      </c>
      <c r="F171" s="152" t="s">
        <v>375</v>
      </c>
      <c r="H171" s="151" t="s">
        <v>19</v>
      </c>
      <c r="I171" s="153"/>
      <c r="L171" s="149"/>
      <c r="M171" s="154"/>
      <c r="T171" s="155"/>
      <c r="AT171" s="151" t="s">
        <v>174</v>
      </c>
      <c r="AU171" s="151" t="s">
        <v>81</v>
      </c>
      <c r="AV171" s="12" t="s">
        <v>79</v>
      </c>
      <c r="AW171" s="12" t="s">
        <v>33</v>
      </c>
      <c r="AX171" s="12" t="s">
        <v>71</v>
      </c>
      <c r="AY171" s="151" t="s">
        <v>163</v>
      </c>
    </row>
    <row r="172" spans="2:65" s="12" customFormat="1" ht="10.199999999999999">
      <c r="B172" s="149"/>
      <c r="D172" s="150" t="s">
        <v>174</v>
      </c>
      <c r="E172" s="151" t="s">
        <v>19</v>
      </c>
      <c r="F172" s="152" t="s">
        <v>593</v>
      </c>
      <c r="H172" s="151" t="s">
        <v>19</v>
      </c>
      <c r="I172" s="153"/>
      <c r="L172" s="149"/>
      <c r="M172" s="154"/>
      <c r="T172" s="155"/>
      <c r="AT172" s="151" t="s">
        <v>174</v>
      </c>
      <c r="AU172" s="151" t="s">
        <v>81</v>
      </c>
      <c r="AV172" s="12" t="s">
        <v>79</v>
      </c>
      <c r="AW172" s="12" t="s">
        <v>33</v>
      </c>
      <c r="AX172" s="12" t="s">
        <v>71</v>
      </c>
      <c r="AY172" s="151" t="s">
        <v>163</v>
      </c>
    </row>
    <row r="173" spans="2:65" s="13" customFormat="1" ht="10.199999999999999">
      <c r="B173" s="156"/>
      <c r="D173" s="150" t="s">
        <v>174</v>
      </c>
      <c r="E173" s="157" t="s">
        <v>19</v>
      </c>
      <c r="F173" s="158" t="s">
        <v>594</v>
      </c>
      <c r="H173" s="159">
        <v>0.99</v>
      </c>
      <c r="I173" s="160"/>
      <c r="L173" s="156"/>
      <c r="M173" s="161"/>
      <c r="T173" s="162"/>
      <c r="AT173" s="157" t="s">
        <v>174</v>
      </c>
      <c r="AU173" s="157" t="s">
        <v>81</v>
      </c>
      <c r="AV173" s="13" t="s">
        <v>81</v>
      </c>
      <c r="AW173" s="13" t="s">
        <v>33</v>
      </c>
      <c r="AX173" s="13" t="s">
        <v>71</v>
      </c>
      <c r="AY173" s="157" t="s">
        <v>163</v>
      </c>
    </row>
    <row r="174" spans="2:65" s="12" customFormat="1" ht="10.199999999999999">
      <c r="B174" s="149"/>
      <c r="D174" s="150" t="s">
        <v>174</v>
      </c>
      <c r="E174" s="151" t="s">
        <v>19</v>
      </c>
      <c r="F174" s="152" t="s">
        <v>595</v>
      </c>
      <c r="H174" s="151" t="s">
        <v>19</v>
      </c>
      <c r="I174" s="153"/>
      <c r="L174" s="149"/>
      <c r="M174" s="154"/>
      <c r="T174" s="155"/>
      <c r="AT174" s="151" t="s">
        <v>174</v>
      </c>
      <c r="AU174" s="151" t="s">
        <v>81</v>
      </c>
      <c r="AV174" s="12" t="s">
        <v>79</v>
      </c>
      <c r="AW174" s="12" t="s">
        <v>33</v>
      </c>
      <c r="AX174" s="12" t="s">
        <v>71</v>
      </c>
      <c r="AY174" s="151" t="s">
        <v>163</v>
      </c>
    </row>
    <row r="175" spans="2:65" s="13" customFormat="1" ht="10.199999999999999">
      <c r="B175" s="156"/>
      <c r="D175" s="150" t="s">
        <v>174</v>
      </c>
      <c r="E175" s="157" t="s">
        <v>19</v>
      </c>
      <c r="F175" s="158" t="s">
        <v>596</v>
      </c>
      <c r="H175" s="159">
        <v>1.49</v>
      </c>
      <c r="I175" s="160"/>
      <c r="L175" s="156"/>
      <c r="M175" s="161"/>
      <c r="T175" s="162"/>
      <c r="AT175" s="157" t="s">
        <v>174</v>
      </c>
      <c r="AU175" s="157" t="s">
        <v>81</v>
      </c>
      <c r="AV175" s="13" t="s">
        <v>81</v>
      </c>
      <c r="AW175" s="13" t="s">
        <v>33</v>
      </c>
      <c r="AX175" s="13" t="s">
        <v>71</v>
      </c>
      <c r="AY175" s="157" t="s">
        <v>163</v>
      </c>
    </row>
    <row r="176" spans="2:65" s="14" customFormat="1" ht="10.199999999999999">
      <c r="B176" s="163"/>
      <c r="D176" s="150" t="s">
        <v>174</v>
      </c>
      <c r="E176" s="164" t="s">
        <v>19</v>
      </c>
      <c r="F176" s="165" t="s">
        <v>177</v>
      </c>
      <c r="H176" s="166">
        <v>2.48</v>
      </c>
      <c r="I176" s="167"/>
      <c r="L176" s="163"/>
      <c r="M176" s="168"/>
      <c r="T176" s="169"/>
      <c r="AT176" s="164" t="s">
        <v>174</v>
      </c>
      <c r="AU176" s="164" t="s">
        <v>81</v>
      </c>
      <c r="AV176" s="14" t="s">
        <v>170</v>
      </c>
      <c r="AW176" s="14" t="s">
        <v>33</v>
      </c>
      <c r="AX176" s="14" t="s">
        <v>79</v>
      </c>
      <c r="AY176" s="164" t="s">
        <v>163</v>
      </c>
    </row>
    <row r="177" spans="2:65" s="1" customFormat="1" ht="16.5" customHeight="1">
      <c r="B177" s="33"/>
      <c r="C177" s="132" t="s">
        <v>236</v>
      </c>
      <c r="D177" s="132" t="s">
        <v>165</v>
      </c>
      <c r="E177" s="133" t="s">
        <v>414</v>
      </c>
      <c r="F177" s="134" t="s">
        <v>415</v>
      </c>
      <c r="G177" s="135" t="s">
        <v>185</v>
      </c>
      <c r="H177" s="136">
        <v>0.70399999999999996</v>
      </c>
      <c r="I177" s="137"/>
      <c r="J177" s="138">
        <f>ROUND(I177*H177,2)</f>
        <v>0</v>
      </c>
      <c r="K177" s="134" t="s">
        <v>169</v>
      </c>
      <c r="L177" s="33"/>
      <c r="M177" s="139" t="s">
        <v>19</v>
      </c>
      <c r="N177" s="140" t="s">
        <v>42</v>
      </c>
      <c r="P177" s="141">
        <f>O177*H177</f>
        <v>0</v>
      </c>
      <c r="Q177" s="141">
        <v>1.6070000000000001E-2</v>
      </c>
      <c r="R177" s="141">
        <f>Q177*H177</f>
        <v>1.131328E-2</v>
      </c>
      <c r="S177" s="141">
        <v>0</v>
      </c>
      <c r="T177" s="142">
        <f>S177*H177</f>
        <v>0</v>
      </c>
      <c r="AR177" s="143" t="s">
        <v>170</v>
      </c>
      <c r="AT177" s="143" t="s">
        <v>165</v>
      </c>
      <c r="AU177" s="143" t="s">
        <v>81</v>
      </c>
      <c r="AY177" s="18" t="s">
        <v>163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79</v>
      </c>
      <c r="BK177" s="144">
        <f>ROUND(I177*H177,2)</f>
        <v>0</v>
      </c>
      <c r="BL177" s="18" t="s">
        <v>170</v>
      </c>
      <c r="BM177" s="143" t="s">
        <v>416</v>
      </c>
    </row>
    <row r="178" spans="2:65" s="1" customFormat="1" ht="10.199999999999999">
      <c r="B178" s="33"/>
      <c r="D178" s="145" t="s">
        <v>172</v>
      </c>
      <c r="F178" s="146" t="s">
        <v>417</v>
      </c>
      <c r="I178" s="147"/>
      <c r="L178" s="33"/>
      <c r="M178" s="148"/>
      <c r="T178" s="54"/>
      <c r="AT178" s="18" t="s">
        <v>172</v>
      </c>
      <c r="AU178" s="18" t="s">
        <v>81</v>
      </c>
    </row>
    <row r="179" spans="2:65" s="12" customFormat="1" ht="10.199999999999999">
      <c r="B179" s="149"/>
      <c r="D179" s="150" t="s">
        <v>174</v>
      </c>
      <c r="E179" s="151" t="s">
        <v>19</v>
      </c>
      <c r="F179" s="152" t="s">
        <v>580</v>
      </c>
      <c r="H179" s="151" t="s">
        <v>19</v>
      </c>
      <c r="I179" s="153"/>
      <c r="L179" s="149"/>
      <c r="M179" s="154"/>
      <c r="T179" s="155"/>
      <c r="AT179" s="151" t="s">
        <v>174</v>
      </c>
      <c r="AU179" s="151" t="s">
        <v>81</v>
      </c>
      <c r="AV179" s="12" t="s">
        <v>79</v>
      </c>
      <c r="AW179" s="12" t="s">
        <v>33</v>
      </c>
      <c r="AX179" s="12" t="s">
        <v>71</v>
      </c>
      <c r="AY179" s="151" t="s">
        <v>163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375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3" customFormat="1" ht="10.199999999999999">
      <c r="B181" s="156"/>
      <c r="D181" s="150" t="s">
        <v>174</v>
      </c>
      <c r="E181" s="157" t="s">
        <v>19</v>
      </c>
      <c r="F181" s="158" t="s">
        <v>598</v>
      </c>
      <c r="H181" s="159">
        <v>0.70399999999999996</v>
      </c>
      <c r="I181" s="160"/>
      <c r="L181" s="156"/>
      <c r="M181" s="161"/>
      <c r="T181" s="162"/>
      <c r="AT181" s="157" t="s">
        <v>174</v>
      </c>
      <c r="AU181" s="157" t="s">
        <v>81</v>
      </c>
      <c r="AV181" s="13" t="s">
        <v>81</v>
      </c>
      <c r="AW181" s="13" t="s">
        <v>33</v>
      </c>
      <c r="AX181" s="13" t="s">
        <v>71</v>
      </c>
      <c r="AY181" s="157" t="s">
        <v>163</v>
      </c>
    </row>
    <row r="182" spans="2:65" s="14" customFormat="1" ht="10.199999999999999">
      <c r="B182" s="163"/>
      <c r="D182" s="150" t="s">
        <v>174</v>
      </c>
      <c r="E182" s="164" t="s">
        <v>19</v>
      </c>
      <c r="F182" s="165" t="s">
        <v>177</v>
      </c>
      <c r="H182" s="166">
        <v>0.70399999999999996</v>
      </c>
      <c r="I182" s="167"/>
      <c r="L182" s="163"/>
      <c r="M182" s="168"/>
      <c r="T182" s="169"/>
      <c r="AT182" s="164" t="s">
        <v>174</v>
      </c>
      <c r="AU182" s="164" t="s">
        <v>81</v>
      </c>
      <c r="AV182" s="14" t="s">
        <v>170</v>
      </c>
      <c r="AW182" s="14" t="s">
        <v>33</v>
      </c>
      <c r="AX182" s="14" t="s">
        <v>79</v>
      </c>
      <c r="AY182" s="164" t="s">
        <v>163</v>
      </c>
    </row>
    <row r="183" spans="2:65" s="1" customFormat="1" ht="16.5" customHeight="1">
      <c r="B183" s="33"/>
      <c r="C183" s="132" t="s">
        <v>8</v>
      </c>
      <c r="D183" s="132" t="s">
        <v>165</v>
      </c>
      <c r="E183" s="133" t="s">
        <v>419</v>
      </c>
      <c r="F183" s="134" t="s">
        <v>420</v>
      </c>
      <c r="G183" s="135" t="s">
        <v>185</v>
      </c>
      <c r="H183" s="136">
        <v>0.70399999999999996</v>
      </c>
      <c r="I183" s="137"/>
      <c r="J183" s="138">
        <f>ROUND(I183*H183,2)</f>
        <v>0</v>
      </c>
      <c r="K183" s="134" t="s">
        <v>169</v>
      </c>
      <c r="L183" s="33"/>
      <c r="M183" s="139" t="s">
        <v>19</v>
      </c>
      <c r="N183" s="140" t="s">
        <v>42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170</v>
      </c>
      <c r="AT183" s="143" t="s">
        <v>165</v>
      </c>
      <c r="AU183" s="143" t="s">
        <v>81</v>
      </c>
      <c r="AY183" s="18" t="s">
        <v>163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79</v>
      </c>
      <c r="BK183" s="144">
        <f>ROUND(I183*H183,2)</f>
        <v>0</v>
      </c>
      <c r="BL183" s="18" t="s">
        <v>170</v>
      </c>
      <c r="BM183" s="143" t="s">
        <v>421</v>
      </c>
    </row>
    <row r="184" spans="2:65" s="1" customFormat="1" ht="10.199999999999999">
      <c r="B184" s="33"/>
      <c r="D184" s="145" t="s">
        <v>172</v>
      </c>
      <c r="F184" s="146" t="s">
        <v>422</v>
      </c>
      <c r="I184" s="147"/>
      <c r="L184" s="33"/>
      <c r="M184" s="148"/>
      <c r="T184" s="54"/>
      <c r="AT184" s="18" t="s">
        <v>172</v>
      </c>
      <c r="AU184" s="18" t="s">
        <v>81</v>
      </c>
    </row>
    <row r="185" spans="2:65" s="12" customFormat="1" ht="10.199999999999999">
      <c r="B185" s="149"/>
      <c r="D185" s="150" t="s">
        <v>174</v>
      </c>
      <c r="E185" s="151" t="s">
        <v>19</v>
      </c>
      <c r="F185" s="152" t="s">
        <v>580</v>
      </c>
      <c r="H185" s="151" t="s">
        <v>19</v>
      </c>
      <c r="I185" s="153"/>
      <c r="L185" s="149"/>
      <c r="M185" s="154"/>
      <c r="T185" s="155"/>
      <c r="AT185" s="151" t="s">
        <v>174</v>
      </c>
      <c r="AU185" s="151" t="s">
        <v>81</v>
      </c>
      <c r="AV185" s="12" t="s">
        <v>79</v>
      </c>
      <c r="AW185" s="12" t="s">
        <v>33</v>
      </c>
      <c r="AX185" s="12" t="s">
        <v>71</v>
      </c>
      <c r="AY185" s="151" t="s">
        <v>163</v>
      </c>
    </row>
    <row r="186" spans="2:65" s="12" customFormat="1" ht="10.199999999999999">
      <c r="B186" s="149"/>
      <c r="D186" s="150" t="s">
        <v>174</v>
      </c>
      <c r="E186" s="151" t="s">
        <v>19</v>
      </c>
      <c r="F186" s="152" t="s">
        <v>375</v>
      </c>
      <c r="H186" s="151" t="s">
        <v>19</v>
      </c>
      <c r="I186" s="153"/>
      <c r="L186" s="149"/>
      <c r="M186" s="154"/>
      <c r="T186" s="155"/>
      <c r="AT186" s="151" t="s">
        <v>174</v>
      </c>
      <c r="AU186" s="151" t="s">
        <v>81</v>
      </c>
      <c r="AV186" s="12" t="s">
        <v>79</v>
      </c>
      <c r="AW186" s="12" t="s">
        <v>33</v>
      </c>
      <c r="AX186" s="12" t="s">
        <v>71</v>
      </c>
      <c r="AY186" s="151" t="s">
        <v>163</v>
      </c>
    </row>
    <row r="187" spans="2:65" s="13" customFormat="1" ht="10.199999999999999">
      <c r="B187" s="156"/>
      <c r="D187" s="150" t="s">
        <v>174</v>
      </c>
      <c r="E187" s="157" t="s">
        <v>19</v>
      </c>
      <c r="F187" s="158" t="s">
        <v>598</v>
      </c>
      <c r="H187" s="159">
        <v>0.70399999999999996</v>
      </c>
      <c r="I187" s="160"/>
      <c r="L187" s="156"/>
      <c r="M187" s="161"/>
      <c r="T187" s="162"/>
      <c r="AT187" s="157" t="s">
        <v>174</v>
      </c>
      <c r="AU187" s="157" t="s">
        <v>81</v>
      </c>
      <c r="AV187" s="13" t="s">
        <v>81</v>
      </c>
      <c r="AW187" s="13" t="s">
        <v>33</v>
      </c>
      <c r="AX187" s="13" t="s">
        <v>71</v>
      </c>
      <c r="AY187" s="157" t="s">
        <v>163</v>
      </c>
    </row>
    <row r="188" spans="2:65" s="14" customFormat="1" ht="10.199999999999999">
      <c r="B188" s="163"/>
      <c r="D188" s="150" t="s">
        <v>174</v>
      </c>
      <c r="E188" s="164" t="s">
        <v>19</v>
      </c>
      <c r="F188" s="165" t="s">
        <v>177</v>
      </c>
      <c r="H188" s="166">
        <v>0.70399999999999996</v>
      </c>
      <c r="I188" s="167"/>
      <c r="L188" s="163"/>
      <c r="M188" s="168"/>
      <c r="T188" s="169"/>
      <c r="AT188" s="164" t="s">
        <v>174</v>
      </c>
      <c r="AU188" s="164" t="s">
        <v>81</v>
      </c>
      <c r="AV188" s="14" t="s">
        <v>170</v>
      </c>
      <c r="AW188" s="14" t="s">
        <v>33</v>
      </c>
      <c r="AX188" s="14" t="s">
        <v>79</v>
      </c>
      <c r="AY188" s="164" t="s">
        <v>163</v>
      </c>
    </row>
    <row r="189" spans="2:65" s="1" customFormat="1" ht="16.5" customHeight="1">
      <c r="B189" s="33"/>
      <c r="C189" s="132" t="s">
        <v>248</v>
      </c>
      <c r="D189" s="132" t="s">
        <v>165</v>
      </c>
      <c r="E189" s="133" t="s">
        <v>423</v>
      </c>
      <c r="F189" s="134" t="s">
        <v>424</v>
      </c>
      <c r="G189" s="135" t="s">
        <v>225</v>
      </c>
      <c r="H189" s="136">
        <v>9.8000000000000004E-2</v>
      </c>
      <c r="I189" s="137"/>
      <c r="J189" s="138">
        <f>ROUND(I189*H189,2)</f>
        <v>0</v>
      </c>
      <c r="K189" s="134" t="s">
        <v>169</v>
      </c>
      <c r="L189" s="33"/>
      <c r="M189" s="139" t="s">
        <v>19</v>
      </c>
      <c r="N189" s="140" t="s">
        <v>42</v>
      </c>
      <c r="P189" s="141">
        <f>O189*H189</f>
        <v>0</v>
      </c>
      <c r="Q189" s="141">
        <v>1.06277</v>
      </c>
      <c r="R189" s="141">
        <f>Q189*H189</f>
        <v>0.10415146</v>
      </c>
      <c r="S189" s="141">
        <v>0</v>
      </c>
      <c r="T189" s="142">
        <f>S189*H189</f>
        <v>0</v>
      </c>
      <c r="AR189" s="143" t="s">
        <v>170</v>
      </c>
      <c r="AT189" s="143" t="s">
        <v>165</v>
      </c>
      <c r="AU189" s="143" t="s">
        <v>81</v>
      </c>
      <c r="AY189" s="18" t="s">
        <v>163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79</v>
      </c>
      <c r="BK189" s="144">
        <f>ROUND(I189*H189,2)</f>
        <v>0</v>
      </c>
      <c r="BL189" s="18" t="s">
        <v>170</v>
      </c>
      <c r="BM189" s="143" t="s">
        <v>425</v>
      </c>
    </row>
    <row r="190" spans="2:65" s="1" customFormat="1" ht="10.199999999999999">
      <c r="B190" s="33"/>
      <c r="D190" s="145" t="s">
        <v>172</v>
      </c>
      <c r="F190" s="146" t="s">
        <v>426</v>
      </c>
      <c r="I190" s="147"/>
      <c r="L190" s="33"/>
      <c r="M190" s="148"/>
      <c r="T190" s="54"/>
      <c r="AT190" s="18" t="s">
        <v>172</v>
      </c>
      <c r="AU190" s="18" t="s">
        <v>81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580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2" customFormat="1" ht="10.199999999999999">
      <c r="B192" s="149"/>
      <c r="D192" s="150" t="s">
        <v>174</v>
      </c>
      <c r="E192" s="151" t="s">
        <v>19</v>
      </c>
      <c r="F192" s="152" t="s">
        <v>375</v>
      </c>
      <c r="H192" s="151" t="s">
        <v>19</v>
      </c>
      <c r="I192" s="153"/>
      <c r="L192" s="149"/>
      <c r="M192" s="154"/>
      <c r="T192" s="155"/>
      <c r="AT192" s="151" t="s">
        <v>174</v>
      </c>
      <c r="AU192" s="151" t="s">
        <v>81</v>
      </c>
      <c r="AV192" s="12" t="s">
        <v>79</v>
      </c>
      <c r="AW192" s="12" t="s">
        <v>33</v>
      </c>
      <c r="AX192" s="12" t="s">
        <v>71</v>
      </c>
      <c r="AY192" s="151" t="s">
        <v>163</v>
      </c>
    </row>
    <row r="193" spans="2:65" s="12" customFormat="1" ht="10.199999999999999">
      <c r="B193" s="149"/>
      <c r="D193" s="150" t="s">
        <v>174</v>
      </c>
      <c r="E193" s="151" t="s">
        <v>19</v>
      </c>
      <c r="F193" s="152" t="s">
        <v>593</v>
      </c>
      <c r="H193" s="151" t="s">
        <v>19</v>
      </c>
      <c r="I193" s="153"/>
      <c r="L193" s="149"/>
      <c r="M193" s="154"/>
      <c r="T193" s="155"/>
      <c r="AT193" s="151" t="s">
        <v>174</v>
      </c>
      <c r="AU193" s="151" t="s">
        <v>81</v>
      </c>
      <c r="AV193" s="12" t="s">
        <v>79</v>
      </c>
      <c r="AW193" s="12" t="s">
        <v>33</v>
      </c>
      <c r="AX193" s="12" t="s">
        <v>71</v>
      </c>
      <c r="AY193" s="151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599</v>
      </c>
      <c r="H194" s="159">
        <v>3.9E-2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2" customFormat="1" ht="10.199999999999999">
      <c r="B195" s="149"/>
      <c r="D195" s="150" t="s">
        <v>174</v>
      </c>
      <c r="E195" s="151" t="s">
        <v>19</v>
      </c>
      <c r="F195" s="152" t="s">
        <v>595</v>
      </c>
      <c r="H195" s="151" t="s">
        <v>19</v>
      </c>
      <c r="I195" s="153"/>
      <c r="L195" s="149"/>
      <c r="M195" s="154"/>
      <c r="T195" s="155"/>
      <c r="AT195" s="151" t="s">
        <v>174</v>
      </c>
      <c r="AU195" s="151" t="s">
        <v>81</v>
      </c>
      <c r="AV195" s="12" t="s">
        <v>79</v>
      </c>
      <c r="AW195" s="12" t="s">
        <v>33</v>
      </c>
      <c r="AX195" s="12" t="s">
        <v>71</v>
      </c>
      <c r="AY195" s="151" t="s">
        <v>163</v>
      </c>
    </row>
    <row r="196" spans="2:65" s="13" customFormat="1" ht="10.199999999999999">
      <c r="B196" s="156"/>
      <c r="D196" s="150" t="s">
        <v>174</v>
      </c>
      <c r="E196" s="157" t="s">
        <v>19</v>
      </c>
      <c r="F196" s="158" t="s">
        <v>600</v>
      </c>
      <c r="H196" s="159">
        <v>5.8999999999999997E-2</v>
      </c>
      <c r="I196" s="160"/>
      <c r="L196" s="156"/>
      <c r="M196" s="161"/>
      <c r="T196" s="162"/>
      <c r="AT196" s="157" t="s">
        <v>174</v>
      </c>
      <c r="AU196" s="157" t="s">
        <v>81</v>
      </c>
      <c r="AV196" s="13" t="s">
        <v>81</v>
      </c>
      <c r="AW196" s="13" t="s">
        <v>33</v>
      </c>
      <c r="AX196" s="13" t="s">
        <v>71</v>
      </c>
      <c r="AY196" s="157" t="s">
        <v>163</v>
      </c>
    </row>
    <row r="197" spans="2:65" s="14" customFormat="1" ht="10.199999999999999">
      <c r="B197" s="163"/>
      <c r="D197" s="150" t="s">
        <v>174</v>
      </c>
      <c r="E197" s="164" t="s">
        <v>19</v>
      </c>
      <c r="F197" s="165" t="s">
        <v>177</v>
      </c>
      <c r="H197" s="166">
        <v>9.8000000000000004E-2</v>
      </c>
      <c r="I197" s="167"/>
      <c r="L197" s="163"/>
      <c r="M197" s="168"/>
      <c r="T197" s="169"/>
      <c r="AT197" s="164" t="s">
        <v>174</v>
      </c>
      <c r="AU197" s="164" t="s">
        <v>81</v>
      </c>
      <c r="AV197" s="14" t="s">
        <v>170</v>
      </c>
      <c r="AW197" s="14" t="s">
        <v>33</v>
      </c>
      <c r="AX197" s="14" t="s">
        <v>79</v>
      </c>
      <c r="AY197" s="164" t="s">
        <v>163</v>
      </c>
    </row>
    <row r="198" spans="2:65" s="1" customFormat="1" ht="16.5" customHeight="1">
      <c r="B198" s="33"/>
      <c r="C198" s="132" t="s">
        <v>254</v>
      </c>
      <c r="D198" s="132" t="s">
        <v>165</v>
      </c>
      <c r="E198" s="133" t="s">
        <v>601</v>
      </c>
      <c r="F198" s="134" t="s">
        <v>602</v>
      </c>
      <c r="G198" s="135" t="s">
        <v>185</v>
      </c>
      <c r="H198" s="136">
        <v>15.54</v>
      </c>
      <c r="I198" s="137"/>
      <c r="J198" s="138">
        <f>ROUND(I198*H198,2)</f>
        <v>0</v>
      </c>
      <c r="K198" s="134" t="s">
        <v>169</v>
      </c>
      <c r="L198" s="33"/>
      <c r="M198" s="139" t="s">
        <v>19</v>
      </c>
      <c r="N198" s="140" t="s">
        <v>42</v>
      </c>
      <c r="P198" s="141">
        <f>O198*H198</f>
        <v>0</v>
      </c>
      <c r="Q198" s="141">
        <v>1.2999999999999999E-4</v>
      </c>
      <c r="R198" s="141">
        <f>Q198*H198</f>
        <v>2.0201999999999998E-3</v>
      </c>
      <c r="S198" s="141">
        <v>0</v>
      </c>
      <c r="T198" s="142">
        <f>S198*H198</f>
        <v>0</v>
      </c>
      <c r="AR198" s="143" t="s">
        <v>170</v>
      </c>
      <c r="AT198" s="143" t="s">
        <v>165</v>
      </c>
      <c r="AU198" s="143" t="s">
        <v>81</v>
      </c>
      <c r="AY198" s="18" t="s">
        <v>163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79</v>
      </c>
      <c r="BK198" s="144">
        <f>ROUND(I198*H198,2)</f>
        <v>0</v>
      </c>
      <c r="BL198" s="18" t="s">
        <v>170</v>
      </c>
      <c r="BM198" s="143" t="s">
        <v>603</v>
      </c>
    </row>
    <row r="199" spans="2:65" s="1" customFormat="1" ht="10.199999999999999">
      <c r="B199" s="33"/>
      <c r="D199" s="145" t="s">
        <v>172</v>
      </c>
      <c r="F199" s="146" t="s">
        <v>604</v>
      </c>
      <c r="I199" s="147"/>
      <c r="L199" s="33"/>
      <c r="M199" s="148"/>
      <c r="T199" s="54"/>
      <c r="AT199" s="18" t="s">
        <v>172</v>
      </c>
      <c r="AU199" s="18" t="s">
        <v>81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580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2" customFormat="1" ht="10.199999999999999">
      <c r="B201" s="149"/>
      <c r="D201" s="150" t="s">
        <v>174</v>
      </c>
      <c r="E201" s="151" t="s">
        <v>19</v>
      </c>
      <c r="F201" s="152" t="s">
        <v>530</v>
      </c>
      <c r="H201" s="151" t="s">
        <v>19</v>
      </c>
      <c r="I201" s="153"/>
      <c r="L201" s="149"/>
      <c r="M201" s="154"/>
      <c r="T201" s="155"/>
      <c r="AT201" s="151" t="s">
        <v>174</v>
      </c>
      <c r="AU201" s="151" t="s">
        <v>81</v>
      </c>
      <c r="AV201" s="12" t="s">
        <v>79</v>
      </c>
      <c r="AW201" s="12" t="s">
        <v>33</v>
      </c>
      <c r="AX201" s="12" t="s">
        <v>71</v>
      </c>
      <c r="AY201" s="151" t="s">
        <v>163</v>
      </c>
    </row>
    <row r="202" spans="2:65" s="12" customFormat="1" ht="10.199999999999999">
      <c r="B202" s="149"/>
      <c r="D202" s="150" t="s">
        <v>174</v>
      </c>
      <c r="E202" s="151" t="s">
        <v>19</v>
      </c>
      <c r="F202" s="152" t="s">
        <v>593</v>
      </c>
      <c r="H202" s="151" t="s">
        <v>19</v>
      </c>
      <c r="I202" s="153"/>
      <c r="L202" s="149"/>
      <c r="M202" s="154"/>
      <c r="T202" s="155"/>
      <c r="AT202" s="151" t="s">
        <v>174</v>
      </c>
      <c r="AU202" s="151" t="s">
        <v>81</v>
      </c>
      <c r="AV202" s="12" t="s">
        <v>79</v>
      </c>
      <c r="AW202" s="12" t="s">
        <v>33</v>
      </c>
      <c r="AX202" s="12" t="s">
        <v>71</v>
      </c>
      <c r="AY202" s="151" t="s">
        <v>163</v>
      </c>
    </row>
    <row r="203" spans="2:65" s="13" customFormat="1" ht="10.199999999999999">
      <c r="B203" s="156"/>
      <c r="D203" s="150" t="s">
        <v>174</v>
      </c>
      <c r="E203" s="157" t="s">
        <v>19</v>
      </c>
      <c r="F203" s="158" t="s">
        <v>582</v>
      </c>
      <c r="H203" s="159">
        <v>6.2</v>
      </c>
      <c r="I203" s="160"/>
      <c r="L203" s="156"/>
      <c r="M203" s="161"/>
      <c r="T203" s="162"/>
      <c r="AT203" s="157" t="s">
        <v>174</v>
      </c>
      <c r="AU203" s="157" t="s">
        <v>81</v>
      </c>
      <c r="AV203" s="13" t="s">
        <v>81</v>
      </c>
      <c r="AW203" s="13" t="s">
        <v>33</v>
      </c>
      <c r="AX203" s="13" t="s">
        <v>71</v>
      </c>
      <c r="AY203" s="157" t="s">
        <v>163</v>
      </c>
    </row>
    <row r="204" spans="2:65" s="12" customFormat="1" ht="10.199999999999999">
      <c r="B204" s="149"/>
      <c r="D204" s="150" t="s">
        <v>174</v>
      </c>
      <c r="E204" s="151" t="s">
        <v>19</v>
      </c>
      <c r="F204" s="152" t="s">
        <v>595</v>
      </c>
      <c r="H204" s="151" t="s">
        <v>19</v>
      </c>
      <c r="I204" s="153"/>
      <c r="L204" s="149"/>
      <c r="M204" s="154"/>
      <c r="T204" s="155"/>
      <c r="AT204" s="151" t="s">
        <v>174</v>
      </c>
      <c r="AU204" s="151" t="s">
        <v>81</v>
      </c>
      <c r="AV204" s="12" t="s">
        <v>79</v>
      </c>
      <c r="AW204" s="12" t="s">
        <v>33</v>
      </c>
      <c r="AX204" s="12" t="s">
        <v>71</v>
      </c>
      <c r="AY204" s="151" t="s">
        <v>163</v>
      </c>
    </row>
    <row r="205" spans="2:65" s="13" customFormat="1" ht="10.199999999999999">
      <c r="B205" s="156"/>
      <c r="D205" s="150" t="s">
        <v>174</v>
      </c>
      <c r="E205" s="157" t="s">
        <v>19</v>
      </c>
      <c r="F205" s="158" t="s">
        <v>584</v>
      </c>
      <c r="H205" s="159">
        <v>9.34</v>
      </c>
      <c r="I205" s="160"/>
      <c r="L205" s="156"/>
      <c r="M205" s="161"/>
      <c r="T205" s="162"/>
      <c r="AT205" s="157" t="s">
        <v>174</v>
      </c>
      <c r="AU205" s="157" t="s">
        <v>81</v>
      </c>
      <c r="AV205" s="13" t="s">
        <v>81</v>
      </c>
      <c r="AW205" s="13" t="s">
        <v>33</v>
      </c>
      <c r="AX205" s="13" t="s">
        <v>71</v>
      </c>
      <c r="AY205" s="157" t="s">
        <v>163</v>
      </c>
    </row>
    <row r="206" spans="2:65" s="14" customFormat="1" ht="10.199999999999999">
      <c r="B206" s="163"/>
      <c r="D206" s="150" t="s">
        <v>174</v>
      </c>
      <c r="E206" s="164" t="s">
        <v>19</v>
      </c>
      <c r="F206" s="165" t="s">
        <v>177</v>
      </c>
      <c r="H206" s="166">
        <v>15.54</v>
      </c>
      <c r="I206" s="167"/>
      <c r="L206" s="163"/>
      <c r="M206" s="168"/>
      <c r="T206" s="169"/>
      <c r="AT206" s="164" t="s">
        <v>174</v>
      </c>
      <c r="AU206" s="164" t="s">
        <v>81</v>
      </c>
      <c r="AV206" s="14" t="s">
        <v>170</v>
      </c>
      <c r="AW206" s="14" t="s">
        <v>33</v>
      </c>
      <c r="AX206" s="14" t="s">
        <v>79</v>
      </c>
      <c r="AY206" s="164" t="s">
        <v>163</v>
      </c>
    </row>
    <row r="207" spans="2:65" s="1" customFormat="1" ht="16.5" customHeight="1">
      <c r="B207" s="33"/>
      <c r="C207" s="132" t="s">
        <v>259</v>
      </c>
      <c r="D207" s="132" t="s">
        <v>165</v>
      </c>
      <c r="E207" s="133" t="s">
        <v>430</v>
      </c>
      <c r="F207" s="134" t="s">
        <v>431</v>
      </c>
      <c r="G207" s="135" t="s">
        <v>185</v>
      </c>
      <c r="H207" s="136">
        <v>15.54</v>
      </c>
      <c r="I207" s="137"/>
      <c r="J207" s="138">
        <f>ROUND(I207*H207,2)</f>
        <v>0</v>
      </c>
      <c r="K207" s="134" t="s">
        <v>169</v>
      </c>
      <c r="L207" s="33"/>
      <c r="M207" s="139" t="s">
        <v>19</v>
      </c>
      <c r="N207" s="140" t="s">
        <v>42</v>
      </c>
      <c r="P207" s="141">
        <f>O207*H207</f>
        <v>0</v>
      </c>
      <c r="Q207" s="141">
        <v>2.2000000000000001E-4</v>
      </c>
      <c r="R207" s="141">
        <f>Q207*H207</f>
        <v>3.4188000000000001E-3</v>
      </c>
      <c r="S207" s="141">
        <v>0</v>
      </c>
      <c r="T207" s="142">
        <f>S207*H207</f>
        <v>0</v>
      </c>
      <c r="AR207" s="143" t="s">
        <v>170</v>
      </c>
      <c r="AT207" s="143" t="s">
        <v>165</v>
      </c>
      <c r="AU207" s="143" t="s">
        <v>81</v>
      </c>
      <c r="AY207" s="18" t="s">
        <v>163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79</v>
      </c>
      <c r="BK207" s="144">
        <f>ROUND(I207*H207,2)</f>
        <v>0</v>
      </c>
      <c r="BL207" s="18" t="s">
        <v>170</v>
      </c>
      <c r="BM207" s="143" t="s">
        <v>432</v>
      </c>
    </row>
    <row r="208" spans="2:65" s="1" customFormat="1" ht="10.199999999999999">
      <c r="B208" s="33"/>
      <c r="D208" s="145" t="s">
        <v>172</v>
      </c>
      <c r="F208" s="146" t="s">
        <v>433</v>
      </c>
      <c r="I208" s="147"/>
      <c r="L208" s="33"/>
      <c r="M208" s="148"/>
      <c r="T208" s="54"/>
      <c r="AT208" s="18" t="s">
        <v>172</v>
      </c>
      <c r="AU208" s="18" t="s">
        <v>81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580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2" customFormat="1" ht="10.199999999999999">
      <c r="B210" s="149"/>
      <c r="D210" s="150" t="s">
        <v>174</v>
      </c>
      <c r="E210" s="151" t="s">
        <v>19</v>
      </c>
      <c r="F210" s="152" t="s">
        <v>530</v>
      </c>
      <c r="H210" s="151" t="s">
        <v>19</v>
      </c>
      <c r="I210" s="153"/>
      <c r="L210" s="149"/>
      <c r="M210" s="154"/>
      <c r="T210" s="155"/>
      <c r="AT210" s="151" t="s">
        <v>174</v>
      </c>
      <c r="AU210" s="151" t="s">
        <v>81</v>
      </c>
      <c r="AV210" s="12" t="s">
        <v>79</v>
      </c>
      <c r="AW210" s="12" t="s">
        <v>33</v>
      </c>
      <c r="AX210" s="12" t="s">
        <v>71</v>
      </c>
      <c r="AY210" s="151" t="s">
        <v>163</v>
      </c>
    </row>
    <row r="211" spans="2:65" s="12" customFormat="1" ht="10.199999999999999">
      <c r="B211" s="149"/>
      <c r="D211" s="150" t="s">
        <v>174</v>
      </c>
      <c r="E211" s="151" t="s">
        <v>19</v>
      </c>
      <c r="F211" s="152" t="s">
        <v>593</v>
      </c>
      <c r="H211" s="151" t="s">
        <v>19</v>
      </c>
      <c r="I211" s="153"/>
      <c r="L211" s="149"/>
      <c r="M211" s="154"/>
      <c r="T211" s="155"/>
      <c r="AT211" s="151" t="s">
        <v>174</v>
      </c>
      <c r="AU211" s="151" t="s">
        <v>81</v>
      </c>
      <c r="AV211" s="12" t="s">
        <v>79</v>
      </c>
      <c r="AW211" s="12" t="s">
        <v>33</v>
      </c>
      <c r="AX211" s="12" t="s">
        <v>71</v>
      </c>
      <c r="AY211" s="151" t="s">
        <v>163</v>
      </c>
    </row>
    <row r="212" spans="2:65" s="13" customFormat="1" ht="10.199999999999999">
      <c r="B212" s="156"/>
      <c r="D212" s="150" t="s">
        <v>174</v>
      </c>
      <c r="E212" s="157" t="s">
        <v>19</v>
      </c>
      <c r="F212" s="158" t="s">
        <v>582</v>
      </c>
      <c r="H212" s="159">
        <v>6.2</v>
      </c>
      <c r="I212" s="160"/>
      <c r="L212" s="156"/>
      <c r="M212" s="161"/>
      <c r="T212" s="162"/>
      <c r="AT212" s="157" t="s">
        <v>174</v>
      </c>
      <c r="AU212" s="157" t="s">
        <v>81</v>
      </c>
      <c r="AV212" s="13" t="s">
        <v>81</v>
      </c>
      <c r="AW212" s="13" t="s">
        <v>33</v>
      </c>
      <c r="AX212" s="13" t="s">
        <v>71</v>
      </c>
      <c r="AY212" s="157" t="s">
        <v>163</v>
      </c>
    </row>
    <row r="213" spans="2:65" s="12" customFormat="1" ht="10.199999999999999">
      <c r="B213" s="149"/>
      <c r="D213" s="150" t="s">
        <v>174</v>
      </c>
      <c r="E213" s="151" t="s">
        <v>19</v>
      </c>
      <c r="F213" s="152" t="s">
        <v>595</v>
      </c>
      <c r="H213" s="151" t="s">
        <v>19</v>
      </c>
      <c r="I213" s="153"/>
      <c r="L213" s="149"/>
      <c r="M213" s="154"/>
      <c r="T213" s="155"/>
      <c r="AT213" s="151" t="s">
        <v>174</v>
      </c>
      <c r="AU213" s="151" t="s">
        <v>81</v>
      </c>
      <c r="AV213" s="12" t="s">
        <v>79</v>
      </c>
      <c r="AW213" s="12" t="s">
        <v>33</v>
      </c>
      <c r="AX213" s="12" t="s">
        <v>71</v>
      </c>
      <c r="AY213" s="151" t="s">
        <v>163</v>
      </c>
    </row>
    <row r="214" spans="2:65" s="13" customFormat="1" ht="10.199999999999999">
      <c r="B214" s="156"/>
      <c r="D214" s="150" t="s">
        <v>174</v>
      </c>
      <c r="E214" s="157" t="s">
        <v>19</v>
      </c>
      <c r="F214" s="158" t="s">
        <v>584</v>
      </c>
      <c r="H214" s="159">
        <v>9.34</v>
      </c>
      <c r="I214" s="160"/>
      <c r="L214" s="156"/>
      <c r="M214" s="161"/>
      <c r="T214" s="162"/>
      <c r="AT214" s="157" t="s">
        <v>174</v>
      </c>
      <c r="AU214" s="157" t="s">
        <v>81</v>
      </c>
      <c r="AV214" s="13" t="s">
        <v>81</v>
      </c>
      <c r="AW214" s="13" t="s">
        <v>33</v>
      </c>
      <c r="AX214" s="13" t="s">
        <v>71</v>
      </c>
      <c r="AY214" s="157" t="s">
        <v>163</v>
      </c>
    </row>
    <row r="215" spans="2:65" s="14" customFormat="1" ht="10.199999999999999">
      <c r="B215" s="163"/>
      <c r="D215" s="150" t="s">
        <v>174</v>
      </c>
      <c r="E215" s="164" t="s">
        <v>19</v>
      </c>
      <c r="F215" s="165" t="s">
        <v>177</v>
      </c>
      <c r="H215" s="166">
        <v>15.54</v>
      </c>
      <c r="I215" s="167"/>
      <c r="L215" s="163"/>
      <c r="M215" s="168"/>
      <c r="T215" s="169"/>
      <c r="AT215" s="164" t="s">
        <v>174</v>
      </c>
      <c r="AU215" s="164" t="s">
        <v>81</v>
      </c>
      <c r="AV215" s="14" t="s">
        <v>170</v>
      </c>
      <c r="AW215" s="14" t="s">
        <v>33</v>
      </c>
      <c r="AX215" s="14" t="s">
        <v>79</v>
      </c>
      <c r="AY215" s="164" t="s">
        <v>163</v>
      </c>
    </row>
    <row r="216" spans="2:65" s="11" customFormat="1" ht="22.8" customHeight="1">
      <c r="B216" s="120"/>
      <c r="D216" s="121" t="s">
        <v>70</v>
      </c>
      <c r="E216" s="130" t="s">
        <v>222</v>
      </c>
      <c r="F216" s="130" t="s">
        <v>434</v>
      </c>
      <c r="I216" s="123"/>
      <c r="J216" s="131">
        <f>BK216</f>
        <v>0</v>
      </c>
      <c r="L216" s="120"/>
      <c r="M216" s="125"/>
      <c r="P216" s="126">
        <f>SUM(P217:P234)</f>
        <v>0</v>
      </c>
      <c r="R216" s="126">
        <f>SUM(R217:R234)</f>
        <v>9.324E-4</v>
      </c>
      <c r="T216" s="127">
        <f>SUM(T217:T234)</f>
        <v>0</v>
      </c>
      <c r="AR216" s="121" t="s">
        <v>79</v>
      </c>
      <c r="AT216" s="128" t="s">
        <v>70</v>
      </c>
      <c r="AU216" s="128" t="s">
        <v>79</v>
      </c>
      <c r="AY216" s="121" t="s">
        <v>163</v>
      </c>
      <c r="BK216" s="129">
        <f>SUM(BK217:BK234)</f>
        <v>0</v>
      </c>
    </row>
    <row r="217" spans="2:65" s="1" customFormat="1" ht="24.15" customHeight="1">
      <c r="B217" s="33"/>
      <c r="C217" s="132" t="s">
        <v>266</v>
      </c>
      <c r="D217" s="132" t="s">
        <v>165</v>
      </c>
      <c r="E217" s="133" t="s">
        <v>435</v>
      </c>
      <c r="F217" s="134" t="s">
        <v>436</v>
      </c>
      <c r="G217" s="135" t="s">
        <v>168</v>
      </c>
      <c r="H217" s="136">
        <v>11.654999999999999</v>
      </c>
      <c r="I217" s="137"/>
      <c r="J217" s="138">
        <f>ROUND(I217*H217,2)</f>
        <v>0</v>
      </c>
      <c r="K217" s="134" t="s">
        <v>169</v>
      </c>
      <c r="L217" s="33"/>
      <c r="M217" s="139" t="s">
        <v>19</v>
      </c>
      <c r="N217" s="140" t="s">
        <v>42</v>
      </c>
      <c r="P217" s="141">
        <f>O217*H217</f>
        <v>0</v>
      </c>
      <c r="Q217" s="141">
        <v>8.0000000000000007E-5</v>
      </c>
      <c r="R217" s="141">
        <f>Q217*H217</f>
        <v>9.324E-4</v>
      </c>
      <c r="S217" s="141">
        <v>0</v>
      </c>
      <c r="T217" s="142">
        <f>S217*H217</f>
        <v>0</v>
      </c>
      <c r="AR217" s="143" t="s">
        <v>170</v>
      </c>
      <c r="AT217" s="143" t="s">
        <v>165</v>
      </c>
      <c r="AU217" s="143" t="s">
        <v>81</v>
      </c>
      <c r="AY217" s="18" t="s">
        <v>163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79</v>
      </c>
      <c r="BK217" s="144">
        <f>ROUND(I217*H217,2)</f>
        <v>0</v>
      </c>
      <c r="BL217" s="18" t="s">
        <v>170</v>
      </c>
      <c r="BM217" s="143" t="s">
        <v>437</v>
      </c>
    </row>
    <row r="218" spans="2:65" s="1" customFormat="1" ht="10.199999999999999">
      <c r="B218" s="33"/>
      <c r="D218" s="145" t="s">
        <v>172</v>
      </c>
      <c r="F218" s="146" t="s">
        <v>438</v>
      </c>
      <c r="I218" s="147"/>
      <c r="L218" s="33"/>
      <c r="M218" s="148"/>
      <c r="T218" s="54"/>
      <c r="AT218" s="18" t="s">
        <v>172</v>
      </c>
      <c r="AU218" s="18" t="s">
        <v>81</v>
      </c>
    </row>
    <row r="219" spans="2:65" s="12" customFormat="1" ht="10.199999999999999">
      <c r="B219" s="149"/>
      <c r="D219" s="150" t="s">
        <v>174</v>
      </c>
      <c r="E219" s="151" t="s">
        <v>19</v>
      </c>
      <c r="F219" s="152" t="s">
        <v>580</v>
      </c>
      <c r="H219" s="151" t="s">
        <v>19</v>
      </c>
      <c r="I219" s="153"/>
      <c r="L219" s="149"/>
      <c r="M219" s="154"/>
      <c r="T219" s="155"/>
      <c r="AT219" s="151" t="s">
        <v>174</v>
      </c>
      <c r="AU219" s="151" t="s">
        <v>81</v>
      </c>
      <c r="AV219" s="12" t="s">
        <v>79</v>
      </c>
      <c r="AW219" s="12" t="s">
        <v>33</v>
      </c>
      <c r="AX219" s="12" t="s">
        <v>71</v>
      </c>
      <c r="AY219" s="151" t="s">
        <v>163</v>
      </c>
    </row>
    <row r="220" spans="2:65" s="12" customFormat="1" ht="10.199999999999999">
      <c r="B220" s="149"/>
      <c r="D220" s="150" t="s">
        <v>174</v>
      </c>
      <c r="E220" s="151" t="s">
        <v>19</v>
      </c>
      <c r="F220" s="152" t="s">
        <v>530</v>
      </c>
      <c r="H220" s="151" t="s">
        <v>19</v>
      </c>
      <c r="I220" s="153"/>
      <c r="L220" s="149"/>
      <c r="M220" s="154"/>
      <c r="T220" s="155"/>
      <c r="AT220" s="151" t="s">
        <v>174</v>
      </c>
      <c r="AU220" s="151" t="s">
        <v>81</v>
      </c>
      <c r="AV220" s="12" t="s">
        <v>79</v>
      </c>
      <c r="AW220" s="12" t="s">
        <v>33</v>
      </c>
      <c r="AX220" s="12" t="s">
        <v>71</v>
      </c>
      <c r="AY220" s="151" t="s">
        <v>163</v>
      </c>
    </row>
    <row r="221" spans="2:65" s="12" customFormat="1" ht="10.199999999999999">
      <c r="B221" s="149"/>
      <c r="D221" s="150" t="s">
        <v>174</v>
      </c>
      <c r="E221" s="151" t="s">
        <v>19</v>
      </c>
      <c r="F221" s="152" t="s">
        <v>593</v>
      </c>
      <c r="H221" s="151" t="s">
        <v>19</v>
      </c>
      <c r="I221" s="153"/>
      <c r="L221" s="149"/>
      <c r="M221" s="154"/>
      <c r="T221" s="155"/>
      <c r="AT221" s="151" t="s">
        <v>174</v>
      </c>
      <c r="AU221" s="151" t="s">
        <v>81</v>
      </c>
      <c r="AV221" s="12" t="s">
        <v>79</v>
      </c>
      <c r="AW221" s="12" t="s">
        <v>33</v>
      </c>
      <c r="AX221" s="12" t="s">
        <v>71</v>
      </c>
      <c r="AY221" s="151" t="s">
        <v>163</v>
      </c>
    </row>
    <row r="222" spans="2:65" s="13" customFormat="1" ht="10.199999999999999">
      <c r="B222" s="156"/>
      <c r="D222" s="150" t="s">
        <v>174</v>
      </c>
      <c r="E222" s="157" t="s">
        <v>19</v>
      </c>
      <c r="F222" s="158" t="s">
        <v>605</v>
      </c>
      <c r="H222" s="159">
        <v>4.6500000000000004</v>
      </c>
      <c r="I222" s="160"/>
      <c r="L222" s="156"/>
      <c r="M222" s="161"/>
      <c r="T222" s="162"/>
      <c r="AT222" s="157" t="s">
        <v>174</v>
      </c>
      <c r="AU222" s="157" t="s">
        <v>81</v>
      </c>
      <c r="AV222" s="13" t="s">
        <v>81</v>
      </c>
      <c r="AW222" s="13" t="s">
        <v>33</v>
      </c>
      <c r="AX222" s="13" t="s">
        <v>71</v>
      </c>
      <c r="AY222" s="157" t="s">
        <v>163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595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3" customFormat="1" ht="10.199999999999999">
      <c r="B224" s="156"/>
      <c r="D224" s="150" t="s">
        <v>174</v>
      </c>
      <c r="E224" s="157" t="s">
        <v>19</v>
      </c>
      <c r="F224" s="158" t="s">
        <v>606</v>
      </c>
      <c r="H224" s="159">
        <v>7.0049999999999999</v>
      </c>
      <c r="I224" s="160"/>
      <c r="L224" s="156"/>
      <c r="M224" s="161"/>
      <c r="T224" s="162"/>
      <c r="AT224" s="157" t="s">
        <v>174</v>
      </c>
      <c r="AU224" s="157" t="s">
        <v>81</v>
      </c>
      <c r="AV224" s="13" t="s">
        <v>81</v>
      </c>
      <c r="AW224" s="13" t="s">
        <v>33</v>
      </c>
      <c r="AX224" s="13" t="s">
        <v>71</v>
      </c>
      <c r="AY224" s="157" t="s">
        <v>163</v>
      </c>
    </row>
    <row r="225" spans="2:65" s="14" customFormat="1" ht="10.199999999999999">
      <c r="B225" s="163"/>
      <c r="D225" s="150" t="s">
        <v>174</v>
      </c>
      <c r="E225" s="164" t="s">
        <v>19</v>
      </c>
      <c r="F225" s="165" t="s">
        <v>177</v>
      </c>
      <c r="H225" s="166">
        <v>11.655000000000001</v>
      </c>
      <c r="I225" s="167"/>
      <c r="L225" s="163"/>
      <c r="M225" s="168"/>
      <c r="T225" s="169"/>
      <c r="AT225" s="164" t="s">
        <v>174</v>
      </c>
      <c r="AU225" s="164" t="s">
        <v>81</v>
      </c>
      <c r="AV225" s="14" t="s">
        <v>170</v>
      </c>
      <c r="AW225" s="14" t="s">
        <v>33</v>
      </c>
      <c r="AX225" s="14" t="s">
        <v>79</v>
      </c>
      <c r="AY225" s="164" t="s">
        <v>163</v>
      </c>
    </row>
    <row r="226" spans="2:65" s="1" customFormat="1" ht="16.5" customHeight="1">
      <c r="B226" s="33"/>
      <c r="C226" s="178" t="s">
        <v>272</v>
      </c>
      <c r="D226" s="178" t="s">
        <v>241</v>
      </c>
      <c r="E226" s="179" t="s">
        <v>443</v>
      </c>
      <c r="F226" s="180" t="s">
        <v>444</v>
      </c>
      <c r="G226" s="181" t="s">
        <v>445</v>
      </c>
      <c r="H226" s="182">
        <v>25.640999999999998</v>
      </c>
      <c r="I226" s="183"/>
      <c r="J226" s="184">
        <f>ROUND(I226*H226,2)</f>
        <v>0</v>
      </c>
      <c r="K226" s="180" t="s">
        <v>244</v>
      </c>
      <c r="L226" s="185"/>
      <c r="M226" s="186" t="s">
        <v>19</v>
      </c>
      <c r="N226" s="187" t="s">
        <v>42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176</v>
      </c>
      <c r="AT226" s="143" t="s">
        <v>241</v>
      </c>
      <c r="AU226" s="143" t="s">
        <v>81</v>
      </c>
      <c r="AY226" s="18" t="s">
        <v>163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79</v>
      </c>
      <c r="BK226" s="144">
        <f>ROUND(I226*H226,2)</f>
        <v>0</v>
      </c>
      <c r="BL226" s="18" t="s">
        <v>170</v>
      </c>
      <c r="BM226" s="143" t="s">
        <v>446</v>
      </c>
    </row>
    <row r="227" spans="2:65" s="12" customFormat="1" ht="10.199999999999999">
      <c r="B227" s="149"/>
      <c r="D227" s="150" t="s">
        <v>174</v>
      </c>
      <c r="E227" s="151" t="s">
        <v>19</v>
      </c>
      <c r="F227" s="152" t="s">
        <v>580</v>
      </c>
      <c r="H227" s="151" t="s">
        <v>19</v>
      </c>
      <c r="I227" s="153"/>
      <c r="L227" s="149"/>
      <c r="M227" s="154"/>
      <c r="T227" s="155"/>
      <c r="AT227" s="151" t="s">
        <v>174</v>
      </c>
      <c r="AU227" s="151" t="s">
        <v>81</v>
      </c>
      <c r="AV227" s="12" t="s">
        <v>79</v>
      </c>
      <c r="AW227" s="12" t="s">
        <v>33</v>
      </c>
      <c r="AX227" s="12" t="s">
        <v>71</v>
      </c>
      <c r="AY227" s="151" t="s">
        <v>163</v>
      </c>
    </row>
    <row r="228" spans="2:65" s="12" customFormat="1" ht="10.199999999999999">
      <c r="B228" s="149"/>
      <c r="D228" s="150" t="s">
        <v>174</v>
      </c>
      <c r="E228" s="151" t="s">
        <v>19</v>
      </c>
      <c r="F228" s="152" t="s">
        <v>530</v>
      </c>
      <c r="H228" s="151" t="s">
        <v>19</v>
      </c>
      <c r="I228" s="153"/>
      <c r="L228" s="149"/>
      <c r="M228" s="154"/>
      <c r="T228" s="155"/>
      <c r="AT228" s="151" t="s">
        <v>174</v>
      </c>
      <c r="AU228" s="151" t="s">
        <v>81</v>
      </c>
      <c r="AV228" s="12" t="s">
        <v>79</v>
      </c>
      <c r="AW228" s="12" t="s">
        <v>33</v>
      </c>
      <c r="AX228" s="12" t="s">
        <v>71</v>
      </c>
      <c r="AY228" s="151" t="s">
        <v>163</v>
      </c>
    </row>
    <row r="229" spans="2:65" s="12" customFormat="1" ht="10.199999999999999">
      <c r="B229" s="149"/>
      <c r="D229" s="150" t="s">
        <v>174</v>
      </c>
      <c r="E229" s="151" t="s">
        <v>19</v>
      </c>
      <c r="F229" s="152" t="s">
        <v>593</v>
      </c>
      <c r="H229" s="151" t="s">
        <v>19</v>
      </c>
      <c r="I229" s="153"/>
      <c r="L229" s="149"/>
      <c r="M229" s="154"/>
      <c r="T229" s="155"/>
      <c r="AT229" s="151" t="s">
        <v>174</v>
      </c>
      <c r="AU229" s="151" t="s">
        <v>81</v>
      </c>
      <c r="AV229" s="12" t="s">
        <v>79</v>
      </c>
      <c r="AW229" s="12" t="s">
        <v>33</v>
      </c>
      <c r="AX229" s="12" t="s">
        <v>71</v>
      </c>
      <c r="AY229" s="151" t="s">
        <v>163</v>
      </c>
    </row>
    <row r="230" spans="2:65" s="13" customFormat="1" ht="10.199999999999999">
      <c r="B230" s="156"/>
      <c r="D230" s="150" t="s">
        <v>174</v>
      </c>
      <c r="E230" s="157" t="s">
        <v>19</v>
      </c>
      <c r="F230" s="158" t="s">
        <v>607</v>
      </c>
      <c r="H230" s="159">
        <v>9.3000000000000007</v>
      </c>
      <c r="I230" s="160"/>
      <c r="L230" s="156"/>
      <c r="M230" s="161"/>
      <c r="T230" s="162"/>
      <c r="AT230" s="157" t="s">
        <v>174</v>
      </c>
      <c r="AU230" s="157" t="s">
        <v>81</v>
      </c>
      <c r="AV230" s="13" t="s">
        <v>81</v>
      </c>
      <c r="AW230" s="13" t="s">
        <v>33</v>
      </c>
      <c r="AX230" s="13" t="s">
        <v>71</v>
      </c>
      <c r="AY230" s="157" t="s">
        <v>163</v>
      </c>
    </row>
    <row r="231" spans="2:65" s="12" customFormat="1" ht="10.199999999999999">
      <c r="B231" s="149"/>
      <c r="D231" s="150" t="s">
        <v>174</v>
      </c>
      <c r="E231" s="151" t="s">
        <v>19</v>
      </c>
      <c r="F231" s="152" t="s">
        <v>595</v>
      </c>
      <c r="H231" s="151" t="s">
        <v>19</v>
      </c>
      <c r="I231" s="153"/>
      <c r="L231" s="149"/>
      <c r="M231" s="154"/>
      <c r="T231" s="155"/>
      <c r="AT231" s="151" t="s">
        <v>174</v>
      </c>
      <c r="AU231" s="151" t="s">
        <v>81</v>
      </c>
      <c r="AV231" s="12" t="s">
        <v>79</v>
      </c>
      <c r="AW231" s="12" t="s">
        <v>33</v>
      </c>
      <c r="AX231" s="12" t="s">
        <v>71</v>
      </c>
      <c r="AY231" s="151" t="s">
        <v>163</v>
      </c>
    </row>
    <row r="232" spans="2:65" s="13" customFormat="1" ht="10.199999999999999">
      <c r="B232" s="156"/>
      <c r="D232" s="150" t="s">
        <v>174</v>
      </c>
      <c r="E232" s="157" t="s">
        <v>19</v>
      </c>
      <c r="F232" s="158" t="s">
        <v>608</v>
      </c>
      <c r="H232" s="159">
        <v>14.01</v>
      </c>
      <c r="I232" s="160"/>
      <c r="L232" s="156"/>
      <c r="M232" s="161"/>
      <c r="T232" s="162"/>
      <c r="AT232" s="157" t="s">
        <v>174</v>
      </c>
      <c r="AU232" s="157" t="s">
        <v>81</v>
      </c>
      <c r="AV232" s="13" t="s">
        <v>81</v>
      </c>
      <c r="AW232" s="13" t="s">
        <v>33</v>
      </c>
      <c r="AX232" s="13" t="s">
        <v>71</v>
      </c>
      <c r="AY232" s="157" t="s">
        <v>163</v>
      </c>
    </row>
    <row r="233" spans="2:65" s="14" customFormat="1" ht="10.199999999999999">
      <c r="B233" s="163"/>
      <c r="D233" s="150" t="s">
        <v>174</v>
      </c>
      <c r="E233" s="164" t="s">
        <v>19</v>
      </c>
      <c r="F233" s="165" t="s">
        <v>177</v>
      </c>
      <c r="H233" s="166">
        <v>23.310000000000002</v>
      </c>
      <c r="I233" s="167"/>
      <c r="L233" s="163"/>
      <c r="M233" s="168"/>
      <c r="T233" s="169"/>
      <c r="AT233" s="164" t="s">
        <v>174</v>
      </c>
      <c r="AU233" s="164" t="s">
        <v>81</v>
      </c>
      <c r="AV233" s="14" t="s">
        <v>170</v>
      </c>
      <c r="AW233" s="14" t="s">
        <v>33</v>
      </c>
      <c r="AX233" s="14" t="s">
        <v>79</v>
      </c>
      <c r="AY233" s="164" t="s">
        <v>163</v>
      </c>
    </row>
    <row r="234" spans="2:65" s="13" customFormat="1" ht="10.199999999999999">
      <c r="B234" s="156"/>
      <c r="D234" s="150" t="s">
        <v>174</v>
      </c>
      <c r="F234" s="158" t="s">
        <v>609</v>
      </c>
      <c r="H234" s="159">
        <v>25.640999999999998</v>
      </c>
      <c r="I234" s="160"/>
      <c r="L234" s="156"/>
      <c r="M234" s="161"/>
      <c r="T234" s="162"/>
      <c r="AT234" s="157" t="s">
        <v>174</v>
      </c>
      <c r="AU234" s="157" t="s">
        <v>81</v>
      </c>
      <c r="AV234" s="13" t="s">
        <v>81</v>
      </c>
      <c r="AW234" s="13" t="s">
        <v>4</v>
      </c>
      <c r="AX234" s="13" t="s">
        <v>79</v>
      </c>
      <c r="AY234" s="157" t="s">
        <v>163</v>
      </c>
    </row>
    <row r="235" spans="2:65" s="11" customFormat="1" ht="22.8" customHeight="1">
      <c r="B235" s="120"/>
      <c r="D235" s="121" t="s">
        <v>70</v>
      </c>
      <c r="E235" s="130" t="s">
        <v>319</v>
      </c>
      <c r="F235" s="130" t="s">
        <v>320</v>
      </c>
      <c r="I235" s="123"/>
      <c r="J235" s="131">
        <f>BK235</f>
        <v>0</v>
      </c>
      <c r="L235" s="120"/>
      <c r="M235" s="125"/>
      <c r="P235" s="126">
        <f>SUM(P236:P237)</f>
        <v>0</v>
      </c>
      <c r="R235" s="126">
        <f>SUM(R236:R237)</f>
        <v>0</v>
      </c>
      <c r="T235" s="127">
        <f>SUM(T236:T237)</f>
        <v>0</v>
      </c>
      <c r="AR235" s="121" t="s">
        <v>79</v>
      </c>
      <c r="AT235" s="128" t="s">
        <v>70</v>
      </c>
      <c r="AU235" s="128" t="s">
        <v>79</v>
      </c>
      <c r="AY235" s="121" t="s">
        <v>163</v>
      </c>
      <c r="BK235" s="129">
        <f>SUM(BK236:BK237)</f>
        <v>0</v>
      </c>
    </row>
    <row r="236" spans="2:65" s="1" customFormat="1" ht="37.799999999999997" customHeight="1">
      <c r="B236" s="33"/>
      <c r="C236" s="132" t="s">
        <v>276</v>
      </c>
      <c r="D236" s="132" t="s">
        <v>165</v>
      </c>
      <c r="E236" s="133" t="s">
        <v>321</v>
      </c>
      <c r="F236" s="134" t="s">
        <v>322</v>
      </c>
      <c r="G236" s="135" t="s">
        <v>225</v>
      </c>
      <c r="H236" s="136">
        <v>16.542999999999999</v>
      </c>
      <c r="I236" s="137"/>
      <c r="J236" s="138">
        <f>ROUND(I236*H236,2)</f>
        <v>0</v>
      </c>
      <c r="K236" s="134" t="s">
        <v>169</v>
      </c>
      <c r="L236" s="33"/>
      <c r="M236" s="139" t="s">
        <v>19</v>
      </c>
      <c r="N236" s="140" t="s">
        <v>42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170</v>
      </c>
      <c r="AT236" s="143" t="s">
        <v>165</v>
      </c>
      <c r="AU236" s="143" t="s">
        <v>81</v>
      </c>
      <c r="AY236" s="18" t="s">
        <v>163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79</v>
      </c>
      <c r="BK236" s="144">
        <f>ROUND(I236*H236,2)</f>
        <v>0</v>
      </c>
      <c r="BL236" s="18" t="s">
        <v>170</v>
      </c>
      <c r="BM236" s="143" t="s">
        <v>452</v>
      </c>
    </row>
    <row r="237" spans="2:65" s="1" customFormat="1" ht="10.199999999999999">
      <c r="B237" s="33"/>
      <c r="D237" s="145" t="s">
        <v>172</v>
      </c>
      <c r="F237" s="146" t="s">
        <v>324</v>
      </c>
      <c r="I237" s="147"/>
      <c r="L237" s="33"/>
      <c r="M237" s="148"/>
      <c r="T237" s="54"/>
      <c r="AT237" s="18" t="s">
        <v>172</v>
      </c>
      <c r="AU237" s="18" t="s">
        <v>81</v>
      </c>
    </row>
    <row r="238" spans="2:65" s="11" customFormat="1" ht="25.95" customHeight="1">
      <c r="B238" s="120"/>
      <c r="D238" s="121" t="s">
        <v>70</v>
      </c>
      <c r="E238" s="122" t="s">
        <v>325</v>
      </c>
      <c r="F238" s="122" t="s">
        <v>326</v>
      </c>
      <c r="I238" s="123"/>
      <c r="J238" s="124">
        <f>BK238</f>
        <v>0</v>
      </c>
      <c r="L238" s="120"/>
      <c r="M238" s="125"/>
      <c r="P238" s="126">
        <f>P239+P260</f>
        <v>0</v>
      </c>
      <c r="R238" s="126">
        <f>R239+R260</f>
        <v>6.183872E-2</v>
      </c>
      <c r="T238" s="127">
        <f>T239+T260</f>
        <v>0</v>
      </c>
      <c r="AR238" s="121" t="s">
        <v>81</v>
      </c>
      <c r="AT238" s="128" t="s">
        <v>70</v>
      </c>
      <c r="AU238" s="128" t="s">
        <v>71</v>
      </c>
      <c r="AY238" s="121" t="s">
        <v>163</v>
      </c>
      <c r="BK238" s="129">
        <f>BK239+BK260</f>
        <v>0</v>
      </c>
    </row>
    <row r="239" spans="2:65" s="11" customFormat="1" ht="22.8" customHeight="1">
      <c r="B239" s="120"/>
      <c r="D239" s="121" t="s">
        <v>70</v>
      </c>
      <c r="E239" s="130" t="s">
        <v>327</v>
      </c>
      <c r="F239" s="130" t="s">
        <v>328</v>
      </c>
      <c r="I239" s="123"/>
      <c r="J239" s="131">
        <f>BK239</f>
        <v>0</v>
      </c>
      <c r="L239" s="120"/>
      <c r="M239" s="125"/>
      <c r="P239" s="126">
        <f>SUM(P240:P259)</f>
        <v>0</v>
      </c>
      <c r="R239" s="126">
        <f>SUM(R240:R259)</f>
        <v>5.8287520000000002E-2</v>
      </c>
      <c r="T239" s="127">
        <f>SUM(T240:T259)</f>
        <v>0</v>
      </c>
      <c r="AR239" s="121" t="s">
        <v>81</v>
      </c>
      <c r="AT239" s="128" t="s">
        <v>70</v>
      </c>
      <c r="AU239" s="128" t="s">
        <v>79</v>
      </c>
      <c r="AY239" s="121" t="s">
        <v>163</v>
      </c>
      <c r="BK239" s="129">
        <f>SUM(BK240:BK259)</f>
        <v>0</v>
      </c>
    </row>
    <row r="240" spans="2:65" s="1" customFormat="1" ht="16.5" customHeight="1">
      <c r="B240" s="33"/>
      <c r="C240" s="132" t="s">
        <v>283</v>
      </c>
      <c r="D240" s="132" t="s">
        <v>165</v>
      </c>
      <c r="E240" s="133" t="s">
        <v>329</v>
      </c>
      <c r="F240" s="134" t="s">
        <v>330</v>
      </c>
      <c r="G240" s="135" t="s">
        <v>331</v>
      </c>
      <c r="H240" s="136">
        <v>54.792000000000002</v>
      </c>
      <c r="I240" s="137"/>
      <c r="J240" s="138">
        <f>ROUND(I240*H240,2)</f>
        <v>0</v>
      </c>
      <c r="K240" s="134" t="s">
        <v>169</v>
      </c>
      <c r="L240" s="33"/>
      <c r="M240" s="139" t="s">
        <v>19</v>
      </c>
      <c r="N240" s="140" t="s">
        <v>42</v>
      </c>
      <c r="P240" s="141">
        <f>O240*H240</f>
        <v>0</v>
      </c>
      <c r="Q240" s="141">
        <v>6.0000000000000002E-5</v>
      </c>
      <c r="R240" s="141">
        <f>Q240*H240</f>
        <v>3.2875200000000004E-3</v>
      </c>
      <c r="S240" s="141">
        <v>0</v>
      </c>
      <c r="T240" s="142">
        <f>S240*H240</f>
        <v>0</v>
      </c>
      <c r="AR240" s="143" t="s">
        <v>266</v>
      </c>
      <c r="AT240" s="143" t="s">
        <v>165</v>
      </c>
      <c r="AU240" s="143" t="s">
        <v>81</v>
      </c>
      <c r="AY240" s="18" t="s">
        <v>163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79</v>
      </c>
      <c r="BK240" s="144">
        <f>ROUND(I240*H240,2)</f>
        <v>0</v>
      </c>
      <c r="BL240" s="18" t="s">
        <v>266</v>
      </c>
      <c r="BM240" s="143" t="s">
        <v>610</v>
      </c>
    </row>
    <row r="241" spans="2:65" s="1" customFormat="1" ht="10.199999999999999">
      <c r="B241" s="33"/>
      <c r="D241" s="145" t="s">
        <v>172</v>
      </c>
      <c r="F241" s="146" t="s">
        <v>333</v>
      </c>
      <c r="I241" s="147"/>
      <c r="L241" s="33"/>
      <c r="M241" s="148"/>
      <c r="T241" s="54"/>
      <c r="AT241" s="18" t="s">
        <v>172</v>
      </c>
      <c r="AU241" s="18" t="s">
        <v>81</v>
      </c>
    </row>
    <row r="242" spans="2:65" s="12" customFormat="1" ht="10.199999999999999">
      <c r="B242" s="149"/>
      <c r="D242" s="150" t="s">
        <v>174</v>
      </c>
      <c r="E242" s="151" t="s">
        <v>19</v>
      </c>
      <c r="F242" s="152" t="s">
        <v>611</v>
      </c>
      <c r="H242" s="151" t="s">
        <v>19</v>
      </c>
      <c r="I242" s="153"/>
      <c r="L242" s="149"/>
      <c r="M242" s="154"/>
      <c r="T242" s="155"/>
      <c r="AT242" s="151" t="s">
        <v>174</v>
      </c>
      <c r="AU242" s="151" t="s">
        <v>81</v>
      </c>
      <c r="AV242" s="12" t="s">
        <v>79</v>
      </c>
      <c r="AW242" s="12" t="s">
        <v>33</v>
      </c>
      <c r="AX242" s="12" t="s">
        <v>71</v>
      </c>
      <c r="AY242" s="151" t="s">
        <v>163</v>
      </c>
    </row>
    <row r="243" spans="2:65" s="12" customFormat="1" ht="10.199999999999999">
      <c r="B243" s="149"/>
      <c r="D243" s="150" t="s">
        <v>174</v>
      </c>
      <c r="E243" s="151" t="s">
        <v>19</v>
      </c>
      <c r="F243" s="152" t="s">
        <v>334</v>
      </c>
      <c r="H243" s="151" t="s">
        <v>19</v>
      </c>
      <c r="I243" s="153"/>
      <c r="L243" s="149"/>
      <c r="M243" s="154"/>
      <c r="T243" s="155"/>
      <c r="AT243" s="151" t="s">
        <v>174</v>
      </c>
      <c r="AU243" s="151" t="s">
        <v>81</v>
      </c>
      <c r="AV243" s="12" t="s">
        <v>79</v>
      </c>
      <c r="AW243" s="12" t="s">
        <v>33</v>
      </c>
      <c r="AX243" s="12" t="s">
        <v>71</v>
      </c>
      <c r="AY243" s="151" t="s">
        <v>163</v>
      </c>
    </row>
    <row r="244" spans="2:65" s="13" customFormat="1" ht="10.199999999999999">
      <c r="B244" s="156"/>
      <c r="D244" s="150" t="s">
        <v>174</v>
      </c>
      <c r="E244" s="157" t="s">
        <v>19</v>
      </c>
      <c r="F244" s="158" t="s">
        <v>612</v>
      </c>
      <c r="H244" s="159">
        <v>54.32</v>
      </c>
      <c r="I244" s="160"/>
      <c r="L244" s="156"/>
      <c r="M244" s="161"/>
      <c r="T244" s="162"/>
      <c r="AT244" s="157" t="s">
        <v>174</v>
      </c>
      <c r="AU244" s="157" t="s">
        <v>81</v>
      </c>
      <c r="AV244" s="13" t="s">
        <v>81</v>
      </c>
      <c r="AW244" s="13" t="s">
        <v>33</v>
      </c>
      <c r="AX244" s="13" t="s">
        <v>71</v>
      </c>
      <c r="AY244" s="157" t="s">
        <v>163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336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3" customFormat="1" ht="10.199999999999999">
      <c r="B246" s="156"/>
      <c r="D246" s="150" t="s">
        <v>174</v>
      </c>
      <c r="E246" s="157" t="s">
        <v>19</v>
      </c>
      <c r="F246" s="158" t="s">
        <v>613</v>
      </c>
      <c r="H246" s="159">
        <v>0.47199999999999998</v>
      </c>
      <c r="I246" s="160"/>
      <c r="L246" s="156"/>
      <c r="M246" s="161"/>
      <c r="T246" s="162"/>
      <c r="AT246" s="157" t="s">
        <v>174</v>
      </c>
      <c r="AU246" s="157" t="s">
        <v>81</v>
      </c>
      <c r="AV246" s="13" t="s">
        <v>81</v>
      </c>
      <c r="AW246" s="13" t="s">
        <v>33</v>
      </c>
      <c r="AX246" s="13" t="s">
        <v>71</v>
      </c>
      <c r="AY246" s="157" t="s">
        <v>163</v>
      </c>
    </row>
    <row r="247" spans="2:65" s="14" customFormat="1" ht="10.199999999999999">
      <c r="B247" s="163"/>
      <c r="D247" s="150" t="s">
        <v>174</v>
      </c>
      <c r="E247" s="164" t="s">
        <v>19</v>
      </c>
      <c r="F247" s="165" t="s">
        <v>177</v>
      </c>
      <c r="H247" s="166">
        <v>54.792000000000002</v>
      </c>
      <c r="I247" s="167"/>
      <c r="L247" s="163"/>
      <c r="M247" s="168"/>
      <c r="T247" s="169"/>
      <c r="AT247" s="164" t="s">
        <v>174</v>
      </c>
      <c r="AU247" s="164" t="s">
        <v>81</v>
      </c>
      <c r="AV247" s="14" t="s">
        <v>170</v>
      </c>
      <c r="AW247" s="14" t="s">
        <v>33</v>
      </c>
      <c r="AX247" s="14" t="s">
        <v>79</v>
      </c>
      <c r="AY247" s="164" t="s">
        <v>163</v>
      </c>
    </row>
    <row r="248" spans="2:65" s="1" customFormat="1" ht="16.5" customHeight="1">
      <c r="B248" s="33"/>
      <c r="C248" s="178" t="s">
        <v>516</v>
      </c>
      <c r="D248" s="178" t="s">
        <v>241</v>
      </c>
      <c r="E248" s="179" t="s">
        <v>338</v>
      </c>
      <c r="F248" s="180" t="s">
        <v>339</v>
      </c>
      <c r="G248" s="181" t="s">
        <v>225</v>
      </c>
      <c r="H248" s="182">
        <v>5.3999999999999999E-2</v>
      </c>
      <c r="I248" s="183"/>
      <c r="J248" s="184">
        <f>ROUND(I248*H248,2)</f>
        <v>0</v>
      </c>
      <c r="K248" s="180" t="s">
        <v>169</v>
      </c>
      <c r="L248" s="185"/>
      <c r="M248" s="186" t="s">
        <v>19</v>
      </c>
      <c r="N248" s="187" t="s">
        <v>42</v>
      </c>
      <c r="P248" s="141">
        <f>O248*H248</f>
        <v>0</v>
      </c>
      <c r="Q248" s="141">
        <v>1</v>
      </c>
      <c r="R248" s="141">
        <f>Q248*H248</f>
        <v>5.3999999999999999E-2</v>
      </c>
      <c r="S248" s="141">
        <v>0</v>
      </c>
      <c r="T248" s="142">
        <f>S248*H248</f>
        <v>0</v>
      </c>
      <c r="AR248" s="143" t="s">
        <v>340</v>
      </c>
      <c r="AT248" s="143" t="s">
        <v>241</v>
      </c>
      <c r="AU248" s="143" t="s">
        <v>81</v>
      </c>
      <c r="AY248" s="18" t="s">
        <v>163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79</v>
      </c>
      <c r="BK248" s="144">
        <f>ROUND(I248*H248,2)</f>
        <v>0</v>
      </c>
      <c r="BL248" s="18" t="s">
        <v>266</v>
      </c>
      <c r="BM248" s="143" t="s">
        <v>614</v>
      </c>
    </row>
    <row r="249" spans="2:65" s="12" customFormat="1" ht="10.199999999999999">
      <c r="B249" s="149"/>
      <c r="D249" s="150" t="s">
        <v>174</v>
      </c>
      <c r="E249" s="151" t="s">
        <v>19</v>
      </c>
      <c r="F249" s="152" t="s">
        <v>611</v>
      </c>
      <c r="H249" s="151" t="s">
        <v>19</v>
      </c>
      <c r="I249" s="153"/>
      <c r="L249" s="149"/>
      <c r="M249" s="154"/>
      <c r="T249" s="155"/>
      <c r="AT249" s="151" t="s">
        <v>174</v>
      </c>
      <c r="AU249" s="151" t="s">
        <v>81</v>
      </c>
      <c r="AV249" s="12" t="s">
        <v>79</v>
      </c>
      <c r="AW249" s="12" t="s">
        <v>33</v>
      </c>
      <c r="AX249" s="12" t="s">
        <v>71</v>
      </c>
      <c r="AY249" s="151" t="s">
        <v>163</v>
      </c>
    </row>
    <row r="250" spans="2:65" s="12" customFormat="1" ht="10.199999999999999">
      <c r="B250" s="149"/>
      <c r="D250" s="150" t="s">
        <v>174</v>
      </c>
      <c r="E250" s="151" t="s">
        <v>19</v>
      </c>
      <c r="F250" s="152" t="s">
        <v>334</v>
      </c>
      <c r="H250" s="151" t="s">
        <v>19</v>
      </c>
      <c r="I250" s="153"/>
      <c r="L250" s="149"/>
      <c r="M250" s="154"/>
      <c r="T250" s="155"/>
      <c r="AT250" s="151" t="s">
        <v>174</v>
      </c>
      <c r="AU250" s="151" t="s">
        <v>81</v>
      </c>
      <c r="AV250" s="12" t="s">
        <v>79</v>
      </c>
      <c r="AW250" s="12" t="s">
        <v>33</v>
      </c>
      <c r="AX250" s="12" t="s">
        <v>71</v>
      </c>
      <c r="AY250" s="151" t="s">
        <v>163</v>
      </c>
    </row>
    <row r="251" spans="2:65" s="13" customFormat="1" ht="10.199999999999999">
      <c r="B251" s="156"/>
      <c r="D251" s="150" t="s">
        <v>174</v>
      </c>
      <c r="E251" s="157" t="s">
        <v>19</v>
      </c>
      <c r="F251" s="158" t="s">
        <v>615</v>
      </c>
      <c r="H251" s="159">
        <v>5.3999999999999999E-2</v>
      </c>
      <c r="I251" s="160"/>
      <c r="L251" s="156"/>
      <c r="M251" s="161"/>
      <c r="T251" s="162"/>
      <c r="AT251" s="157" t="s">
        <v>174</v>
      </c>
      <c r="AU251" s="157" t="s">
        <v>81</v>
      </c>
      <c r="AV251" s="13" t="s">
        <v>81</v>
      </c>
      <c r="AW251" s="13" t="s">
        <v>33</v>
      </c>
      <c r="AX251" s="13" t="s">
        <v>71</v>
      </c>
      <c r="AY251" s="157" t="s">
        <v>163</v>
      </c>
    </row>
    <row r="252" spans="2:65" s="14" customFormat="1" ht="10.199999999999999">
      <c r="B252" s="163"/>
      <c r="D252" s="150" t="s">
        <v>174</v>
      </c>
      <c r="E252" s="164" t="s">
        <v>19</v>
      </c>
      <c r="F252" s="165" t="s">
        <v>177</v>
      </c>
      <c r="H252" s="166">
        <v>5.3999999999999999E-2</v>
      </c>
      <c r="I252" s="167"/>
      <c r="L252" s="163"/>
      <c r="M252" s="168"/>
      <c r="T252" s="169"/>
      <c r="AT252" s="164" t="s">
        <v>174</v>
      </c>
      <c r="AU252" s="164" t="s">
        <v>81</v>
      </c>
      <c r="AV252" s="14" t="s">
        <v>170</v>
      </c>
      <c r="AW252" s="14" t="s">
        <v>33</v>
      </c>
      <c r="AX252" s="14" t="s">
        <v>79</v>
      </c>
      <c r="AY252" s="164" t="s">
        <v>163</v>
      </c>
    </row>
    <row r="253" spans="2:65" s="1" customFormat="1" ht="16.5" customHeight="1">
      <c r="B253" s="33"/>
      <c r="C253" s="178" t="s">
        <v>7</v>
      </c>
      <c r="D253" s="178" t="s">
        <v>241</v>
      </c>
      <c r="E253" s="179" t="s">
        <v>343</v>
      </c>
      <c r="F253" s="180" t="s">
        <v>344</v>
      </c>
      <c r="G253" s="181" t="s">
        <v>225</v>
      </c>
      <c r="H253" s="182">
        <v>1E-3</v>
      </c>
      <c r="I253" s="183"/>
      <c r="J253" s="184">
        <f>ROUND(I253*H253,2)</f>
        <v>0</v>
      </c>
      <c r="K253" s="180" t="s">
        <v>169</v>
      </c>
      <c r="L253" s="185"/>
      <c r="M253" s="186" t="s">
        <v>19</v>
      </c>
      <c r="N253" s="187" t="s">
        <v>42</v>
      </c>
      <c r="P253" s="141">
        <f>O253*H253</f>
        <v>0</v>
      </c>
      <c r="Q253" s="141">
        <v>1</v>
      </c>
      <c r="R253" s="141">
        <f>Q253*H253</f>
        <v>1E-3</v>
      </c>
      <c r="S253" s="141">
        <v>0</v>
      </c>
      <c r="T253" s="142">
        <f>S253*H253</f>
        <v>0</v>
      </c>
      <c r="AR253" s="143" t="s">
        <v>340</v>
      </c>
      <c r="AT253" s="143" t="s">
        <v>241</v>
      </c>
      <c r="AU253" s="143" t="s">
        <v>81</v>
      </c>
      <c r="AY253" s="18" t="s">
        <v>163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79</v>
      </c>
      <c r="BK253" s="144">
        <f>ROUND(I253*H253,2)</f>
        <v>0</v>
      </c>
      <c r="BL253" s="18" t="s">
        <v>266</v>
      </c>
      <c r="BM253" s="143" t="s">
        <v>616</v>
      </c>
    </row>
    <row r="254" spans="2:65" s="12" customFormat="1" ht="10.199999999999999">
      <c r="B254" s="149"/>
      <c r="D254" s="150" t="s">
        <v>174</v>
      </c>
      <c r="E254" s="151" t="s">
        <v>19</v>
      </c>
      <c r="F254" s="152" t="s">
        <v>611</v>
      </c>
      <c r="H254" s="151" t="s">
        <v>19</v>
      </c>
      <c r="I254" s="153"/>
      <c r="L254" s="149"/>
      <c r="M254" s="154"/>
      <c r="T254" s="155"/>
      <c r="AT254" s="151" t="s">
        <v>174</v>
      </c>
      <c r="AU254" s="151" t="s">
        <v>81</v>
      </c>
      <c r="AV254" s="12" t="s">
        <v>79</v>
      </c>
      <c r="AW254" s="12" t="s">
        <v>33</v>
      </c>
      <c r="AX254" s="12" t="s">
        <v>71</v>
      </c>
      <c r="AY254" s="151" t="s">
        <v>163</v>
      </c>
    </row>
    <row r="255" spans="2:65" s="12" customFormat="1" ht="10.199999999999999">
      <c r="B255" s="149"/>
      <c r="D255" s="150" t="s">
        <v>174</v>
      </c>
      <c r="E255" s="151" t="s">
        <v>19</v>
      </c>
      <c r="F255" s="152" t="s">
        <v>336</v>
      </c>
      <c r="H255" s="151" t="s">
        <v>19</v>
      </c>
      <c r="I255" s="153"/>
      <c r="L255" s="149"/>
      <c r="M255" s="154"/>
      <c r="T255" s="155"/>
      <c r="AT255" s="151" t="s">
        <v>174</v>
      </c>
      <c r="AU255" s="151" t="s">
        <v>81</v>
      </c>
      <c r="AV255" s="12" t="s">
        <v>79</v>
      </c>
      <c r="AW255" s="12" t="s">
        <v>33</v>
      </c>
      <c r="AX255" s="12" t="s">
        <v>71</v>
      </c>
      <c r="AY255" s="151" t="s">
        <v>163</v>
      </c>
    </row>
    <row r="256" spans="2:65" s="13" customFormat="1" ht="10.199999999999999">
      <c r="B256" s="156"/>
      <c r="D256" s="150" t="s">
        <v>174</v>
      </c>
      <c r="E256" s="157" t="s">
        <v>19</v>
      </c>
      <c r="F256" s="158" t="s">
        <v>12</v>
      </c>
      <c r="H256" s="159">
        <v>1E-3</v>
      </c>
      <c r="I256" s="160"/>
      <c r="L256" s="156"/>
      <c r="M256" s="161"/>
      <c r="T256" s="162"/>
      <c r="AT256" s="157" t="s">
        <v>174</v>
      </c>
      <c r="AU256" s="157" t="s">
        <v>81</v>
      </c>
      <c r="AV256" s="13" t="s">
        <v>81</v>
      </c>
      <c r="AW256" s="13" t="s">
        <v>33</v>
      </c>
      <c r="AX256" s="13" t="s">
        <v>71</v>
      </c>
      <c r="AY256" s="157" t="s">
        <v>163</v>
      </c>
    </row>
    <row r="257" spans="2:65" s="14" customFormat="1" ht="10.199999999999999">
      <c r="B257" s="163"/>
      <c r="D257" s="150" t="s">
        <v>174</v>
      </c>
      <c r="E257" s="164" t="s">
        <v>19</v>
      </c>
      <c r="F257" s="165" t="s">
        <v>177</v>
      </c>
      <c r="H257" s="166">
        <v>1E-3</v>
      </c>
      <c r="I257" s="167"/>
      <c r="L257" s="163"/>
      <c r="M257" s="168"/>
      <c r="T257" s="169"/>
      <c r="AT257" s="164" t="s">
        <v>174</v>
      </c>
      <c r="AU257" s="164" t="s">
        <v>81</v>
      </c>
      <c r="AV257" s="14" t="s">
        <v>170</v>
      </c>
      <c r="AW257" s="14" t="s">
        <v>33</v>
      </c>
      <c r="AX257" s="14" t="s">
        <v>79</v>
      </c>
      <c r="AY257" s="164" t="s">
        <v>163</v>
      </c>
    </row>
    <row r="258" spans="2:65" s="1" customFormat="1" ht="24.15" customHeight="1">
      <c r="B258" s="33"/>
      <c r="C258" s="132" t="s">
        <v>578</v>
      </c>
      <c r="D258" s="132" t="s">
        <v>165</v>
      </c>
      <c r="E258" s="133" t="s">
        <v>347</v>
      </c>
      <c r="F258" s="134" t="s">
        <v>348</v>
      </c>
      <c r="G258" s="135" t="s">
        <v>225</v>
      </c>
      <c r="H258" s="136">
        <v>5.8000000000000003E-2</v>
      </c>
      <c r="I258" s="137"/>
      <c r="J258" s="138">
        <f>ROUND(I258*H258,2)</f>
        <v>0</v>
      </c>
      <c r="K258" s="134" t="s">
        <v>169</v>
      </c>
      <c r="L258" s="33"/>
      <c r="M258" s="139" t="s">
        <v>19</v>
      </c>
      <c r="N258" s="140" t="s">
        <v>42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266</v>
      </c>
      <c r="AT258" s="143" t="s">
        <v>165</v>
      </c>
      <c r="AU258" s="143" t="s">
        <v>81</v>
      </c>
      <c r="AY258" s="18" t="s">
        <v>163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8" t="s">
        <v>79</v>
      </c>
      <c r="BK258" s="144">
        <f>ROUND(I258*H258,2)</f>
        <v>0</v>
      </c>
      <c r="BL258" s="18" t="s">
        <v>266</v>
      </c>
      <c r="BM258" s="143" t="s">
        <v>573</v>
      </c>
    </row>
    <row r="259" spans="2:65" s="1" customFormat="1" ht="10.199999999999999">
      <c r="B259" s="33"/>
      <c r="D259" s="145" t="s">
        <v>172</v>
      </c>
      <c r="F259" s="146" t="s">
        <v>350</v>
      </c>
      <c r="I259" s="147"/>
      <c r="L259" s="33"/>
      <c r="M259" s="148"/>
      <c r="T259" s="54"/>
      <c r="AT259" s="18" t="s">
        <v>172</v>
      </c>
      <c r="AU259" s="18" t="s">
        <v>81</v>
      </c>
    </row>
    <row r="260" spans="2:65" s="11" customFormat="1" ht="22.8" customHeight="1">
      <c r="B260" s="120"/>
      <c r="D260" s="121" t="s">
        <v>70</v>
      </c>
      <c r="E260" s="130" t="s">
        <v>351</v>
      </c>
      <c r="F260" s="130" t="s">
        <v>352</v>
      </c>
      <c r="I260" s="123"/>
      <c r="J260" s="131">
        <f>BK260</f>
        <v>0</v>
      </c>
      <c r="L260" s="120"/>
      <c r="M260" s="125"/>
      <c r="P260" s="126">
        <f>SUM(P261:P278)</f>
        <v>0</v>
      </c>
      <c r="R260" s="126">
        <f>SUM(R261:R278)</f>
        <v>3.5512000000000005E-3</v>
      </c>
      <c r="T260" s="127">
        <f>SUM(T261:T278)</f>
        <v>0</v>
      </c>
      <c r="AR260" s="121" t="s">
        <v>81</v>
      </c>
      <c r="AT260" s="128" t="s">
        <v>70</v>
      </c>
      <c r="AU260" s="128" t="s">
        <v>79</v>
      </c>
      <c r="AY260" s="121" t="s">
        <v>163</v>
      </c>
      <c r="BK260" s="129">
        <f>SUM(BK261:BK278)</f>
        <v>0</v>
      </c>
    </row>
    <row r="261" spans="2:65" s="1" customFormat="1" ht="24.15" customHeight="1">
      <c r="B261" s="33"/>
      <c r="C261" s="132" t="s">
        <v>617</v>
      </c>
      <c r="D261" s="132" t="s">
        <v>165</v>
      </c>
      <c r="E261" s="133" t="s">
        <v>353</v>
      </c>
      <c r="F261" s="134" t="s">
        <v>354</v>
      </c>
      <c r="G261" s="135" t="s">
        <v>185</v>
      </c>
      <c r="H261" s="136">
        <v>1.84</v>
      </c>
      <c r="I261" s="137"/>
      <c r="J261" s="138">
        <f>ROUND(I261*H261,2)</f>
        <v>0</v>
      </c>
      <c r="K261" s="134" t="s">
        <v>169</v>
      </c>
      <c r="L261" s="33"/>
      <c r="M261" s="139" t="s">
        <v>19</v>
      </c>
      <c r="N261" s="140" t="s">
        <v>42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266</v>
      </c>
      <c r="AT261" s="143" t="s">
        <v>165</v>
      </c>
      <c r="AU261" s="143" t="s">
        <v>81</v>
      </c>
      <c r="AY261" s="18" t="s">
        <v>163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79</v>
      </c>
      <c r="BK261" s="144">
        <f>ROUND(I261*H261,2)</f>
        <v>0</v>
      </c>
      <c r="BL261" s="18" t="s">
        <v>266</v>
      </c>
      <c r="BM261" s="143" t="s">
        <v>574</v>
      </c>
    </row>
    <row r="262" spans="2:65" s="1" customFormat="1" ht="10.199999999999999">
      <c r="B262" s="33"/>
      <c r="D262" s="145" t="s">
        <v>172</v>
      </c>
      <c r="F262" s="146" t="s">
        <v>356</v>
      </c>
      <c r="I262" s="147"/>
      <c r="L262" s="33"/>
      <c r="M262" s="148"/>
      <c r="T262" s="54"/>
      <c r="AT262" s="18" t="s">
        <v>172</v>
      </c>
      <c r="AU262" s="18" t="s">
        <v>81</v>
      </c>
    </row>
    <row r="263" spans="2:65" s="12" customFormat="1" ht="10.199999999999999">
      <c r="B263" s="149"/>
      <c r="D263" s="150" t="s">
        <v>174</v>
      </c>
      <c r="E263" s="151" t="s">
        <v>19</v>
      </c>
      <c r="F263" s="152" t="s">
        <v>611</v>
      </c>
      <c r="H263" s="151" t="s">
        <v>19</v>
      </c>
      <c r="I263" s="153"/>
      <c r="L263" s="149"/>
      <c r="M263" s="154"/>
      <c r="T263" s="155"/>
      <c r="AT263" s="151" t="s">
        <v>174</v>
      </c>
      <c r="AU263" s="151" t="s">
        <v>81</v>
      </c>
      <c r="AV263" s="12" t="s">
        <v>79</v>
      </c>
      <c r="AW263" s="12" t="s">
        <v>33</v>
      </c>
      <c r="AX263" s="12" t="s">
        <v>71</v>
      </c>
      <c r="AY263" s="151" t="s">
        <v>163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334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3" customFormat="1" ht="10.199999999999999">
      <c r="B265" s="156"/>
      <c r="D265" s="150" t="s">
        <v>174</v>
      </c>
      <c r="E265" s="157" t="s">
        <v>19</v>
      </c>
      <c r="F265" s="158" t="s">
        <v>618</v>
      </c>
      <c r="H265" s="159">
        <v>1.84</v>
      </c>
      <c r="I265" s="160"/>
      <c r="L265" s="156"/>
      <c r="M265" s="161"/>
      <c r="T265" s="162"/>
      <c r="AT265" s="157" t="s">
        <v>174</v>
      </c>
      <c r="AU265" s="157" t="s">
        <v>81</v>
      </c>
      <c r="AV265" s="13" t="s">
        <v>81</v>
      </c>
      <c r="AW265" s="13" t="s">
        <v>33</v>
      </c>
      <c r="AX265" s="13" t="s">
        <v>71</v>
      </c>
      <c r="AY265" s="157" t="s">
        <v>163</v>
      </c>
    </row>
    <row r="266" spans="2:65" s="14" customFormat="1" ht="10.199999999999999">
      <c r="B266" s="163"/>
      <c r="D266" s="150" t="s">
        <v>174</v>
      </c>
      <c r="E266" s="164" t="s">
        <v>19</v>
      </c>
      <c r="F266" s="165" t="s">
        <v>177</v>
      </c>
      <c r="H266" s="166">
        <v>1.84</v>
      </c>
      <c r="I266" s="167"/>
      <c r="L266" s="163"/>
      <c r="M266" s="168"/>
      <c r="T266" s="169"/>
      <c r="AT266" s="164" t="s">
        <v>174</v>
      </c>
      <c r="AU266" s="164" t="s">
        <v>81</v>
      </c>
      <c r="AV266" s="14" t="s">
        <v>170</v>
      </c>
      <c r="AW266" s="14" t="s">
        <v>33</v>
      </c>
      <c r="AX266" s="14" t="s">
        <v>79</v>
      </c>
      <c r="AY266" s="164" t="s">
        <v>163</v>
      </c>
    </row>
    <row r="267" spans="2:65" s="1" customFormat="1" ht="16.5" customHeight="1">
      <c r="B267" s="33"/>
      <c r="C267" s="132" t="s">
        <v>619</v>
      </c>
      <c r="D267" s="132" t="s">
        <v>165</v>
      </c>
      <c r="E267" s="133" t="s">
        <v>358</v>
      </c>
      <c r="F267" s="134" t="s">
        <v>359</v>
      </c>
      <c r="G267" s="135" t="s">
        <v>185</v>
      </c>
      <c r="H267" s="136">
        <v>1.84</v>
      </c>
      <c r="I267" s="137"/>
      <c r="J267" s="138">
        <f>ROUND(I267*H267,2)</f>
        <v>0</v>
      </c>
      <c r="K267" s="134" t="s">
        <v>169</v>
      </c>
      <c r="L267" s="33"/>
      <c r="M267" s="139" t="s">
        <v>19</v>
      </c>
      <c r="N267" s="140" t="s">
        <v>42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266</v>
      </c>
      <c r="AT267" s="143" t="s">
        <v>165</v>
      </c>
      <c r="AU267" s="143" t="s">
        <v>81</v>
      </c>
      <c r="AY267" s="18" t="s">
        <v>163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79</v>
      </c>
      <c r="BK267" s="144">
        <f>ROUND(I267*H267,2)</f>
        <v>0</v>
      </c>
      <c r="BL267" s="18" t="s">
        <v>266</v>
      </c>
      <c r="BM267" s="143" t="s">
        <v>576</v>
      </c>
    </row>
    <row r="268" spans="2:65" s="1" customFormat="1" ht="10.199999999999999">
      <c r="B268" s="33"/>
      <c r="D268" s="145" t="s">
        <v>172</v>
      </c>
      <c r="F268" s="146" t="s">
        <v>361</v>
      </c>
      <c r="I268" s="147"/>
      <c r="L268" s="33"/>
      <c r="M268" s="148"/>
      <c r="T268" s="54"/>
      <c r="AT268" s="18" t="s">
        <v>172</v>
      </c>
      <c r="AU268" s="18" t="s">
        <v>81</v>
      </c>
    </row>
    <row r="269" spans="2:65" s="12" customFormat="1" ht="10.199999999999999">
      <c r="B269" s="149"/>
      <c r="D269" s="150" t="s">
        <v>174</v>
      </c>
      <c r="E269" s="151" t="s">
        <v>19</v>
      </c>
      <c r="F269" s="152" t="s">
        <v>611</v>
      </c>
      <c r="H269" s="151" t="s">
        <v>19</v>
      </c>
      <c r="I269" s="153"/>
      <c r="L269" s="149"/>
      <c r="M269" s="154"/>
      <c r="T269" s="155"/>
      <c r="AT269" s="151" t="s">
        <v>174</v>
      </c>
      <c r="AU269" s="151" t="s">
        <v>81</v>
      </c>
      <c r="AV269" s="12" t="s">
        <v>79</v>
      </c>
      <c r="AW269" s="12" t="s">
        <v>33</v>
      </c>
      <c r="AX269" s="12" t="s">
        <v>71</v>
      </c>
      <c r="AY269" s="151" t="s">
        <v>163</v>
      </c>
    </row>
    <row r="270" spans="2:65" s="12" customFormat="1" ht="10.199999999999999">
      <c r="B270" s="149"/>
      <c r="D270" s="150" t="s">
        <v>174</v>
      </c>
      <c r="E270" s="151" t="s">
        <v>19</v>
      </c>
      <c r="F270" s="152" t="s">
        <v>334</v>
      </c>
      <c r="H270" s="151" t="s">
        <v>19</v>
      </c>
      <c r="I270" s="153"/>
      <c r="L270" s="149"/>
      <c r="M270" s="154"/>
      <c r="T270" s="155"/>
      <c r="AT270" s="151" t="s">
        <v>174</v>
      </c>
      <c r="AU270" s="151" t="s">
        <v>81</v>
      </c>
      <c r="AV270" s="12" t="s">
        <v>79</v>
      </c>
      <c r="AW270" s="12" t="s">
        <v>33</v>
      </c>
      <c r="AX270" s="12" t="s">
        <v>71</v>
      </c>
      <c r="AY270" s="151" t="s">
        <v>163</v>
      </c>
    </row>
    <row r="271" spans="2:65" s="13" customFormat="1" ht="10.199999999999999">
      <c r="B271" s="156"/>
      <c r="D271" s="150" t="s">
        <v>174</v>
      </c>
      <c r="E271" s="157" t="s">
        <v>19</v>
      </c>
      <c r="F271" s="158" t="s">
        <v>618</v>
      </c>
      <c r="H271" s="159">
        <v>1.84</v>
      </c>
      <c r="I271" s="160"/>
      <c r="L271" s="156"/>
      <c r="M271" s="161"/>
      <c r="T271" s="162"/>
      <c r="AT271" s="157" t="s">
        <v>174</v>
      </c>
      <c r="AU271" s="157" t="s">
        <v>81</v>
      </c>
      <c r="AV271" s="13" t="s">
        <v>81</v>
      </c>
      <c r="AW271" s="13" t="s">
        <v>33</v>
      </c>
      <c r="AX271" s="13" t="s">
        <v>71</v>
      </c>
      <c r="AY271" s="157" t="s">
        <v>163</v>
      </c>
    </row>
    <row r="272" spans="2:65" s="14" customFormat="1" ht="10.199999999999999">
      <c r="B272" s="163"/>
      <c r="D272" s="150" t="s">
        <v>174</v>
      </c>
      <c r="E272" s="164" t="s">
        <v>19</v>
      </c>
      <c r="F272" s="165" t="s">
        <v>177</v>
      </c>
      <c r="H272" s="166">
        <v>1.84</v>
      </c>
      <c r="I272" s="167"/>
      <c r="L272" s="163"/>
      <c r="M272" s="168"/>
      <c r="T272" s="169"/>
      <c r="AT272" s="164" t="s">
        <v>174</v>
      </c>
      <c r="AU272" s="164" t="s">
        <v>81</v>
      </c>
      <c r="AV272" s="14" t="s">
        <v>170</v>
      </c>
      <c r="AW272" s="14" t="s">
        <v>33</v>
      </c>
      <c r="AX272" s="14" t="s">
        <v>79</v>
      </c>
      <c r="AY272" s="164" t="s">
        <v>163</v>
      </c>
    </row>
    <row r="273" spans="2:65" s="1" customFormat="1" ht="16.5" customHeight="1">
      <c r="B273" s="33"/>
      <c r="C273" s="132" t="s">
        <v>620</v>
      </c>
      <c r="D273" s="132" t="s">
        <v>165</v>
      </c>
      <c r="E273" s="133" t="s">
        <v>362</v>
      </c>
      <c r="F273" s="134" t="s">
        <v>363</v>
      </c>
      <c r="G273" s="135" t="s">
        <v>185</v>
      </c>
      <c r="H273" s="136">
        <v>1.84</v>
      </c>
      <c r="I273" s="137"/>
      <c r="J273" s="138">
        <f>ROUND(I273*H273,2)</f>
        <v>0</v>
      </c>
      <c r="K273" s="134" t="s">
        <v>169</v>
      </c>
      <c r="L273" s="33"/>
      <c r="M273" s="139" t="s">
        <v>19</v>
      </c>
      <c r="N273" s="140" t="s">
        <v>42</v>
      </c>
      <c r="P273" s="141">
        <f>O273*H273</f>
        <v>0</v>
      </c>
      <c r="Q273" s="141">
        <v>1.9300000000000001E-3</v>
      </c>
      <c r="R273" s="141">
        <f>Q273*H273</f>
        <v>3.5512000000000005E-3</v>
      </c>
      <c r="S273" s="141">
        <v>0</v>
      </c>
      <c r="T273" s="142">
        <f>S273*H273</f>
        <v>0</v>
      </c>
      <c r="AR273" s="143" t="s">
        <v>266</v>
      </c>
      <c r="AT273" s="143" t="s">
        <v>165</v>
      </c>
      <c r="AU273" s="143" t="s">
        <v>81</v>
      </c>
      <c r="AY273" s="18" t="s">
        <v>163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79</v>
      </c>
      <c r="BK273" s="144">
        <f>ROUND(I273*H273,2)</f>
        <v>0</v>
      </c>
      <c r="BL273" s="18" t="s">
        <v>266</v>
      </c>
      <c r="BM273" s="143" t="s">
        <v>577</v>
      </c>
    </row>
    <row r="274" spans="2:65" s="1" customFormat="1" ht="10.199999999999999">
      <c r="B274" s="33"/>
      <c r="D274" s="145" t="s">
        <v>172</v>
      </c>
      <c r="F274" s="146" t="s">
        <v>365</v>
      </c>
      <c r="I274" s="147"/>
      <c r="L274" s="33"/>
      <c r="M274" s="148"/>
      <c r="T274" s="54"/>
      <c r="AT274" s="18" t="s">
        <v>172</v>
      </c>
      <c r="AU274" s="18" t="s">
        <v>81</v>
      </c>
    </row>
    <row r="275" spans="2:65" s="12" customFormat="1" ht="10.199999999999999">
      <c r="B275" s="149"/>
      <c r="D275" s="150" t="s">
        <v>174</v>
      </c>
      <c r="E275" s="151" t="s">
        <v>19</v>
      </c>
      <c r="F275" s="152" t="s">
        <v>611</v>
      </c>
      <c r="H275" s="151" t="s">
        <v>19</v>
      </c>
      <c r="I275" s="153"/>
      <c r="L275" s="149"/>
      <c r="M275" s="154"/>
      <c r="T275" s="155"/>
      <c r="AT275" s="151" t="s">
        <v>174</v>
      </c>
      <c r="AU275" s="151" t="s">
        <v>81</v>
      </c>
      <c r="AV275" s="12" t="s">
        <v>79</v>
      </c>
      <c r="AW275" s="12" t="s">
        <v>33</v>
      </c>
      <c r="AX275" s="12" t="s">
        <v>71</v>
      </c>
      <c r="AY275" s="151" t="s">
        <v>163</v>
      </c>
    </row>
    <row r="276" spans="2:65" s="12" customFormat="1" ht="10.199999999999999">
      <c r="B276" s="149"/>
      <c r="D276" s="150" t="s">
        <v>174</v>
      </c>
      <c r="E276" s="151" t="s">
        <v>19</v>
      </c>
      <c r="F276" s="152" t="s">
        <v>334</v>
      </c>
      <c r="H276" s="151" t="s">
        <v>19</v>
      </c>
      <c r="I276" s="153"/>
      <c r="L276" s="149"/>
      <c r="M276" s="154"/>
      <c r="T276" s="155"/>
      <c r="AT276" s="151" t="s">
        <v>174</v>
      </c>
      <c r="AU276" s="151" t="s">
        <v>81</v>
      </c>
      <c r="AV276" s="12" t="s">
        <v>79</v>
      </c>
      <c r="AW276" s="12" t="s">
        <v>33</v>
      </c>
      <c r="AX276" s="12" t="s">
        <v>71</v>
      </c>
      <c r="AY276" s="151" t="s">
        <v>163</v>
      </c>
    </row>
    <row r="277" spans="2:65" s="13" customFormat="1" ht="10.199999999999999">
      <c r="B277" s="156"/>
      <c r="D277" s="150" t="s">
        <v>174</v>
      </c>
      <c r="E277" s="157" t="s">
        <v>19</v>
      </c>
      <c r="F277" s="158" t="s">
        <v>618</v>
      </c>
      <c r="H277" s="159">
        <v>1.84</v>
      </c>
      <c r="I277" s="160"/>
      <c r="L277" s="156"/>
      <c r="M277" s="161"/>
      <c r="T277" s="162"/>
      <c r="AT277" s="157" t="s">
        <v>174</v>
      </c>
      <c r="AU277" s="157" t="s">
        <v>81</v>
      </c>
      <c r="AV277" s="13" t="s">
        <v>81</v>
      </c>
      <c r="AW277" s="13" t="s">
        <v>33</v>
      </c>
      <c r="AX277" s="13" t="s">
        <v>71</v>
      </c>
      <c r="AY277" s="157" t="s">
        <v>163</v>
      </c>
    </row>
    <row r="278" spans="2:65" s="14" customFormat="1" ht="10.199999999999999">
      <c r="B278" s="163"/>
      <c r="D278" s="150" t="s">
        <v>174</v>
      </c>
      <c r="E278" s="164" t="s">
        <v>19</v>
      </c>
      <c r="F278" s="165" t="s">
        <v>177</v>
      </c>
      <c r="H278" s="166">
        <v>1.84</v>
      </c>
      <c r="I278" s="167"/>
      <c r="L278" s="163"/>
      <c r="M278" s="168"/>
      <c r="T278" s="169"/>
      <c r="AT278" s="164" t="s">
        <v>174</v>
      </c>
      <c r="AU278" s="164" t="s">
        <v>81</v>
      </c>
      <c r="AV278" s="14" t="s">
        <v>170</v>
      </c>
      <c r="AW278" s="14" t="s">
        <v>33</v>
      </c>
      <c r="AX278" s="14" t="s">
        <v>79</v>
      </c>
      <c r="AY278" s="164" t="s">
        <v>163</v>
      </c>
    </row>
    <row r="279" spans="2:65" s="11" customFormat="1" ht="25.95" customHeight="1">
      <c r="B279" s="120"/>
      <c r="D279" s="121" t="s">
        <v>70</v>
      </c>
      <c r="E279" s="122" t="s">
        <v>281</v>
      </c>
      <c r="F279" s="122" t="s">
        <v>282</v>
      </c>
      <c r="I279" s="123"/>
      <c r="J279" s="124">
        <f>BK279</f>
        <v>0</v>
      </c>
      <c r="L279" s="120"/>
      <c r="M279" s="125"/>
      <c r="P279" s="126">
        <f>P280</f>
        <v>0</v>
      </c>
      <c r="R279" s="126">
        <f>R280</f>
        <v>0</v>
      </c>
      <c r="T279" s="127">
        <f>T280</f>
        <v>0</v>
      </c>
      <c r="AR279" s="121" t="s">
        <v>195</v>
      </c>
      <c r="AT279" s="128" t="s">
        <v>70</v>
      </c>
      <c r="AU279" s="128" t="s">
        <v>71</v>
      </c>
      <c r="AY279" s="121" t="s">
        <v>163</v>
      </c>
      <c r="BK279" s="129">
        <f>BK280</f>
        <v>0</v>
      </c>
    </row>
    <row r="280" spans="2:65" s="1" customFormat="1" ht="16.5" customHeight="1">
      <c r="B280" s="33"/>
      <c r="C280" s="132" t="s">
        <v>621</v>
      </c>
      <c r="D280" s="132" t="s">
        <v>165</v>
      </c>
      <c r="E280" s="133" t="s">
        <v>284</v>
      </c>
      <c r="F280" s="134" t="s">
        <v>285</v>
      </c>
      <c r="G280" s="135" t="s">
        <v>286</v>
      </c>
      <c r="H280" s="188"/>
      <c r="I280" s="137"/>
      <c r="J280" s="138">
        <f>ROUND(I280*H280,2)</f>
        <v>0</v>
      </c>
      <c r="K280" s="134" t="s">
        <v>19</v>
      </c>
      <c r="L280" s="33"/>
      <c r="M280" s="189" t="s">
        <v>19</v>
      </c>
      <c r="N280" s="190" t="s">
        <v>42</v>
      </c>
      <c r="O280" s="191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AR280" s="143" t="s">
        <v>170</v>
      </c>
      <c r="AT280" s="143" t="s">
        <v>165</v>
      </c>
      <c r="AU280" s="143" t="s">
        <v>79</v>
      </c>
      <c r="AY280" s="18" t="s">
        <v>163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79</v>
      </c>
      <c r="BK280" s="144">
        <f>ROUND(I280*H280,2)</f>
        <v>0</v>
      </c>
      <c r="BL280" s="18" t="s">
        <v>170</v>
      </c>
      <c r="BM280" s="143" t="s">
        <v>453</v>
      </c>
    </row>
    <row r="281" spans="2:65" s="1" customFormat="1" ht="6.9" customHeight="1"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33"/>
    </row>
  </sheetData>
  <sheetProtection algorithmName="SHA-512" hashValue="uhudWzIRIfHbdvjNUOJvNpVbm7+FZYp3gUW6/Q7JSOyc8fbRqj3Gwew8zbKdtjd4RCcasHcRNFhVEL3QG7ntFA==" saltValue="Mj7umb5+Xtn80rjs0IwQzCWL2Ur/Pt7xco2ukLrKHZSXiuBxpyo0ZIkiiB/jojzumHJyXHHEtmYW8KDfYoWPjA==" spinCount="100000" sheet="1" objects="1" scenarios="1" formatColumns="0" formatRows="0" autoFilter="0"/>
  <autoFilter ref="C93:K280" xr:uid="{00000000-0009-0000-0000-000006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600-000000000000}"/>
    <hyperlink ref="F116" r:id="rId2" xr:uid="{00000000-0004-0000-0600-000001000000}"/>
    <hyperlink ref="F125" r:id="rId3" xr:uid="{00000000-0004-0000-0600-000002000000}"/>
    <hyperlink ref="F131" r:id="rId4" xr:uid="{00000000-0004-0000-0600-000003000000}"/>
    <hyperlink ref="F137" r:id="rId5" xr:uid="{00000000-0004-0000-0600-000004000000}"/>
    <hyperlink ref="F143" r:id="rId6" xr:uid="{00000000-0004-0000-0600-000005000000}"/>
    <hyperlink ref="F151" r:id="rId7" xr:uid="{00000000-0004-0000-0600-000006000000}"/>
    <hyperlink ref="F160" r:id="rId8" xr:uid="{00000000-0004-0000-0600-000007000000}"/>
    <hyperlink ref="F169" r:id="rId9" xr:uid="{00000000-0004-0000-0600-000008000000}"/>
    <hyperlink ref="F178" r:id="rId10" xr:uid="{00000000-0004-0000-0600-000009000000}"/>
    <hyperlink ref="F184" r:id="rId11" xr:uid="{00000000-0004-0000-0600-00000A000000}"/>
    <hyperlink ref="F190" r:id="rId12" xr:uid="{00000000-0004-0000-0600-00000B000000}"/>
    <hyperlink ref="F199" r:id="rId13" xr:uid="{00000000-0004-0000-0600-00000C000000}"/>
    <hyperlink ref="F208" r:id="rId14" xr:uid="{00000000-0004-0000-0600-00000D000000}"/>
    <hyperlink ref="F218" r:id="rId15" xr:uid="{00000000-0004-0000-0600-00000E000000}"/>
    <hyperlink ref="F237" r:id="rId16" xr:uid="{00000000-0004-0000-0600-00000F000000}"/>
    <hyperlink ref="F241" r:id="rId17" xr:uid="{00000000-0004-0000-0600-000010000000}"/>
    <hyperlink ref="F259" r:id="rId18" xr:uid="{00000000-0004-0000-0600-000011000000}"/>
    <hyperlink ref="F262" r:id="rId19" xr:uid="{00000000-0004-0000-0600-000012000000}"/>
    <hyperlink ref="F268" r:id="rId20" xr:uid="{00000000-0004-0000-0600-000013000000}"/>
    <hyperlink ref="F274" r:id="rId21" xr:uid="{00000000-0004-0000-06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103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622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ROUND((SUM(BE92:BE182)),  2)</f>
        <v>0</v>
      </c>
      <c r="I35" s="94">
        <v>0.21</v>
      </c>
      <c r="J35" s="84">
        <f>ROUND(((SUM(BE92:BE182))*I35),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ROUND((SUM(BF92:BF182)),  2)</f>
        <v>0</v>
      </c>
      <c r="I36" s="94">
        <v>0.12</v>
      </c>
      <c r="J36" s="84">
        <f>ROUND(((SUM(BF92:BF182))*I36),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ROUND((SUM(BG92:BG182)),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ROUND((SUM(BH92:BH182)),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ROUND((SUM(BI92:BI182)),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0206 - Překážka 6 - Rovný rail hranatý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J92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292</v>
      </c>
      <c r="E66" s="110"/>
      <c r="F66" s="110"/>
      <c r="G66" s="110"/>
      <c r="H66" s="110"/>
      <c r="I66" s="110"/>
      <c r="J66" s="111">
        <f>J124</f>
        <v>0</v>
      </c>
      <c r="L66" s="108"/>
    </row>
    <row r="67" spans="2:12" s="8" customFormat="1" ht="24.9" customHeight="1">
      <c r="B67" s="104"/>
      <c r="D67" s="105" t="s">
        <v>293</v>
      </c>
      <c r="E67" s="106"/>
      <c r="F67" s="106"/>
      <c r="G67" s="106"/>
      <c r="H67" s="106"/>
      <c r="I67" s="106"/>
      <c r="J67" s="107">
        <f>J127</f>
        <v>0</v>
      </c>
      <c r="L67" s="104"/>
    </row>
    <row r="68" spans="2:12" s="9" customFormat="1" ht="19.95" customHeight="1">
      <c r="B68" s="108"/>
      <c r="D68" s="109" t="s">
        <v>294</v>
      </c>
      <c r="E68" s="110"/>
      <c r="F68" s="110"/>
      <c r="G68" s="110"/>
      <c r="H68" s="110"/>
      <c r="I68" s="110"/>
      <c r="J68" s="111">
        <f>J128</f>
        <v>0</v>
      </c>
      <c r="L68" s="108"/>
    </row>
    <row r="69" spans="2:12" s="9" customFormat="1" ht="19.95" customHeight="1">
      <c r="B69" s="108"/>
      <c r="D69" s="109" t="s">
        <v>295</v>
      </c>
      <c r="E69" s="110"/>
      <c r="F69" s="110"/>
      <c r="G69" s="110"/>
      <c r="H69" s="110"/>
      <c r="I69" s="110"/>
      <c r="J69" s="111">
        <f>J156</f>
        <v>0</v>
      </c>
      <c r="L69" s="108"/>
    </row>
    <row r="70" spans="2:12" s="8" customFormat="1" ht="24.9" customHeight="1">
      <c r="B70" s="104"/>
      <c r="D70" s="105" t="s">
        <v>147</v>
      </c>
      <c r="E70" s="106"/>
      <c r="F70" s="106"/>
      <c r="G70" s="106"/>
      <c r="H70" s="106"/>
      <c r="I70" s="106"/>
      <c r="J70" s="107">
        <f>J181</f>
        <v>0</v>
      </c>
      <c r="L70" s="104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148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23" t="str">
        <f>E7</f>
        <v>Novostavba skateparkového hřiště, Bystřice pod Hostýnem revize</v>
      </c>
      <c r="F80" s="324"/>
      <c r="G80" s="324"/>
      <c r="H80" s="324"/>
      <c r="L80" s="33"/>
    </row>
    <row r="81" spans="2:65" ht="12" customHeight="1">
      <c r="B81" s="21"/>
      <c r="C81" s="28" t="s">
        <v>138</v>
      </c>
      <c r="L81" s="21"/>
    </row>
    <row r="82" spans="2:65" s="1" customFormat="1" ht="16.5" customHeight="1">
      <c r="B82" s="33"/>
      <c r="E82" s="323" t="s">
        <v>288</v>
      </c>
      <c r="F82" s="325"/>
      <c r="G82" s="325"/>
      <c r="H82" s="325"/>
      <c r="L82" s="33"/>
    </row>
    <row r="83" spans="2:65" s="1" customFormat="1" ht="12" customHeight="1">
      <c r="B83" s="33"/>
      <c r="C83" s="28" t="s">
        <v>289</v>
      </c>
      <c r="L83" s="33"/>
    </row>
    <row r="84" spans="2:65" s="1" customFormat="1" ht="16.5" customHeight="1">
      <c r="B84" s="33"/>
      <c r="E84" s="287" t="str">
        <f>E11</f>
        <v>0206 - Překážka 6 - Rovný rail hranatý</v>
      </c>
      <c r="F84" s="325"/>
      <c r="G84" s="325"/>
      <c r="H84" s="325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 xml:space="preserve"> </v>
      </c>
      <c r="I86" s="28" t="s">
        <v>23</v>
      </c>
      <c r="J86" s="50" t="str">
        <f>IF(J14="","",J14)</f>
        <v>9. 3. 2026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25</v>
      </c>
      <c r="F88" s="26" t="str">
        <f>E17</f>
        <v>Město Bystřice pod Hostýnem</v>
      </c>
      <c r="I88" s="28" t="s">
        <v>31</v>
      </c>
      <c r="J88" s="31" t="str">
        <f>E23</f>
        <v>Michal Langoš, Hranice na Moravě</v>
      </c>
      <c r="L88" s="33"/>
    </row>
    <row r="89" spans="2:65" s="1" customFormat="1" ht="15.15" customHeight="1">
      <c r="B89" s="33"/>
      <c r="C89" s="28" t="s">
        <v>29</v>
      </c>
      <c r="F89" s="26" t="str">
        <f>IF(E20="","",E20)</f>
        <v>Vyplň údaj</v>
      </c>
      <c r="I89" s="28" t="s">
        <v>34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149</v>
      </c>
      <c r="D91" s="114" t="s">
        <v>56</v>
      </c>
      <c r="E91" s="114" t="s">
        <v>52</v>
      </c>
      <c r="F91" s="114" t="s">
        <v>53</v>
      </c>
      <c r="G91" s="114" t="s">
        <v>150</v>
      </c>
      <c r="H91" s="114" t="s">
        <v>151</v>
      </c>
      <c r="I91" s="114" t="s">
        <v>152</v>
      </c>
      <c r="J91" s="114" t="s">
        <v>142</v>
      </c>
      <c r="K91" s="115" t="s">
        <v>153</v>
      </c>
      <c r="L91" s="112"/>
      <c r="M91" s="57" t="s">
        <v>19</v>
      </c>
      <c r="N91" s="58" t="s">
        <v>41</v>
      </c>
      <c r="O91" s="58" t="s">
        <v>154</v>
      </c>
      <c r="P91" s="58" t="s">
        <v>155</v>
      </c>
      <c r="Q91" s="58" t="s">
        <v>156</v>
      </c>
      <c r="R91" s="58" t="s">
        <v>157</v>
      </c>
      <c r="S91" s="58" t="s">
        <v>158</v>
      </c>
      <c r="T91" s="59" t="s">
        <v>159</v>
      </c>
    </row>
    <row r="92" spans="2:65" s="1" customFormat="1" ht="22.8" customHeight="1">
      <c r="B92" s="33"/>
      <c r="C92" s="62" t="s">
        <v>160</v>
      </c>
      <c r="J92" s="116">
        <f>BK92</f>
        <v>0</v>
      </c>
      <c r="L92" s="33"/>
      <c r="M92" s="60"/>
      <c r="N92" s="51"/>
      <c r="O92" s="51"/>
      <c r="P92" s="117">
        <f>P93+P127+P181</f>
        <v>0</v>
      </c>
      <c r="Q92" s="51"/>
      <c r="R92" s="117">
        <f>R93+R127+R181</f>
        <v>0.24369738999999999</v>
      </c>
      <c r="S92" s="51"/>
      <c r="T92" s="118">
        <f>T93+T127+T181</f>
        <v>0</v>
      </c>
      <c r="AT92" s="18" t="s">
        <v>70</v>
      </c>
      <c r="AU92" s="18" t="s">
        <v>143</v>
      </c>
      <c r="BK92" s="119">
        <f>BK93+BK127+BK181</f>
        <v>0</v>
      </c>
    </row>
    <row r="93" spans="2:65" s="11" customFormat="1" ht="25.95" customHeight="1">
      <c r="B93" s="120"/>
      <c r="D93" s="121" t="s">
        <v>70</v>
      </c>
      <c r="E93" s="122" t="s">
        <v>161</v>
      </c>
      <c r="F93" s="122" t="s">
        <v>162</v>
      </c>
      <c r="I93" s="123"/>
      <c r="J93" s="124">
        <f>BK93</f>
        <v>0</v>
      </c>
      <c r="L93" s="120"/>
      <c r="M93" s="125"/>
      <c r="P93" s="126">
        <f>P94+P124</f>
        <v>0</v>
      </c>
      <c r="R93" s="126">
        <f>R94+R124</f>
        <v>0.20869098</v>
      </c>
      <c r="T93" s="127">
        <f>T94+T124</f>
        <v>0</v>
      </c>
      <c r="AR93" s="121" t="s">
        <v>79</v>
      </c>
      <c r="AT93" s="128" t="s">
        <v>70</v>
      </c>
      <c r="AU93" s="128" t="s">
        <v>71</v>
      </c>
      <c r="AY93" s="121" t="s">
        <v>163</v>
      </c>
      <c r="BK93" s="129">
        <f>BK94+BK124</f>
        <v>0</v>
      </c>
    </row>
    <row r="94" spans="2:65" s="11" customFormat="1" ht="22.8" customHeight="1">
      <c r="B94" s="120"/>
      <c r="D94" s="121" t="s">
        <v>70</v>
      </c>
      <c r="E94" s="130" t="s">
        <v>81</v>
      </c>
      <c r="F94" s="130" t="s">
        <v>296</v>
      </c>
      <c r="I94" s="123"/>
      <c r="J94" s="131">
        <f>BK94</f>
        <v>0</v>
      </c>
      <c r="L94" s="120"/>
      <c r="M94" s="125"/>
      <c r="P94" s="126">
        <f>SUM(P95:P123)</f>
        <v>0</v>
      </c>
      <c r="R94" s="126">
        <f>SUM(R95:R123)</f>
        <v>0.20869098</v>
      </c>
      <c r="T94" s="127">
        <f>SUM(T95:T123)</f>
        <v>0</v>
      </c>
      <c r="AR94" s="121" t="s">
        <v>79</v>
      </c>
      <c r="AT94" s="128" t="s">
        <v>70</v>
      </c>
      <c r="AU94" s="128" t="s">
        <v>79</v>
      </c>
      <c r="AY94" s="121" t="s">
        <v>163</v>
      </c>
      <c r="BK94" s="129">
        <f>SUM(BK95:BK123)</f>
        <v>0</v>
      </c>
    </row>
    <row r="95" spans="2:65" s="1" customFormat="1" ht="21.75" customHeight="1">
      <c r="B95" s="33"/>
      <c r="C95" s="132" t="s">
        <v>79</v>
      </c>
      <c r="D95" s="132" t="s">
        <v>165</v>
      </c>
      <c r="E95" s="133" t="s">
        <v>297</v>
      </c>
      <c r="F95" s="134" t="s">
        <v>298</v>
      </c>
      <c r="G95" s="135" t="s">
        <v>191</v>
      </c>
      <c r="H95" s="136">
        <v>8.1000000000000003E-2</v>
      </c>
      <c r="I95" s="137"/>
      <c r="J95" s="138">
        <f>ROUND(I95*H95,2)</f>
        <v>0</v>
      </c>
      <c r="K95" s="134" t="s">
        <v>169</v>
      </c>
      <c r="L95" s="33"/>
      <c r="M95" s="139" t="s">
        <v>19</v>
      </c>
      <c r="N95" s="140" t="s">
        <v>42</v>
      </c>
      <c r="P95" s="141">
        <f>O95*H95</f>
        <v>0</v>
      </c>
      <c r="Q95" s="141">
        <v>2.5018699999999998</v>
      </c>
      <c r="R95" s="141">
        <f>Q95*H95</f>
        <v>0.20265147</v>
      </c>
      <c r="S95" s="141">
        <v>0</v>
      </c>
      <c r="T95" s="142">
        <f>S95*H95</f>
        <v>0</v>
      </c>
      <c r="AR95" s="143" t="s">
        <v>170</v>
      </c>
      <c r="AT95" s="143" t="s">
        <v>165</v>
      </c>
      <c r="AU95" s="143" t="s">
        <v>81</v>
      </c>
      <c r="AY95" s="18" t="s">
        <v>163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79</v>
      </c>
      <c r="BK95" s="144">
        <f>ROUND(I95*H95,2)</f>
        <v>0</v>
      </c>
      <c r="BL95" s="18" t="s">
        <v>170</v>
      </c>
      <c r="BM95" s="143" t="s">
        <v>299</v>
      </c>
    </row>
    <row r="96" spans="2:65" s="1" customFormat="1" ht="10.199999999999999">
      <c r="B96" s="33"/>
      <c r="D96" s="145" t="s">
        <v>172</v>
      </c>
      <c r="F96" s="146" t="s">
        <v>300</v>
      </c>
      <c r="I96" s="147"/>
      <c r="L96" s="33"/>
      <c r="M96" s="148"/>
      <c r="T96" s="54"/>
      <c r="AT96" s="18" t="s">
        <v>172</v>
      </c>
      <c r="AU96" s="18" t="s">
        <v>81</v>
      </c>
    </row>
    <row r="97" spans="2:65" s="12" customFormat="1" ht="10.199999999999999">
      <c r="B97" s="149"/>
      <c r="D97" s="150" t="s">
        <v>174</v>
      </c>
      <c r="E97" s="151" t="s">
        <v>19</v>
      </c>
      <c r="F97" s="152" t="s">
        <v>623</v>
      </c>
      <c r="H97" s="151" t="s">
        <v>19</v>
      </c>
      <c r="I97" s="153"/>
      <c r="L97" s="149"/>
      <c r="M97" s="154"/>
      <c r="T97" s="155"/>
      <c r="AT97" s="151" t="s">
        <v>174</v>
      </c>
      <c r="AU97" s="151" t="s">
        <v>81</v>
      </c>
      <c r="AV97" s="12" t="s">
        <v>79</v>
      </c>
      <c r="AW97" s="12" t="s">
        <v>33</v>
      </c>
      <c r="AX97" s="12" t="s">
        <v>71</v>
      </c>
      <c r="AY97" s="151" t="s">
        <v>163</v>
      </c>
    </row>
    <row r="98" spans="2:65" s="13" customFormat="1" ht="10.199999999999999">
      <c r="B98" s="156"/>
      <c r="D98" s="150" t="s">
        <v>174</v>
      </c>
      <c r="E98" s="157" t="s">
        <v>19</v>
      </c>
      <c r="F98" s="158" t="s">
        <v>302</v>
      </c>
      <c r="H98" s="159">
        <v>2.7E-2</v>
      </c>
      <c r="I98" s="160"/>
      <c r="L98" s="156"/>
      <c r="M98" s="161"/>
      <c r="T98" s="162"/>
      <c r="AT98" s="157" t="s">
        <v>174</v>
      </c>
      <c r="AU98" s="157" t="s">
        <v>81</v>
      </c>
      <c r="AV98" s="13" t="s">
        <v>81</v>
      </c>
      <c r="AW98" s="13" t="s">
        <v>33</v>
      </c>
      <c r="AX98" s="13" t="s">
        <v>71</v>
      </c>
      <c r="AY98" s="157" t="s">
        <v>163</v>
      </c>
    </row>
    <row r="99" spans="2:65" s="13" customFormat="1" ht="10.199999999999999">
      <c r="B99" s="156"/>
      <c r="D99" s="150" t="s">
        <v>174</v>
      </c>
      <c r="E99" s="157" t="s">
        <v>19</v>
      </c>
      <c r="F99" s="158" t="s">
        <v>302</v>
      </c>
      <c r="H99" s="159">
        <v>2.7E-2</v>
      </c>
      <c r="I99" s="160"/>
      <c r="L99" s="156"/>
      <c r="M99" s="161"/>
      <c r="T99" s="162"/>
      <c r="AT99" s="157" t="s">
        <v>174</v>
      </c>
      <c r="AU99" s="157" t="s">
        <v>81</v>
      </c>
      <c r="AV99" s="13" t="s">
        <v>81</v>
      </c>
      <c r="AW99" s="13" t="s">
        <v>33</v>
      </c>
      <c r="AX99" s="13" t="s">
        <v>71</v>
      </c>
      <c r="AY99" s="157" t="s">
        <v>163</v>
      </c>
    </row>
    <row r="100" spans="2:65" s="13" customFormat="1" ht="10.199999999999999">
      <c r="B100" s="156"/>
      <c r="D100" s="150" t="s">
        <v>174</v>
      </c>
      <c r="E100" s="157" t="s">
        <v>19</v>
      </c>
      <c r="F100" s="158" t="s">
        <v>302</v>
      </c>
      <c r="H100" s="159">
        <v>2.7E-2</v>
      </c>
      <c r="I100" s="160"/>
      <c r="L100" s="156"/>
      <c r="M100" s="161"/>
      <c r="T100" s="162"/>
      <c r="AT100" s="157" t="s">
        <v>174</v>
      </c>
      <c r="AU100" s="157" t="s">
        <v>81</v>
      </c>
      <c r="AV100" s="13" t="s">
        <v>81</v>
      </c>
      <c r="AW100" s="13" t="s">
        <v>33</v>
      </c>
      <c r="AX100" s="13" t="s">
        <v>71</v>
      </c>
      <c r="AY100" s="157" t="s">
        <v>163</v>
      </c>
    </row>
    <row r="101" spans="2:65" s="14" customFormat="1" ht="10.199999999999999">
      <c r="B101" s="163"/>
      <c r="D101" s="150" t="s">
        <v>174</v>
      </c>
      <c r="E101" s="164" t="s">
        <v>19</v>
      </c>
      <c r="F101" s="165" t="s">
        <v>177</v>
      </c>
      <c r="H101" s="166">
        <v>8.1000000000000003E-2</v>
      </c>
      <c r="I101" s="167"/>
      <c r="L101" s="163"/>
      <c r="M101" s="168"/>
      <c r="T101" s="169"/>
      <c r="AT101" s="164" t="s">
        <v>174</v>
      </c>
      <c r="AU101" s="164" t="s">
        <v>81</v>
      </c>
      <c r="AV101" s="14" t="s">
        <v>170</v>
      </c>
      <c r="AW101" s="14" t="s">
        <v>33</v>
      </c>
      <c r="AX101" s="14" t="s">
        <v>79</v>
      </c>
      <c r="AY101" s="164" t="s">
        <v>163</v>
      </c>
    </row>
    <row r="102" spans="2:65" s="1" customFormat="1" ht="16.5" customHeight="1">
      <c r="B102" s="33"/>
      <c r="C102" s="132" t="s">
        <v>81</v>
      </c>
      <c r="D102" s="132" t="s">
        <v>165</v>
      </c>
      <c r="E102" s="133" t="s">
        <v>303</v>
      </c>
      <c r="F102" s="134" t="s">
        <v>304</v>
      </c>
      <c r="G102" s="135" t="s">
        <v>185</v>
      </c>
      <c r="H102" s="136">
        <v>1.08</v>
      </c>
      <c r="I102" s="137"/>
      <c r="J102" s="138">
        <f>ROUND(I102*H102,2)</f>
        <v>0</v>
      </c>
      <c r="K102" s="134" t="s">
        <v>169</v>
      </c>
      <c r="L102" s="33"/>
      <c r="M102" s="139" t="s">
        <v>19</v>
      </c>
      <c r="N102" s="140" t="s">
        <v>42</v>
      </c>
      <c r="P102" s="141">
        <f>O102*H102</f>
        <v>0</v>
      </c>
      <c r="Q102" s="141">
        <v>2.64E-3</v>
      </c>
      <c r="R102" s="141">
        <f>Q102*H102</f>
        <v>2.8512000000000003E-3</v>
      </c>
      <c r="S102" s="141">
        <v>0</v>
      </c>
      <c r="T102" s="142">
        <f>S102*H102</f>
        <v>0</v>
      </c>
      <c r="AR102" s="143" t="s">
        <v>170</v>
      </c>
      <c r="AT102" s="143" t="s">
        <v>165</v>
      </c>
      <c r="AU102" s="143" t="s">
        <v>81</v>
      </c>
      <c r="AY102" s="18" t="s">
        <v>163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79</v>
      </c>
      <c r="BK102" s="144">
        <f>ROUND(I102*H102,2)</f>
        <v>0</v>
      </c>
      <c r="BL102" s="18" t="s">
        <v>170</v>
      </c>
      <c r="BM102" s="143" t="s">
        <v>305</v>
      </c>
    </row>
    <row r="103" spans="2:65" s="1" customFormat="1" ht="10.199999999999999">
      <c r="B103" s="33"/>
      <c r="D103" s="145" t="s">
        <v>172</v>
      </c>
      <c r="F103" s="146" t="s">
        <v>306</v>
      </c>
      <c r="I103" s="147"/>
      <c r="L103" s="33"/>
      <c r="M103" s="148"/>
      <c r="T103" s="54"/>
      <c r="AT103" s="18" t="s">
        <v>172</v>
      </c>
      <c r="AU103" s="18" t="s">
        <v>81</v>
      </c>
    </row>
    <row r="104" spans="2:65" s="12" customFormat="1" ht="10.199999999999999">
      <c r="B104" s="149"/>
      <c r="D104" s="150" t="s">
        <v>174</v>
      </c>
      <c r="E104" s="151" t="s">
        <v>19</v>
      </c>
      <c r="F104" s="152" t="s">
        <v>624</v>
      </c>
      <c r="H104" s="151" t="s">
        <v>19</v>
      </c>
      <c r="I104" s="153"/>
      <c r="L104" s="149"/>
      <c r="M104" s="154"/>
      <c r="T104" s="155"/>
      <c r="AT104" s="151" t="s">
        <v>174</v>
      </c>
      <c r="AU104" s="151" t="s">
        <v>81</v>
      </c>
      <c r="AV104" s="12" t="s">
        <v>79</v>
      </c>
      <c r="AW104" s="12" t="s">
        <v>33</v>
      </c>
      <c r="AX104" s="12" t="s">
        <v>71</v>
      </c>
      <c r="AY104" s="151" t="s">
        <v>163</v>
      </c>
    </row>
    <row r="105" spans="2:65" s="13" customFormat="1" ht="10.199999999999999">
      <c r="B105" s="156"/>
      <c r="D105" s="150" t="s">
        <v>174</v>
      </c>
      <c r="E105" s="157" t="s">
        <v>19</v>
      </c>
      <c r="F105" s="158" t="s">
        <v>308</v>
      </c>
      <c r="H105" s="159">
        <v>0.36</v>
      </c>
      <c r="I105" s="160"/>
      <c r="L105" s="156"/>
      <c r="M105" s="161"/>
      <c r="T105" s="162"/>
      <c r="AT105" s="157" t="s">
        <v>174</v>
      </c>
      <c r="AU105" s="157" t="s">
        <v>81</v>
      </c>
      <c r="AV105" s="13" t="s">
        <v>81</v>
      </c>
      <c r="AW105" s="13" t="s">
        <v>33</v>
      </c>
      <c r="AX105" s="13" t="s">
        <v>71</v>
      </c>
      <c r="AY105" s="157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308</v>
      </c>
      <c r="H106" s="159">
        <v>0.36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3" customFormat="1" ht="10.199999999999999">
      <c r="B107" s="156"/>
      <c r="D107" s="150" t="s">
        <v>174</v>
      </c>
      <c r="E107" s="157" t="s">
        <v>19</v>
      </c>
      <c r="F107" s="158" t="s">
        <v>308</v>
      </c>
      <c r="H107" s="159">
        <v>0.36</v>
      </c>
      <c r="I107" s="160"/>
      <c r="L107" s="156"/>
      <c r="M107" s="161"/>
      <c r="T107" s="162"/>
      <c r="AT107" s="157" t="s">
        <v>174</v>
      </c>
      <c r="AU107" s="157" t="s">
        <v>81</v>
      </c>
      <c r="AV107" s="13" t="s">
        <v>81</v>
      </c>
      <c r="AW107" s="13" t="s">
        <v>33</v>
      </c>
      <c r="AX107" s="13" t="s">
        <v>71</v>
      </c>
      <c r="AY107" s="157" t="s">
        <v>163</v>
      </c>
    </row>
    <row r="108" spans="2:65" s="14" customFormat="1" ht="10.199999999999999">
      <c r="B108" s="163"/>
      <c r="D108" s="150" t="s">
        <v>174</v>
      </c>
      <c r="E108" s="164" t="s">
        <v>19</v>
      </c>
      <c r="F108" s="165" t="s">
        <v>177</v>
      </c>
      <c r="H108" s="166">
        <v>1.08</v>
      </c>
      <c r="I108" s="167"/>
      <c r="L108" s="163"/>
      <c r="M108" s="168"/>
      <c r="T108" s="169"/>
      <c r="AT108" s="164" t="s">
        <v>174</v>
      </c>
      <c r="AU108" s="164" t="s">
        <v>81</v>
      </c>
      <c r="AV108" s="14" t="s">
        <v>170</v>
      </c>
      <c r="AW108" s="14" t="s">
        <v>33</v>
      </c>
      <c r="AX108" s="14" t="s">
        <v>79</v>
      </c>
      <c r="AY108" s="164" t="s">
        <v>163</v>
      </c>
    </row>
    <row r="109" spans="2:65" s="1" customFormat="1" ht="16.5" customHeight="1">
      <c r="B109" s="33"/>
      <c r="C109" s="132" t="s">
        <v>182</v>
      </c>
      <c r="D109" s="132" t="s">
        <v>165</v>
      </c>
      <c r="E109" s="133" t="s">
        <v>309</v>
      </c>
      <c r="F109" s="134" t="s">
        <v>310</v>
      </c>
      <c r="G109" s="135" t="s">
        <v>185</v>
      </c>
      <c r="H109" s="136">
        <v>1.08</v>
      </c>
      <c r="I109" s="137"/>
      <c r="J109" s="138">
        <f>ROUND(I109*H109,2)</f>
        <v>0</v>
      </c>
      <c r="K109" s="134" t="s">
        <v>169</v>
      </c>
      <c r="L109" s="33"/>
      <c r="M109" s="139" t="s">
        <v>19</v>
      </c>
      <c r="N109" s="140" t="s">
        <v>42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170</v>
      </c>
      <c r="AT109" s="143" t="s">
        <v>165</v>
      </c>
      <c r="AU109" s="143" t="s">
        <v>81</v>
      </c>
      <c r="AY109" s="18" t="s">
        <v>163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79</v>
      </c>
      <c r="BK109" s="144">
        <f>ROUND(I109*H109,2)</f>
        <v>0</v>
      </c>
      <c r="BL109" s="18" t="s">
        <v>170</v>
      </c>
      <c r="BM109" s="143" t="s">
        <v>311</v>
      </c>
    </row>
    <row r="110" spans="2:65" s="1" customFormat="1" ht="10.199999999999999">
      <c r="B110" s="33"/>
      <c r="D110" s="145" t="s">
        <v>172</v>
      </c>
      <c r="F110" s="146" t="s">
        <v>312</v>
      </c>
      <c r="I110" s="147"/>
      <c r="L110" s="33"/>
      <c r="M110" s="148"/>
      <c r="T110" s="54"/>
      <c r="AT110" s="18" t="s">
        <v>172</v>
      </c>
      <c r="AU110" s="18" t="s">
        <v>81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624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308</v>
      </c>
      <c r="H112" s="159">
        <v>0.36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3" customFormat="1" ht="10.199999999999999">
      <c r="B113" s="156"/>
      <c r="D113" s="150" t="s">
        <v>174</v>
      </c>
      <c r="E113" s="157" t="s">
        <v>19</v>
      </c>
      <c r="F113" s="158" t="s">
        <v>308</v>
      </c>
      <c r="H113" s="159">
        <v>0.36</v>
      </c>
      <c r="I113" s="160"/>
      <c r="L113" s="156"/>
      <c r="M113" s="161"/>
      <c r="T113" s="162"/>
      <c r="AT113" s="157" t="s">
        <v>174</v>
      </c>
      <c r="AU113" s="157" t="s">
        <v>81</v>
      </c>
      <c r="AV113" s="13" t="s">
        <v>81</v>
      </c>
      <c r="AW113" s="13" t="s">
        <v>33</v>
      </c>
      <c r="AX113" s="13" t="s">
        <v>71</v>
      </c>
      <c r="AY113" s="157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308</v>
      </c>
      <c r="H114" s="159">
        <v>0.36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4" customFormat="1" ht="10.199999999999999">
      <c r="B115" s="163"/>
      <c r="D115" s="150" t="s">
        <v>174</v>
      </c>
      <c r="E115" s="164" t="s">
        <v>19</v>
      </c>
      <c r="F115" s="165" t="s">
        <v>177</v>
      </c>
      <c r="H115" s="166">
        <v>1.08</v>
      </c>
      <c r="I115" s="167"/>
      <c r="L115" s="163"/>
      <c r="M115" s="168"/>
      <c r="T115" s="169"/>
      <c r="AT115" s="164" t="s">
        <v>174</v>
      </c>
      <c r="AU115" s="164" t="s">
        <v>81</v>
      </c>
      <c r="AV115" s="14" t="s">
        <v>170</v>
      </c>
      <c r="AW115" s="14" t="s">
        <v>33</v>
      </c>
      <c r="AX115" s="14" t="s">
        <v>79</v>
      </c>
      <c r="AY115" s="164" t="s">
        <v>163</v>
      </c>
    </row>
    <row r="116" spans="2:65" s="1" customFormat="1" ht="16.5" customHeight="1">
      <c r="B116" s="33"/>
      <c r="C116" s="132" t="s">
        <v>170</v>
      </c>
      <c r="D116" s="132" t="s">
        <v>165</v>
      </c>
      <c r="E116" s="133" t="s">
        <v>313</v>
      </c>
      <c r="F116" s="134" t="s">
        <v>314</v>
      </c>
      <c r="G116" s="135" t="s">
        <v>225</v>
      </c>
      <c r="H116" s="136">
        <v>3.0000000000000001E-3</v>
      </c>
      <c r="I116" s="137"/>
      <c r="J116" s="138">
        <f>ROUND(I116*H116,2)</f>
        <v>0</v>
      </c>
      <c r="K116" s="134" t="s">
        <v>169</v>
      </c>
      <c r="L116" s="33"/>
      <c r="M116" s="139" t="s">
        <v>19</v>
      </c>
      <c r="N116" s="140" t="s">
        <v>42</v>
      </c>
      <c r="P116" s="141">
        <f>O116*H116</f>
        <v>0</v>
      </c>
      <c r="Q116" s="141">
        <v>1.06277</v>
      </c>
      <c r="R116" s="141">
        <f>Q116*H116</f>
        <v>3.1883100000000002E-3</v>
      </c>
      <c r="S116" s="141">
        <v>0</v>
      </c>
      <c r="T116" s="142">
        <f>S116*H116</f>
        <v>0</v>
      </c>
      <c r="AR116" s="143" t="s">
        <v>170</v>
      </c>
      <c r="AT116" s="143" t="s">
        <v>165</v>
      </c>
      <c r="AU116" s="143" t="s">
        <v>81</v>
      </c>
      <c r="AY116" s="18" t="s">
        <v>163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79</v>
      </c>
      <c r="BK116" s="144">
        <f>ROUND(I116*H116,2)</f>
        <v>0</v>
      </c>
      <c r="BL116" s="18" t="s">
        <v>170</v>
      </c>
      <c r="BM116" s="143" t="s">
        <v>315</v>
      </c>
    </row>
    <row r="117" spans="2:65" s="1" customFormat="1" ht="10.199999999999999">
      <c r="B117" s="33"/>
      <c r="D117" s="145" t="s">
        <v>172</v>
      </c>
      <c r="F117" s="146" t="s">
        <v>316</v>
      </c>
      <c r="I117" s="147"/>
      <c r="L117" s="33"/>
      <c r="M117" s="148"/>
      <c r="T117" s="54"/>
      <c r="AT117" s="18" t="s">
        <v>172</v>
      </c>
      <c r="AU117" s="18" t="s">
        <v>81</v>
      </c>
    </row>
    <row r="118" spans="2:65" s="12" customFormat="1" ht="10.199999999999999">
      <c r="B118" s="149"/>
      <c r="D118" s="150" t="s">
        <v>174</v>
      </c>
      <c r="E118" s="151" t="s">
        <v>19</v>
      </c>
      <c r="F118" s="152" t="s">
        <v>623</v>
      </c>
      <c r="H118" s="151" t="s">
        <v>19</v>
      </c>
      <c r="I118" s="153"/>
      <c r="L118" s="149"/>
      <c r="M118" s="154"/>
      <c r="T118" s="155"/>
      <c r="AT118" s="151" t="s">
        <v>174</v>
      </c>
      <c r="AU118" s="151" t="s">
        <v>81</v>
      </c>
      <c r="AV118" s="12" t="s">
        <v>79</v>
      </c>
      <c r="AW118" s="12" t="s">
        <v>33</v>
      </c>
      <c r="AX118" s="12" t="s">
        <v>71</v>
      </c>
      <c r="AY118" s="151" t="s">
        <v>163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317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3" customFormat="1" ht="10.199999999999999">
      <c r="B120" s="156"/>
      <c r="D120" s="150" t="s">
        <v>174</v>
      </c>
      <c r="E120" s="157" t="s">
        <v>19</v>
      </c>
      <c r="F120" s="158" t="s">
        <v>318</v>
      </c>
      <c r="H120" s="159">
        <v>1E-3</v>
      </c>
      <c r="I120" s="160"/>
      <c r="L120" s="156"/>
      <c r="M120" s="161"/>
      <c r="T120" s="162"/>
      <c r="AT120" s="157" t="s">
        <v>174</v>
      </c>
      <c r="AU120" s="157" t="s">
        <v>81</v>
      </c>
      <c r="AV120" s="13" t="s">
        <v>81</v>
      </c>
      <c r="AW120" s="13" t="s">
        <v>33</v>
      </c>
      <c r="AX120" s="13" t="s">
        <v>71</v>
      </c>
      <c r="AY120" s="157" t="s">
        <v>163</v>
      </c>
    </row>
    <row r="121" spans="2:65" s="13" customFormat="1" ht="10.199999999999999">
      <c r="B121" s="156"/>
      <c r="D121" s="150" t="s">
        <v>174</v>
      </c>
      <c r="E121" s="157" t="s">
        <v>19</v>
      </c>
      <c r="F121" s="158" t="s">
        <v>318</v>
      </c>
      <c r="H121" s="159">
        <v>1E-3</v>
      </c>
      <c r="I121" s="160"/>
      <c r="L121" s="156"/>
      <c r="M121" s="161"/>
      <c r="T121" s="162"/>
      <c r="AT121" s="157" t="s">
        <v>174</v>
      </c>
      <c r="AU121" s="157" t="s">
        <v>81</v>
      </c>
      <c r="AV121" s="13" t="s">
        <v>81</v>
      </c>
      <c r="AW121" s="13" t="s">
        <v>33</v>
      </c>
      <c r="AX121" s="13" t="s">
        <v>71</v>
      </c>
      <c r="AY121" s="157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318</v>
      </c>
      <c r="H122" s="159">
        <v>1E-3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4" customFormat="1" ht="10.199999999999999">
      <c r="B123" s="163"/>
      <c r="D123" s="150" t="s">
        <v>174</v>
      </c>
      <c r="E123" s="164" t="s">
        <v>19</v>
      </c>
      <c r="F123" s="165" t="s">
        <v>177</v>
      </c>
      <c r="H123" s="166">
        <v>3.0000000000000001E-3</v>
      </c>
      <c r="I123" s="167"/>
      <c r="L123" s="163"/>
      <c r="M123" s="168"/>
      <c r="T123" s="169"/>
      <c r="AT123" s="164" t="s">
        <v>174</v>
      </c>
      <c r="AU123" s="164" t="s">
        <v>81</v>
      </c>
      <c r="AV123" s="14" t="s">
        <v>170</v>
      </c>
      <c r="AW123" s="14" t="s">
        <v>33</v>
      </c>
      <c r="AX123" s="14" t="s">
        <v>79</v>
      </c>
      <c r="AY123" s="164" t="s">
        <v>163</v>
      </c>
    </row>
    <row r="124" spans="2:65" s="11" customFormat="1" ht="22.8" customHeight="1">
      <c r="B124" s="120"/>
      <c r="D124" s="121" t="s">
        <v>70</v>
      </c>
      <c r="E124" s="130" t="s">
        <v>319</v>
      </c>
      <c r="F124" s="130" t="s">
        <v>320</v>
      </c>
      <c r="I124" s="123"/>
      <c r="J124" s="131">
        <f>BK124</f>
        <v>0</v>
      </c>
      <c r="L124" s="120"/>
      <c r="M124" s="125"/>
      <c r="P124" s="126">
        <f>SUM(P125:P126)</f>
        <v>0</v>
      </c>
      <c r="R124" s="126">
        <f>SUM(R125:R126)</f>
        <v>0</v>
      </c>
      <c r="T124" s="127">
        <f>SUM(T125:T126)</f>
        <v>0</v>
      </c>
      <c r="AR124" s="121" t="s">
        <v>79</v>
      </c>
      <c r="AT124" s="128" t="s">
        <v>70</v>
      </c>
      <c r="AU124" s="128" t="s">
        <v>79</v>
      </c>
      <c r="AY124" s="121" t="s">
        <v>163</v>
      </c>
      <c r="BK124" s="129">
        <f>SUM(BK125:BK126)</f>
        <v>0</v>
      </c>
    </row>
    <row r="125" spans="2:65" s="1" customFormat="1" ht="37.799999999999997" customHeight="1">
      <c r="B125" s="33"/>
      <c r="C125" s="132" t="s">
        <v>195</v>
      </c>
      <c r="D125" s="132" t="s">
        <v>165</v>
      </c>
      <c r="E125" s="133" t="s">
        <v>321</v>
      </c>
      <c r="F125" s="134" t="s">
        <v>322</v>
      </c>
      <c r="G125" s="135" t="s">
        <v>225</v>
      </c>
      <c r="H125" s="136">
        <v>0.20899999999999999</v>
      </c>
      <c r="I125" s="137"/>
      <c r="J125" s="138">
        <f>ROUND(I125*H125,2)</f>
        <v>0</v>
      </c>
      <c r="K125" s="134" t="s">
        <v>169</v>
      </c>
      <c r="L125" s="33"/>
      <c r="M125" s="139" t="s">
        <v>19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170</v>
      </c>
      <c r="AT125" s="143" t="s">
        <v>165</v>
      </c>
      <c r="AU125" s="143" t="s">
        <v>81</v>
      </c>
      <c r="AY125" s="18" t="s">
        <v>163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79</v>
      </c>
      <c r="BK125" s="144">
        <f>ROUND(I125*H125,2)</f>
        <v>0</v>
      </c>
      <c r="BL125" s="18" t="s">
        <v>170</v>
      </c>
      <c r="BM125" s="143" t="s">
        <v>323</v>
      </c>
    </row>
    <row r="126" spans="2:65" s="1" customFormat="1" ht="10.199999999999999">
      <c r="B126" s="33"/>
      <c r="D126" s="145" t="s">
        <v>172</v>
      </c>
      <c r="F126" s="146" t="s">
        <v>324</v>
      </c>
      <c r="I126" s="147"/>
      <c r="L126" s="33"/>
      <c r="M126" s="148"/>
      <c r="T126" s="54"/>
      <c r="AT126" s="18" t="s">
        <v>172</v>
      </c>
      <c r="AU126" s="18" t="s">
        <v>81</v>
      </c>
    </row>
    <row r="127" spans="2:65" s="11" customFormat="1" ht="25.95" customHeight="1">
      <c r="B127" s="120"/>
      <c r="D127" s="121" t="s">
        <v>70</v>
      </c>
      <c r="E127" s="122" t="s">
        <v>325</v>
      </c>
      <c r="F127" s="122" t="s">
        <v>326</v>
      </c>
      <c r="I127" s="123"/>
      <c r="J127" s="124">
        <f>BK127</f>
        <v>0</v>
      </c>
      <c r="L127" s="120"/>
      <c r="M127" s="125"/>
      <c r="P127" s="126">
        <f>P128+P156</f>
        <v>0</v>
      </c>
      <c r="R127" s="126">
        <f>R128+R156</f>
        <v>3.5006409999999995E-2</v>
      </c>
      <c r="T127" s="127">
        <f>T128+T156</f>
        <v>0</v>
      </c>
      <c r="AR127" s="121" t="s">
        <v>81</v>
      </c>
      <c r="AT127" s="128" t="s">
        <v>70</v>
      </c>
      <c r="AU127" s="128" t="s">
        <v>71</v>
      </c>
      <c r="AY127" s="121" t="s">
        <v>163</v>
      </c>
      <c r="BK127" s="129">
        <f>BK128+BK156</f>
        <v>0</v>
      </c>
    </row>
    <row r="128" spans="2:65" s="11" customFormat="1" ht="22.8" customHeight="1">
      <c r="B128" s="120"/>
      <c r="D128" s="121" t="s">
        <v>70</v>
      </c>
      <c r="E128" s="130" t="s">
        <v>327</v>
      </c>
      <c r="F128" s="130" t="s">
        <v>328</v>
      </c>
      <c r="I128" s="123"/>
      <c r="J128" s="131">
        <f>BK128</f>
        <v>0</v>
      </c>
      <c r="L128" s="120"/>
      <c r="M128" s="125"/>
      <c r="P128" s="126">
        <f>SUM(P129:P155)</f>
        <v>0</v>
      </c>
      <c r="R128" s="126">
        <f>SUM(R129:R155)</f>
        <v>3.2858319999999996E-2</v>
      </c>
      <c r="T128" s="127">
        <f>SUM(T129:T155)</f>
        <v>0</v>
      </c>
      <c r="AR128" s="121" t="s">
        <v>81</v>
      </c>
      <c r="AT128" s="128" t="s">
        <v>70</v>
      </c>
      <c r="AU128" s="128" t="s">
        <v>79</v>
      </c>
      <c r="AY128" s="121" t="s">
        <v>163</v>
      </c>
      <c r="BK128" s="129">
        <f>SUM(BK129:BK155)</f>
        <v>0</v>
      </c>
    </row>
    <row r="129" spans="2:65" s="1" customFormat="1" ht="16.5" customHeight="1">
      <c r="B129" s="33"/>
      <c r="C129" s="132" t="s">
        <v>201</v>
      </c>
      <c r="D129" s="132" t="s">
        <v>165</v>
      </c>
      <c r="E129" s="133" t="s">
        <v>329</v>
      </c>
      <c r="F129" s="134" t="s">
        <v>330</v>
      </c>
      <c r="G129" s="135" t="s">
        <v>331</v>
      </c>
      <c r="H129" s="136">
        <v>30.972000000000001</v>
      </c>
      <c r="I129" s="137"/>
      <c r="J129" s="138">
        <f>ROUND(I129*H129,2)</f>
        <v>0</v>
      </c>
      <c r="K129" s="134" t="s">
        <v>169</v>
      </c>
      <c r="L129" s="33"/>
      <c r="M129" s="139" t="s">
        <v>19</v>
      </c>
      <c r="N129" s="140" t="s">
        <v>42</v>
      </c>
      <c r="P129" s="141">
        <f>O129*H129</f>
        <v>0</v>
      </c>
      <c r="Q129" s="141">
        <v>6.0000000000000002E-5</v>
      </c>
      <c r="R129" s="141">
        <f>Q129*H129</f>
        <v>1.8583200000000001E-3</v>
      </c>
      <c r="S129" s="141">
        <v>0</v>
      </c>
      <c r="T129" s="142">
        <f>S129*H129</f>
        <v>0</v>
      </c>
      <c r="AR129" s="143" t="s">
        <v>266</v>
      </c>
      <c r="AT129" s="143" t="s">
        <v>165</v>
      </c>
      <c r="AU129" s="143" t="s">
        <v>81</v>
      </c>
      <c r="AY129" s="18" t="s">
        <v>163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79</v>
      </c>
      <c r="BK129" s="144">
        <f>ROUND(I129*H129,2)</f>
        <v>0</v>
      </c>
      <c r="BL129" s="18" t="s">
        <v>266</v>
      </c>
      <c r="BM129" s="143" t="s">
        <v>332</v>
      </c>
    </row>
    <row r="130" spans="2:65" s="1" customFormat="1" ht="10.199999999999999">
      <c r="B130" s="33"/>
      <c r="D130" s="145" t="s">
        <v>172</v>
      </c>
      <c r="F130" s="146" t="s">
        <v>333</v>
      </c>
      <c r="I130" s="147"/>
      <c r="L130" s="33"/>
      <c r="M130" s="148"/>
      <c r="T130" s="54"/>
      <c r="AT130" s="18" t="s">
        <v>172</v>
      </c>
      <c r="AU130" s="18" t="s">
        <v>81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623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2" customFormat="1" ht="10.199999999999999">
      <c r="B132" s="149"/>
      <c r="D132" s="150" t="s">
        <v>174</v>
      </c>
      <c r="E132" s="151" t="s">
        <v>19</v>
      </c>
      <c r="F132" s="152" t="s">
        <v>334</v>
      </c>
      <c r="H132" s="151" t="s">
        <v>19</v>
      </c>
      <c r="I132" s="153"/>
      <c r="L132" s="149"/>
      <c r="M132" s="154"/>
      <c r="T132" s="155"/>
      <c r="AT132" s="151" t="s">
        <v>174</v>
      </c>
      <c r="AU132" s="151" t="s">
        <v>81</v>
      </c>
      <c r="AV132" s="12" t="s">
        <v>79</v>
      </c>
      <c r="AW132" s="12" t="s">
        <v>33</v>
      </c>
      <c r="AX132" s="12" t="s">
        <v>71</v>
      </c>
      <c r="AY132" s="151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625</v>
      </c>
      <c r="H133" s="159">
        <v>4.0739999999999998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2" customFormat="1" ht="10.199999999999999">
      <c r="B134" s="149"/>
      <c r="D134" s="150" t="s">
        <v>174</v>
      </c>
      <c r="E134" s="151" t="s">
        <v>19</v>
      </c>
      <c r="F134" s="152" t="s">
        <v>626</v>
      </c>
      <c r="H134" s="151" t="s">
        <v>19</v>
      </c>
      <c r="I134" s="153"/>
      <c r="L134" s="149"/>
      <c r="M134" s="154"/>
      <c r="T134" s="155"/>
      <c r="AT134" s="151" t="s">
        <v>174</v>
      </c>
      <c r="AU134" s="151" t="s">
        <v>81</v>
      </c>
      <c r="AV134" s="12" t="s">
        <v>79</v>
      </c>
      <c r="AW134" s="12" t="s">
        <v>33</v>
      </c>
      <c r="AX134" s="12" t="s">
        <v>71</v>
      </c>
      <c r="AY134" s="151" t="s">
        <v>163</v>
      </c>
    </row>
    <row r="135" spans="2:65" s="13" customFormat="1" ht="10.199999999999999">
      <c r="B135" s="156"/>
      <c r="D135" s="150" t="s">
        <v>174</v>
      </c>
      <c r="E135" s="157" t="s">
        <v>19</v>
      </c>
      <c r="F135" s="158" t="s">
        <v>627</v>
      </c>
      <c r="H135" s="159">
        <v>25.6</v>
      </c>
      <c r="I135" s="160"/>
      <c r="L135" s="156"/>
      <c r="M135" s="161"/>
      <c r="T135" s="162"/>
      <c r="AT135" s="157" t="s">
        <v>174</v>
      </c>
      <c r="AU135" s="157" t="s">
        <v>81</v>
      </c>
      <c r="AV135" s="13" t="s">
        <v>81</v>
      </c>
      <c r="AW135" s="13" t="s">
        <v>33</v>
      </c>
      <c r="AX135" s="13" t="s">
        <v>71</v>
      </c>
      <c r="AY135" s="157" t="s">
        <v>163</v>
      </c>
    </row>
    <row r="136" spans="2:65" s="12" customFormat="1" ht="10.199999999999999">
      <c r="B136" s="149"/>
      <c r="D136" s="150" t="s">
        <v>174</v>
      </c>
      <c r="E136" s="151" t="s">
        <v>19</v>
      </c>
      <c r="F136" s="152" t="s">
        <v>336</v>
      </c>
      <c r="H136" s="151" t="s">
        <v>19</v>
      </c>
      <c r="I136" s="153"/>
      <c r="L136" s="149"/>
      <c r="M136" s="154"/>
      <c r="T136" s="155"/>
      <c r="AT136" s="151" t="s">
        <v>174</v>
      </c>
      <c r="AU136" s="151" t="s">
        <v>81</v>
      </c>
      <c r="AV136" s="12" t="s">
        <v>79</v>
      </c>
      <c r="AW136" s="12" t="s">
        <v>33</v>
      </c>
      <c r="AX136" s="12" t="s">
        <v>71</v>
      </c>
      <c r="AY136" s="151" t="s">
        <v>163</v>
      </c>
    </row>
    <row r="137" spans="2:65" s="13" customFormat="1" ht="10.199999999999999">
      <c r="B137" s="156"/>
      <c r="D137" s="150" t="s">
        <v>174</v>
      </c>
      <c r="E137" s="157" t="s">
        <v>19</v>
      </c>
      <c r="F137" s="158" t="s">
        <v>628</v>
      </c>
      <c r="H137" s="159">
        <v>1.298</v>
      </c>
      <c r="I137" s="160"/>
      <c r="L137" s="156"/>
      <c r="M137" s="161"/>
      <c r="T137" s="162"/>
      <c r="AT137" s="157" t="s">
        <v>174</v>
      </c>
      <c r="AU137" s="157" t="s">
        <v>81</v>
      </c>
      <c r="AV137" s="13" t="s">
        <v>81</v>
      </c>
      <c r="AW137" s="13" t="s">
        <v>33</v>
      </c>
      <c r="AX137" s="13" t="s">
        <v>71</v>
      </c>
      <c r="AY137" s="157" t="s">
        <v>163</v>
      </c>
    </row>
    <row r="138" spans="2:65" s="14" customFormat="1" ht="10.199999999999999">
      <c r="B138" s="163"/>
      <c r="D138" s="150" t="s">
        <v>174</v>
      </c>
      <c r="E138" s="164" t="s">
        <v>19</v>
      </c>
      <c r="F138" s="165" t="s">
        <v>177</v>
      </c>
      <c r="H138" s="166">
        <v>30.972000000000001</v>
      </c>
      <c r="I138" s="167"/>
      <c r="L138" s="163"/>
      <c r="M138" s="168"/>
      <c r="T138" s="169"/>
      <c r="AT138" s="164" t="s">
        <v>174</v>
      </c>
      <c r="AU138" s="164" t="s">
        <v>81</v>
      </c>
      <c r="AV138" s="14" t="s">
        <v>170</v>
      </c>
      <c r="AW138" s="14" t="s">
        <v>33</v>
      </c>
      <c r="AX138" s="14" t="s">
        <v>79</v>
      </c>
      <c r="AY138" s="164" t="s">
        <v>163</v>
      </c>
    </row>
    <row r="139" spans="2:65" s="1" customFormat="1" ht="16.5" customHeight="1">
      <c r="B139" s="33"/>
      <c r="C139" s="178" t="s">
        <v>211</v>
      </c>
      <c r="D139" s="178" t="s">
        <v>241</v>
      </c>
      <c r="E139" s="179" t="s">
        <v>338</v>
      </c>
      <c r="F139" s="180" t="s">
        <v>339</v>
      </c>
      <c r="G139" s="181" t="s">
        <v>225</v>
      </c>
      <c r="H139" s="182">
        <v>4.0000000000000001E-3</v>
      </c>
      <c r="I139" s="183"/>
      <c r="J139" s="184">
        <f>ROUND(I139*H139,2)</f>
        <v>0</v>
      </c>
      <c r="K139" s="180" t="s">
        <v>169</v>
      </c>
      <c r="L139" s="185"/>
      <c r="M139" s="186" t="s">
        <v>19</v>
      </c>
      <c r="N139" s="187" t="s">
        <v>42</v>
      </c>
      <c r="P139" s="141">
        <f>O139*H139</f>
        <v>0</v>
      </c>
      <c r="Q139" s="141">
        <v>1</v>
      </c>
      <c r="R139" s="141">
        <f>Q139*H139</f>
        <v>4.0000000000000001E-3</v>
      </c>
      <c r="S139" s="141">
        <v>0</v>
      </c>
      <c r="T139" s="142">
        <f>S139*H139</f>
        <v>0</v>
      </c>
      <c r="AR139" s="143" t="s">
        <v>340</v>
      </c>
      <c r="AT139" s="143" t="s">
        <v>241</v>
      </c>
      <c r="AU139" s="143" t="s">
        <v>81</v>
      </c>
      <c r="AY139" s="18" t="s">
        <v>163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79</v>
      </c>
      <c r="BK139" s="144">
        <f>ROUND(I139*H139,2)</f>
        <v>0</v>
      </c>
      <c r="BL139" s="18" t="s">
        <v>266</v>
      </c>
      <c r="BM139" s="143" t="s">
        <v>341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623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2" customFormat="1" ht="10.199999999999999">
      <c r="B141" s="149"/>
      <c r="D141" s="150" t="s">
        <v>174</v>
      </c>
      <c r="E141" s="151" t="s">
        <v>19</v>
      </c>
      <c r="F141" s="152" t="s">
        <v>334</v>
      </c>
      <c r="H141" s="151" t="s">
        <v>19</v>
      </c>
      <c r="I141" s="153"/>
      <c r="L141" s="149"/>
      <c r="M141" s="154"/>
      <c r="T141" s="155"/>
      <c r="AT141" s="151" t="s">
        <v>174</v>
      </c>
      <c r="AU141" s="151" t="s">
        <v>81</v>
      </c>
      <c r="AV141" s="12" t="s">
        <v>79</v>
      </c>
      <c r="AW141" s="12" t="s">
        <v>33</v>
      </c>
      <c r="AX141" s="12" t="s">
        <v>71</v>
      </c>
      <c r="AY141" s="151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629</v>
      </c>
      <c r="H142" s="159">
        <v>4.0000000000000001E-3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4" customFormat="1" ht="10.199999999999999">
      <c r="B143" s="163"/>
      <c r="D143" s="150" t="s">
        <v>174</v>
      </c>
      <c r="E143" s="164" t="s">
        <v>19</v>
      </c>
      <c r="F143" s="165" t="s">
        <v>177</v>
      </c>
      <c r="H143" s="166">
        <v>4.0000000000000001E-3</v>
      </c>
      <c r="I143" s="167"/>
      <c r="L143" s="163"/>
      <c r="M143" s="168"/>
      <c r="T143" s="169"/>
      <c r="AT143" s="164" t="s">
        <v>174</v>
      </c>
      <c r="AU143" s="164" t="s">
        <v>81</v>
      </c>
      <c r="AV143" s="14" t="s">
        <v>170</v>
      </c>
      <c r="AW143" s="14" t="s">
        <v>33</v>
      </c>
      <c r="AX143" s="14" t="s">
        <v>79</v>
      </c>
      <c r="AY143" s="164" t="s">
        <v>163</v>
      </c>
    </row>
    <row r="144" spans="2:65" s="1" customFormat="1" ht="16.5" customHeight="1">
      <c r="B144" s="33"/>
      <c r="C144" s="178" t="s">
        <v>176</v>
      </c>
      <c r="D144" s="178" t="s">
        <v>241</v>
      </c>
      <c r="E144" s="179" t="s">
        <v>630</v>
      </c>
      <c r="F144" s="180" t="s">
        <v>631</v>
      </c>
      <c r="G144" s="181" t="s">
        <v>225</v>
      </c>
      <c r="H144" s="182">
        <v>2.5999999999999999E-2</v>
      </c>
      <c r="I144" s="183"/>
      <c r="J144" s="184">
        <f>ROUND(I144*H144,2)</f>
        <v>0</v>
      </c>
      <c r="K144" s="180" t="s">
        <v>244</v>
      </c>
      <c r="L144" s="185"/>
      <c r="M144" s="186" t="s">
        <v>19</v>
      </c>
      <c r="N144" s="187" t="s">
        <v>42</v>
      </c>
      <c r="P144" s="141">
        <f>O144*H144</f>
        <v>0</v>
      </c>
      <c r="Q144" s="141">
        <v>1</v>
      </c>
      <c r="R144" s="141">
        <f>Q144*H144</f>
        <v>2.5999999999999999E-2</v>
      </c>
      <c r="S144" s="141">
        <v>0</v>
      </c>
      <c r="T144" s="142">
        <f>S144*H144</f>
        <v>0</v>
      </c>
      <c r="AR144" s="143" t="s">
        <v>340</v>
      </c>
      <c r="AT144" s="143" t="s">
        <v>241</v>
      </c>
      <c r="AU144" s="143" t="s">
        <v>81</v>
      </c>
      <c r="AY144" s="18" t="s">
        <v>163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79</v>
      </c>
      <c r="BK144" s="144">
        <f>ROUND(I144*H144,2)</f>
        <v>0</v>
      </c>
      <c r="BL144" s="18" t="s">
        <v>266</v>
      </c>
      <c r="BM144" s="143" t="s">
        <v>632</v>
      </c>
    </row>
    <row r="145" spans="2:65" s="12" customFormat="1" ht="10.199999999999999">
      <c r="B145" s="149"/>
      <c r="D145" s="150" t="s">
        <v>174</v>
      </c>
      <c r="E145" s="151" t="s">
        <v>19</v>
      </c>
      <c r="F145" s="152" t="s">
        <v>623</v>
      </c>
      <c r="H145" s="151" t="s">
        <v>19</v>
      </c>
      <c r="I145" s="153"/>
      <c r="L145" s="149"/>
      <c r="M145" s="154"/>
      <c r="T145" s="155"/>
      <c r="AT145" s="151" t="s">
        <v>174</v>
      </c>
      <c r="AU145" s="151" t="s">
        <v>81</v>
      </c>
      <c r="AV145" s="12" t="s">
        <v>79</v>
      </c>
      <c r="AW145" s="12" t="s">
        <v>33</v>
      </c>
      <c r="AX145" s="12" t="s">
        <v>71</v>
      </c>
      <c r="AY145" s="151" t="s">
        <v>163</v>
      </c>
    </row>
    <row r="146" spans="2:65" s="12" customFormat="1" ht="10.199999999999999">
      <c r="B146" s="149"/>
      <c r="D146" s="150" t="s">
        <v>174</v>
      </c>
      <c r="E146" s="151" t="s">
        <v>19</v>
      </c>
      <c r="F146" s="152" t="s">
        <v>626</v>
      </c>
      <c r="H146" s="151" t="s">
        <v>19</v>
      </c>
      <c r="I146" s="153"/>
      <c r="L146" s="149"/>
      <c r="M146" s="154"/>
      <c r="T146" s="155"/>
      <c r="AT146" s="151" t="s">
        <v>174</v>
      </c>
      <c r="AU146" s="151" t="s">
        <v>81</v>
      </c>
      <c r="AV146" s="12" t="s">
        <v>79</v>
      </c>
      <c r="AW146" s="12" t="s">
        <v>33</v>
      </c>
      <c r="AX146" s="12" t="s">
        <v>71</v>
      </c>
      <c r="AY146" s="151" t="s">
        <v>163</v>
      </c>
    </row>
    <row r="147" spans="2:65" s="13" customFormat="1" ht="10.199999999999999">
      <c r="B147" s="156"/>
      <c r="D147" s="150" t="s">
        <v>174</v>
      </c>
      <c r="E147" s="157" t="s">
        <v>19</v>
      </c>
      <c r="F147" s="158" t="s">
        <v>633</v>
      </c>
      <c r="H147" s="159">
        <v>2.5999999999999999E-2</v>
      </c>
      <c r="I147" s="160"/>
      <c r="L147" s="156"/>
      <c r="M147" s="161"/>
      <c r="T147" s="162"/>
      <c r="AT147" s="157" t="s">
        <v>174</v>
      </c>
      <c r="AU147" s="157" t="s">
        <v>81</v>
      </c>
      <c r="AV147" s="13" t="s">
        <v>81</v>
      </c>
      <c r="AW147" s="13" t="s">
        <v>33</v>
      </c>
      <c r="AX147" s="13" t="s">
        <v>71</v>
      </c>
      <c r="AY147" s="157" t="s">
        <v>163</v>
      </c>
    </row>
    <row r="148" spans="2:65" s="14" customFormat="1" ht="10.199999999999999">
      <c r="B148" s="163"/>
      <c r="D148" s="150" t="s">
        <v>174</v>
      </c>
      <c r="E148" s="164" t="s">
        <v>19</v>
      </c>
      <c r="F148" s="165" t="s">
        <v>177</v>
      </c>
      <c r="H148" s="166">
        <v>2.5999999999999999E-2</v>
      </c>
      <c r="I148" s="167"/>
      <c r="L148" s="163"/>
      <c r="M148" s="168"/>
      <c r="T148" s="169"/>
      <c r="AT148" s="164" t="s">
        <v>174</v>
      </c>
      <c r="AU148" s="164" t="s">
        <v>81</v>
      </c>
      <c r="AV148" s="14" t="s">
        <v>170</v>
      </c>
      <c r="AW148" s="14" t="s">
        <v>33</v>
      </c>
      <c r="AX148" s="14" t="s">
        <v>79</v>
      </c>
      <c r="AY148" s="164" t="s">
        <v>163</v>
      </c>
    </row>
    <row r="149" spans="2:65" s="1" customFormat="1" ht="16.5" customHeight="1">
      <c r="B149" s="33"/>
      <c r="C149" s="178" t="s">
        <v>222</v>
      </c>
      <c r="D149" s="178" t="s">
        <v>241</v>
      </c>
      <c r="E149" s="179" t="s">
        <v>343</v>
      </c>
      <c r="F149" s="180" t="s">
        <v>344</v>
      </c>
      <c r="G149" s="181" t="s">
        <v>225</v>
      </c>
      <c r="H149" s="182">
        <v>1E-3</v>
      </c>
      <c r="I149" s="183"/>
      <c r="J149" s="184">
        <f>ROUND(I149*H149,2)</f>
        <v>0</v>
      </c>
      <c r="K149" s="180" t="s">
        <v>169</v>
      </c>
      <c r="L149" s="185"/>
      <c r="M149" s="186" t="s">
        <v>19</v>
      </c>
      <c r="N149" s="187" t="s">
        <v>42</v>
      </c>
      <c r="P149" s="141">
        <f>O149*H149</f>
        <v>0</v>
      </c>
      <c r="Q149" s="141">
        <v>1</v>
      </c>
      <c r="R149" s="141">
        <f>Q149*H149</f>
        <v>1E-3</v>
      </c>
      <c r="S149" s="141">
        <v>0</v>
      </c>
      <c r="T149" s="142">
        <f>S149*H149</f>
        <v>0</v>
      </c>
      <c r="AR149" s="143" t="s">
        <v>340</v>
      </c>
      <c r="AT149" s="143" t="s">
        <v>241</v>
      </c>
      <c r="AU149" s="143" t="s">
        <v>81</v>
      </c>
      <c r="AY149" s="18" t="s">
        <v>163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79</v>
      </c>
      <c r="BK149" s="144">
        <f>ROUND(I149*H149,2)</f>
        <v>0</v>
      </c>
      <c r="BL149" s="18" t="s">
        <v>266</v>
      </c>
      <c r="BM149" s="143" t="s">
        <v>345</v>
      </c>
    </row>
    <row r="150" spans="2:65" s="12" customFormat="1" ht="10.199999999999999">
      <c r="B150" s="149"/>
      <c r="D150" s="150" t="s">
        <v>174</v>
      </c>
      <c r="E150" s="151" t="s">
        <v>19</v>
      </c>
      <c r="F150" s="152" t="s">
        <v>623</v>
      </c>
      <c r="H150" s="151" t="s">
        <v>19</v>
      </c>
      <c r="I150" s="153"/>
      <c r="L150" s="149"/>
      <c r="M150" s="154"/>
      <c r="T150" s="155"/>
      <c r="AT150" s="151" t="s">
        <v>174</v>
      </c>
      <c r="AU150" s="151" t="s">
        <v>81</v>
      </c>
      <c r="AV150" s="12" t="s">
        <v>79</v>
      </c>
      <c r="AW150" s="12" t="s">
        <v>33</v>
      </c>
      <c r="AX150" s="12" t="s">
        <v>71</v>
      </c>
      <c r="AY150" s="151" t="s">
        <v>163</v>
      </c>
    </row>
    <row r="151" spans="2:65" s="12" customFormat="1" ht="10.199999999999999">
      <c r="B151" s="149"/>
      <c r="D151" s="150" t="s">
        <v>174</v>
      </c>
      <c r="E151" s="151" t="s">
        <v>19</v>
      </c>
      <c r="F151" s="152" t="s">
        <v>336</v>
      </c>
      <c r="H151" s="151" t="s">
        <v>19</v>
      </c>
      <c r="I151" s="153"/>
      <c r="L151" s="149"/>
      <c r="M151" s="154"/>
      <c r="T151" s="155"/>
      <c r="AT151" s="151" t="s">
        <v>174</v>
      </c>
      <c r="AU151" s="151" t="s">
        <v>81</v>
      </c>
      <c r="AV151" s="12" t="s">
        <v>79</v>
      </c>
      <c r="AW151" s="12" t="s">
        <v>33</v>
      </c>
      <c r="AX151" s="12" t="s">
        <v>71</v>
      </c>
      <c r="AY151" s="151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634</v>
      </c>
      <c r="H152" s="159">
        <v>1E-3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4" customFormat="1" ht="10.199999999999999">
      <c r="B153" s="163"/>
      <c r="D153" s="150" t="s">
        <v>174</v>
      </c>
      <c r="E153" s="164" t="s">
        <v>19</v>
      </c>
      <c r="F153" s="165" t="s">
        <v>177</v>
      </c>
      <c r="H153" s="166">
        <v>1E-3</v>
      </c>
      <c r="I153" s="167"/>
      <c r="L153" s="163"/>
      <c r="M153" s="168"/>
      <c r="T153" s="169"/>
      <c r="AT153" s="164" t="s">
        <v>174</v>
      </c>
      <c r="AU153" s="164" t="s">
        <v>81</v>
      </c>
      <c r="AV153" s="14" t="s">
        <v>170</v>
      </c>
      <c r="AW153" s="14" t="s">
        <v>33</v>
      </c>
      <c r="AX153" s="14" t="s">
        <v>79</v>
      </c>
      <c r="AY153" s="164" t="s">
        <v>163</v>
      </c>
    </row>
    <row r="154" spans="2:65" s="1" customFormat="1" ht="24.15" customHeight="1">
      <c r="B154" s="33"/>
      <c r="C154" s="132" t="s">
        <v>231</v>
      </c>
      <c r="D154" s="132" t="s">
        <v>165</v>
      </c>
      <c r="E154" s="133" t="s">
        <v>347</v>
      </c>
      <c r="F154" s="134" t="s">
        <v>348</v>
      </c>
      <c r="G154" s="135" t="s">
        <v>225</v>
      </c>
      <c r="H154" s="136">
        <v>3.3000000000000002E-2</v>
      </c>
      <c r="I154" s="137"/>
      <c r="J154" s="138">
        <f>ROUND(I154*H154,2)</f>
        <v>0</v>
      </c>
      <c r="K154" s="134" t="s">
        <v>169</v>
      </c>
      <c r="L154" s="33"/>
      <c r="M154" s="139" t="s">
        <v>19</v>
      </c>
      <c r="N154" s="140" t="s">
        <v>42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266</v>
      </c>
      <c r="AT154" s="143" t="s">
        <v>165</v>
      </c>
      <c r="AU154" s="143" t="s">
        <v>81</v>
      </c>
      <c r="AY154" s="18" t="s">
        <v>163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0</v>
      </c>
      <c r="BL154" s="18" t="s">
        <v>266</v>
      </c>
      <c r="BM154" s="143" t="s">
        <v>349</v>
      </c>
    </row>
    <row r="155" spans="2:65" s="1" customFormat="1" ht="10.199999999999999">
      <c r="B155" s="33"/>
      <c r="D155" s="145" t="s">
        <v>172</v>
      </c>
      <c r="F155" s="146" t="s">
        <v>350</v>
      </c>
      <c r="I155" s="147"/>
      <c r="L155" s="33"/>
      <c r="M155" s="148"/>
      <c r="T155" s="54"/>
      <c r="AT155" s="18" t="s">
        <v>172</v>
      </c>
      <c r="AU155" s="18" t="s">
        <v>81</v>
      </c>
    </row>
    <row r="156" spans="2:65" s="11" customFormat="1" ht="22.8" customHeight="1">
      <c r="B156" s="120"/>
      <c r="D156" s="121" t="s">
        <v>70</v>
      </c>
      <c r="E156" s="130" t="s">
        <v>351</v>
      </c>
      <c r="F156" s="130" t="s">
        <v>352</v>
      </c>
      <c r="I156" s="123"/>
      <c r="J156" s="131">
        <f>BK156</f>
        <v>0</v>
      </c>
      <c r="L156" s="120"/>
      <c r="M156" s="125"/>
      <c r="P156" s="126">
        <f>SUM(P157:P180)</f>
        <v>0</v>
      </c>
      <c r="R156" s="126">
        <f>SUM(R157:R180)</f>
        <v>2.1480900000000001E-3</v>
      </c>
      <c r="T156" s="127">
        <f>SUM(T157:T180)</f>
        <v>0</v>
      </c>
      <c r="AR156" s="121" t="s">
        <v>81</v>
      </c>
      <c r="AT156" s="128" t="s">
        <v>70</v>
      </c>
      <c r="AU156" s="128" t="s">
        <v>79</v>
      </c>
      <c r="AY156" s="121" t="s">
        <v>163</v>
      </c>
      <c r="BK156" s="129">
        <f>SUM(BK157:BK180)</f>
        <v>0</v>
      </c>
    </row>
    <row r="157" spans="2:65" s="1" customFormat="1" ht="24.15" customHeight="1">
      <c r="B157" s="33"/>
      <c r="C157" s="132" t="s">
        <v>236</v>
      </c>
      <c r="D157" s="132" t="s">
        <v>165</v>
      </c>
      <c r="E157" s="133" t="s">
        <v>353</v>
      </c>
      <c r="F157" s="134" t="s">
        <v>354</v>
      </c>
      <c r="G157" s="135" t="s">
        <v>185</v>
      </c>
      <c r="H157" s="136">
        <v>1.113</v>
      </c>
      <c r="I157" s="137"/>
      <c r="J157" s="138">
        <f>ROUND(I157*H157,2)</f>
        <v>0</v>
      </c>
      <c r="K157" s="134" t="s">
        <v>169</v>
      </c>
      <c r="L157" s="33"/>
      <c r="M157" s="139" t="s">
        <v>19</v>
      </c>
      <c r="N157" s="140" t="s">
        <v>42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266</v>
      </c>
      <c r="AT157" s="143" t="s">
        <v>165</v>
      </c>
      <c r="AU157" s="143" t="s">
        <v>81</v>
      </c>
      <c r="AY157" s="18" t="s">
        <v>163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79</v>
      </c>
      <c r="BK157" s="144">
        <f>ROUND(I157*H157,2)</f>
        <v>0</v>
      </c>
      <c r="BL157" s="18" t="s">
        <v>266</v>
      </c>
      <c r="BM157" s="143" t="s">
        <v>355</v>
      </c>
    </row>
    <row r="158" spans="2:65" s="1" customFormat="1" ht="10.199999999999999">
      <c r="B158" s="33"/>
      <c r="D158" s="145" t="s">
        <v>172</v>
      </c>
      <c r="F158" s="146" t="s">
        <v>356</v>
      </c>
      <c r="I158" s="147"/>
      <c r="L158" s="33"/>
      <c r="M158" s="148"/>
      <c r="T158" s="54"/>
      <c r="AT158" s="18" t="s">
        <v>172</v>
      </c>
      <c r="AU158" s="18" t="s">
        <v>81</v>
      </c>
    </row>
    <row r="159" spans="2:65" s="12" customFormat="1" ht="10.199999999999999">
      <c r="B159" s="149"/>
      <c r="D159" s="150" t="s">
        <v>174</v>
      </c>
      <c r="E159" s="151" t="s">
        <v>19</v>
      </c>
      <c r="F159" s="152" t="s">
        <v>623</v>
      </c>
      <c r="H159" s="151" t="s">
        <v>19</v>
      </c>
      <c r="I159" s="153"/>
      <c r="L159" s="149"/>
      <c r="M159" s="154"/>
      <c r="T159" s="155"/>
      <c r="AT159" s="151" t="s">
        <v>174</v>
      </c>
      <c r="AU159" s="151" t="s">
        <v>81</v>
      </c>
      <c r="AV159" s="12" t="s">
        <v>79</v>
      </c>
      <c r="AW159" s="12" t="s">
        <v>33</v>
      </c>
      <c r="AX159" s="12" t="s">
        <v>71</v>
      </c>
      <c r="AY159" s="151" t="s">
        <v>163</v>
      </c>
    </row>
    <row r="160" spans="2:65" s="12" customFormat="1" ht="10.199999999999999">
      <c r="B160" s="149"/>
      <c r="D160" s="150" t="s">
        <v>174</v>
      </c>
      <c r="E160" s="151" t="s">
        <v>19</v>
      </c>
      <c r="F160" s="152" t="s">
        <v>334</v>
      </c>
      <c r="H160" s="151" t="s">
        <v>19</v>
      </c>
      <c r="I160" s="153"/>
      <c r="L160" s="149"/>
      <c r="M160" s="154"/>
      <c r="T160" s="155"/>
      <c r="AT160" s="151" t="s">
        <v>174</v>
      </c>
      <c r="AU160" s="151" t="s">
        <v>81</v>
      </c>
      <c r="AV160" s="12" t="s">
        <v>79</v>
      </c>
      <c r="AW160" s="12" t="s">
        <v>33</v>
      </c>
      <c r="AX160" s="12" t="s">
        <v>71</v>
      </c>
      <c r="AY160" s="151" t="s">
        <v>163</v>
      </c>
    </row>
    <row r="161" spans="2:65" s="13" customFormat="1" ht="10.199999999999999">
      <c r="B161" s="156"/>
      <c r="D161" s="150" t="s">
        <v>174</v>
      </c>
      <c r="E161" s="157" t="s">
        <v>19</v>
      </c>
      <c r="F161" s="158" t="s">
        <v>635</v>
      </c>
      <c r="H161" s="159">
        <v>0.13800000000000001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33</v>
      </c>
      <c r="AX161" s="13" t="s">
        <v>71</v>
      </c>
      <c r="AY161" s="157" t="s">
        <v>163</v>
      </c>
    </row>
    <row r="162" spans="2:65" s="12" customFormat="1" ht="10.199999999999999">
      <c r="B162" s="149"/>
      <c r="D162" s="150" t="s">
        <v>174</v>
      </c>
      <c r="E162" s="151" t="s">
        <v>19</v>
      </c>
      <c r="F162" s="152" t="s">
        <v>636</v>
      </c>
      <c r="H162" s="151" t="s">
        <v>19</v>
      </c>
      <c r="I162" s="153"/>
      <c r="L162" s="149"/>
      <c r="M162" s="154"/>
      <c r="T162" s="155"/>
      <c r="AT162" s="151" t="s">
        <v>174</v>
      </c>
      <c r="AU162" s="151" t="s">
        <v>81</v>
      </c>
      <c r="AV162" s="12" t="s">
        <v>79</v>
      </c>
      <c r="AW162" s="12" t="s">
        <v>33</v>
      </c>
      <c r="AX162" s="12" t="s">
        <v>71</v>
      </c>
      <c r="AY162" s="151" t="s">
        <v>163</v>
      </c>
    </row>
    <row r="163" spans="2:65" s="13" customFormat="1" ht="10.199999999999999">
      <c r="B163" s="156"/>
      <c r="D163" s="150" t="s">
        <v>174</v>
      </c>
      <c r="E163" s="157" t="s">
        <v>19</v>
      </c>
      <c r="F163" s="158" t="s">
        <v>637</v>
      </c>
      <c r="H163" s="159">
        <v>0.97499999999999998</v>
      </c>
      <c r="I163" s="160"/>
      <c r="L163" s="156"/>
      <c r="M163" s="161"/>
      <c r="T163" s="162"/>
      <c r="AT163" s="157" t="s">
        <v>174</v>
      </c>
      <c r="AU163" s="157" t="s">
        <v>81</v>
      </c>
      <c r="AV163" s="13" t="s">
        <v>81</v>
      </c>
      <c r="AW163" s="13" t="s">
        <v>33</v>
      </c>
      <c r="AX163" s="13" t="s">
        <v>71</v>
      </c>
      <c r="AY163" s="157" t="s">
        <v>163</v>
      </c>
    </row>
    <row r="164" spans="2:65" s="14" customFormat="1" ht="10.199999999999999">
      <c r="B164" s="163"/>
      <c r="D164" s="150" t="s">
        <v>174</v>
      </c>
      <c r="E164" s="164" t="s">
        <v>19</v>
      </c>
      <c r="F164" s="165" t="s">
        <v>177</v>
      </c>
      <c r="H164" s="166">
        <v>1.113</v>
      </c>
      <c r="I164" s="167"/>
      <c r="L164" s="163"/>
      <c r="M164" s="168"/>
      <c r="T164" s="169"/>
      <c r="AT164" s="164" t="s">
        <v>174</v>
      </c>
      <c r="AU164" s="164" t="s">
        <v>81</v>
      </c>
      <c r="AV164" s="14" t="s">
        <v>170</v>
      </c>
      <c r="AW164" s="14" t="s">
        <v>33</v>
      </c>
      <c r="AX164" s="14" t="s">
        <v>79</v>
      </c>
      <c r="AY164" s="164" t="s">
        <v>163</v>
      </c>
    </row>
    <row r="165" spans="2:65" s="1" customFormat="1" ht="16.5" customHeight="1">
      <c r="B165" s="33"/>
      <c r="C165" s="132" t="s">
        <v>8</v>
      </c>
      <c r="D165" s="132" t="s">
        <v>165</v>
      </c>
      <c r="E165" s="133" t="s">
        <v>358</v>
      </c>
      <c r="F165" s="134" t="s">
        <v>359</v>
      </c>
      <c r="G165" s="135" t="s">
        <v>185</v>
      </c>
      <c r="H165" s="136">
        <v>1.113</v>
      </c>
      <c r="I165" s="137"/>
      <c r="J165" s="138">
        <f>ROUND(I165*H165,2)</f>
        <v>0</v>
      </c>
      <c r="K165" s="134" t="s">
        <v>169</v>
      </c>
      <c r="L165" s="33"/>
      <c r="M165" s="139" t="s">
        <v>19</v>
      </c>
      <c r="N165" s="140" t="s">
        <v>42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266</v>
      </c>
      <c r="AT165" s="143" t="s">
        <v>165</v>
      </c>
      <c r="AU165" s="143" t="s">
        <v>81</v>
      </c>
      <c r="AY165" s="18" t="s">
        <v>163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79</v>
      </c>
      <c r="BK165" s="144">
        <f>ROUND(I165*H165,2)</f>
        <v>0</v>
      </c>
      <c r="BL165" s="18" t="s">
        <v>266</v>
      </c>
      <c r="BM165" s="143" t="s">
        <v>360</v>
      </c>
    </row>
    <row r="166" spans="2:65" s="1" customFormat="1" ht="10.199999999999999">
      <c r="B166" s="33"/>
      <c r="D166" s="145" t="s">
        <v>172</v>
      </c>
      <c r="F166" s="146" t="s">
        <v>361</v>
      </c>
      <c r="I166" s="147"/>
      <c r="L166" s="33"/>
      <c r="M166" s="148"/>
      <c r="T166" s="54"/>
      <c r="AT166" s="18" t="s">
        <v>172</v>
      </c>
      <c r="AU166" s="18" t="s">
        <v>81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623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2" customFormat="1" ht="10.199999999999999">
      <c r="B168" s="149"/>
      <c r="D168" s="150" t="s">
        <v>174</v>
      </c>
      <c r="E168" s="151" t="s">
        <v>19</v>
      </c>
      <c r="F168" s="152" t="s">
        <v>334</v>
      </c>
      <c r="H168" s="151" t="s">
        <v>19</v>
      </c>
      <c r="I168" s="153"/>
      <c r="L168" s="149"/>
      <c r="M168" s="154"/>
      <c r="T168" s="155"/>
      <c r="AT168" s="151" t="s">
        <v>174</v>
      </c>
      <c r="AU168" s="151" t="s">
        <v>81</v>
      </c>
      <c r="AV168" s="12" t="s">
        <v>79</v>
      </c>
      <c r="AW168" s="12" t="s">
        <v>33</v>
      </c>
      <c r="AX168" s="12" t="s">
        <v>71</v>
      </c>
      <c r="AY168" s="151" t="s">
        <v>163</v>
      </c>
    </row>
    <row r="169" spans="2:65" s="13" customFormat="1" ht="10.199999999999999">
      <c r="B169" s="156"/>
      <c r="D169" s="150" t="s">
        <v>174</v>
      </c>
      <c r="E169" s="157" t="s">
        <v>19</v>
      </c>
      <c r="F169" s="158" t="s">
        <v>635</v>
      </c>
      <c r="H169" s="159">
        <v>0.13800000000000001</v>
      </c>
      <c r="I169" s="160"/>
      <c r="L169" s="156"/>
      <c r="M169" s="161"/>
      <c r="T169" s="162"/>
      <c r="AT169" s="157" t="s">
        <v>174</v>
      </c>
      <c r="AU169" s="157" t="s">
        <v>81</v>
      </c>
      <c r="AV169" s="13" t="s">
        <v>81</v>
      </c>
      <c r="AW169" s="13" t="s">
        <v>33</v>
      </c>
      <c r="AX169" s="13" t="s">
        <v>71</v>
      </c>
      <c r="AY169" s="157" t="s">
        <v>163</v>
      </c>
    </row>
    <row r="170" spans="2:65" s="12" customFormat="1" ht="10.199999999999999">
      <c r="B170" s="149"/>
      <c r="D170" s="150" t="s">
        <v>174</v>
      </c>
      <c r="E170" s="151" t="s">
        <v>19</v>
      </c>
      <c r="F170" s="152" t="s">
        <v>636</v>
      </c>
      <c r="H170" s="151" t="s">
        <v>19</v>
      </c>
      <c r="I170" s="153"/>
      <c r="L170" s="149"/>
      <c r="M170" s="154"/>
      <c r="T170" s="155"/>
      <c r="AT170" s="151" t="s">
        <v>174</v>
      </c>
      <c r="AU170" s="151" t="s">
        <v>81</v>
      </c>
      <c r="AV170" s="12" t="s">
        <v>79</v>
      </c>
      <c r="AW170" s="12" t="s">
        <v>33</v>
      </c>
      <c r="AX170" s="12" t="s">
        <v>71</v>
      </c>
      <c r="AY170" s="151" t="s">
        <v>163</v>
      </c>
    </row>
    <row r="171" spans="2:65" s="13" customFormat="1" ht="10.199999999999999">
      <c r="B171" s="156"/>
      <c r="D171" s="150" t="s">
        <v>174</v>
      </c>
      <c r="E171" s="157" t="s">
        <v>19</v>
      </c>
      <c r="F171" s="158" t="s">
        <v>637</v>
      </c>
      <c r="H171" s="159">
        <v>0.97499999999999998</v>
      </c>
      <c r="I171" s="160"/>
      <c r="L171" s="156"/>
      <c r="M171" s="161"/>
      <c r="T171" s="162"/>
      <c r="AT171" s="157" t="s">
        <v>174</v>
      </c>
      <c r="AU171" s="157" t="s">
        <v>81</v>
      </c>
      <c r="AV171" s="13" t="s">
        <v>81</v>
      </c>
      <c r="AW171" s="13" t="s">
        <v>33</v>
      </c>
      <c r="AX171" s="13" t="s">
        <v>71</v>
      </c>
      <c r="AY171" s="157" t="s">
        <v>163</v>
      </c>
    </row>
    <row r="172" spans="2:65" s="14" customFormat="1" ht="10.199999999999999">
      <c r="B172" s="163"/>
      <c r="D172" s="150" t="s">
        <v>174</v>
      </c>
      <c r="E172" s="164" t="s">
        <v>19</v>
      </c>
      <c r="F172" s="165" t="s">
        <v>177</v>
      </c>
      <c r="H172" s="166">
        <v>1.113</v>
      </c>
      <c r="I172" s="167"/>
      <c r="L172" s="163"/>
      <c r="M172" s="168"/>
      <c r="T172" s="169"/>
      <c r="AT172" s="164" t="s">
        <v>174</v>
      </c>
      <c r="AU172" s="164" t="s">
        <v>81</v>
      </c>
      <c r="AV172" s="14" t="s">
        <v>170</v>
      </c>
      <c r="AW172" s="14" t="s">
        <v>33</v>
      </c>
      <c r="AX172" s="14" t="s">
        <v>79</v>
      </c>
      <c r="AY172" s="164" t="s">
        <v>163</v>
      </c>
    </row>
    <row r="173" spans="2:65" s="1" customFormat="1" ht="16.5" customHeight="1">
      <c r="B173" s="33"/>
      <c r="C173" s="132" t="s">
        <v>248</v>
      </c>
      <c r="D173" s="132" t="s">
        <v>165</v>
      </c>
      <c r="E173" s="133" t="s">
        <v>362</v>
      </c>
      <c r="F173" s="134" t="s">
        <v>363</v>
      </c>
      <c r="G173" s="135" t="s">
        <v>185</v>
      </c>
      <c r="H173" s="136">
        <v>1.113</v>
      </c>
      <c r="I173" s="137"/>
      <c r="J173" s="138">
        <f>ROUND(I173*H173,2)</f>
        <v>0</v>
      </c>
      <c r="K173" s="134" t="s">
        <v>169</v>
      </c>
      <c r="L173" s="33"/>
      <c r="M173" s="139" t="s">
        <v>19</v>
      </c>
      <c r="N173" s="140" t="s">
        <v>42</v>
      </c>
      <c r="P173" s="141">
        <f>O173*H173</f>
        <v>0</v>
      </c>
      <c r="Q173" s="141">
        <v>1.9300000000000001E-3</v>
      </c>
      <c r="R173" s="141">
        <f>Q173*H173</f>
        <v>2.1480900000000001E-3</v>
      </c>
      <c r="S173" s="141">
        <v>0</v>
      </c>
      <c r="T173" s="142">
        <f>S173*H173</f>
        <v>0</v>
      </c>
      <c r="AR173" s="143" t="s">
        <v>266</v>
      </c>
      <c r="AT173" s="143" t="s">
        <v>165</v>
      </c>
      <c r="AU173" s="143" t="s">
        <v>81</v>
      </c>
      <c r="AY173" s="18" t="s">
        <v>163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79</v>
      </c>
      <c r="BK173" s="144">
        <f>ROUND(I173*H173,2)</f>
        <v>0</v>
      </c>
      <c r="BL173" s="18" t="s">
        <v>266</v>
      </c>
      <c r="BM173" s="143" t="s">
        <v>364</v>
      </c>
    </row>
    <row r="174" spans="2:65" s="1" customFormat="1" ht="10.199999999999999">
      <c r="B174" s="33"/>
      <c r="D174" s="145" t="s">
        <v>172</v>
      </c>
      <c r="F174" s="146" t="s">
        <v>365</v>
      </c>
      <c r="I174" s="147"/>
      <c r="L174" s="33"/>
      <c r="M174" s="148"/>
      <c r="T174" s="54"/>
      <c r="AT174" s="18" t="s">
        <v>172</v>
      </c>
      <c r="AU174" s="18" t="s">
        <v>81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623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2" customFormat="1" ht="10.199999999999999">
      <c r="B176" s="149"/>
      <c r="D176" s="150" t="s">
        <v>174</v>
      </c>
      <c r="E176" s="151" t="s">
        <v>19</v>
      </c>
      <c r="F176" s="152" t="s">
        <v>334</v>
      </c>
      <c r="H176" s="151" t="s">
        <v>19</v>
      </c>
      <c r="I176" s="153"/>
      <c r="L176" s="149"/>
      <c r="M176" s="154"/>
      <c r="T176" s="155"/>
      <c r="AT176" s="151" t="s">
        <v>174</v>
      </c>
      <c r="AU176" s="151" t="s">
        <v>81</v>
      </c>
      <c r="AV176" s="12" t="s">
        <v>79</v>
      </c>
      <c r="AW176" s="12" t="s">
        <v>33</v>
      </c>
      <c r="AX176" s="12" t="s">
        <v>71</v>
      </c>
      <c r="AY176" s="151" t="s">
        <v>163</v>
      </c>
    </row>
    <row r="177" spans="2:65" s="13" customFormat="1" ht="10.199999999999999">
      <c r="B177" s="156"/>
      <c r="D177" s="150" t="s">
        <v>174</v>
      </c>
      <c r="E177" s="157" t="s">
        <v>19</v>
      </c>
      <c r="F177" s="158" t="s">
        <v>635</v>
      </c>
      <c r="H177" s="159">
        <v>0.13800000000000001</v>
      </c>
      <c r="I177" s="160"/>
      <c r="L177" s="156"/>
      <c r="M177" s="161"/>
      <c r="T177" s="162"/>
      <c r="AT177" s="157" t="s">
        <v>174</v>
      </c>
      <c r="AU177" s="157" t="s">
        <v>81</v>
      </c>
      <c r="AV177" s="13" t="s">
        <v>81</v>
      </c>
      <c r="AW177" s="13" t="s">
        <v>33</v>
      </c>
      <c r="AX177" s="13" t="s">
        <v>71</v>
      </c>
      <c r="AY177" s="157" t="s">
        <v>163</v>
      </c>
    </row>
    <row r="178" spans="2:65" s="12" customFormat="1" ht="10.199999999999999">
      <c r="B178" s="149"/>
      <c r="D178" s="150" t="s">
        <v>174</v>
      </c>
      <c r="E178" s="151" t="s">
        <v>19</v>
      </c>
      <c r="F178" s="152" t="s">
        <v>636</v>
      </c>
      <c r="H178" s="151" t="s">
        <v>19</v>
      </c>
      <c r="I178" s="153"/>
      <c r="L178" s="149"/>
      <c r="M178" s="154"/>
      <c r="T178" s="155"/>
      <c r="AT178" s="151" t="s">
        <v>174</v>
      </c>
      <c r="AU178" s="151" t="s">
        <v>81</v>
      </c>
      <c r="AV178" s="12" t="s">
        <v>79</v>
      </c>
      <c r="AW178" s="12" t="s">
        <v>33</v>
      </c>
      <c r="AX178" s="12" t="s">
        <v>71</v>
      </c>
      <c r="AY178" s="151" t="s">
        <v>163</v>
      </c>
    </row>
    <row r="179" spans="2:65" s="13" customFormat="1" ht="10.199999999999999">
      <c r="B179" s="156"/>
      <c r="D179" s="150" t="s">
        <v>174</v>
      </c>
      <c r="E179" s="157" t="s">
        <v>19</v>
      </c>
      <c r="F179" s="158" t="s">
        <v>637</v>
      </c>
      <c r="H179" s="159">
        <v>0.97499999999999998</v>
      </c>
      <c r="I179" s="160"/>
      <c r="L179" s="156"/>
      <c r="M179" s="161"/>
      <c r="T179" s="162"/>
      <c r="AT179" s="157" t="s">
        <v>174</v>
      </c>
      <c r="AU179" s="157" t="s">
        <v>81</v>
      </c>
      <c r="AV179" s="13" t="s">
        <v>81</v>
      </c>
      <c r="AW179" s="13" t="s">
        <v>33</v>
      </c>
      <c r="AX179" s="13" t="s">
        <v>71</v>
      </c>
      <c r="AY179" s="157" t="s">
        <v>163</v>
      </c>
    </row>
    <row r="180" spans="2:65" s="14" customFormat="1" ht="10.199999999999999">
      <c r="B180" s="163"/>
      <c r="D180" s="150" t="s">
        <v>174</v>
      </c>
      <c r="E180" s="164" t="s">
        <v>19</v>
      </c>
      <c r="F180" s="165" t="s">
        <v>177</v>
      </c>
      <c r="H180" s="166">
        <v>1.113</v>
      </c>
      <c r="I180" s="167"/>
      <c r="L180" s="163"/>
      <c r="M180" s="168"/>
      <c r="T180" s="169"/>
      <c r="AT180" s="164" t="s">
        <v>174</v>
      </c>
      <c r="AU180" s="164" t="s">
        <v>81</v>
      </c>
      <c r="AV180" s="14" t="s">
        <v>170</v>
      </c>
      <c r="AW180" s="14" t="s">
        <v>33</v>
      </c>
      <c r="AX180" s="14" t="s">
        <v>79</v>
      </c>
      <c r="AY180" s="164" t="s">
        <v>163</v>
      </c>
    </row>
    <row r="181" spans="2:65" s="11" customFormat="1" ht="25.95" customHeight="1">
      <c r="B181" s="120"/>
      <c r="D181" s="121" t="s">
        <v>70</v>
      </c>
      <c r="E181" s="122" t="s">
        <v>281</v>
      </c>
      <c r="F181" s="122" t="s">
        <v>282</v>
      </c>
      <c r="I181" s="123"/>
      <c r="J181" s="124">
        <f>BK181</f>
        <v>0</v>
      </c>
      <c r="L181" s="120"/>
      <c r="M181" s="125"/>
      <c r="P181" s="126">
        <f>P182</f>
        <v>0</v>
      </c>
      <c r="R181" s="126">
        <f>R182</f>
        <v>0</v>
      </c>
      <c r="T181" s="127">
        <f>T182</f>
        <v>0</v>
      </c>
      <c r="AR181" s="121" t="s">
        <v>195</v>
      </c>
      <c r="AT181" s="128" t="s">
        <v>70</v>
      </c>
      <c r="AU181" s="128" t="s">
        <v>71</v>
      </c>
      <c r="AY181" s="121" t="s">
        <v>163</v>
      </c>
      <c r="BK181" s="129">
        <f>BK182</f>
        <v>0</v>
      </c>
    </row>
    <row r="182" spans="2:65" s="1" customFormat="1" ht="16.5" customHeight="1">
      <c r="B182" s="33"/>
      <c r="C182" s="132" t="s">
        <v>254</v>
      </c>
      <c r="D182" s="132" t="s">
        <v>165</v>
      </c>
      <c r="E182" s="133" t="s">
        <v>284</v>
      </c>
      <c r="F182" s="134" t="s">
        <v>285</v>
      </c>
      <c r="G182" s="135" t="s">
        <v>286</v>
      </c>
      <c r="H182" s="188"/>
      <c r="I182" s="137"/>
      <c r="J182" s="138">
        <f>ROUND(I182*H182,2)</f>
        <v>0</v>
      </c>
      <c r="K182" s="134" t="s">
        <v>19</v>
      </c>
      <c r="L182" s="33"/>
      <c r="M182" s="189" t="s">
        <v>19</v>
      </c>
      <c r="N182" s="190" t="s">
        <v>42</v>
      </c>
      <c r="O182" s="191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AR182" s="143" t="s">
        <v>170</v>
      </c>
      <c r="AT182" s="143" t="s">
        <v>165</v>
      </c>
      <c r="AU182" s="143" t="s">
        <v>79</v>
      </c>
      <c r="AY182" s="18" t="s">
        <v>163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79</v>
      </c>
      <c r="BK182" s="144">
        <f>ROUND(I182*H182,2)</f>
        <v>0</v>
      </c>
      <c r="BL182" s="18" t="s">
        <v>170</v>
      </c>
      <c r="BM182" s="143" t="s">
        <v>366</v>
      </c>
    </row>
    <row r="183" spans="2:65" s="1" customFormat="1" ht="6.9" customHeight="1">
      <c r="B183" s="42"/>
      <c r="C183" s="43"/>
      <c r="D183" s="43"/>
      <c r="E183" s="43"/>
      <c r="F183" s="43"/>
      <c r="G183" s="43"/>
      <c r="H183" s="43"/>
      <c r="I183" s="43"/>
      <c r="J183" s="43"/>
      <c r="K183" s="43"/>
      <c r="L183" s="33"/>
    </row>
  </sheetData>
  <sheetProtection algorithmName="SHA-512" hashValue="N34ukqVhWo+kENx+4X5UFE00GJ3w+0IhYDiowgg7AbQevAGnct0yGUv9PCADPmwYWjNQkiS3BXJaJKbftuWrCg==" saltValue="xO8iZ9sjIJSRJ9RDkv0jn7YsFUo2h4NhlX42MU/w8jcbKms1cJa2hu+R5YVyOhneN89O/5HJ7JrklAQgBU633w==" spinCount="100000" sheet="1" objects="1" scenarios="1" formatColumns="0" formatRows="0" autoFilter="0"/>
  <autoFilter ref="C91:K182" xr:uid="{00000000-0009-0000-0000-000007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700-000000000000}"/>
    <hyperlink ref="F103" r:id="rId2" xr:uid="{00000000-0004-0000-0700-000001000000}"/>
    <hyperlink ref="F110" r:id="rId3" xr:uid="{00000000-0004-0000-0700-000002000000}"/>
    <hyperlink ref="F117" r:id="rId4" xr:uid="{00000000-0004-0000-0700-000003000000}"/>
    <hyperlink ref="F126" r:id="rId5" xr:uid="{00000000-0004-0000-0700-000004000000}"/>
    <hyperlink ref="F130" r:id="rId6" xr:uid="{00000000-0004-0000-0700-000005000000}"/>
    <hyperlink ref="F155" r:id="rId7" xr:uid="{00000000-0004-0000-0700-000006000000}"/>
    <hyperlink ref="F158" r:id="rId8" xr:uid="{00000000-0004-0000-0700-000007000000}"/>
    <hyperlink ref="F166" r:id="rId9" xr:uid="{00000000-0004-0000-0700-000008000000}"/>
    <hyperlink ref="F174" r:id="rId10" xr:uid="{00000000-0004-0000-07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5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" customHeight="1">
      <c r="B4" s="21"/>
      <c r="D4" s="22" t="s">
        <v>137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Novostavba skateparkového hřiště, Bystřice pod Hostýnem revize</v>
      </c>
      <c r="F7" s="324"/>
      <c r="G7" s="324"/>
      <c r="H7" s="324"/>
      <c r="L7" s="21"/>
    </row>
    <row r="8" spans="2:46" ht="12" customHeight="1">
      <c r="B8" s="21"/>
      <c r="D8" s="28" t="s">
        <v>138</v>
      </c>
      <c r="L8" s="21"/>
    </row>
    <row r="9" spans="2:46" s="1" customFormat="1" ht="16.5" customHeight="1">
      <c r="B9" s="33"/>
      <c r="E9" s="323" t="s">
        <v>288</v>
      </c>
      <c r="F9" s="325"/>
      <c r="G9" s="325"/>
      <c r="H9" s="325"/>
      <c r="L9" s="33"/>
    </row>
    <row r="10" spans="2:46" s="1" customFormat="1" ht="12" customHeight="1">
      <c r="B10" s="33"/>
      <c r="D10" s="28" t="s">
        <v>289</v>
      </c>
      <c r="L10" s="33"/>
    </row>
    <row r="11" spans="2:46" s="1" customFormat="1" ht="16.5" customHeight="1">
      <c r="B11" s="33"/>
      <c r="E11" s="287" t="s">
        <v>638</v>
      </c>
      <c r="F11" s="325"/>
      <c r="G11" s="325"/>
      <c r="H11" s="325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9. 3. 2026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6" t="str">
        <f>'Rekapitulace stavby'!E14</f>
        <v>Vyplň údaj</v>
      </c>
      <c r="F20" s="293"/>
      <c r="G20" s="293"/>
      <c r="H20" s="293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19</v>
      </c>
      <c r="L22" s="33"/>
    </row>
    <row r="23" spans="2:12" s="1" customFormat="1" ht="18" customHeight="1">
      <c r="B23" s="33"/>
      <c r="E23" s="26" t="s">
        <v>32</v>
      </c>
      <c r="I23" s="28" t="s">
        <v>28</v>
      </c>
      <c r="J23" s="26" t="s">
        <v>19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34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92"/>
      <c r="E29" s="298" t="s">
        <v>19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37</v>
      </c>
      <c r="J32" s="64">
        <f>ROUND(J96,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84">
        <f>ROUND((SUM(BE96:BE349)),  2)</f>
        <v>0</v>
      </c>
      <c r="I35" s="94">
        <v>0.21</v>
      </c>
      <c r="J35" s="84">
        <f>ROUND(((SUM(BE96:BE349))*I35),  2)</f>
        <v>0</v>
      </c>
      <c r="L35" s="33"/>
    </row>
    <row r="36" spans="2:12" s="1" customFormat="1" ht="14.4" customHeight="1">
      <c r="B36" s="33"/>
      <c r="E36" s="28" t="s">
        <v>43</v>
      </c>
      <c r="F36" s="84">
        <f>ROUND((SUM(BF96:BF349)),  2)</f>
        <v>0</v>
      </c>
      <c r="I36" s="94">
        <v>0.12</v>
      </c>
      <c r="J36" s="84">
        <f>ROUND(((SUM(BF96:BF349))*I36),  2)</f>
        <v>0</v>
      </c>
      <c r="L36" s="33"/>
    </row>
    <row r="37" spans="2:12" s="1" customFormat="1" ht="14.4" hidden="1" customHeight="1">
      <c r="B37" s="33"/>
      <c r="E37" s="28" t="s">
        <v>44</v>
      </c>
      <c r="F37" s="84">
        <f>ROUND((SUM(BG96:BG349)),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84">
        <f>ROUND((SUM(BH96:BH349)),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84">
        <f>ROUND((SUM(BI96:BI349)),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140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3" t="str">
        <f>E7</f>
        <v>Novostavba skateparkového hřiště, Bystřice pod Hostýnem revize</v>
      </c>
      <c r="F50" s="324"/>
      <c r="G50" s="324"/>
      <c r="H50" s="324"/>
      <c r="L50" s="33"/>
    </row>
    <row r="51" spans="2:47" ht="12" customHeight="1">
      <c r="B51" s="21"/>
      <c r="C51" s="28" t="s">
        <v>138</v>
      </c>
      <c r="L51" s="21"/>
    </row>
    <row r="52" spans="2:47" s="1" customFormat="1" ht="16.5" customHeight="1">
      <c r="B52" s="33"/>
      <c r="E52" s="323" t="s">
        <v>288</v>
      </c>
      <c r="F52" s="325"/>
      <c r="G52" s="325"/>
      <c r="H52" s="325"/>
      <c r="L52" s="33"/>
    </row>
    <row r="53" spans="2:47" s="1" customFormat="1" ht="12" customHeight="1">
      <c r="B53" s="33"/>
      <c r="C53" s="28" t="s">
        <v>289</v>
      </c>
      <c r="L53" s="33"/>
    </row>
    <row r="54" spans="2:47" s="1" customFormat="1" ht="16.5" customHeight="1">
      <c r="B54" s="33"/>
      <c r="E54" s="287" t="str">
        <f>E11</f>
        <v>0207 - Překážka 7 - Manual table kombinovaný s velkým grind boxem</v>
      </c>
      <c r="F54" s="325"/>
      <c r="G54" s="325"/>
      <c r="H54" s="325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9. 3. 2026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25</v>
      </c>
      <c r="F58" s="26" t="str">
        <f>E17</f>
        <v>Město Bystřice pod Hostýnem</v>
      </c>
      <c r="I58" s="28" t="s">
        <v>31</v>
      </c>
      <c r="J58" s="31" t="str">
        <f>E23</f>
        <v>Michal Langoš, Hranice na Moravě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34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141</v>
      </c>
      <c r="D61" s="95"/>
      <c r="E61" s="95"/>
      <c r="F61" s="95"/>
      <c r="G61" s="95"/>
      <c r="H61" s="95"/>
      <c r="I61" s="95"/>
      <c r="J61" s="102" t="s">
        <v>142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69</v>
      </c>
      <c r="J63" s="64">
        <f>J96</f>
        <v>0</v>
      </c>
      <c r="L63" s="33"/>
      <c r="AU63" s="18" t="s">
        <v>143</v>
      </c>
    </row>
    <row r="64" spans="2:47" s="8" customFormat="1" ht="24.9" customHeight="1">
      <c r="B64" s="104"/>
      <c r="D64" s="105" t="s">
        <v>144</v>
      </c>
      <c r="E64" s="106"/>
      <c r="F64" s="106"/>
      <c r="G64" s="106"/>
      <c r="H64" s="106"/>
      <c r="I64" s="106"/>
      <c r="J64" s="107">
        <f>J97</f>
        <v>0</v>
      </c>
      <c r="L64" s="104"/>
    </row>
    <row r="65" spans="2:12" s="9" customFormat="1" ht="19.95" customHeight="1">
      <c r="B65" s="108"/>
      <c r="D65" s="109" t="s">
        <v>291</v>
      </c>
      <c r="E65" s="110"/>
      <c r="F65" s="110"/>
      <c r="G65" s="110"/>
      <c r="H65" s="110"/>
      <c r="I65" s="110"/>
      <c r="J65" s="111">
        <f>J98</f>
        <v>0</v>
      </c>
      <c r="L65" s="108"/>
    </row>
    <row r="66" spans="2:12" s="9" customFormat="1" ht="19.95" customHeight="1">
      <c r="B66" s="108"/>
      <c r="D66" s="109" t="s">
        <v>455</v>
      </c>
      <c r="E66" s="110"/>
      <c r="F66" s="110"/>
      <c r="G66" s="110"/>
      <c r="H66" s="110"/>
      <c r="I66" s="110"/>
      <c r="J66" s="111">
        <f>J126</f>
        <v>0</v>
      </c>
      <c r="L66" s="108"/>
    </row>
    <row r="67" spans="2:12" s="9" customFormat="1" ht="19.95" customHeight="1">
      <c r="B67" s="108"/>
      <c r="D67" s="109" t="s">
        <v>639</v>
      </c>
      <c r="E67" s="110"/>
      <c r="F67" s="110"/>
      <c r="G67" s="110"/>
      <c r="H67" s="110"/>
      <c r="I67" s="110"/>
      <c r="J67" s="111">
        <f>J170</f>
        <v>0</v>
      </c>
      <c r="L67" s="108"/>
    </row>
    <row r="68" spans="2:12" s="9" customFormat="1" ht="19.95" customHeight="1">
      <c r="B68" s="108"/>
      <c r="D68" s="109" t="s">
        <v>368</v>
      </c>
      <c r="E68" s="110"/>
      <c r="F68" s="110"/>
      <c r="G68" s="110"/>
      <c r="H68" s="110"/>
      <c r="I68" s="110"/>
      <c r="J68" s="111">
        <f>J228</f>
        <v>0</v>
      </c>
      <c r="L68" s="108"/>
    </row>
    <row r="69" spans="2:12" s="9" customFormat="1" ht="19.95" customHeight="1">
      <c r="B69" s="108"/>
      <c r="D69" s="109" t="s">
        <v>369</v>
      </c>
      <c r="E69" s="110"/>
      <c r="F69" s="110"/>
      <c r="G69" s="110"/>
      <c r="H69" s="110"/>
      <c r="I69" s="110"/>
      <c r="J69" s="111">
        <f>J283</f>
        <v>0</v>
      </c>
      <c r="L69" s="108"/>
    </row>
    <row r="70" spans="2:12" s="9" customFormat="1" ht="19.95" customHeight="1">
      <c r="B70" s="108"/>
      <c r="D70" s="109" t="s">
        <v>292</v>
      </c>
      <c r="E70" s="110"/>
      <c r="F70" s="110"/>
      <c r="G70" s="110"/>
      <c r="H70" s="110"/>
      <c r="I70" s="110"/>
      <c r="J70" s="111">
        <f>J298</f>
        <v>0</v>
      </c>
      <c r="L70" s="108"/>
    </row>
    <row r="71" spans="2:12" s="8" customFormat="1" ht="24.9" customHeight="1">
      <c r="B71" s="104"/>
      <c r="D71" s="105" t="s">
        <v>293</v>
      </c>
      <c r="E71" s="106"/>
      <c r="F71" s="106"/>
      <c r="G71" s="106"/>
      <c r="H71" s="106"/>
      <c r="I71" s="106"/>
      <c r="J71" s="107">
        <f>J301</f>
        <v>0</v>
      </c>
      <c r="L71" s="104"/>
    </row>
    <row r="72" spans="2:12" s="9" customFormat="1" ht="19.95" customHeight="1">
      <c r="B72" s="108"/>
      <c r="D72" s="109" t="s">
        <v>294</v>
      </c>
      <c r="E72" s="110"/>
      <c r="F72" s="110"/>
      <c r="G72" s="110"/>
      <c r="H72" s="110"/>
      <c r="I72" s="110"/>
      <c r="J72" s="111">
        <f>J302</f>
        <v>0</v>
      </c>
      <c r="L72" s="108"/>
    </row>
    <row r="73" spans="2:12" s="9" customFormat="1" ht="19.95" customHeight="1">
      <c r="B73" s="108"/>
      <c r="D73" s="109" t="s">
        <v>295</v>
      </c>
      <c r="E73" s="110"/>
      <c r="F73" s="110"/>
      <c r="G73" s="110"/>
      <c r="H73" s="110"/>
      <c r="I73" s="110"/>
      <c r="J73" s="111">
        <f>J326</f>
        <v>0</v>
      </c>
      <c r="L73" s="108"/>
    </row>
    <row r="74" spans="2:12" s="8" customFormat="1" ht="24.9" customHeight="1">
      <c r="B74" s="104"/>
      <c r="D74" s="105" t="s">
        <v>147</v>
      </c>
      <c r="E74" s="106"/>
      <c r="F74" s="106"/>
      <c r="G74" s="106"/>
      <c r="H74" s="106"/>
      <c r="I74" s="106"/>
      <c r="J74" s="107">
        <f>J348</f>
        <v>0</v>
      </c>
      <c r="L74" s="104"/>
    </row>
    <row r="75" spans="2:12" s="1" customFormat="1" ht="21.75" customHeight="1">
      <c r="B75" s="33"/>
      <c r="L75" s="33"/>
    </row>
    <row r="76" spans="2:12" s="1" customFormat="1" ht="6.9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" customHeight="1">
      <c r="B81" s="33"/>
      <c r="C81" s="22" t="s">
        <v>148</v>
      </c>
      <c r="L81" s="33"/>
    </row>
    <row r="82" spans="2:63" s="1" customFormat="1" ht="6.9" customHeight="1">
      <c r="B82" s="33"/>
      <c r="L82" s="33"/>
    </row>
    <row r="83" spans="2:63" s="1" customFormat="1" ht="12" customHeight="1">
      <c r="B83" s="33"/>
      <c r="C83" s="28" t="s">
        <v>16</v>
      </c>
      <c r="L83" s="33"/>
    </row>
    <row r="84" spans="2:63" s="1" customFormat="1" ht="16.5" customHeight="1">
      <c r="B84" s="33"/>
      <c r="E84" s="323" t="str">
        <f>E7</f>
        <v>Novostavba skateparkového hřiště, Bystřice pod Hostýnem revize</v>
      </c>
      <c r="F84" s="324"/>
      <c r="G84" s="324"/>
      <c r="H84" s="324"/>
      <c r="L84" s="33"/>
    </row>
    <row r="85" spans="2:63" ht="12" customHeight="1">
      <c r="B85" s="21"/>
      <c r="C85" s="28" t="s">
        <v>138</v>
      </c>
      <c r="L85" s="21"/>
    </row>
    <row r="86" spans="2:63" s="1" customFormat="1" ht="16.5" customHeight="1">
      <c r="B86" s="33"/>
      <c r="E86" s="323" t="s">
        <v>288</v>
      </c>
      <c r="F86" s="325"/>
      <c r="G86" s="325"/>
      <c r="H86" s="325"/>
      <c r="L86" s="33"/>
    </row>
    <row r="87" spans="2:63" s="1" customFormat="1" ht="12" customHeight="1">
      <c r="B87" s="33"/>
      <c r="C87" s="28" t="s">
        <v>289</v>
      </c>
      <c r="L87" s="33"/>
    </row>
    <row r="88" spans="2:63" s="1" customFormat="1" ht="16.5" customHeight="1">
      <c r="B88" s="33"/>
      <c r="E88" s="287" t="str">
        <f>E11</f>
        <v>0207 - Překážka 7 - Manual table kombinovaný s velkým grind boxem</v>
      </c>
      <c r="F88" s="325"/>
      <c r="G88" s="325"/>
      <c r="H88" s="325"/>
      <c r="L88" s="33"/>
    </row>
    <row r="89" spans="2:63" s="1" customFormat="1" ht="6.9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 xml:space="preserve"> </v>
      </c>
      <c r="I90" s="28" t="s">
        <v>23</v>
      </c>
      <c r="J90" s="50" t="str">
        <f>IF(J14="","",J14)</f>
        <v>9. 3. 2026</v>
      </c>
      <c r="L90" s="33"/>
    </row>
    <row r="91" spans="2:63" s="1" customFormat="1" ht="6.9" customHeight="1">
      <c r="B91" s="33"/>
      <c r="L91" s="33"/>
    </row>
    <row r="92" spans="2:63" s="1" customFormat="1" ht="25.65" customHeight="1">
      <c r="B92" s="33"/>
      <c r="C92" s="28" t="s">
        <v>25</v>
      </c>
      <c r="F92" s="26" t="str">
        <f>E17</f>
        <v>Město Bystřice pod Hostýnem</v>
      </c>
      <c r="I92" s="28" t="s">
        <v>31</v>
      </c>
      <c r="J92" s="31" t="str">
        <f>E23</f>
        <v>Michal Langoš, Hranice na Moravě</v>
      </c>
      <c r="L92" s="33"/>
    </row>
    <row r="93" spans="2:63" s="1" customFormat="1" ht="15.15" customHeight="1">
      <c r="B93" s="33"/>
      <c r="C93" s="28" t="s">
        <v>29</v>
      </c>
      <c r="F93" s="26" t="str">
        <f>IF(E20="","",E20)</f>
        <v>Vyplň údaj</v>
      </c>
      <c r="I93" s="28" t="s">
        <v>34</v>
      </c>
      <c r="J93" s="31" t="str">
        <f>E26</f>
        <v xml:space="preserve"> 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149</v>
      </c>
      <c r="D95" s="114" t="s">
        <v>56</v>
      </c>
      <c r="E95" s="114" t="s">
        <v>52</v>
      </c>
      <c r="F95" s="114" t="s">
        <v>53</v>
      </c>
      <c r="G95" s="114" t="s">
        <v>150</v>
      </c>
      <c r="H95" s="114" t="s">
        <v>151</v>
      </c>
      <c r="I95" s="114" t="s">
        <v>152</v>
      </c>
      <c r="J95" s="114" t="s">
        <v>142</v>
      </c>
      <c r="K95" s="115" t="s">
        <v>153</v>
      </c>
      <c r="L95" s="112"/>
      <c r="M95" s="57" t="s">
        <v>19</v>
      </c>
      <c r="N95" s="58" t="s">
        <v>41</v>
      </c>
      <c r="O95" s="58" t="s">
        <v>154</v>
      </c>
      <c r="P95" s="58" t="s">
        <v>155</v>
      </c>
      <c r="Q95" s="58" t="s">
        <v>156</v>
      </c>
      <c r="R95" s="58" t="s">
        <v>157</v>
      </c>
      <c r="S95" s="58" t="s">
        <v>158</v>
      </c>
      <c r="T95" s="59" t="s">
        <v>159</v>
      </c>
    </row>
    <row r="96" spans="2:63" s="1" customFormat="1" ht="22.8" customHeight="1">
      <c r="B96" s="33"/>
      <c r="C96" s="62" t="s">
        <v>160</v>
      </c>
      <c r="J96" s="116">
        <f>BK96</f>
        <v>0</v>
      </c>
      <c r="L96" s="33"/>
      <c r="M96" s="60"/>
      <c r="N96" s="51"/>
      <c r="O96" s="51"/>
      <c r="P96" s="117">
        <f>P97+P301+P348</f>
        <v>0</v>
      </c>
      <c r="Q96" s="51"/>
      <c r="R96" s="117">
        <f>R97+R301+R348</f>
        <v>29.40300203</v>
      </c>
      <c r="S96" s="51"/>
      <c r="T96" s="118">
        <f>T97+T301+T348</f>
        <v>0</v>
      </c>
      <c r="AT96" s="18" t="s">
        <v>70</v>
      </c>
      <c r="AU96" s="18" t="s">
        <v>143</v>
      </c>
      <c r="BK96" s="119">
        <f>BK97+BK301+BK348</f>
        <v>0</v>
      </c>
    </row>
    <row r="97" spans="2:65" s="11" customFormat="1" ht="25.95" customHeight="1">
      <c r="B97" s="120"/>
      <c r="D97" s="121" t="s">
        <v>70</v>
      </c>
      <c r="E97" s="122" t="s">
        <v>161</v>
      </c>
      <c r="F97" s="122" t="s">
        <v>162</v>
      </c>
      <c r="I97" s="123"/>
      <c r="J97" s="124">
        <f>BK97</f>
        <v>0</v>
      </c>
      <c r="L97" s="120"/>
      <c r="M97" s="125"/>
      <c r="P97" s="126">
        <f>P98+P126+P170+P228+P283+P298</f>
        <v>0</v>
      </c>
      <c r="R97" s="126">
        <f>R98+R126+R170+R228+R283+R298</f>
        <v>29.074085409999999</v>
      </c>
      <c r="T97" s="127">
        <f>T98+T126+T170+T228+T283+T298</f>
        <v>0</v>
      </c>
      <c r="AR97" s="121" t="s">
        <v>79</v>
      </c>
      <c r="AT97" s="128" t="s">
        <v>70</v>
      </c>
      <c r="AU97" s="128" t="s">
        <v>71</v>
      </c>
      <c r="AY97" s="121" t="s">
        <v>163</v>
      </c>
      <c r="BK97" s="129">
        <f>BK98+BK126+BK170+BK228+BK283+BK298</f>
        <v>0</v>
      </c>
    </row>
    <row r="98" spans="2:65" s="11" customFormat="1" ht="22.8" customHeight="1">
      <c r="B98" s="120"/>
      <c r="D98" s="121" t="s">
        <v>70</v>
      </c>
      <c r="E98" s="130" t="s">
        <v>81</v>
      </c>
      <c r="F98" s="130" t="s">
        <v>296</v>
      </c>
      <c r="I98" s="123"/>
      <c r="J98" s="131">
        <f>BK98</f>
        <v>0</v>
      </c>
      <c r="L98" s="120"/>
      <c r="M98" s="125"/>
      <c r="P98" s="126">
        <f>SUM(P99:P125)</f>
        <v>0</v>
      </c>
      <c r="R98" s="126">
        <f>SUM(R99:R125)</f>
        <v>12.146318000000001</v>
      </c>
      <c r="T98" s="127">
        <f>SUM(T99:T125)</f>
        <v>0</v>
      </c>
      <c r="AR98" s="121" t="s">
        <v>79</v>
      </c>
      <c r="AT98" s="128" t="s">
        <v>70</v>
      </c>
      <c r="AU98" s="128" t="s">
        <v>79</v>
      </c>
      <c r="AY98" s="121" t="s">
        <v>163</v>
      </c>
      <c r="BK98" s="129">
        <f>SUM(BK99:BK125)</f>
        <v>0</v>
      </c>
    </row>
    <row r="99" spans="2:65" s="1" customFormat="1" ht="24.15" customHeight="1">
      <c r="B99" s="33"/>
      <c r="C99" s="132" t="s">
        <v>79</v>
      </c>
      <c r="D99" s="132" t="s">
        <v>165</v>
      </c>
      <c r="E99" s="133" t="s">
        <v>370</v>
      </c>
      <c r="F99" s="134" t="s">
        <v>371</v>
      </c>
      <c r="G99" s="135" t="s">
        <v>185</v>
      </c>
      <c r="H99" s="136">
        <v>18.73</v>
      </c>
      <c r="I99" s="137"/>
      <c r="J99" s="138">
        <f>ROUND(I99*H99,2)</f>
        <v>0</v>
      </c>
      <c r="K99" s="134" t="s">
        <v>169</v>
      </c>
      <c r="L99" s="33"/>
      <c r="M99" s="139" t="s">
        <v>19</v>
      </c>
      <c r="N99" s="140" t="s">
        <v>42</v>
      </c>
      <c r="P99" s="141">
        <f>O99*H99</f>
        <v>0</v>
      </c>
      <c r="Q99" s="141">
        <v>1.3999999999999999E-4</v>
      </c>
      <c r="R99" s="141">
        <f>Q99*H99</f>
        <v>2.6221999999999999E-3</v>
      </c>
      <c r="S99" s="141">
        <v>0</v>
      </c>
      <c r="T99" s="142">
        <f>S99*H99</f>
        <v>0</v>
      </c>
      <c r="AR99" s="143" t="s">
        <v>170</v>
      </c>
      <c r="AT99" s="143" t="s">
        <v>165</v>
      </c>
      <c r="AU99" s="143" t="s">
        <v>81</v>
      </c>
      <c r="AY99" s="18" t="s">
        <v>163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79</v>
      </c>
      <c r="BK99" s="144">
        <f>ROUND(I99*H99,2)</f>
        <v>0</v>
      </c>
      <c r="BL99" s="18" t="s">
        <v>170</v>
      </c>
      <c r="BM99" s="143" t="s">
        <v>372</v>
      </c>
    </row>
    <row r="100" spans="2:65" s="1" customFormat="1" ht="10.199999999999999">
      <c r="B100" s="33"/>
      <c r="D100" s="145" t="s">
        <v>172</v>
      </c>
      <c r="F100" s="146" t="s">
        <v>373</v>
      </c>
      <c r="I100" s="147"/>
      <c r="L100" s="33"/>
      <c r="M100" s="148"/>
      <c r="T100" s="54"/>
      <c r="AT100" s="18" t="s">
        <v>172</v>
      </c>
      <c r="AU100" s="18" t="s">
        <v>81</v>
      </c>
    </row>
    <row r="101" spans="2:65" s="12" customFormat="1" ht="10.199999999999999">
      <c r="B101" s="149"/>
      <c r="D101" s="150" t="s">
        <v>174</v>
      </c>
      <c r="E101" s="151" t="s">
        <v>19</v>
      </c>
      <c r="F101" s="152" t="s">
        <v>640</v>
      </c>
      <c r="H101" s="151" t="s">
        <v>19</v>
      </c>
      <c r="I101" s="153"/>
      <c r="L101" s="149"/>
      <c r="M101" s="154"/>
      <c r="T101" s="155"/>
      <c r="AT101" s="151" t="s">
        <v>174</v>
      </c>
      <c r="AU101" s="151" t="s">
        <v>81</v>
      </c>
      <c r="AV101" s="12" t="s">
        <v>79</v>
      </c>
      <c r="AW101" s="12" t="s">
        <v>33</v>
      </c>
      <c r="AX101" s="12" t="s">
        <v>71</v>
      </c>
      <c r="AY101" s="151" t="s">
        <v>163</v>
      </c>
    </row>
    <row r="102" spans="2:65" s="12" customFormat="1" ht="10.199999999999999">
      <c r="B102" s="149"/>
      <c r="D102" s="150" t="s">
        <v>174</v>
      </c>
      <c r="E102" s="151" t="s">
        <v>19</v>
      </c>
      <c r="F102" s="152" t="s">
        <v>530</v>
      </c>
      <c r="H102" s="151" t="s">
        <v>19</v>
      </c>
      <c r="I102" s="153"/>
      <c r="L102" s="149"/>
      <c r="M102" s="154"/>
      <c r="T102" s="155"/>
      <c r="AT102" s="151" t="s">
        <v>174</v>
      </c>
      <c r="AU102" s="151" t="s">
        <v>81</v>
      </c>
      <c r="AV102" s="12" t="s">
        <v>79</v>
      </c>
      <c r="AW102" s="12" t="s">
        <v>33</v>
      </c>
      <c r="AX102" s="12" t="s">
        <v>71</v>
      </c>
      <c r="AY102" s="151" t="s">
        <v>163</v>
      </c>
    </row>
    <row r="103" spans="2:65" s="12" customFormat="1" ht="10.199999999999999">
      <c r="B103" s="149"/>
      <c r="D103" s="150" t="s">
        <v>174</v>
      </c>
      <c r="E103" s="151" t="s">
        <v>19</v>
      </c>
      <c r="F103" s="152" t="s">
        <v>641</v>
      </c>
      <c r="H103" s="151" t="s">
        <v>19</v>
      </c>
      <c r="I103" s="153"/>
      <c r="L103" s="149"/>
      <c r="M103" s="154"/>
      <c r="T103" s="155"/>
      <c r="AT103" s="151" t="s">
        <v>174</v>
      </c>
      <c r="AU103" s="151" t="s">
        <v>81</v>
      </c>
      <c r="AV103" s="12" t="s">
        <v>79</v>
      </c>
      <c r="AW103" s="12" t="s">
        <v>33</v>
      </c>
      <c r="AX103" s="12" t="s">
        <v>71</v>
      </c>
      <c r="AY103" s="151" t="s">
        <v>163</v>
      </c>
    </row>
    <row r="104" spans="2:65" s="13" customFormat="1" ht="10.199999999999999">
      <c r="B104" s="156"/>
      <c r="D104" s="150" t="s">
        <v>174</v>
      </c>
      <c r="E104" s="157" t="s">
        <v>19</v>
      </c>
      <c r="F104" s="158" t="s">
        <v>642</v>
      </c>
      <c r="H104" s="159">
        <v>14.9</v>
      </c>
      <c r="I104" s="160"/>
      <c r="L104" s="156"/>
      <c r="M104" s="161"/>
      <c r="T104" s="162"/>
      <c r="AT104" s="157" t="s">
        <v>174</v>
      </c>
      <c r="AU104" s="157" t="s">
        <v>81</v>
      </c>
      <c r="AV104" s="13" t="s">
        <v>81</v>
      </c>
      <c r="AW104" s="13" t="s">
        <v>33</v>
      </c>
      <c r="AX104" s="13" t="s">
        <v>71</v>
      </c>
      <c r="AY104" s="157" t="s">
        <v>163</v>
      </c>
    </row>
    <row r="105" spans="2:65" s="12" customFormat="1" ht="10.199999999999999">
      <c r="B105" s="149"/>
      <c r="D105" s="150" t="s">
        <v>174</v>
      </c>
      <c r="E105" s="151" t="s">
        <v>19</v>
      </c>
      <c r="F105" s="152" t="s">
        <v>643</v>
      </c>
      <c r="H105" s="151" t="s">
        <v>19</v>
      </c>
      <c r="I105" s="153"/>
      <c r="L105" s="149"/>
      <c r="M105" s="154"/>
      <c r="T105" s="155"/>
      <c r="AT105" s="151" t="s">
        <v>174</v>
      </c>
      <c r="AU105" s="151" t="s">
        <v>81</v>
      </c>
      <c r="AV105" s="12" t="s">
        <v>79</v>
      </c>
      <c r="AW105" s="12" t="s">
        <v>33</v>
      </c>
      <c r="AX105" s="12" t="s">
        <v>71</v>
      </c>
      <c r="AY105" s="151" t="s">
        <v>163</v>
      </c>
    </row>
    <row r="106" spans="2:65" s="13" customFormat="1" ht="10.199999999999999">
      <c r="B106" s="156"/>
      <c r="D106" s="150" t="s">
        <v>174</v>
      </c>
      <c r="E106" s="157" t="s">
        <v>19</v>
      </c>
      <c r="F106" s="158" t="s">
        <v>644</v>
      </c>
      <c r="H106" s="159">
        <v>3.83</v>
      </c>
      <c r="I106" s="160"/>
      <c r="L106" s="156"/>
      <c r="M106" s="161"/>
      <c r="T106" s="162"/>
      <c r="AT106" s="157" t="s">
        <v>174</v>
      </c>
      <c r="AU106" s="157" t="s">
        <v>81</v>
      </c>
      <c r="AV106" s="13" t="s">
        <v>81</v>
      </c>
      <c r="AW106" s="13" t="s">
        <v>33</v>
      </c>
      <c r="AX106" s="13" t="s">
        <v>71</v>
      </c>
      <c r="AY106" s="157" t="s">
        <v>163</v>
      </c>
    </row>
    <row r="107" spans="2:65" s="14" customFormat="1" ht="10.199999999999999">
      <c r="B107" s="163"/>
      <c r="D107" s="150" t="s">
        <v>174</v>
      </c>
      <c r="E107" s="164" t="s">
        <v>19</v>
      </c>
      <c r="F107" s="165" t="s">
        <v>177</v>
      </c>
      <c r="H107" s="166">
        <v>18.73</v>
      </c>
      <c r="I107" s="167"/>
      <c r="L107" s="163"/>
      <c r="M107" s="168"/>
      <c r="T107" s="169"/>
      <c r="AT107" s="164" t="s">
        <v>174</v>
      </c>
      <c r="AU107" s="164" t="s">
        <v>81</v>
      </c>
      <c r="AV107" s="14" t="s">
        <v>170</v>
      </c>
      <c r="AW107" s="14" t="s">
        <v>33</v>
      </c>
      <c r="AX107" s="14" t="s">
        <v>79</v>
      </c>
      <c r="AY107" s="164" t="s">
        <v>163</v>
      </c>
    </row>
    <row r="108" spans="2:65" s="1" customFormat="1" ht="16.5" customHeight="1">
      <c r="B108" s="33"/>
      <c r="C108" s="178" t="s">
        <v>81</v>
      </c>
      <c r="D108" s="178" t="s">
        <v>241</v>
      </c>
      <c r="E108" s="179" t="s">
        <v>383</v>
      </c>
      <c r="F108" s="180" t="s">
        <v>384</v>
      </c>
      <c r="G108" s="181" t="s">
        <v>185</v>
      </c>
      <c r="H108" s="182">
        <v>22.186</v>
      </c>
      <c r="I108" s="183"/>
      <c r="J108" s="184">
        <f>ROUND(I108*H108,2)</f>
        <v>0</v>
      </c>
      <c r="K108" s="180" t="s">
        <v>169</v>
      </c>
      <c r="L108" s="185"/>
      <c r="M108" s="186" t="s">
        <v>19</v>
      </c>
      <c r="N108" s="187" t="s">
        <v>42</v>
      </c>
      <c r="P108" s="141">
        <f>O108*H108</f>
        <v>0</v>
      </c>
      <c r="Q108" s="141">
        <v>2.9999999999999997E-4</v>
      </c>
      <c r="R108" s="141">
        <f>Q108*H108</f>
        <v>6.655799999999999E-3</v>
      </c>
      <c r="S108" s="141">
        <v>0</v>
      </c>
      <c r="T108" s="142">
        <f>S108*H108</f>
        <v>0</v>
      </c>
      <c r="AR108" s="143" t="s">
        <v>176</v>
      </c>
      <c r="AT108" s="143" t="s">
        <v>241</v>
      </c>
      <c r="AU108" s="143" t="s">
        <v>81</v>
      </c>
      <c r="AY108" s="18" t="s">
        <v>163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79</v>
      </c>
      <c r="BK108" s="144">
        <f>ROUND(I108*H108,2)</f>
        <v>0</v>
      </c>
      <c r="BL108" s="18" t="s">
        <v>170</v>
      </c>
      <c r="BM108" s="143" t="s">
        <v>385</v>
      </c>
    </row>
    <row r="109" spans="2:65" s="12" customFormat="1" ht="10.199999999999999">
      <c r="B109" s="149"/>
      <c r="D109" s="150" t="s">
        <v>174</v>
      </c>
      <c r="E109" s="151" t="s">
        <v>19</v>
      </c>
      <c r="F109" s="152" t="s">
        <v>640</v>
      </c>
      <c r="H109" s="151" t="s">
        <v>19</v>
      </c>
      <c r="I109" s="153"/>
      <c r="L109" s="149"/>
      <c r="M109" s="154"/>
      <c r="T109" s="155"/>
      <c r="AT109" s="151" t="s">
        <v>174</v>
      </c>
      <c r="AU109" s="151" t="s">
        <v>81</v>
      </c>
      <c r="AV109" s="12" t="s">
        <v>79</v>
      </c>
      <c r="AW109" s="12" t="s">
        <v>33</v>
      </c>
      <c r="AX109" s="12" t="s">
        <v>71</v>
      </c>
      <c r="AY109" s="151" t="s">
        <v>163</v>
      </c>
    </row>
    <row r="110" spans="2:65" s="12" customFormat="1" ht="10.199999999999999">
      <c r="B110" s="149"/>
      <c r="D110" s="150" t="s">
        <v>174</v>
      </c>
      <c r="E110" s="151" t="s">
        <v>19</v>
      </c>
      <c r="F110" s="152" t="s">
        <v>530</v>
      </c>
      <c r="H110" s="151" t="s">
        <v>19</v>
      </c>
      <c r="I110" s="153"/>
      <c r="L110" s="149"/>
      <c r="M110" s="154"/>
      <c r="T110" s="155"/>
      <c r="AT110" s="151" t="s">
        <v>174</v>
      </c>
      <c r="AU110" s="151" t="s">
        <v>81</v>
      </c>
      <c r="AV110" s="12" t="s">
        <v>79</v>
      </c>
      <c r="AW110" s="12" t="s">
        <v>33</v>
      </c>
      <c r="AX110" s="12" t="s">
        <v>71</v>
      </c>
      <c r="AY110" s="151" t="s">
        <v>163</v>
      </c>
    </row>
    <row r="111" spans="2:65" s="12" customFormat="1" ht="10.199999999999999">
      <c r="B111" s="149"/>
      <c r="D111" s="150" t="s">
        <v>174</v>
      </c>
      <c r="E111" s="151" t="s">
        <v>19</v>
      </c>
      <c r="F111" s="152" t="s">
        <v>641</v>
      </c>
      <c r="H111" s="151" t="s">
        <v>19</v>
      </c>
      <c r="I111" s="153"/>
      <c r="L111" s="149"/>
      <c r="M111" s="154"/>
      <c r="T111" s="155"/>
      <c r="AT111" s="151" t="s">
        <v>174</v>
      </c>
      <c r="AU111" s="151" t="s">
        <v>81</v>
      </c>
      <c r="AV111" s="12" t="s">
        <v>79</v>
      </c>
      <c r="AW111" s="12" t="s">
        <v>33</v>
      </c>
      <c r="AX111" s="12" t="s">
        <v>71</v>
      </c>
      <c r="AY111" s="151" t="s">
        <v>163</v>
      </c>
    </row>
    <row r="112" spans="2:65" s="13" customFormat="1" ht="10.199999999999999">
      <c r="B112" s="156"/>
      <c r="D112" s="150" t="s">
        <v>174</v>
      </c>
      <c r="E112" s="157" t="s">
        <v>19</v>
      </c>
      <c r="F112" s="158" t="s">
        <v>642</v>
      </c>
      <c r="H112" s="159">
        <v>14.9</v>
      </c>
      <c r="I112" s="160"/>
      <c r="L112" s="156"/>
      <c r="M112" s="161"/>
      <c r="T112" s="162"/>
      <c r="AT112" s="157" t="s">
        <v>174</v>
      </c>
      <c r="AU112" s="157" t="s">
        <v>81</v>
      </c>
      <c r="AV112" s="13" t="s">
        <v>81</v>
      </c>
      <c r="AW112" s="13" t="s">
        <v>33</v>
      </c>
      <c r="AX112" s="13" t="s">
        <v>71</v>
      </c>
      <c r="AY112" s="157" t="s">
        <v>163</v>
      </c>
    </row>
    <row r="113" spans="2:65" s="12" customFormat="1" ht="10.199999999999999">
      <c r="B113" s="149"/>
      <c r="D113" s="150" t="s">
        <v>174</v>
      </c>
      <c r="E113" s="151" t="s">
        <v>19</v>
      </c>
      <c r="F113" s="152" t="s">
        <v>643</v>
      </c>
      <c r="H113" s="151" t="s">
        <v>19</v>
      </c>
      <c r="I113" s="153"/>
      <c r="L113" s="149"/>
      <c r="M113" s="154"/>
      <c r="T113" s="155"/>
      <c r="AT113" s="151" t="s">
        <v>174</v>
      </c>
      <c r="AU113" s="151" t="s">
        <v>81</v>
      </c>
      <c r="AV113" s="12" t="s">
        <v>79</v>
      </c>
      <c r="AW113" s="12" t="s">
        <v>33</v>
      </c>
      <c r="AX113" s="12" t="s">
        <v>71</v>
      </c>
      <c r="AY113" s="151" t="s">
        <v>163</v>
      </c>
    </row>
    <row r="114" spans="2:65" s="13" customFormat="1" ht="10.199999999999999">
      <c r="B114" s="156"/>
      <c r="D114" s="150" t="s">
        <v>174</v>
      </c>
      <c r="E114" s="157" t="s">
        <v>19</v>
      </c>
      <c r="F114" s="158" t="s">
        <v>644</v>
      </c>
      <c r="H114" s="159">
        <v>3.83</v>
      </c>
      <c r="I114" s="160"/>
      <c r="L114" s="156"/>
      <c r="M114" s="161"/>
      <c r="T114" s="162"/>
      <c r="AT114" s="157" t="s">
        <v>174</v>
      </c>
      <c r="AU114" s="157" t="s">
        <v>81</v>
      </c>
      <c r="AV114" s="13" t="s">
        <v>81</v>
      </c>
      <c r="AW114" s="13" t="s">
        <v>33</v>
      </c>
      <c r="AX114" s="13" t="s">
        <v>71</v>
      </c>
      <c r="AY114" s="157" t="s">
        <v>163</v>
      </c>
    </row>
    <row r="115" spans="2:65" s="14" customFormat="1" ht="10.199999999999999">
      <c r="B115" s="163"/>
      <c r="D115" s="150" t="s">
        <v>174</v>
      </c>
      <c r="E115" s="164" t="s">
        <v>19</v>
      </c>
      <c r="F115" s="165" t="s">
        <v>177</v>
      </c>
      <c r="H115" s="166">
        <v>18.73</v>
      </c>
      <c r="I115" s="167"/>
      <c r="L115" s="163"/>
      <c r="M115" s="168"/>
      <c r="T115" s="169"/>
      <c r="AT115" s="164" t="s">
        <v>174</v>
      </c>
      <c r="AU115" s="164" t="s">
        <v>81</v>
      </c>
      <c r="AV115" s="14" t="s">
        <v>170</v>
      </c>
      <c r="AW115" s="14" t="s">
        <v>33</v>
      </c>
      <c r="AX115" s="14" t="s">
        <v>79</v>
      </c>
      <c r="AY115" s="164" t="s">
        <v>163</v>
      </c>
    </row>
    <row r="116" spans="2:65" s="13" customFormat="1" ht="10.199999999999999">
      <c r="B116" s="156"/>
      <c r="D116" s="150" t="s">
        <v>174</v>
      </c>
      <c r="F116" s="158" t="s">
        <v>645</v>
      </c>
      <c r="H116" s="159">
        <v>22.186</v>
      </c>
      <c r="I116" s="160"/>
      <c r="L116" s="156"/>
      <c r="M116" s="161"/>
      <c r="T116" s="162"/>
      <c r="AT116" s="157" t="s">
        <v>174</v>
      </c>
      <c r="AU116" s="157" t="s">
        <v>81</v>
      </c>
      <c r="AV116" s="13" t="s">
        <v>81</v>
      </c>
      <c r="AW116" s="13" t="s">
        <v>4</v>
      </c>
      <c r="AX116" s="13" t="s">
        <v>79</v>
      </c>
      <c r="AY116" s="157" t="s">
        <v>163</v>
      </c>
    </row>
    <row r="117" spans="2:65" s="1" customFormat="1" ht="16.5" customHeight="1">
      <c r="B117" s="33"/>
      <c r="C117" s="132" t="s">
        <v>182</v>
      </c>
      <c r="D117" s="132" t="s">
        <v>165</v>
      </c>
      <c r="E117" s="133" t="s">
        <v>387</v>
      </c>
      <c r="F117" s="134" t="s">
        <v>388</v>
      </c>
      <c r="G117" s="135" t="s">
        <v>191</v>
      </c>
      <c r="H117" s="136">
        <v>5.6189999999999998</v>
      </c>
      <c r="I117" s="137"/>
      <c r="J117" s="138">
        <f>ROUND(I117*H117,2)</f>
        <v>0</v>
      </c>
      <c r="K117" s="134" t="s">
        <v>169</v>
      </c>
      <c r="L117" s="33"/>
      <c r="M117" s="139" t="s">
        <v>19</v>
      </c>
      <c r="N117" s="140" t="s">
        <v>42</v>
      </c>
      <c r="P117" s="141">
        <f>O117*H117</f>
        <v>0</v>
      </c>
      <c r="Q117" s="141">
        <v>2.16</v>
      </c>
      <c r="R117" s="141">
        <f>Q117*H117</f>
        <v>12.137040000000001</v>
      </c>
      <c r="S117" s="141">
        <v>0</v>
      </c>
      <c r="T117" s="142">
        <f>S117*H117</f>
        <v>0</v>
      </c>
      <c r="AR117" s="143" t="s">
        <v>170</v>
      </c>
      <c r="AT117" s="143" t="s">
        <v>165</v>
      </c>
      <c r="AU117" s="143" t="s">
        <v>81</v>
      </c>
      <c r="AY117" s="18" t="s">
        <v>163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79</v>
      </c>
      <c r="BK117" s="144">
        <f>ROUND(I117*H117,2)</f>
        <v>0</v>
      </c>
      <c r="BL117" s="18" t="s">
        <v>170</v>
      </c>
      <c r="BM117" s="143" t="s">
        <v>389</v>
      </c>
    </row>
    <row r="118" spans="2:65" s="1" customFormat="1" ht="10.199999999999999">
      <c r="B118" s="33"/>
      <c r="D118" s="145" t="s">
        <v>172</v>
      </c>
      <c r="F118" s="146" t="s">
        <v>390</v>
      </c>
      <c r="I118" s="147"/>
      <c r="L118" s="33"/>
      <c r="M118" s="148"/>
      <c r="T118" s="54"/>
      <c r="AT118" s="18" t="s">
        <v>172</v>
      </c>
      <c r="AU118" s="18" t="s">
        <v>81</v>
      </c>
    </row>
    <row r="119" spans="2:65" s="12" customFormat="1" ht="10.199999999999999">
      <c r="B119" s="149"/>
      <c r="D119" s="150" t="s">
        <v>174</v>
      </c>
      <c r="E119" s="151" t="s">
        <v>19</v>
      </c>
      <c r="F119" s="152" t="s">
        <v>640</v>
      </c>
      <c r="H119" s="151" t="s">
        <v>19</v>
      </c>
      <c r="I119" s="153"/>
      <c r="L119" s="149"/>
      <c r="M119" s="154"/>
      <c r="T119" s="155"/>
      <c r="AT119" s="151" t="s">
        <v>174</v>
      </c>
      <c r="AU119" s="151" t="s">
        <v>81</v>
      </c>
      <c r="AV119" s="12" t="s">
        <v>79</v>
      </c>
      <c r="AW119" s="12" t="s">
        <v>33</v>
      </c>
      <c r="AX119" s="12" t="s">
        <v>71</v>
      </c>
      <c r="AY119" s="151" t="s">
        <v>163</v>
      </c>
    </row>
    <row r="120" spans="2:65" s="12" customFormat="1" ht="10.199999999999999">
      <c r="B120" s="149"/>
      <c r="D120" s="150" t="s">
        <v>174</v>
      </c>
      <c r="E120" s="151" t="s">
        <v>19</v>
      </c>
      <c r="F120" s="152" t="s">
        <v>530</v>
      </c>
      <c r="H120" s="151" t="s">
        <v>19</v>
      </c>
      <c r="I120" s="153"/>
      <c r="L120" s="149"/>
      <c r="M120" s="154"/>
      <c r="T120" s="155"/>
      <c r="AT120" s="151" t="s">
        <v>174</v>
      </c>
      <c r="AU120" s="151" t="s">
        <v>81</v>
      </c>
      <c r="AV120" s="12" t="s">
        <v>79</v>
      </c>
      <c r="AW120" s="12" t="s">
        <v>33</v>
      </c>
      <c r="AX120" s="12" t="s">
        <v>71</v>
      </c>
      <c r="AY120" s="151" t="s">
        <v>163</v>
      </c>
    </row>
    <row r="121" spans="2:65" s="12" customFormat="1" ht="10.199999999999999">
      <c r="B121" s="149"/>
      <c r="D121" s="150" t="s">
        <v>174</v>
      </c>
      <c r="E121" s="151" t="s">
        <v>19</v>
      </c>
      <c r="F121" s="152" t="s">
        <v>641</v>
      </c>
      <c r="H121" s="151" t="s">
        <v>19</v>
      </c>
      <c r="I121" s="153"/>
      <c r="L121" s="149"/>
      <c r="M121" s="154"/>
      <c r="T121" s="155"/>
      <c r="AT121" s="151" t="s">
        <v>174</v>
      </c>
      <c r="AU121" s="151" t="s">
        <v>81</v>
      </c>
      <c r="AV121" s="12" t="s">
        <v>79</v>
      </c>
      <c r="AW121" s="12" t="s">
        <v>33</v>
      </c>
      <c r="AX121" s="12" t="s">
        <v>71</v>
      </c>
      <c r="AY121" s="151" t="s">
        <v>163</v>
      </c>
    </row>
    <row r="122" spans="2:65" s="13" customFormat="1" ht="10.199999999999999">
      <c r="B122" s="156"/>
      <c r="D122" s="150" t="s">
        <v>174</v>
      </c>
      <c r="E122" s="157" t="s">
        <v>19</v>
      </c>
      <c r="F122" s="158" t="s">
        <v>646</v>
      </c>
      <c r="H122" s="159">
        <v>4.47</v>
      </c>
      <c r="I122" s="160"/>
      <c r="L122" s="156"/>
      <c r="M122" s="161"/>
      <c r="T122" s="162"/>
      <c r="AT122" s="157" t="s">
        <v>174</v>
      </c>
      <c r="AU122" s="157" t="s">
        <v>81</v>
      </c>
      <c r="AV122" s="13" t="s">
        <v>81</v>
      </c>
      <c r="AW122" s="13" t="s">
        <v>33</v>
      </c>
      <c r="AX122" s="13" t="s">
        <v>71</v>
      </c>
      <c r="AY122" s="157" t="s">
        <v>163</v>
      </c>
    </row>
    <row r="123" spans="2:65" s="12" customFormat="1" ht="10.199999999999999">
      <c r="B123" s="149"/>
      <c r="D123" s="150" t="s">
        <v>174</v>
      </c>
      <c r="E123" s="151" t="s">
        <v>19</v>
      </c>
      <c r="F123" s="152" t="s">
        <v>643</v>
      </c>
      <c r="H123" s="151" t="s">
        <v>19</v>
      </c>
      <c r="I123" s="153"/>
      <c r="L123" s="149"/>
      <c r="M123" s="154"/>
      <c r="T123" s="155"/>
      <c r="AT123" s="151" t="s">
        <v>174</v>
      </c>
      <c r="AU123" s="151" t="s">
        <v>81</v>
      </c>
      <c r="AV123" s="12" t="s">
        <v>79</v>
      </c>
      <c r="AW123" s="12" t="s">
        <v>33</v>
      </c>
      <c r="AX123" s="12" t="s">
        <v>71</v>
      </c>
      <c r="AY123" s="151" t="s">
        <v>163</v>
      </c>
    </row>
    <row r="124" spans="2:65" s="13" customFormat="1" ht="10.199999999999999">
      <c r="B124" s="156"/>
      <c r="D124" s="150" t="s">
        <v>174</v>
      </c>
      <c r="E124" s="157" t="s">
        <v>19</v>
      </c>
      <c r="F124" s="158" t="s">
        <v>647</v>
      </c>
      <c r="H124" s="159">
        <v>1.149</v>
      </c>
      <c r="I124" s="160"/>
      <c r="L124" s="156"/>
      <c r="M124" s="161"/>
      <c r="T124" s="162"/>
      <c r="AT124" s="157" t="s">
        <v>174</v>
      </c>
      <c r="AU124" s="157" t="s">
        <v>81</v>
      </c>
      <c r="AV124" s="13" t="s">
        <v>81</v>
      </c>
      <c r="AW124" s="13" t="s">
        <v>33</v>
      </c>
      <c r="AX124" s="13" t="s">
        <v>71</v>
      </c>
      <c r="AY124" s="157" t="s">
        <v>163</v>
      </c>
    </row>
    <row r="125" spans="2:65" s="14" customFormat="1" ht="10.199999999999999">
      <c r="B125" s="163"/>
      <c r="D125" s="150" t="s">
        <v>174</v>
      </c>
      <c r="E125" s="164" t="s">
        <v>19</v>
      </c>
      <c r="F125" s="165" t="s">
        <v>177</v>
      </c>
      <c r="H125" s="166">
        <v>5.6189999999999998</v>
      </c>
      <c r="I125" s="167"/>
      <c r="L125" s="163"/>
      <c r="M125" s="168"/>
      <c r="T125" s="169"/>
      <c r="AT125" s="164" t="s">
        <v>174</v>
      </c>
      <c r="AU125" s="164" t="s">
        <v>81</v>
      </c>
      <c r="AV125" s="14" t="s">
        <v>170</v>
      </c>
      <c r="AW125" s="14" t="s">
        <v>33</v>
      </c>
      <c r="AX125" s="14" t="s">
        <v>79</v>
      </c>
      <c r="AY125" s="164" t="s">
        <v>163</v>
      </c>
    </row>
    <row r="126" spans="2:65" s="11" customFormat="1" ht="22.8" customHeight="1">
      <c r="B126" s="120"/>
      <c r="D126" s="121" t="s">
        <v>70</v>
      </c>
      <c r="E126" s="130" t="s">
        <v>182</v>
      </c>
      <c r="F126" s="130" t="s">
        <v>471</v>
      </c>
      <c r="I126" s="123"/>
      <c r="J126" s="131">
        <f>BK126</f>
        <v>0</v>
      </c>
      <c r="L126" s="120"/>
      <c r="M126" s="125"/>
      <c r="P126" s="126">
        <f>SUM(P127:P169)</f>
        <v>0</v>
      </c>
      <c r="R126" s="126">
        <f>SUM(R127:R169)</f>
        <v>6.2860245599999995</v>
      </c>
      <c r="T126" s="127">
        <f>SUM(T127:T169)</f>
        <v>0</v>
      </c>
      <c r="AR126" s="121" t="s">
        <v>79</v>
      </c>
      <c r="AT126" s="128" t="s">
        <v>70</v>
      </c>
      <c r="AU126" s="128" t="s">
        <v>79</v>
      </c>
      <c r="AY126" s="121" t="s">
        <v>163</v>
      </c>
      <c r="BK126" s="129">
        <f>SUM(BK127:BK169)</f>
        <v>0</v>
      </c>
    </row>
    <row r="127" spans="2:65" s="1" customFormat="1" ht="24.15" customHeight="1">
      <c r="B127" s="33"/>
      <c r="C127" s="132" t="s">
        <v>170</v>
      </c>
      <c r="D127" s="132" t="s">
        <v>165</v>
      </c>
      <c r="E127" s="133" t="s">
        <v>472</v>
      </c>
      <c r="F127" s="134" t="s">
        <v>473</v>
      </c>
      <c r="G127" s="135" t="s">
        <v>191</v>
      </c>
      <c r="H127" s="136">
        <v>2.367</v>
      </c>
      <c r="I127" s="137"/>
      <c r="J127" s="138">
        <f>ROUND(I127*H127,2)</f>
        <v>0</v>
      </c>
      <c r="K127" s="134" t="s">
        <v>169</v>
      </c>
      <c r="L127" s="33"/>
      <c r="M127" s="139" t="s">
        <v>19</v>
      </c>
      <c r="N127" s="140" t="s">
        <v>42</v>
      </c>
      <c r="P127" s="141">
        <f>O127*H127</f>
        <v>0</v>
      </c>
      <c r="Q127" s="141">
        <v>2.5018699999999998</v>
      </c>
      <c r="R127" s="141">
        <f>Q127*H127</f>
        <v>5.9219262899999991</v>
      </c>
      <c r="S127" s="141">
        <v>0</v>
      </c>
      <c r="T127" s="142">
        <f>S127*H127</f>
        <v>0</v>
      </c>
      <c r="AR127" s="143" t="s">
        <v>170</v>
      </c>
      <c r="AT127" s="143" t="s">
        <v>165</v>
      </c>
      <c r="AU127" s="143" t="s">
        <v>81</v>
      </c>
      <c r="AY127" s="18" t="s">
        <v>163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79</v>
      </c>
      <c r="BK127" s="144">
        <f>ROUND(I127*H127,2)</f>
        <v>0</v>
      </c>
      <c r="BL127" s="18" t="s">
        <v>170</v>
      </c>
      <c r="BM127" s="143" t="s">
        <v>648</v>
      </c>
    </row>
    <row r="128" spans="2:65" s="1" customFormat="1" ht="10.199999999999999">
      <c r="B128" s="33"/>
      <c r="D128" s="145" t="s">
        <v>172</v>
      </c>
      <c r="F128" s="146" t="s">
        <v>475</v>
      </c>
      <c r="I128" s="147"/>
      <c r="L128" s="33"/>
      <c r="M128" s="148"/>
      <c r="T128" s="54"/>
      <c r="AT128" s="18" t="s">
        <v>172</v>
      </c>
      <c r="AU128" s="18" t="s">
        <v>81</v>
      </c>
    </row>
    <row r="129" spans="2:65" s="12" customFormat="1" ht="10.199999999999999">
      <c r="B129" s="149"/>
      <c r="D129" s="150" t="s">
        <v>174</v>
      </c>
      <c r="E129" s="151" t="s">
        <v>19</v>
      </c>
      <c r="F129" s="152" t="s">
        <v>640</v>
      </c>
      <c r="H129" s="151" t="s">
        <v>19</v>
      </c>
      <c r="I129" s="153"/>
      <c r="L129" s="149"/>
      <c r="M129" s="154"/>
      <c r="T129" s="155"/>
      <c r="AT129" s="151" t="s">
        <v>174</v>
      </c>
      <c r="AU129" s="151" t="s">
        <v>81</v>
      </c>
      <c r="AV129" s="12" t="s">
        <v>79</v>
      </c>
      <c r="AW129" s="12" t="s">
        <v>33</v>
      </c>
      <c r="AX129" s="12" t="s">
        <v>71</v>
      </c>
      <c r="AY129" s="151" t="s">
        <v>163</v>
      </c>
    </row>
    <row r="130" spans="2:65" s="12" customFormat="1" ht="10.199999999999999">
      <c r="B130" s="149"/>
      <c r="D130" s="150" t="s">
        <v>174</v>
      </c>
      <c r="E130" s="151" t="s">
        <v>19</v>
      </c>
      <c r="F130" s="152" t="s">
        <v>530</v>
      </c>
      <c r="H130" s="151" t="s">
        <v>19</v>
      </c>
      <c r="I130" s="153"/>
      <c r="L130" s="149"/>
      <c r="M130" s="154"/>
      <c r="T130" s="155"/>
      <c r="AT130" s="151" t="s">
        <v>174</v>
      </c>
      <c r="AU130" s="151" t="s">
        <v>81</v>
      </c>
      <c r="AV130" s="12" t="s">
        <v>79</v>
      </c>
      <c r="AW130" s="12" t="s">
        <v>33</v>
      </c>
      <c r="AX130" s="12" t="s">
        <v>71</v>
      </c>
      <c r="AY130" s="151" t="s">
        <v>163</v>
      </c>
    </row>
    <row r="131" spans="2:65" s="12" customFormat="1" ht="10.199999999999999">
      <c r="B131" s="149"/>
      <c r="D131" s="150" t="s">
        <v>174</v>
      </c>
      <c r="E131" s="151" t="s">
        <v>19</v>
      </c>
      <c r="F131" s="152" t="s">
        <v>643</v>
      </c>
      <c r="H131" s="151" t="s">
        <v>19</v>
      </c>
      <c r="I131" s="153"/>
      <c r="L131" s="149"/>
      <c r="M131" s="154"/>
      <c r="T131" s="155"/>
      <c r="AT131" s="151" t="s">
        <v>174</v>
      </c>
      <c r="AU131" s="151" t="s">
        <v>81</v>
      </c>
      <c r="AV131" s="12" t="s">
        <v>79</v>
      </c>
      <c r="AW131" s="12" t="s">
        <v>33</v>
      </c>
      <c r="AX131" s="12" t="s">
        <v>71</v>
      </c>
      <c r="AY131" s="151" t="s">
        <v>163</v>
      </c>
    </row>
    <row r="132" spans="2:65" s="13" customFormat="1" ht="10.199999999999999">
      <c r="B132" s="156"/>
      <c r="D132" s="150" t="s">
        <v>174</v>
      </c>
      <c r="E132" s="157" t="s">
        <v>19</v>
      </c>
      <c r="F132" s="158" t="s">
        <v>649</v>
      </c>
      <c r="H132" s="159">
        <v>2.2010000000000001</v>
      </c>
      <c r="I132" s="160"/>
      <c r="L132" s="156"/>
      <c r="M132" s="161"/>
      <c r="T132" s="162"/>
      <c r="AT132" s="157" t="s">
        <v>174</v>
      </c>
      <c r="AU132" s="157" t="s">
        <v>81</v>
      </c>
      <c r="AV132" s="13" t="s">
        <v>81</v>
      </c>
      <c r="AW132" s="13" t="s">
        <v>33</v>
      </c>
      <c r="AX132" s="13" t="s">
        <v>71</v>
      </c>
      <c r="AY132" s="157" t="s">
        <v>163</v>
      </c>
    </row>
    <row r="133" spans="2:65" s="13" customFormat="1" ht="10.199999999999999">
      <c r="B133" s="156"/>
      <c r="D133" s="150" t="s">
        <v>174</v>
      </c>
      <c r="E133" s="157" t="s">
        <v>19</v>
      </c>
      <c r="F133" s="158" t="s">
        <v>650</v>
      </c>
      <c r="H133" s="159">
        <v>8.3000000000000004E-2</v>
      </c>
      <c r="I133" s="160"/>
      <c r="L133" s="156"/>
      <c r="M133" s="161"/>
      <c r="T133" s="162"/>
      <c r="AT133" s="157" t="s">
        <v>174</v>
      </c>
      <c r="AU133" s="157" t="s">
        <v>81</v>
      </c>
      <c r="AV133" s="13" t="s">
        <v>81</v>
      </c>
      <c r="AW133" s="13" t="s">
        <v>33</v>
      </c>
      <c r="AX133" s="13" t="s">
        <v>71</v>
      </c>
      <c r="AY133" s="157" t="s">
        <v>163</v>
      </c>
    </row>
    <row r="134" spans="2:65" s="13" customFormat="1" ht="10.199999999999999">
      <c r="B134" s="156"/>
      <c r="D134" s="150" t="s">
        <v>174</v>
      </c>
      <c r="E134" s="157" t="s">
        <v>19</v>
      </c>
      <c r="F134" s="158" t="s">
        <v>650</v>
      </c>
      <c r="H134" s="159">
        <v>8.3000000000000004E-2</v>
      </c>
      <c r="I134" s="160"/>
      <c r="L134" s="156"/>
      <c r="M134" s="161"/>
      <c r="T134" s="162"/>
      <c r="AT134" s="157" t="s">
        <v>174</v>
      </c>
      <c r="AU134" s="157" t="s">
        <v>81</v>
      </c>
      <c r="AV134" s="13" t="s">
        <v>81</v>
      </c>
      <c r="AW134" s="13" t="s">
        <v>33</v>
      </c>
      <c r="AX134" s="13" t="s">
        <v>71</v>
      </c>
      <c r="AY134" s="157" t="s">
        <v>163</v>
      </c>
    </row>
    <row r="135" spans="2:65" s="14" customFormat="1" ht="10.199999999999999">
      <c r="B135" s="163"/>
      <c r="D135" s="150" t="s">
        <v>174</v>
      </c>
      <c r="E135" s="164" t="s">
        <v>19</v>
      </c>
      <c r="F135" s="165" t="s">
        <v>177</v>
      </c>
      <c r="H135" s="166">
        <v>2.3670000000000004</v>
      </c>
      <c r="I135" s="167"/>
      <c r="L135" s="163"/>
      <c r="M135" s="168"/>
      <c r="T135" s="169"/>
      <c r="AT135" s="164" t="s">
        <v>174</v>
      </c>
      <c r="AU135" s="164" t="s">
        <v>81</v>
      </c>
      <c r="AV135" s="14" t="s">
        <v>170</v>
      </c>
      <c r="AW135" s="14" t="s">
        <v>33</v>
      </c>
      <c r="AX135" s="14" t="s">
        <v>79</v>
      </c>
      <c r="AY135" s="164" t="s">
        <v>163</v>
      </c>
    </row>
    <row r="136" spans="2:65" s="1" customFormat="1" ht="16.5" customHeight="1">
      <c r="B136" s="33"/>
      <c r="C136" s="132" t="s">
        <v>195</v>
      </c>
      <c r="D136" s="132" t="s">
        <v>165</v>
      </c>
      <c r="E136" s="133" t="s">
        <v>651</v>
      </c>
      <c r="F136" s="134" t="s">
        <v>652</v>
      </c>
      <c r="G136" s="135" t="s">
        <v>185</v>
      </c>
      <c r="H136" s="136">
        <v>6.1989999999999998</v>
      </c>
      <c r="I136" s="137"/>
      <c r="J136" s="138">
        <f>ROUND(I136*H136,2)</f>
        <v>0</v>
      </c>
      <c r="K136" s="134" t="s">
        <v>169</v>
      </c>
      <c r="L136" s="33"/>
      <c r="M136" s="139" t="s">
        <v>19</v>
      </c>
      <c r="N136" s="140" t="s">
        <v>42</v>
      </c>
      <c r="P136" s="141">
        <f>O136*H136</f>
        <v>0</v>
      </c>
      <c r="Q136" s="141">
        <v>2.7499999999999998E-3</v>
      </c>
      <c r="R136" s="141">
        <f>Q136*H136</f>
        <v>1.704725E-2</v>
      </c>
      <c r="S136" s="141">
        <v>0</v>
      </c>
      <c r="T136" s="142">
        <f>S136*H136</f>
        <v>0</v>
      </c>
      <c r="AR136" s="143" t="s">
        <v>170</v>
      </c>
      <c r="AT136" s="143" t="s">
        <v>165</v>
      </c>
      <c r="AU136" s="143" t="s">
        <v>81</v>
      </c>
      <c r="AY136" s="18" t="s">
        <v>163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79</v>
      </c>
      <c r="BK136" s="144">
        <f>ROUND(I136*H136,2)</f>
        <v>0</v>
      </c>
      <c r="BL136" s="18" t="s">
        <v>170</v>
      </c>
      <c r="BM136" s="143" t="s">
        <v>653</v>
      </c>
    </row>
    <row r="137" spans="2:65" s="1" customFormat="1" ht="10.199999999999999">
      <c r="B137" s="33"/>
      <c r="D137" s="145" t="s">
        <v>172</v>
      </c>
      <c r="F137" s="146" t="s">
        <v>654</v>
      </c>
      <c r="I137" s="147"/>
      <c r="L137" s="33"/>
      <c r="M137" s="148"/>
      <c r="T137" s="54"/>
      <c r="AT137" s="18" t="s">
        <v>172</v>
      </c>
      <c r="AU137" s="18" t="s">
        <v>81</v>
      </c>
    </row>
    <row r="138" spans="2:65" s="12" customFormat="1" ht="10.199999999999999">
      <c r="B138" s="149"/>
      <c r="D138" s="150" t="s">
        <v>174</v>
      </c>
      <c r="E138" s="151" t="s">
        <v>19</v>
      </c>
      <c r="F138" s="152" t="s">
        <v>640</v>
      </c>
      <c r="H138" s="151" t="s">
        <v>19</v>
      </c>
      <c r="I138" s="153"/>
      <c r="L138" s="149"/>
      <c r="M138" s="154"/>
      <c r="T138" s="155"/>
      <c r="AT138" s="151" t="s">
        <v>174</v>
      </c>
      <c r="AU138" s="151" t="s">
        <v>81</v>
      </c>
      <c r="AV138" s="12" t="s">
        <v>79</v>
      </c>
      <c r="AW138" s="12" t="s">
        <v>33</v>
      </c>
      <c r="AX138" s="12" t="s">
        <v>71</v>
      </c>
      <c r="AY138" s="151" t="s">
        <v>163</v>
      </c>
    </row>
    <row r="139" spans="2:65" s="12" customFormat="1" ht="10.199999999999999">
      <c r="B139" s="149"/>
      <c r="D139" s="150" t="s">
        <v>174</v>
      </c>
      <c r="E139" s="151" t="s">
        <v>19</v>
      </c>
      <c r="F139" s="152" t="s">
        <v>530</v>
      </c>
      <c r="H139" s="151" t="s">
        <v>19</v>
      </c>
      <c r="I139" s="153"/>
      <c r="L139" s="149"/>
      <c r="M139" s="154"/>
      <c r="T139" s="155"/>
      <c r="AT139" s="151" t="s">
        <v>174</v>
      </c>
      <c r="AU139" s="151" t="s">
        <v>81</v>
      </c>
      <c r="AV139" s="12" t="s">
        <v>79</v>
      </c>
      <c r="AW139" s="12" t="s">
        <v>33</v>
      </c>
      <c r="AX139" s="12" t="s">
        <v>71</v>
      </c>
      <c r="AY139" s="151" t="s">
        <v>163</v>
      </c>
    </row>
    <row r="140" spans="2:65" s="12" customFormat="1" ht="10.199999999999999">
      <c r="B140" s="149"/>
      <c r="D140" s="150" t="s">
        <v>174</v>
      </c>
      <c r="E140" s="151" t="s">
        <v>19</v>
      </c>
      <c r="F140" s="152" t="s">
        <v>643</v>
      </c>
      <c r="H140" s="151" t="s">
        <v>19</v>
      </c>
      <c r="I140" s="153"/>
      <c r="L140" s="149"/>
      <c r="M140" s="154"/>
      <c r="T140" s="155"/>
      <c r="AT140" s="151" t="s">
        <v>174</v>
      </c>
      <c r="AU140" s="151" t="s">
        <v>81</v>
      </c>
      <c r="AV140" s="12" t="s">
        <v>79</v>
      </c>
      <c r="AW140" s="12" t="s">
        <v>33</v>
      </c>
      <c r="AX140" s="12" t="s">
        <v>71</v>
      </c>
      <c r="AY140" s="151" t="s">
        <v>163</v>
      </c>
    </row>
    <row r="141" spans="2:65" s="13" customFormat="1" ht="10.199999999999999">
      <c r="B141" s="156"/>
      <c r="D141" s="150" t="s">
        <v>174</v>
      </c>
      <c r="E141" s="157" t="s">
        <v>19</v>
      </c>
      <c r="F141" s="158" t="s">
        <v>655</v>
      </c>
      <c r="H141" s="159">
        <v>4.3289999999999997</v>
      </c>
      <c r="I141" s="160"/>
      <c r="L141" s="156"/>
      <c r="M141" s="161"/>
      <c r="T141" s="162"/>
      <c r="AT141" s="157" t="s">
        <v>174</v>
      </c>
      <c r="AU141" s="157" t="s">
        <v>81</v>
      </c>
      <c r="AV141" s="13" t="s">
        <v>81</v>
      </c>
      <c r="AW141" s="13" t="s">
        <v>33</v>
      </c>
      <c r="AX141" s="13" t="s">
        <v>71</v>
      </c>
      <c r="AY141" s="157" t="s">
        <v>163</v>
      </c>
    </row>
    <row r="142" spans="2:65" s="13" customFormat="1" ht="10.199999999999999">
      <c r="B142" s="156"/>
      <c r="D142" s="150" t="s">
        <v>174</v>
      </c>
      <c r="E142" s="157" t="s">
        <v>19</v>
      </c>
      <c r="F142" s="158" t="s">
        <v>656</v>
      </c>
      <c r="H142" s="159">
        <v>0.93500000000000005</v>
      </c>
      <c r="I142" s="160"/>
      <c r="L142" s="156"/>
      <c r="M142" s="161"/>
      <c r="T142" s="162"/>
      <c r="AT142" s="157" t="s">
        <v>174</v>
      </c>
      <c r="AU142" s="157" t="s">
        <v>81</v>
      </c>
      <c r="AV142" s="13" t="s">
        <v>81</v>
      </c>
      <c r="AW142" s="13" t="s">
        <v>33</v>
      </c>
      <c r="AX142" s="13" t="s">
        <v>71</v>
      </c>
      <c r="AY142" s="157" t="s">
        <v>163</v>
      </c>
    </row>
    <row r="143" spans="2:65" s="13" customFormat="1" ht="10.199999999999999">
      <c r="B143" s="156"/>
      <c r="D143" s="150" t="s">
        <v>174</v>
      </c>
      <c r="E143" s="157" t="s">
        <v>19</v>
      </c>
      <c r="F143" s="158" t="s">
        <v>656</v>
      </c>
      <c r="H143" s="159">
        <v>0.93500000000000005</v>
      </c>
      <c r="I143" s="160"/>
      <c r="L143" s="156"/>
      <c r="M143" s="161"/>
      <c r="T143" s="162"/>
      <c r="AT143" s="157" t="s">
        <v>174</v>
      </c>
      <c r="AU143" s="157" t="s">
        <v>81</v>
      </c>
      <c r="AV143" s="13" t="s">
        <v>81</v>
      </c>
      <c r="AW143" s="13" t="s">
        <v>33</v>
      </c>
      <c r="AX143" s="13" t="s">
        <v>71</v>
      </c>
      <c r="AY143" s="157" t="s">
        <v>163</v>
      </c>
    </row>
    <row r="144" spans="2:65" s="14" customFormat="1" ht="10.199999999999999">
      <c r="B144" s="163"/>
      <c r="D144" s="150" t="s">
        <v>174</v>
      </c>
      <c r="E144" s="164" t="s">
        <v>19</v>
      </c>
      <c r="F144" s="165" t="s">
        <v>177</v>
      </c>
      <c r="H144" s="166">
        <v>6.1989999999999998</v>
      </c>
      <c r="I144" s="167"/>
      <c r="L144" s="163"/>
      <c r="M144" s="168"/>
      <c r="T144" s="169"/>
      <c r="AT144" s="164" t="s">
        <v>174</v>
      </c>
      <c r="AU144" s="164" t="s">
        <v>81</v>
      </c>
      <c r="AV144" s="14" t="s">
        <v>170</v>
      </c>
      <c r="AW144" s="14" t="s">
        <v>33</v>
      </c>
      <c r="AX144" s="14" t="s">
        <v>79</v>
      </c>
      <c r="AY144" s="164" t="s">
        <v>163</v>
      </c>
    </row>
    <row r="145" spans="2:65" s="1" customFormat="1" ht="16.5" customHeight="1">
      <c r="B145" s="33"/>
      <c r="C145" s="132" t="s">
        <v>201</v>
      </c>
      <c r="D145" s="132" t="s">
        <v>165</v>
      </c>
      <c r="E145" s="133" t="s">
        <v>657</v>
      </c>
      <c r="F145" s="134" t="s">
        <v>658</v>
      </c>
      <c r="G145" s="135" t="s">
        <v>185</v>
      </c>
      <c r="H145" s="136">
        <v>6.1989999999999998</v>
      </c>
      <c r="I145" s="137"/>
      <c r="J145" s="138">
        <f>ROUND(I145*H145,2)</f>
        <v>0</v>
      </c>
      <c r="K145" s="134" t="s">
        <v>169</v>
      </c>
      <c r="L145" s="33"/>
      <c r="M145" s="139" t="s">
        <v>19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170</v>
      </c>
      <c r="AT145" s="143" t="s">
        <v>165</v>
      </c>
      <c r="AU145" s="143" t="s">
        <v>81</v>
      </c>
      <c r="AY145" s="18" t="s">
        <v>163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79</v>
      </c>
      <c r="BK145" s="144">
        <f>ROUND(I145*H145,2)</f>
        <v>0</v>
      </c>
      <c r="BL145" s="18" t="s">
        <v>170</v>
      </c>
      <c r="BM145" s="143" t="s">
        <v>659</v>
      </c>
    </row>
    <row r="146" spans="2:65" s="1" customFormat="1" ht="10.199999999999999">
      <c r="B146" s="33"/>
      <c r="D146" s="145" t="s">
        <v>172</v>
      </c>
      <c r="F146" s="146" t="s">
        <v>660</v>
      </c>
      <c r="I146" s="147"/>
      <c r="L146" s="33"/>
      <c r="M146" s="148"/>
      <c r="T146" s="54"/>
      <c r="AT146" s="18" t="s">
        <v>172</v>
      </c>
      <c r="AU146" s="18" t="s">
        <v>81</v>
      </c>
    </row>
    <row r="147" spans="2:65" s="12" customFormat="1" ht="10.199999999999999">
      <c r="B147" s="149"/>
      <c r="D147" s="150" t="s">
        <v>174</v>
      </c>
      <c r="E147" s="151" t="s">
        <v>19</v>
      </c>
      <c r="F147" s="152" t="s">
        <v>640</v>
      </c>
      <c r="H147" s="151" t="s">
        <v>19</v>
      </c>
      <c r="I147" s="153"/>
      <c r="L147" s="149"/>
      <c r="M147" s="154"/>
      <c r="T147" s="155"/>
      <c r="AT147" s="151" t="s">
        <v>174</v>
      </c>
      <c r="AU147" s="151" t="s">
        <v>81</v>
      </c>
      <c r="AV147" s="12" t="s">
        <v>79</v>
      </c>
      <c r="AW147" s="12" t="s">
        <v>33</v>
      </c>
      <c r="AX147" s="12" t="s">
        <v>71</v>
      </c>
      <c r="AY147" s="151" t="s">
        <v>163</v>
      </c>
    </row>
    <row r="148" spans="2:65" s="12" customFormat="1" ht="10.199999999999999">
      <c r="B148" s="149"/>
      <c r="D148" s="150" t="s">
        <v>174</v>
      </c>
      <c r="E148" s="151" t="s">
        <v>19</v>
      </c>
      <c r="F148" s="152" t="s">
        <v>530</v>
      </c>
      <c r="H148" s="151" t="s">
        <v>19</v>
      </c>
      <c r="I148" s="153"/>
      <c r="L148" s="149"/>
      <c r="M148" s="154"/>
      <c r="T148" s="155"/>
      <c r="AT148" s="151" t="s">
        <v>174</v>
      </c>
      <c r="AU148" s="151" t="s">
        <v>81</v>
      </c>
      <c r="AV148" s="12" t="s">
        <v>79</v>
      </c>
      <c r="AW148" s="12" t="s">
        <v>33</v>
      </c>
      <c r="AX148" s="12" t="s">
        <v>71</v>
      </c>
      <c r="AY148" s="151" t="s">
        <v>163</v>
      </c>
    </row>
    <row r="149" spans="2:65" s="12" customFormat="1" ht="10.199999999999999">
      <c r="B149" s="149"/>
      <c r="D149" s="150" t="s">
        <v>174</v>
      </c>
      <c r="E149" s="151" t="s">
        <v>19</v>
      </c>
      <c r="F149" s="152" t="s">
        <v>643</v>
      </c>
      <c r="H149" s="151" t="s">
        <v>19</v>
      </c>
      <c r="I149" s="153"/>
      <c r="L149" s="149"/>
      <c r="M149" s="154"/>
      <c r="T149" s="155"/>
      <c r="AT149" s="151" t="s">
        <v>174</v>
      </c>
      <c r="AU149" s="151" t="s">
        <v>81</v>
      </c>
      <c r="AV149" s="12" t="s">
        <v>79</v>
      </c>
      <c r="AW149" s="12" t="s">
        <v>33</v>
      </c>
      <c r="AX149" s="12" t="s">
        <v>71</v>
      </c>
      <c r="AY149" s="151" t="s">
        <v>163</v>
      </c>
    </row>
    <row r="150" spans="2:65" s="13" customFormat="1" ht="10.199999999999999">
      <c r="B150" s="156"/>
      <c r="D150" s="150" t="s">
        <v>174</v>
      </c>
      <c r="E150" s="157" t="s">
        <v>19</v>
      </c>
      <c r="F150" s="158" t="s">
        <v>655</v>
      </c>
      <c r="H150" s="159">
        <v>4.3289999999999997</v>
      </c>
      <c r="I150" s="160"/>
      <c r="L150" s="156"/>
      <c r="M150" s="161"/>
      <c r="T150" s="162"/>
      <c r="AT150" s="157" t="s">
        <v>174</v>
      </c>
      <c r="AU150" s="157" t="s">
        <v>81</v>
      </c>
      <c r="AV150" s="13" t="s">
        <v>81</v>
      </c>
      <c r="AW150" s="13" t="s">
        <v>33</v>
      </c>
      <c r="AX150" s="13" t="s">
        <v>71</v>
      </c>
      <c r="AY150" s="157" t="s">
        <v>163</v>
      </c>
    </row>
    <row r="151" spans="2:65" s="13" customFormat="1" ht="10.199999999999999">
      <c r="B151" s="156"/>
      <c r="D151" s="150" t="s">
        <v>174</v>
      </c>
      <c r="E151" s="157" t="s">
        <v>19</v>
      </c>
      <c r="F151" s="158" t="s">
        <v>656</v>
      </c>
      <c r="H151" s="159">
        <v>0.93500000000000005</v>
      </c>
      <c r="I151" s="160"/>
      <c r="L151" s="156"/>
      <c r="M151" s="161"/>
      <c r="T151" s="162"/>
      <c r="AT151" s="157" t="s">
        <v>174</v>
      </c>
      <c r="AU151" s="157" t="s">
        <v>81</v>
      </c>
      <c r="AV151" s="13" t="s">
        <v>81</v>
      </c>
      <c r="AW151" s="13" t="s">
        <v>33</v>
      </c>
      <c r="AX151" s="13" t="s">
        <v>71</v>
      </c>
      <c r="AY151" s="157" t="s">
        <v>163</v>
      </c>
    </row>
    <row r="152" spans="2:65" s="13" customFormat="1" ht="10.199999999999999">
      <c r="B152" s="156"/>
      <c r="D152" s="150" t="s">
        <v>174</v>
      </c>
      <c r="E152" s="157" t="s">
        <v>19</v>
      </c>
      <c r="F152" s="158" t="s">
        <v>656</v>
      </c>
      <c r="H152" s="159">
        <v>0.93500000000000005</v>
      </c>
      <c r="I152" s="160"/>
      <c r="L152" s="156"/>
      <c r="M152" s="161"/>
      <c r="T152" s="162"/>
      <c r="AT152" s="157" t="s">
        <v>174</v>
      </c>
      <c r="AU152" s="157" t="s">
        <v>81</v>
      </c>
      <c r="AV152" s="13" t="s">
        <v>81</v>
      </c>
      <c r="AW152" s="13" t="s">
        <v>33</v>
      </c>
      <c r="AX152" s="13" t="s">
        <v>71</v>
      </c>
      <c r="AY152" s="157" t="s">
        <v>163</v>
      </c>
    </row>
    <row r="153" spans="2:65" s="14" customFormat="1" ht="10.199999999999999">
      <c r="B153" s="163"/>
      <c r="D153" s="150" t="s">
        <v>174</v>
      </c>
      <c r="E153" s="164" t="s">
        <v>19</v>
      </c>
      <c r="F153" s="165" t="s">
        <v>177</v>
      </c>
      <c r="H153" s="166">
        <v>6.1989999999999998</v>
      </c>
      <c r="I153" s="167"/>
      <c r="L153" s="163"/>
      <c r="M153" s="168"/>
      <c r="T153" s="169"/>
      <c r="AT153" s="164" t="s">
        <v>174</v>
      </c>
      <c r="AU153" s="164" t="s">
        <v>81</v>
      </c>
      <c r="AV153" s="14" t="s">
        <v>170</v>
      </c>
      <c r="AW153" s="14" t="s">
        <v>33</v>
      </c>
      <c r="AX153" s="14" t="s">
        <v>79</v>
      </c>
      <c r="AY153" s="164" t="s">
        <v>163</v>
      </c>
    </row>
    <row r="154" spans="2:65" s="1" customFormat="1" ht="16.5" customHeight="1">
      <c r="B154" s="33"/>
      <c r="C154" s="132" t="s">
        <v>211</v>
      </c>
      <c r="D154" s="132" t="s">
        <v>165</v>
      </c>
      <c r="E154" s="133" t="s">
        <v>488</v>
      </c>
      <c r="F154" s="134" t="s">
        <v>489</v>
      </c>
      <c r="G154" s="135" t="s">
        <v>185</v>
      </c>
      <c r="H154" s="136">
        <v>6.1989999999999998</v>
      </c>
      <c r="I154" s="137"/>
      <c r="J154" s="138">
        <f>ROUND(I154*H154,2)</f>
        <v>0</v>
      </c>
      <c r="K154" s="134" t="s">
        <v>169</v>
      </c>
      <c r="L154" s="33"/>
      <c r="M154" s="139" t="s">
        <v>19</v>
      </c>
      <c r="N154" s="140" t="s">
        <v>42</v>
      </c>
      <c r="P154" s="141">
        <f>O154*H154</f>
        <v>0</v>
      </c>
      <c r="Q154" s="141">
        <v>2.5000000000000001E-3</v>
      </c>
      <c r="R154" s="141">
        <f>Q154*H154</f>
        <v>1.5497499999999999E-2</v>
      </c>
      <c r="S154" s="141">
        <v>0</v>
      </c>
      <c r="T154" s="142">
        <f>S154*H154</f>
        <v>0</v>
      </c>
      <c r="AR154" s="143" t="s">
        <v>170</v>
      </c>
      <c r="AT154" s="143" t="s">
        <v>165</v>
      </c>
      <c r="AU154" s="143" t="s">
        <v>81</v>
      </c>
      <c r="AY154" s="18" t="s">
        <v>163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79</v>
      </c>
      <c r="BK154" s="144">
        <f>ROUND(I154*H154,2)</f>
        <v>0</v>
      </c>
      <c r="BL154" s="18" t="s">
        <v>170</v>
      </c>
      <c r="BM154" s="143" t="s">
        <v>661</v>
      </c>
    </row>
    <row r="155" spans="2:65" s="1" customFormat="1" ht="10.199999999999999">
      <c r="B155" s="33"/>
      <c r="D155" s="145" t="s">
        <v>172</v>
      </c>
      <c r="F155" s="146" t="s">
        <v>491</v>
      </c>
      <c r="I155" s="147"/>
      <c r="L155" s="33"/>
      <c r="M155" s="148"/>
      <c r="T155" s="54"/>
      <c r="AT155" s="18" t="s">
        <v>172</v>
      </c>
      <c r="AU155" s="18" t="s">
        <v>81</v>
      </c>
    </row>
    <row r="156" spans="2:65" s="12" customFormat="1" ht="10.199999999999999">
      <c r="B156" s="149"/>
      <c r="D156" s="150" t="s">
        <v>174</v>
      </c>
      <c r="E156" s="151" t="s">
        <v>19</v>
      </c>
      <c r="F156" s="152" t="s">
        <v>640</v>
      </c>
      <c r="H156" s="151" t="s">
        <v>19</v>
      </c>
      <c r="I156" s="153"/>
      <c r="L156" s="149"/>
      <c r="M156" s="154"/>
      <c r="T156" s="155"/>
      <c r="AT156" s="151" t="s">
        <v>174</v>
      </c>
      <c r="AU156" s="151" t="s">
        <v>81</v>
      </c>
      <c r="AV156" s="12" t="s">
        <v>79</v>
      </c>
      <c r="AW156" s="12" t="s">
        <v>33</v>
      </c>
      <c r="AX156" s="12" t="s">
        <v>71</v>
      </c>
      <c r="AY156" s="151" t="s">
        <v>163</v>
      </c>
    </row>
    <row r="157" spans="2:65" s="12" customFormat="1" ht="10.199999999999999">
      <c r="B157" s="149"/>
      <c r="D157" s="150" t="s">
        <v>174</v>
      </c>
      <c r="E157" s="151" t="s">
        <v>19</v>
      </c>
      <c r="F157" s="152" t="s">
        <v>530</v>
      </c>
      <c r="H157" s="151" t="s">
        <v>19</v>
      </c>
      <c r="I157" s="153"/>
      <c r="L157" s="149"/>
      <c r="M157" s="154"/>
      <c r="T157" s="155"/>
      <c r="AT157" s="151" t="s">
        <v>174</v>
      </c>
      <c r="AU157" s="151" t="s">
        <v>81</v>
      </c>
      <c r="AV157" s="12" t="s">
        <v>79</v>
      </c>
      <c r="AW157" s="12" t="s">
        <v>33</v>
      </c>
      <c r="AX157" s="12" t="s">
        <v>71</v>
      </c>
      <c r="AY157" s="151" t="s">
        <v>163</v>
      </c>
    </row>
    <row r="158" spans="2:65" s="12" customFormat="1" ht="10.199999999999999">
      <c r="B158" s="149"/>
      <c r="D158" s="150" t="s">
        <v>174</v>
      </c>
      <c r="E158" s="151" t="s">
        <v>19</v>
      </c>
      <c r="F158" s="152" t="s">
        <v>643</v>
      </c>
      <c r="H158" s="151" t="s">
        <v>19</v>
      </c>
      <c r="I158" s="153"/>
      <c r="L158" s="149"/>
      <c r="M158" s="154"/>
      <c r="T158" s="155"/>
      <c r="AT158" s="151" t="s">
        <v>174</v>
      </c>
      <c r="AU158" s="151" t="s">
        <v>81</v>
      </c>
      <c r="AV158" s="12" t="s">
        <v>79</v>
      </c>
      <c r="AW158" s="12" t="s">
        <v>33</v>
      </c>
      <c r="AX158" s="12" t="s">
        <v>71</v>
      </c>
      <c r="AY158" s="151" t="s">
        <v>163</v>
      </c>
    </row>
    <row r="159" spans="2:65" s="13" customFormat="1" ht="10.199999999999999">
      <c r="B159" s="156"/>
      <c r="D159" s="150" t="s">
        <v>174</v>
      </c>
      <c r="E159" s="157" t="s">
        <v>19</v>
      </c>
      <c r="F159" s="158" t="s">
        <v>655</v>
      </c>
      <c r="H159" s="159">
        <v>4.3289999999999997</v>
      </c>
      <c r="I159" s="160"/>
      <c r="L159" s="156"/>
      <c r="M159" s="161"/>
      <c r="T159" s="162"/>
      <c r="AT159" s="157" t="s">
        <v>174</v>
      </c>
      <c r="AU159" s="157" t="s">
        <v>81</v>
      </c>
      <c r="AV159" s="13" t="s">
        <v>81</v>
      </c>
      <c r="AW159" s="13" t="s">
        <v>33</v>
      </c>
      <c r="AX159" s="13" t="s">
        <v>71</v>
      </c>
      <c r="AY159" s="157" t="s">
        <v>163</v>
      </c>
    </row>
    <row r="160" spans="2:65" s="13" customFormat="1" ht="10.199999999999999">
      <c r="B160" s="156"/>
      <c r="D160" s="150" t="s">
        <v>174</v>
      </c>
      <c r="E160" s="157" t="s">
        <v>19</v>
      </c>
      <c r="F160" s="158" t="s">
        <v>656</v>
      </c>
      <c r="H160" s="159">
        <v>0.93500000000000005</v>
      </c>
      <c r="I160" s="160"/>
      <c r="L160" s="156"/>
      <c r="M160" s="161"/>
      <c r="T160" s="162"/>
      <c r="AT160" s="157" t="s">
        <v>174</v>
      </c>
      <c r="AU160" s="157" t="s">
        <v>81</v>
      </c>
      <c r="AV160" s="13" t="s">
        <v>81</v>
      </c>
      <c r="AW160" s="13" t="s">
        <v>33</v>
      </c>
      <c r="AX160" s="13" t="s">
        <v>71</v>
      </c>
      <c r="AY160" s="157" t="s">
        <v>163</v>
      </c>
    </row>
    <row r="161" spans="2:65" s="13" customFormat="1" ht="10.199999999999999">
      <c r="B161" s="156"/>
      <c r="D161" s="150" t="s">
        <v>174</v>
      </c>
      <c r="E161" s="157" t="s">
        <v>19</v>
      </c>
      <c r="F161" s="158" t="s">
        <v>656</v>
      </c>
      <c r="H161" s="159">
        <v>0.93500000000000005</v>
      </c>
      <c r="I161" s="160"/>
      <c r="L161" s="156"/>
      <c r="M161" s="161"/>
      <c r="T161" s="162"/>
      <c r="AT161" s="157" t="s">
        <v>174</v>
      </c>
      <c r="AU161" s="157" t="s">
        <v>81</v>
      </c>
      <c r="AV161" s="13" t="s">
        <v>81</v>
      </c>
      <c r="AW161" s="13" t="s">
        <v>33</v>
      </c>
      <c r="AX161" s="13" t="s">
        <v>71</v>
      </c>
      <c r="AY161" s="157" t="s">
        <v>163</v>
      </c>
    </row>
    <row r="162" spans="2:65" s="14" customFormat="1" ht="10.199999999999999">
      <c r="B162" s="163"/>
      <c r="D162" s="150" t="s">
        <v>174</v>
      </c>
      <c r="E162" s="164" t="s">
        <v>19</v>
      </c>
      <c r="F162" s="165" t="s">
        <v>177</v>
      </c>
      <c r="H162" s="166">
        <v>6.1989999999999998</v>
      </c>
      <c r="I162" s="167"/>
      <c r="L162" s="163"/>
      <c r="M162" s="168"/>
      <c r="T162" s="169"/>
      <c r="AT162" s="164" t="s">
        <v>174</v>
      </c>
      <c r="AU162" s="164" t="s">
        <v>81</v>
      </c>
      <c r="AV162" s="14" t="s">
        <v>170</v>
      </c>
      <c r="AW162" s="14" t="s">
        <v>33</v>
      </c>
      <c r="AX162" s="14" t="s">
        <v>79</v>
      </c>
      <c r="AY162" s="164" t="s">
        <v>163</v>
      </c>
    </row>
    <row r="163" spans="2:65" s="1" customFormat="1" ht="24.15" customHeight="1">
      <c r="B163" s="33"/>
      <c r="C163" s="132" t="s">
        <v>176</v>
      </c>
      <c r="D163" s="132" t="s">
        <v>165</v>
      </c>
      <c r="E163" s="133" t="s">
        <v>492</v>
      </c>
      <c r="F163" s="134" t="s">
        <v>493</v>
      </c>
      <c r="G163" s="135" t="s">
        <v>225</v>
      </c>
      <c r="H163" s="136">
        <v>0.316</v>
      </c>
      <c r="I163" s="137"/>
      <c r="J163" s="138">
        <f>ROUND(I163*H163,2)</f>
        <v>0</v>
      </c>
      <c r="K163" s="134" t="s">
        <v>169</v>
      </c>
      <c r="L163" s="33"/>
      <c r="M163" s="139" t="s">
        <v>19</v>
      </c>
      <c r="N163" s="140" t="s">
        <v>42</v>
      </c>
      <c r="P163" s="141">
        <f>O163*H163</f>
        <v>0</v>
      </c>
      <c r="Q163" s="141">
        <v>1.04922</v>
      </c>
      <c r="R163" s="141">
        <f>Q163*H163</f>
        <v>0.33155351999999999</v>
      </c>
      <c r="S163" s="141">
        <v>0</v>
      </c>
      <c r="T163" s="142">
        <f>S163*H163</f>
        <v>0</v>
      </c>
      <c r="AR163" s="143" t="s">
        <v>170</v>
      </c>
      <c r="AT163" s="143" t="s">
        <v>165</v>
      </c>
      <c r="AU163" s="143" t="s">
        <v>81</v>
      </c>
      <c r="AY163" s="18" t="s">
        <v>163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79</v>
      </c>
      <c r="BK163" s="144">
        <f>ROUND(I163*H163,2)</f>
        <v>0</v>
      </c>
      <c r="BL163" s="18" t="s">
        <v>170</v>
      </c>
      <c r="BM163" s="143" t="s">
        <v>662</v>
      </c>
    </row>
    <row r="164" spans="2:65" s="1" customFormat="1" ht="10.199999999999999">
      <c r="B164" s="33"/>
      <c r="D164" s="145" t="s">
        <v>172</v>
      </c>
      <c r="F164" s="146" t="s">
        <v>495</v>
      </c>
      <c r="I164" s="147"/>
      <c r="L164" s="33"/>
      <c r="M164" s="148"/>
      <c r="T164" s="54"/>
      <c r="AT164" s="18" t="s">
        <v>172</v>
      </c>
      <c r="AU164" s="18" t="s">
        <v>81</v>
      </c>
    </row>
    <row r="165" spans="2:65" s="12" customFormat="1" ht="10.199999999999999">
      <c r="B165" s="149"/>
      <c r="D165" s="150" t="s">
        <v>174</v>
      </c>
      <c r="E165" s="151" t="s">
        <v>19</v>
      </c>
      <c r="F165" s="152" t="s">
        <v>640</v>
      </c>
      <c r="H165" s="151" t="s">
        <v>19</v>
      </c>
      <c r="I165" s="153"/>
      <c r="L165" s="149"/>
      <c r="M165" s="154"/>
      <c r="T165" s="155"/>
      <c r="AT165" s="151" t="s">
        <v>174</v>
      </c>
      <c r="AU165" s="151" t="s">
        <v>81</v>
      </c>
      <c r="AV165" s="12" t="s">
        <v>79</v>
      </c>
      <c r="AW165" s="12" t="s">
        <v>33</v>
      </c>
      <c r="AX165" s="12" t="s">
        <v>71</v>
      </c>
      <c r="AY165" s="151" t="s">
        <v>163</v>
      </c>
    </row>
    <row r="166" spans="2:65" s="12" customFormat="1" ht="10.199999999999999">
      <c r="B166" s="149"/>
      <c r="D166" s="150" t="s">
        <v>174</v>
      </c>
      <c r="E166" s="151" t="s">
        <v>19</v>
      </c>
      <c r="F166" s="152" t="s">
        <v>530</v>
      </c>
      <c r="H166" s="151" t="s">
        <v>19</v>
      </c>
      <c r="I166" s="153"/>
      <c r="L166" s="149"/>
      <c r="M166" s="154"/>
      <c r="T166" s="155"/>
      <c r="AT166" s="151" t="s">
        <v>174</v>
      </c>
      <c r="AU166" s="151" t="s">
        <v>81</v>
      </c>
      <c r="AV166" s="12" t="s">
        <v>79</v>
      </c>
      <c r="AW166" s="12" t="s">
        <v>33</v>
      </c>
      <c r="AX166" s="12" t="s">
        <v>71</v>
      </c>
      <c r="AY166" s="151" t="s">
        <v>163</v>
      </c>
    </row>
    <row r="167" spans="2:65" s="12" customFormat="1" ht="10.199999999999999">
      <c r="B167" s="149"/>
      <c r="D167" s="150" t="s">
        <v>174</v>
      </c>
      <c r="E167" s="151" t="s">
        <v>19</v>
      </c>
      <c r="F167" s="152" t="s">
        <v>643</v>
      </c>
      <c r="H167" s="151" t="s">
        <v>19</v>
      </c>
      <c r="I167" s="153"/>
      <c r="L167" s="149"/>
      <c r="M167" s="154"/>
      <c r="T167" s="155"/>
      <c r="AT167" s="151" t="s">
        <v>174</v>
      </c>
      <c r="AU167" s="151" t="s">
        <v>81</v>
      </c>
      <c r="AV167" s="12" t="s">
        <v>79</v>
      </c>
      <c r="AW167" s="12" t="s">
        <v>33</v>
      </c>
      <c r="AX167" s="12" t="s">
        <v>71</v>
      </c>
      <c r="AY167" s="151" t="s">
        <v>163</v>
      </c>
    </row>
    <row r="168" spans="2:65" s="13" customFormat="1" ht="10.199999999999999">
      <c r="B168" s="156"/>
      <c r="D168" s="150" t="s">
        <v>174</v>
      </c>
      <c r="E168" s="157" t="s">
        <v>19</v>
      </c>
      <c r="F168" s="158" t="s">
        <v>663</v>
      </c>
      <c r="H168" s="159">
        <v>0.316</v>
      </c>
      <c r="I168" s="160"/>
      <c r="L168" s="156"/>
      <c r="M168" s="161"/>
      <c r="T168" s="162"/>
      <c r="AT168" s="157" t="s">
        <v>174</v>
      </c>
      <c r="AU168" s="157" t="s">
        <v>81</v>
      </c>
      <c r="AV168" s="13" t="s">
        <v>81</v>
      </c>
      <c r="AW168" s="13" t="s">
        <v>33</v>
      </c>
      <c r="AX168" s="13" t="s">
        <v>71</v>
      </c>
      <c r="AY168" s="157" t="s">
        <v>163</v>
      </c>
    </row>
    <row r="169" spans="2:65" s="14" customFormat="1" ht="10.199999999999999">
      <c r="B169" s="163"/>
      <c r="D169" s="150" t="s">
        <v>174</v>
      </c>
      <c r="E169" s="164" t="s">
        <v>19</v>
      </c>
      <c r="F169" s="165" t="s">
        <v>177</v>
      </c>
      <c r="H169" s="166">
        <v>0.316</v>
      </c>
      <c r="I169" s="167"/>
      <c r="L169" s="163"/>
      <c r="M169" s="168"/>
      <c r="T169" s="169"/>
      <c r="AT169" s="164" t="s">
        <v>174</v>
      </c>
      <c r="AU169" s="164" t="s">
        <v>81</v>
      </c>
      <c r="AV169" s="14" t="s">
        <v>170</v>
      </c>
      <c r="AW169" s="14" t="s">
        <v>33</v>
      </c>
      <c r="AX169" s="14" t="s">
        <v>79</v>
      </c>
      <c r="AY169" s="164" t="s">
        <v>163</v>
      </c>
    </row>
    <row r="170" spans="2:65" s="11" customFormat="1" ht="22.8" customHeight="1">
      <c r="B170" s="120"/>
      <c r="D170" s="121" t="s">
        <v>70</v>
      </c>
      <c r="E170" s="130" t="s">
        <v>170</v>
      </c>
      <c r="F170" s="130" t="s">
        <v>664</v>
      </c>
      <c r="I170" s="123"/>
      <c r="J170" s="131">
        <f>BK170</f>
        <v>0</v>
      </c>
      <c r="L170" s="120"/>
      <c r="M170" s="125"/>
      <c r="P170" s="126">
        <f>SUM(P171:P227)</f>
        <v>0</v>
      </c>
      <c r="R170" s="126">
        <f>SUM(R171:R227)</f>
        <v>4.4772158399999995</v>
      </c>
      <c r="T170" s="127">
        <f>SUM(T171:T227)</f>
        <v>0</v>
      </c>
      <c r="AR170" s="121" t="s">
        <v>79</v>
      </c>
      <c r="AT170" s="128" t="s">
        <v>70</v>
      </c>
      <c r="AU170" s="128" t="s">
        <v>79</v>
      </c>
      <c r="AY170" s="121" t="s">
        <v>163</v>
      </c>
      <c r="BK170" s="129">
        <f>SUM(BK171:BK227)</f>
        <v>0</v>
      </c>
    </row>
    <row r="171" spans="2:65" s="1" customFormat="1" ht="33" customHeight="1">
      <c r="B171" s="33"/>
      <c r="C171" s="132" t="s">
        <v>222</v>
      </c>
      <c r="D171" s="132" t="s">
        <v>165</v>
      </c>
      <c r="E171" s="133" t="s">
        <v>665</v>
      </c>
      <c r="F171" s="134" t="s">
        <v>666</v>
      </c>
      <c r="G171" s="135" t="s">
        <v>191</v>
      </c>
      <c r="H171" s="136">
        <v>1.62</v>
      </c>
      <c r="I171" s="137"/>
      <c r="J171" s="138">
        <f>ROUND(I171*H171,2)</f>
        <v>0</v>
      </c>
      <c r="K171" s="134" t="s">
        <v>169</v>
      </c>
      <c r="L171" s="33"/>
      <c r="M171" s="139" t="s">
        <v>19</v>
      </c>
      <c r="N171" s="140" t="s">
        <v>42</v>
      </c>
      <c r="P171" s="141">
        <f>O171*H171</f>
        <v>0</v>
      </c>
      <c r="Q171" s="141">
        <v>2.5019399999999998</v>
      </c>
      <c r="R171" s="141">
        <f>Q171*H171</f>
        <v>4.0531427999999998</v>
      </c>
      <c r="S171" s="141">
        <v>0</v>
      </c>
      <c r="T171" s="142">
        <f>S171*H171</f>
        <v>0</v>
      </c>
      <c r="AR171" s="143" t="s">
        <v>170</v>
      </c>
      <c r="AT171" s="143" t="s">
        <v>165</v>
      </c>
      <c r="AU171" s="143" t="s">
        <v>81</v>
      </c>
      <c r="AY171" s="18" t="s">
        <v>163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79</v>
      </c>
      <c r="BK171" s="144">
        <f>ROUND(I171*H171,2)</f>
        <v>0</v>
      </c>
      <c r="BL171" s="18" t="s">
        <v>170</v>
      </c>
      <c r="BM171" s="143" t="s">
        <v>667</v>
      </c>
    </row>
    <row r="172" spans="2:65" s="1" customFormat="1" ht="10.199999999999999">
      <c r="B172" s="33"/>
      <c r="D172" s="145" t="s">
        <v>172</v>
      </c>
      <c r="F172" s="146" t="s">
        <v>668</v>
      </c>
      <c r="I172" s="147"/>
      <c r="L172" s="33"/>
      <c r="M172" s="148"/>
      <c r="T172" s="54"/>
      <c r="AT172" s="18" t="s">
        <v>172</v>
      </c>
      <c r="AU172" s="18" t="s">
        <v>81</v>
      </c>
    </row>
    <row r="173" spans="2:65" s="12" customFormat="1" ht="10.199999999999999">
      <c r="B173" s="149"/>
      <c r="D173" s="150" t="s">
        <v>174</v>
      </c>
      <c r="E173" s="151" t="s">
        <v>19</v>
      </c>
      <c r="F173" s="152" t="s">
        <v>640</v>
      </c>
      <c r="H173" s="151" t="s">
        <v>19</v>
      </c>
      <c r="I173" s="153"/>
      <c r="L173" s="149"/>
      <c r="M173" s="154"/>
      <c r="T173" s="155"/>
      <c r="AT173" s="151" t="s">
        <v>174</v>
      </c>
      <c r="AU173" s="151" t="s">
        <v>81</v>
      </c>
      <c r="AV173" s="12" t="s">
        <v>79</v>
      </c>
      <c r="AW173" s="12" t="s">
        <v>33</v>
      </c>
      <c r="AX173" s="12" t="s">
        <v>71</v>
      </c>
      <c r="AY173" s="151" t="s">
        <v>163</v>
      </c>
    </row>
    <row r="174" spans="2:65" s="12" customFormat="1" ht="10.199999999999999">
      <c r="B174" s="149"/>
      <c r="D174" s="150" t="s">
        <v>174</v>
      </c>
      <c r="E174" s="151" t="s">
        <v>19</v>
      </c>
      <c r="F174" s="152" t="s">
        <v>530</v>
      </c>
      <c r="H174" s="151" t="s">
        <v>19</v>
      </c>
      <c r="I174" s="153"/>
      <c r="L174" s="149"/>
      <c r="M174" s="154"/>
      <c r="T174" s="155"/>
      <c r="AT174" s="151" t="s">
        <v>174</v>
      </c>
      <c r="AU174" s="151" t="s">
        <v>81</v>
      </c>
      <c r="AV174" s="12" t="s">
        <v>79</v>
      </c>
      <c r="AW174" s="12" t="s">
        <v>33</v>
      </c>
      <c r="AX174" s="12" t="s">
        <v>71</v>
      </c>
      <c r="AY174" s="151" t="s">
        <v>163</v>
      </c>
    </row>
    <row r="175" spans="2:65" s="12" customFormat="1" ht="10.199999999999999">
      <c r="B175" s="149"/>
      <c r="D175" s="150" t="s">
        <v>174</v>
      </c>
      <c r="E175" s="151" t="s">
        <v>19</v>
      </c>
      <c r="F175" s="152" t="s">
        <v>643</v>
      </c>
      <c r="H175" s="151" t="s">
        <v>19</v>
      </c>
      <c r="I175" s="153"/>
      <c r="L175" s="149"/>
      <c r="M175" s="154"/>
      <c r="T175" s="155"/>
      <c r="AT175" s="151" t="s">
        <v>174</v>
      </c>
      <c r="AU175" s="151" t="s">
        <v>81</v>
      </c>
      <c r="AV175" s="12" t="s">
        <v>79</v>
      </c>
      <c r="AW175" s="12" t="s">
        <v>33</v>
      </c>
      <c r="AX175" s="12" t="s">
        <v>71</v>
      </c>
      <c r="AY175" s="151" t="s">
        <v>163</v>
      </c>
    </row>
    <row r="176" spans="2:65" s="13" customFormat="1" ht="10.199999999999999">
      <c r="B176" s="156"/>
      <c r="D176" s="150" t="s">
        <v>174</v>
      </c>
      <c r="E176" s="157" t="s">
        <v>19</v>
      </c>
      <c r="F176" s="158" t="s">
        <v>669</v>
      </c>
      <c r="H176" s="159">
        <v>1.62</v>
      </c>
      <c r="I176" s="160"/>
      <c r="L176" s="156"/>
      <c r="M176" s="161"/>
      <c r="T176" s="162"/>
      <c r="AT176" s="157" t="s">
        <v>174</v>
      </c>
      <c r="AU176" s="157" t="s">
        <v>81</v>
      </c>
      <c r="AV176" s="13" t="s">
        <v>81</v>
      </c>
      <c r="AW176" s="13" t="s">
        <v>33</v>
      </c>
      <c r="AX176" s="13" t="s">
        <v>71</v>
      </c>
      <c r="AY176" s="157" t="s">
        <v>163</v>
      </c>
    </row>
    <row r="177" spans="2:65" s="14" customFormat="1" ht="10.199999999999999">
      <c r="B177" s="163"/>
      <c r="D177" s="150" t="s">
        <v>174</v>
      </c>
      <c r="E177" s="164" t="s">
        <v>19</v>
      </c>
      <c r="F177" s="165" t="s">
        <v>177</v>
      </c>
      <c r="H177" s="166">
        <v>1.62</v>
      </c>
      <c r="I177" s="167"/>
      <c r="L177" s="163"/>
      <c r="M177" s="168"/>
      <c r="T177" s="169"/>
      <c r="AT177" s="164" t="s">
        <v>174</v>
      </c>
      <c r="AU177" s="164" t="s">
        <v>81</v>
      </c>
      <c r="AV177" s="14" t="s">
        <v>170</v>
      </c>
      <c r="AW177" s="14" t="s">
        <v>33</v>
      </c>
      <c r="AX177" s="14" t="s">
        <v>79</v>
      </c>
      <c r="AY177" s="164" t="s">
        <v>163</v>
      </c>
    </row>
    <row r="178" spans="2:65" s="1" customFormat="1" ht="24.15" customHeight="1">
      <c r="B178" s="33"/>
      <c r="C178" s="132" t="s">
        <v>231</v>
      </c>
      <c r="D178" s="132" t="s">
        <v>165</v>
      </c>
      <c r="E178" s="133" t="s">
        <v>670</v>
      </c>
      <c r="F178" s="134" t="s">
        <v>671</v>
      </c>
      <c r="G178" s="135" t="s">
        <v>185</v>
      </c>
      <c r="H178" s="136">
        <v>7.8719999999999999</v>
      </c>
      <c r="I178" s="137"/>
      <c r="J178" s="138">
        <f>ROUND(I178*H178,2)</f>
        <v>0</v>
      </c>
      <c r="K178" s="134" t="s">
        <v>169</v>
      </c>
      <c r="L178" s="33"/>
      <c r="M178" s="139" t="s">
        <v>19</v>
      </c>
      <c r="N178" s="140" t="s">
        <v>42</v>
      </c>
      <c r="P178" s="141">
        <f>O178*H178</f>
        <v>0</v>
      </c>
      <c r="Q178" s="141">
        <v>6.6299999999999996E-3</v>
      </c>
      <c r="R178" s="141">
        <f>Q178*H178</f>
        <v>5.2191359999999999E-2</v>
      </c>
      <c r="S178" s="141">
        <v>0</v>
      </c>
      <c r="T178" s="142">
        <f>S178*H178</f>
        <v>0</v>
      </c>
      <c r="AR178" s="143" t="s">
        <v>170</v>
      </c>
      <c r="AT178" s="143" t="s">
        <v>165</v>
      </c>
      <c r="AU178" s="143" t="s">
        <v>81</v>
      </c>
      <c r="AY178" s="18" t="s">
        <v>163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79</v>
      </c>
      <c r="BK178" s="144">
        <f>ROUND(I178*H178,2)</f>
        <v>0</v>
      </c>
      <c r="BL178" s="18" t="s">
        <v>170</v>
      </c>
      <c r="BM178" s="143" t="s">
        <v>672</v>
      </c>
    </row>
    <row r="179" spans="2:65" s="1" customFormat="1" ht="10.199999999999999">
      <c r="B179" s="33"/>
      <c r="D179" s="145" t="s">
        <v>172</v>
      </c>
      <c r="F179" s="146" t="s">
        <v>673</v>
      </c>
      <c r="I179" s="147"/>
      <c r="L179" s="33"/>
      <c r="M179" s="148"/>
      <c r="T179" s="54"/>
      <c r="AT179" s="18" t="s">
        <v>172</v>
      </c>
      <c r="AU179" s="18" t="s">
        <v>81</v>
      </c>
    </row>
    <row r="180" spans="2:65" s="12" customFormat="1" ht="10.199999999999999">
      <c r="B180" s="149"/>
      <c r="D180" s="150" t="s">
        <v>174</v>
      </c>
      <c r="E180" s="151" t="s">
        <v>19</v>
      </c>
      <c r="F180" s="152" t="s">
        <v>640</v>
      </c>
      <c r="H180" s="151" t="s">
        <v>19</v>
      </c>
      <c r="I180" s="153"/>
      <c r="L180" s="149"/>
      <c r="M180" s="154"/>
      <c r="T180" s="155"/>
      <c r="AT180" s="151" t="s">
        <v>174</v>
      </c>
      <c r="AU180" s="151" t="s">
        <v>81</v>
      </c>
      <c r="AV180" s="12" t="s">
        <v>79</v>
      </c>
      <c r="AW180" s="12" t="s">
        <v>33</v>
      </c>
      <c r="AX180" s="12" t="s">
        <v>71</v>
      </c>
      <c r="AY180" s="151" t="s">
        <v>163</v>
      </c>
    </row>
    <row r="181" spans="2:65" s="12" customFormat="1" ht="10.199999999999999">
      <c r="B181" s="149"/>
      <c r="D181" s="150" t="s">
        <v>174</v>
      </c>
      <c r="E181" s="151" t="s">
        <v>19</v>
      </c>
      <c r="F181" s="152" t="s">
        <v>530</v>
      </c>
      <c r="H181" s="151" t="s">
        <v>19</v>
      </c>
      <c r="I181" s="153"/>
      <c r="L181" s="149"/>
      <c r="M181" s="154"/>
      <c r="T181" s="155"/>
      <c r="AT181" s="151" t="s">
        <v>174</v>
      </c>
      <c r="AU181" s="151" t="s">
        <v>81</v>
      </c>
      <c r="AV181" s="12" t="s">
        <v>79</v>
      </c>
      <c r="AW181" s="12" t="s">
        <v>33</v>
      </c>
      <c r="AX181" s="12" t="s">
        <v>71</v>
      </c>
      <c r="AY181" s="151" t="s">
        <v>163</v>
      </c>
    </row>
    <row r="182" spans="2:65" s="12" customFormat="1" ht="10.199999999999999">
      <c r="B182" s="149"/>
      <c r="D182" s="150" t="s">
        <v>174</v>
      </c>
      <c r="E182" s="151" t="s">
        <v>19</v>
      </c>
      <c r="F182" s="152" t="s">
        <v>643</v>
      </c>
      <c r="H182" s="151" t="s">
        <v>19</v>
      </c>
      <c r="I182" s="153"/>
      <c r="L182" s="149"/>
      <c r="M182" s="154"/>
      <c r="T182" s="155"/>
      <c r="AT182" s="151" t="s">
        <v>174</v>
      </c>
      <c r="AU182" s="151" t="s">
        <v>81</v>
      </c>
      <c r="AV182" s="12" t="s">
        <v>79</v>
      </c>
      <c r="AW182" s="12" t="s">
        <v>33</v>
      </c>
      <c r="AX182" s="12" t="s">
        <v>71</v>
      </c>
      <c r="AY182" s="151" t="s">
        <v>163</v>
      </c>
    </row>
    <row r="183" spans="2:65" s="13" customFormat="1" ht="10.199999999999999">
      <c r="B183" s="156"/>
      <c r="D183" s="150" t="s">
        <v>174</v>
      </c>
      <c r="E183" s="157" t="s">
        <v>19</v>
      </c>
      <c r="F183" s="158" t="s">
        <v>674</v>
      </c>
      <c r="H183" s="159">
        <v>5.7</v>
      </c>
      <c r="I183" s="160"/>
      <c r="L183" s="156"/>
      <c r="M183" s="161"/>
      <c r="T183" s="162"/>
      <c r="AT183" s="157" t="s">
        <v>174</v>
      </c>
      <c r="AU183" s="157" t="s">
        <v>81</v>
      </c>
      <c r="AV183" s="13" t="s">
        <v>81</v>
      </c>
      <c r="AW183" s="13" t="s">
        <v>33</v>
      </c>
      <c r="AX183" s="13" t="s">
        <v>71</v>
      </c>
      <c r="AY183" s="157" t="s">
        <v>163</v>
      </c>
    </row>
    <row r="184" spans="2:65" s="13" customFormat="1" ht="10.199999999999999">
      <c r="B184" s="156"/>
      <c r="D184" s="150" t="s">
        <v>174</v>
      </c>
      <c r="E184" s="157" t="s">
        <v>19</v>
      </c>
      <c r="F184" s="158" t="s">
        <v>675</v>
      </c>
      <c r="H184" s="159">
        <v>1.0860000000000001</v>
      </c>
      <c r="I184" s="160"/>
      <c r="L184" s="156"/>
      <c r="M184" s="161"/>
      <c r="T184" s="162"/>
      <c r="AT184" s="157" t="s">
        <v>174</v>
      </c>
      <c r="AU184" s="157" t="s">
        <v>81</v>
      </c>
      <c r="AV184" s="13" t="s">
        <v>81</v>
      </c>
      <c r="AW184" s="13" t="s">
        <v>33</v>
      </c>
      <c r="AX184" s="13" t="s">
        <v>71</v>
      </c>
      <c r="AY184" s="157" t="s">
        <v>163</v>
      </c>
    </row>
    <row r="185" spans="2:65" s="13" customFormat="1" ht="10.199999999999999">
      <c r="B185" s="156"/>
      <c r="D185" s="150" t="s">
        <v>174</v>
      </c>
      <c r="E185" s="157" t="s">
        <v>19</v>
      </c>
      <c r="F185" s="158" t="s">
        <v>675</v>
      </c>
      <c r="H185" s="159">
        <v>1.0860000000000001</v>
      </c>
      <c r="I185" s="160"/>
      <c r="L185" s="156"/>
      <c r="M185" s="161"/>
      <c r="T185" s="162"/>
      <c r="AT185" s="157" t="s">
        <v>174</v>
      </c>
      <c r="AU185" s="157" t="s">
        <v>81</v>
      </c>
      <c r="AV185" s="13" t="s">
        <v>81</v>
      </c>
      <c r="AW185" s="13" t="s">
        <v>33</v>
      </c>
      <c r="AX185" s="13" t="s">
        <v>71</v>
      </c>
      <c r="AY185" s="157" t="s">
        <v>163</v>
      </c>
    </row>
    <row r="186" spans="2:65" s="14" customFormat="1" ht="10.199999999999999">
      <c r="B186" s="163"/>
      <c r="D186" s="150" t="s">
        <v>174</v>
      </c>
      <c r="E186" s="164" t="s">
        <v>19</v>
      </c>
      <c r="F186" s="165" t="s">
        <v>177</v>
      </c>
      <c r="H186" s="166">
        <v>7.8720000000000008</v>
      </c>
      <c r="I186" s="167"/>
      <c r="L186" s="163"/>
      <c r="M186" s="168"/>
      <c r="T186" s="169"/>
      <c r="AT186" s="164" t="s">
        <v>174</v>
      </c>
      <c r="AU186" s="164" t="s">
        <v>81</v>
      </c>
      <c r="AV186" s="14" t="s">
        <v>170</v>
      </c>
      <c r="AW186" s="14" t="s">
        <v>33</v>
      </c>
      <c r="AX186" s="14" t="s">
        <v>79</v>
      </c>
      <c r="AY186" s="164" t="s">
        <v>163</v>
      </c>
    </row>
    <row r="187" spans="2:65" s="1" customFormat="1" ht="24.15" customHeight="1">
      <c r="B187" s="33"/>
      <c r="C187" s="132" t="s">
        <v>236</v>
      </c>
      <c r="D187" s="132" t="s">
        <v>165</v>
      </c>
      <c r="E187" s="133" t="s">
        <v>676</v>
      </c>
      <c r="F187" s="134" t="s">
        <v>677</v>
      </c>
      <c r="G187" s="135" t="s">
        <v>185</v>
      </c>
      <c r="H187" s="136">
        <v>7.8719999999999999</v>
      </c>
      <c r="I187" s="137"/>
      <c r="J187" s="138">
        <f>ROUND(I187*H187,2)</f>
        <v>0</v>
      </c>
      <c r="K187" s="134" t="s">
        <v>169</v>
      </c>
      <c r="L187" s="33"/>
      <c r="M187" s="139" t="s">
        <v>19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170</v>
      </c>
      <c r="AT187" s="143" t="s">
        <v>165</v>
      </c>
      <c r="AU187" s="143" t="s">
        <v>81</v>
      </c>
      <c r="AY187" s="18" t="s">
        <v>163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79</v>
      </c>
      <c r="BK187" s="144">
        <f>ROUND(I187*H187,2)</f>
        <v>0</v>
      </c>
      <c r="BL187" s="18" t="s">
        <v>170</v>
      </c>
      <c r="BM187" s="143" t="s">
        <v>678</v>
      </c>
    </row>
    <row r="188" spans="2:65" s="1" customFormat="1" ht="10.199999999999999">
      <c r="B188" s="33"/>
      <c r="D188" s="145" t="s">
        <v>172</v>
      </c>
      <c r="F188" s="146" t="s">
        <v>679</v>
      </c>
      <c r="I188" s="147"/>
      <c r="L188" s="33"/>
      <c r="M188" s="148"/>
      <c r="T188" s="54"/>
      <c r="AT188" s="18" t="s">
        <v>172</v>
      </c>
      <c r="AU188" s="18" t="s">
        <v>81</v>
      </c>
    </row>
    <row r="189" spans="2:65" s="12" customFormat="1" ht="10.199999999999999">
      <c r="B189" s="149"/>
      <c r="D189" s="150" t="s">
        <v>174</v>
      </c>
      <c r="E189" s="151" t="s">
        <v>19</v>
      </c>
      <c r="F189" s="152" t="s">
        <v>640</v>
      </c>
      <c r="H189" s="151" t="s">
        <v>19</v>
      </c>
      <c r="I189" s="153"/>
      <c r="L189" s="149"/>
      <c r="M189" s="154"/>
      <c r="T189" s="155"/>
      <c r="AT189" s="151" t="s">
        <v>174</v>
      </c>
      <c r="AU189" s="151" t="s">
        <v>81</v>
      </c>
      <c r="AV189" s="12" t="s">
        <v>79</v>
      </c>
      <c r="AW189" s="12" t="s">
        <v>33</v>
      </c>
      <c r="AX189" s="12" t="s">
        <v>71</v>
      </c>
      <c r="AY189" s="151" t="s">
        <v>163</v>
      </c>
    </row>
    <row r="190" spans="2:65" s="12" customFormat="1" ht="10.199999999999999">
      <c r="B190" s="149"/>
      <c r="D190" s="150" t="s">
        <v>174</v>
      </c>
      <c r="E190" s="151" t="s">
        <v>19</v>
      </c>
      <c r="F190" s="152" t="s">
        <v>530</v>
      </c>
      <c r="H190" s="151" t="s">
        <v>19</v>
      </c>
      <c r="I190" s="153"/>
      <c r="L190" s="149"/>
      <c r="M190" s="154"/>
      <c r="T190" s="155"/>
      <c r="AT190" s="151" t="s">
        <v>174</v>
      </c>
      <c r="AU190" s="151" t="s">
        <v>81</v>
      </c>
      <c r="AV190" s="12" t="s">
        <v>79</v>
      </c>
      <c r="AW190" s="12" t="s">
        <v>33</v>
      </c>
      <c r="AX190" s="12" t="s">
        <v>71</v>
      </c>
      <c r="AY190" s="151" t="s">
        <v>163</v>
      </c>
    </row>
    <row r="191" spans="2:65" s="12" customFormat="1" ht="10.199999999999999">
      <c r="B191" s="149"/>
      <c r="D191" s="150" t="s">
        <v>174</v>
      </c>
      <c r="E191" s="151" t="s">
        <v>19</v>
      </c>
      <c r="F191" s="152" t="s">
        <v>643</v>
      </c>
      <c r="H191" s="151" t="s">
        <v>19</v>
      </c>
      <c r="I191" s="153"/>
      <c r="L191" s="149"/>
      <c r="M191" s="154"/>
      <c r="T191" s="155"/>
      <c r="AT191" s="151" t="s">
        <v>174</v>
      </c>
      <c r="AU191" s="151" t="s">
        <v>81</v>
      </c>
      <c r="AV191" s="12" t="s">
        <v>79</v>
      </c>
      <c r="AW191" s="12" t="s">
        <v>33</v>
      </c>
      <c r="AX191" s="12" t="s">
        <v>71</v>
      </c>
      <c r="AY191" s="151" t="s">
        <v>163</v>
      </c>
    </row>
    <row r="192" spans="2:65" s="13" customFormat="1" ht="10.199999999999999">
      <c r="B192" s="156"/>
      <c r="D192" s="150" t="s">
        <v>174</v>
      </c>
      <c r="E192" s="157" t="s">
        <v>19</v>
      </c>
      <c r="F192" s="158" t="s">
        <v>674</v>
      </c>
      <c r="H192" s="159">
        <v>5.7</v>
      </c>
      <c r="I192" s="160"/>
      <c r="L192" s="156"/>
      <c r="M192" s="161"/>
      <c r="T192" s="162"/>
      <c r="AT192" s="157" t="s">
        <v>174</v>
      </c>
      <c r="AU192" s="157" t="s">
        <v>81</v>
      </c>
      <c r="AV192" s="13" t="s">
        <v>81</v>
      </c>
      <c r="AW192" s="13" t="s">
        <v>33</v>
      </c>
      <c r="AX192" s="13" t="s">
        <v>71</v>
      </c>
      <c r="AY192" s="157" t="s">
        <v>163</v>
      </c>
    </row>
    <row r="193" spans="2:65" s="13" customFormat="1" ht="10.199999999999999">
      <c r="B193" s="156"/>
      <c r="D193" s="150" t="s">
        <v>174</v>
      </c>
      <c r="E193" s="157" t="s">
        <v>19</v>
      </c>
      <c r="F193" s="158" t="s">
        <v>675</v>
      </c>
      <c r="H193" s="159">
        <v>1.0860000000000001</v>
      </c>
      <c r="I193" s="160"/>
      <c r="L193" s="156"/>
      <c r="M193" s="161"/>
      <c r="T193" s="162"/>
      <c r="AT193" s="157" t="s">
        <v>174</v>
      </c>
      <c r="AU193" s="157" t="s">
        <v>81</v>
      </c>
      <c r="AV193" s="13" t="s">
        <v>81</v>
      </c>
      <c r="AW193" s="13" t="s">
        <v>33</v>
      </c>
      <c r="AX193" s="13" t="s">
        <v>71</v>
      </c>
      <c r="AY193" s="157" t="s">
        <v>163</v>
      </c>
    </row>
    <row r="194" spans="2:65" s="13" customFormat="1" ht="10.199999999999999">
      <c r="B194" s="156"/>
      <c r="D194" s="150" t="s">
        <v>174</v>
      </c>
      <c r="E194" s="157" t="s">
        <v>19</v>
      </c>
      <c r="F194" s="158" t="s">
        <v>675</v>
      </c>
      <c r="H194" s="159">
        <v>1.0860000000000001</v>
      </c>
      <c r="I194" s="160"/>
      <c r="L194" s="156"/>
      <c r="M194" s="161"/>
      <c r="T194" s="162"/>
      <c r="AT194" s="157" t="s">
        <v>174</v>
      </c>
      <c r="AU194" s="157" t="s">
        <v>81</v>
      </c>
      <c r="AV194" s="13" t="s">
        <v>81</v>
      </c>
      <c r="AW194" s="13" t="s">
        <v>33</v>
      </c>
      <c r="AX194" s="13" t="s">
        <v>71</v>
      </c>
      <c r="AY194" s="157" t="s">
        <v>163</v>
      </c>
    </row>
    <row r="195" spans="2:65" s="14" customFormat="1" ht="10.199999999999999">
      <c r="B195" s="163"/>
      <c r="D195" s="150" t="s">
        <v>174</v>
      </c>
      <c r="E195" s="164" t="s">
        <v>19</v>
      </c>
      <c r="F195" s="165" t="s">
        <v>177</v>
      </c>
      <c r="H195" s="166">
        <v>7.8720000000000008</v>
      </c>
      <c r="I195" s="167"/>
      <c r="L195" s="163"/>
      <c r="M195" s="168"/>
      <c r="T195" s="169"/>
      <c r="AT195" s="164" t="s">
        <v>174</v>
      </c>
      <c r="AU195" s="164" t="s">
        <v>81</v>
      </c>
      <c r="AV195" s="14" t="s">
        <v>170</v>
      </c>
      <c r="AW195" s="14" t="s">
        <v>33</v>
      </c>
      <c r="AX195" s="14" t="s">
        <v>79</v>
      </c>
      <c r="AY195" s="164" t="s">
        <v>163</v>
      </c>
    </row>
    <row r="196" spans="2:65" s="1" customFormat="1" ht="16.5" customHeight="1">
      <c r="B196" s="33"/>
      <c r="C196" s="132" t="s">
        <v>8</v>
      </c>
      <c r="D196" s="132" t="s">
        <v>165</v>
      </c>
      <c r="E196" s="133" t="s">
        <v>680</v>
      </c>
      <c r="F196" s="134" t="s">
        <v>681</v>
      </c>
      <c r="G196" s="135" t="s">
        <v>185</v>
      </c>
      <c r="H196" s="136">
        <v>7.8719999999999999</v>
      </c>
      <c r="I196" s="137"/>
      <c r="J196" s="138">
        <f>ROUND(I196*H196,2)</f>
        <v>0</v>
      </c>
      <c r="K196" s="134" t="s">
        <v>169</v>
      </c>
      <c r="L196" s="33"/>
      <c r="M196" s="139" t="s">
        <v>19</v>
      </c>
      <c r="N196" s="140" t="s">
        <v>42</v>
      </c>
      <c r="P196" s="141">
        <f>O196*H196</f>
        <v>0</v>
      </c>
      <c r="Q196" s="141">
        <v>3.3999999999999998E-3</v>
      </c>
      <c r="R196" s="141">
        <f>Q196*H196</f>
        <v>2.6764799999999998E-2</v>
      </c>
      <c r="S196" s="141">
        <v>0</v>
      </c>
      <c r="T196" s="142">
        <f>S196*H196</f>
        <v>0</v>
      </c>
      <c r="AR196" s="143" t="s">
        <v>170</v>
      </c>
      <c r="AT196" s="143" t="s">
        <v>165</v>
      </c>
      <c r="AU196" s="143" t="s">
        <v>81</v>
      </c>
      <c r="AY196" s="18" t="s">
        <v>163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79</v>
      </c>
      <c r="BK196" s="144">
        <f>ROUND(I196*H196,2)</f>
        <v>0</v>
      </c>
      <c r="BL196" s="18" t="s">
        <v>170</v>
      </c>
      <c r="BM196" s="143" t="s">
        <v>682</v>
      </c>
    </row>
    <row r="197" spans="2:65" s="1" customFormat="1" ht="10.199999999999999">
      <c r="B197" s="33"/>
      <c r="D197" s="145" t="s">
        <v>172</v>
      </c>
      <c r="F197" s="146" t="s">
        <v>683</v>
      </c>
      <c r="I197" s="147"/>
      <c r="L197" s="33"/>
      <c r="M197" s="148"/>
      <c r="T197" s="54"/>
      <c r="AT197" s="18" t="s">
        <v>172</v>
      </c>
      <c r="AU197" s="18" t="s">
        <v>81</v>
      </c>
    </row>
    <row r="198" spans="2:65" s="12" customFormat="1" ht="10.199999999999999">
      <c r="B198" s="149"/>
      <c r="D198" s="150" t="s">
        <v>174</v>
      </c>
      <c r="E198" s="151" t="s">
        <v>19</v>
      </c>
      <c r="F198" s="152" t="s">
        <v>640</v>
      </c>
      <c r="H198" s="151" t="s">
        <v>19</v>
      </c>
      <c r="I198" s="153"/>
      <c r="L198" s="149"/>
      <c r="M198" s="154"/>
      <c r="T198" s="155"/>
      <c r="AT198" s="151" t="s">
        <v>174</v>
      </c>
      <c r="AU198" s="151" t="s">
        <v>81</v>
      </c>
      <c r="AV198" s="12" t="s">
        <v>79</v>
      </c>
      <c r="AW198" s="12" t="s">
        <v>33</v>
      </c>
      <c r="AX198" s="12" t="s">
        <v>71</v>
      </c>
      <c r="AY198" s="151" t="s">
        <v>163</v>
      </c>
    </row>
    <row r="199" spans="2:65" s="12" customFormat="1" ht="10.199999999999999">
      <c r="B199" s="149"/>
      <c r="D199" s="150" t="s">
        <v>174</v>
      </c>
      <c r="E199" s="151" t="s">
        <v>19</v>
      </c>
      <c r="F199" s="152" t="s">
        <v>530</v>
      </c>
      <c r="H199" s="151" t="s">
        <v>19</v>
      </c>
      <c r="I199" s="153"/>
      <c r="L199" s="149"/>
      <c r="M199" s="154"/>
      <c r="T199" s="155"/>
      <c r="AT199" s="151" t="s">
        <v>174</v>
      </c>
      <c r="AU199" s="151" t="s">
        <v>81</v>
      </c>
      <c r="AV199" s="12" t="s">
        <v>79</v>
      </c>
      <c r="AW199" s="12" t="s">
        <v>33</v>
      </c>
      <c r="AX199" s="12" t="s">
        <v>71</v>
      </c>
      <c r="AY199" s="151" t="s">
        <v>163</v>
      </c>
    </row>
    <row r="200" spans="2:65" s="12" customFormat="1" ht="10.199999999999999">
      <c r="B200" s="149"/>
      <c r="D200" s="150" t="s">
        <v>174</v>
      </c>
      <c r="E200" s="151" t="s">
        <v>19</v>
      </c>
      <c r="F200" s="152" t="s">
        <v>643</v>
      </c>
      <c r="H200" s="151" t="s">
        <v>19</v>
      </c>
      <c r="I200" s="153"/>
      <c r="L200" s="149"/>
      <c r="M200" s="154"/>
      <c r="T200" s="155"/>
      <c r="AT200" s="151" t="s">
        <v>174</v>
      </c>
      <c r="AU200" s="151" t="s">
        <v>81</v>
      </c>
      <c r="AV200" s="12" t="s">
        <v>79</v>
      </c>
      <c r="AW200" s="12" t="s">
        <v>33</v>
      </c>
      <c r="AX200" s="12" t="s">
        <v>71</v>
      </c>
      <c r="AY200" s="151" t="s">
        <v>163</v>
      </c>
    </row>
    <row r="201" spans="2:65" s="13" customFormat="1" ht="10.199999999999999">
      <c r="B201" s="156"/>
      <c r="D201" s="150" t="s">
        <v>174</v>
      </c>
      <c r="E201" s="157" t="s">
        <v>19</v>
      </c>
      <c r="F201" s="158" t="s">
        <v>674</v>
      </c>
      <c r="H201" s="159">
        <v>5.7</v>
      </c>
      <c r="I201" s="160"/>
      <c r="L201" s="156"/>
      <c r="M201" s="161"/>
      <c r="T201" s="162"/>
      <c r="AT201" s="157" t="s">
        <v>174</v>
      </c>
      <c r="AU201" s="157" t="s">
        <v>81</v>
      </c>
      <c r="AV201" s="13" t="s">
        <v>81</v>
      </c>
      <c r="AW201" s="13" t="s">
        <v>33</v>
      </c>
      <c r="AX201" s="13" t="s">
        <v>71</v>
      </c>
      <c r="AY201" s="157" t="s">
        <v>163</v>
      </c>
    </row>
    <row r="202" spans="2:65" s="13" customFormat="1" ht="10.199999999999999">
      <c r="B202" s="156"/>
      <c r="D202" s="150" t="s">
        <v>174</v>
      </c>
      <c r="E202" s="157" t="s">
        <v>19</v>
      </c>
      <c r="F202" s="158" t="s">
        <v>675</v>
      </c>
      <c r="H202" s="159">
        <v>1.0860000000000001</v>
      </c>
      <c r="I202" s="160"/>
      <c r="L202" s="156"/>
      <c r="M202" s="161"/>
      <c r="T202" s="162"/>
      <c r="AT202" s="157" t="s">
        <v>174</v>
      </c>
      <c r="AU202" s="157" t="s">
        <v>81</v>
      </c>
      <c r="AV202" s="13" t="s">
        <v>81</v>
      </c>
      <c r="AW202" s="13" t="s">
        <v>33</v>
      </c>
      <c r="AX202" s="13" t="s">
        <v>71</v>
      </c>
      <c r="AY202" s="157" t="s">
        <v>163</v>
      </c>
    </row>
    <row r="203" spans="2:65" s="13" customFormat="1" ht="10.199999999999999">
      <c r="B203" s="156"/>
      <c r="D203" s="150" t="s">
        <v>174</v>
      </c>
      <c r="E203" s="157" t="s">
        <v>19</v>
      </c>
      <c r="F203" s="158" t="s">
        <v>675</v>
      </c>
      <c r="H203" s="159">
        <v>1.0860000000000001</v>
      </c>
      <c r="I203" s="160"/>
      <c r="L203" s="156"/>
      <c r="M203" s="161"/>
      <c r="T203" s="162"/>
      <c r="AT203" s="157" t="s">
        <v>174</v>
      </c>
      <c r="AU203" s="157" t="s">
        <v>81</v>
      </c>
      <c r="AV203" s="13" t="s">
        <v>81</v>
      </c>
      <c r="AW203" s="13" t="s">
        <v>33</v>
      </c>
      <c r="AX203" s="13" t="s">
        <v>71</v>
      </c>
      <c r="AY203" s="157" t="s">
        <v>163</v>
      </c>
    </row>
    <row r="204" spans="2:65" s="14" customFormat="1" ht="10.199999999999999">
      <c r="B204" s="163"/>
      <c r="D204" s="150" t="s">
        <v>174</v>
      </c>
      <c r="E204" s="164" t="s">
        <v>19</v>
      </c>
      <c r="F204" s="165" t="s">
        <v>177</v>
      </c>
      <c r="H204" s="166">
        <v>7.8720000000000008</v>
      </c>
      <c r="I204" s="167"/>
      <c r="L204" s="163"/>
      <c r="M204" s="168"/>
      <c r="T204" s="169"/>
      <c r="AT204" s="164" t="s">
        <v>174</v>
      </c>
      <c r="AU204" s="164" t="s">
        <v>81</v>
      </c>
      <c r="AV204" s="14" t="s">
        <v>170</v>
      </c>
      <c r="AW204" s="14" t="s">
        <v>33</v>
      </c>
      <c r="AX204" s="14" t="s">
        <v>79</v>
      </c>
      <c r="AY204" s="164" t="s">
        <v>163</v>
      </c>
    </row>
    <row r="205" spans="2:65" s="1" customFormat="1" ht="24.15" customHeight="1">
      <c r="B205" s="33"/>
      <c r="C205" s="132" t="s">
        <v>248</v>
      </c>
      <c r="D205" s="132" t="s">
        <v>165</v>
      </c>
      <c r="E205" s="133" t="s">
        <v>684</v>
      </c>
      <c r="F205" s="134" t="s">
        <v>685</v>
      </c>
      <c r="G205" s="135" t="s">
        <v>185</v>
      </c>
      <c r="H205" s="136">
        <v>2.1720000000000002</v>
      </c>
      <c r="I205" s="137"/>
      <c r="J205" s="138">
        <f>ROUND(I205*H205,2)</f>
        <v>0</v>
      </c>
      <c r="K205" s="134" t="s">
        <v>169</v>
      </c>
      <c r="L205" s="33"/>
      <c r="M205" s="139" t="s">
        <v>19</v>
      </c>
      <c r="N205" s="140" t="s">
        <v>42</v>
      </c>
      <c r="P205" s="141">
        <f>O205*H205</f>
        <v>0</v>
      </c>
      <c r="Q205" s="141">
        <v>1.5E-3</v>
      </c>
      <c r="R205" s="141">
        <f>Q205*H205</f>
        <v>3.2580000000000005E-3</v>
      </c>
      <c r="S205" s="141">
        <v>0</v>
      </c>
      <c r="T205" s="142">
        <f>S205*H205</f>
        <v>0</v>
      </c>
      <c r="AR205" s="143" t="s">
        <v>170</v>
      </c>
      <c r="AT205" s="143" t="s">
        <v>165</v>
      </c>
      <c r="AU205" s="143" t="s">
        <v>81</v>
      </c>
      <c r="AY205" s="18" t="s">
        <v>163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79</v>
      </c>
      <c r="BK205" s="144">
        <f>ROUND(I205*H205,2)</f>
        <v>0</v>
      </c>
      <c r="BL205" s="18" t="s">
        <v>170</v>
      </c>
      <c r="BM205" s="143" t="s">
        <v>686</v>
      </c>
    </row>
    <row r="206" spans="2:65" s="1" customFormat="1" ht="10.199999999999999">
      <c r="B206" s="33"/>
      <c r="D206" s="145" t="s">
        <v>172</v>
      </c>
      <c r="F206" s="146" t="s">
        <v>687</v>
      </c>
      <c r="I206" s="147"/>
      <c r="L206" s="33"/>
      <c r="M206" s="148"/>
      <c r="T206" s="54"/>
      <c r="AT206" s="18" t="s">
        <v>172</v>
      </c>
      <c r="AU206" s="18" t="s">
        <v>81</v>
      </c>
    </row>
    <row r="207" spans="2:65" s="12" customFormat="1" ht="10.199999999999999">
      <c r="B207" s="149"/>
      <c r="D207" s="150" t="s">
        <v>174</v>
      </c>
      <c r="E207" s="151" t="s">
        <v>19</v>
      </c>
      <c r="F207" s="152" t="s">
        <v>640</v>
      </c>
      <c r="H207" s="151" t="s">
        <v>19</v>
      </c>
      <c r="I207" s="153"/>
      <c r="L207" s="149"/>
      <c r="M207" s="154"/>
      <c r="T207" s="155"/>
      <c r="AT207" s="151" t="s">
        <v>174</v>
      </c>
      <c r="AU207" s="151" t="s">
        <v>81</v>
      </c>
      <c r="AV207" s="12" t="s">
        <v>79</v>
      </c>
      <c r="AW207" s="12" t="s">
        <v>33</v>
      </c>
      <c r="AX207" s="12" t="s">
        <v>71</v>
      </c>
      <c r="AY207" s="151" t="s">
        <v>163</v>
      </c>
    </row>
    <row r="208" spans="2:65" s="12" customFormat="1" ht="10.199999999999999">
      <c r="B208" s="149"/>
      <c r="D208" s="150" t="s">
        <v>174</v>
      </c>
      <c r="E208" s="151" t="s">
        <v>19</v>
      </c>
      <c r="F208" s="152" t="s">
        <v>530</v>
      </c>
      <c r="H208" s="151" t="s">
        <v>19</v>
      </c>
      <c r="I208" s="153"/>
      <c r="L208" s="149"/>
      <c r="M208" s="154"/>
      <c r="T208" s="155"/>
      <c r="AT208" s="151" t="s">
        <v>174</v>
      </c>
      <c r="AU208" s="151" t="s">
        <v>81</v>
      </c>
      <c r="AV208" s="12" t="s">
        <v>79</v>
      </c>
      <c r="AW208" s="12" t="s">
        <v>33</v>
      </c>
      <c r="AX208" s="12" t="s">
        <v>71</v>
      </c>
      <c r="AY208" s="151" t="s">
        <v>163</v>
      </c>
    </row>
    <row r="209" spans="2:65" s="12" customFormat="1" ht="10.199999999999999">
      <c r="B209" s="149"/>
      <c r="D209" s="150" t="s">
        <v>174</v>
      </c>
      <c r="E209" s="151" t="s">
        <v>19</v>
      </c>
      <c r="F209" s="152" t="s">
        <v>643</v>
      </c>
      <c r="H209" s="151" t="s">
        <v>19</v>
      </c>
      <c r="I209" s="153"/>
      <c r="L209" s="149"/>
      <c r="M209" s="154"/>
      <c r="T209" s="155"/>
      <c r="AT209" s="151" t="s">
        <v>174</v>
      </c>
      <c r="AU209" s="151" t="s">
        <v>81</v>
      </c>
      <c r="AV209" s="12" t="s">
        <v>79</v>
      </c>
      <c r="AW209" s="12" t="s">
        <v>33</v>
      </c>
      <c r="AX209" s="12" t="s">
        <v>71</v>
      </c>
      <c r="AY209" s="151" t="s">
        <v>163</v>
      </c>
    </row>
    <row r="210" spans="2:65" s="13" customFormat="1" ht="10.199999999999999">
      <c r="B210" s="156"/>
      <c r="D210" s="150" t="s">
        <v>174</v>
      </c>
      <c r="E210" s="157" t="s">
        <v>19</v>
      </c>
      <c r="F210" s="158" t="s">
        <v>675</v>
      </c>
      <c r="H210" s="159">
        <v>1.0860000000000001</v>
      </c>
      <c r="I210" s="160"/>
      <c r="L210" s="156"/>
      <c r="M210" s="161"/>
      <c r="T210" s="162"/>
      <c r="AT210" s="157" t="s">
        <v>174</v>
      </c>
      <c r="AU210" s="157" t="s">
        <v>81</v>
      </c>
      <c r="AV210" s="13" t="s">
        <v>81</v>
      </c>
      <c r="AW210" s="13" t="s">
        <v>33</v>
      </c>
      <c r="AX210" s="13" t="s">
        <v>71</v>
      </c>
      <c r="AY210" s="157" t="s">
        <v>163</v>
      </c>
    </row>
    <row r="211" spans="2:65" s="13" customFormat="1" ht="10.199999999999999">
      <c r="B211" s="156"/>
      <c r="D211" s="150" t="s">
        <v>174</v>
      </c>
      <c r="E211" s="157" t="s">
        <v>19</v>
      </c>
      <c r="F211" s="158" t="s">
        <v>675</v>
      </c>
      <c r="H211" s="159">
        <v>1.0860000000000001</v>
      </c>
      <c r="I211" s="160"/>
      <c r="L211" s="156"/>
      <c r="M211" s="161"/>
      <c r="T211" s="162"/>
      <c r="AT211" s="157" t="s">
        <v>174</v>
      </c>
      <c r="AU211" s="157" t="s">
        <v>81</v>
      </c>
      <c r="AV211" s="13" t="s">
        <v>81</v>
      </c>
      <c r="AW211" s="13" t="s">
        <v>33</v>
      </c>
      <c r="AX211" s="13" t="s">
        <v>71</v>
      </c>
      <c r="AY211" s="157" t="s">
        <v>163</v>
      </c>
    </row>
    <row r="212" spans="2:65" s="14" customFormat="1" ht="10.199999999999999">
      <c r="B212" s="163"/>
      <c r="D212" s="150" t="s">
        <v>174</v>
      </c>
      <c r="E212" s="164" t="s">
        <v>19</v>
      </c>
      <c r="F212" s="165" t="s">
        <v>177</v>
      </c>
      <c r="H212" s="166">
        <v>2.1720000000000002</v>
      </c>
      <c r="I212" s="167"/>
      <c r="L212" s="163"/>
      <c r="M212" s="168"/>
      <c r="T212" s="169"/>
      <c r="AT212" s="164" t="s">
        <v>174</v>
      </c>
      <c r="AU212" s="164" t="s">
        <v>81</v>
      </c>
      <c r="AV212" s="14" t="s">
        <v>170</v>
      </c>
      <c r="AW212" s="14" t="s">
        <v>33</v>
      </c>
      <c r="AX212" s="14" t="s">
        <v>79</v>
      </c>
      <c r="AY212" s="164" t="s">
        <v>163</v>
      </c>
    </row>
    <row r="213" spans="2:65" s="1" customFormat="1" ht="24.15" customHeight="1">
      <c r="B213" s="33"/>
      <c r="C213" s="132" t="s">
        <v>254</v>
      </c>
      <c r="D213" s="132" t="s">
        <v>165</v>
      </c>
      <c r="E213" s="133" t="s">
        <v>688</v>
      </c>
      <c r="F213" s="134" t="s">
        <v>689</v>
      </c>
      <c r="G213" s="135" t="s">
        <v>185</v>
      </c>
      <c r="H213" s="136">
        <v>2.1720000000000002</v>
      </c>
      <c r="I213" s="137"/>
      <c r="J213" s="138">
        <f>ROUND(I213*H213,2)</f>
        <v>0</v>
      </c>
      <c r="K213" s="134" t="s">
        <v>169</v>
      </c>
      <c r="L213" s="33"/>
      <c r="M213" s="139" t="s">
        <v>19</v>
      </c>
      <c r="N213" s="140" t="s">
        <v>42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170</v>
      </c>
      <c r="AT213" s="143" t="s">
        <v>165</v>
      </c>
      <c r="AU213" s="143" t="s">
        <v>81</v>
      </c>
      <c r="AY213" s="18" t="s">
        <v>163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79</v>
      </c>
      <c r="BK213" s="144">
        <f>ROUND(I213*H213,2)</f>
        <v>0</v>
      </c>
      <c r="BL213" s="18" t="s">
        <v>170</v>
      </c>
      <c r="BM213" s="143" t="s">
        <v>690</v>
      </c>
    </row>
    <row r="214" spans="2:65" s="1" customFormat="1" ht="10.199999999999999">
      <c r="B214" s="33"/>
      <c r="D214" s="145" t="s">
        <v>172</v>
      </c>
      <c r="F214" s="146" t="s">
        <v>691</v>
      </c>
      <c r="I214" s="147"/>
      <c r="L214" s="33"/>
      <c r="M214" s="148"/>
      <c r="T214" s="54"/>
      <c r="AT214" s="18" t="s">
        <v>172</v>
      </c>
      <c r="AU214" s="18" t="s">
        <v>81</v>
      </c>
    </row>
    <row r="215" spans="2:65" s="12" customFormat="1" ht="10.199999999999999">
      <c r="B215" s="149"/>
      <c r="D215" s="150" t="s">
        <v>174</v>
      </c>
      <c r="E215" s="151" t="s">
        <v>19</v>
      </c>
      <c r="F215" s="152" t="s">
        <v>640</v>
      </c>
      <c r="H215" s="151" t="s">
        <v>19</v>
      </c>
      <c r="I215" s="153"/>
      <c r="L215" s="149"/>
      <c r="M215" s="154"/>
      <c r="T215" s="155"/>
      <c r="AT215" s="151" t="s">
        <v>174</v>
      </c>
      <c r="AU215" s="151" t="s">
        <v>81</v>
      </c>
      <c r="AV215" s="12" t="s">
        <v>79</v>
      </c>
      <c r="AW215" s="12" t="s">
        <v>33</v>
      </c>
      <c r="AX215" s="12" t="s">
        <v>71</v>
      </c>
      <c r="AY215" s="151" t="s">
        <v>163</v>
      </c>
    </row>
    <row r="216" spans="2:65" s="12" customFormat="1" ht="10.199999999999999">
      <c r="B216" s="149"/>
      <c r="D216" s="150" t="s">
        <v>174</v>
      </c>
      <c r="E216" s="151" t="s">
        <v>19</v>
      </c>
      <c r="F216" s="152" t="s">
        <v>530</v>
      </c>
      <c r="H216" s="151" t="s">
        <v>19</v>
      </c>
      <c r="I216" s="153"/>
      <c r="L216" s="149"/>
      <c r="M216" s="154"/>
      <c r="T216" s="155"/>
      <c r="AT216" s="151" t="s">
        <v>174</v>
      </c>
      <c r="AU216" s="151" t="s">
        <v>81</v>
      </c>
      <c r="AV216" s="12" t="s">
        <v>79</v>
      </c>
      <c r="AW216" s="12" t="s">
        <v>33</v>
      </c>
      <c r="AX216" s="12" t="s">
        <v>71</v>
      </c>
      <c r="AY216" s="151" t="s">
        <v>163</v>
      </c>
    </row>
    <row r="217" spans="2:65" s="12" customFormat="1" ht="10.199999999999999">
      <c r="B217" s="149"/>
      <c r="D217" s="150" t="s">
        <v>174</v>
      </c>
      <c r="E217" s="151" t="s">
        <v>19</v>
      </c>
      <c r="F217" s="152" t="s">
        <v>643</v>
      </c>
      <c r="H217" s="151" t="s">
        <v>19</v>
      </c>
      <c r="I217" s="153"/>
      <c r="L217" s="149"/>
      <c r="M217" s="154"/>
      <c r="T217" s="155"/>
      <c r="AT217" s="151" t="s">
        <v>174</v>
      </c>
      <c r="AU217" s="151" t="s">
        <v>81</v>
      </c>
      <c r="AV217" s="12" t="s">
        <v>79</v>
      </c>
      <c r="AW217" s="12" t="s">
        <v>33</v>
      </c>
      <c r="AX217" s="12" t="s">
        <v>71</v>
      </c>
      <c r="AY217" s="151" t="s">
        <v>163</v>
      </c>
    </row>
    <row r="218" spans="2:65" s="13" customFormat="1" ht="10.199999999999999">
      <c r="B218" s="156"/>
      <c r="D218" s="150" t="s">
        <v>174</v>
      </c>
      <c r="E218" s="157" t="s">
        <v>19</v>
      </c>
      <c r="F218" s="158" t="s">
        <v>675</v>
      </c>
      <c r="H218" s="159">
        <v>1.0860000000000001</v>
      </c>
      <c r="I218" s="160"/>
      <c r="L218" s="156"/>
      <c r="M218" s="161"/>
      <c r="T218" s="162"/>
      <c r="AT218" s="157" t="s">
        <v>174</v>
      </c>
      <c r="AU218" s="157" t="s">
        <v>81</v>
      </c>
      <c r="AV218" s="13" t="s">
        <v>81</v>
      </c>
      <c r="AW218" s="13" t="s">
        <v>33</v>
      </c>
      <c r="AX218" s="13" t="s">
        <v>71</v>
      </c>
      <c r="AY218" s="157" t="s">
        <v>163</v>
      </c>
    </row>
    <row r="219" spans="2:65" s="13" customFormat="1" ht="10.199999999999999">
      <c r="B219" s="156"/>
      <c r="D219" s="150" t="s">
        <v>174</v>
      </c>
      <c r="E219" s="157" t="s">
        <v>19</v>
      </c>
      <c r="F219" s="158" t="s">
        <v>675</v>
      </c>
      <c r="H219" s="159">
        <v>1.0860000000000001</v>
      </c>
      <c r="I219" s="160"/>
      <c r="L219" s="156"/>
      <c r="M219" s="161"/>
      <c r="T219" s="162"/>
      <c r="AT219" s="157" t="s">
        <v>174</v>
      </c>
      <c r="AU219" s="157" t="s">
        <v>81</v>
      </c>
      <c r="AV219" s="13" t="s">
        <v>81</v>
      </c>
      <c r="AW219" s="13" t="s">
        <v>33</v>
      </c>
      <c r="AX219" s="13" t="s">
        <v>71</v>
      </c>
      <c r="AY219" s="157" t="s">
        <v>163</v>
      </c>
    </row>
    <row r="220" spans="2:65" s="14" customFormat="1" ht="10.199999999999999">
      <c r="B220" s="163"/>
      <c r="D220" s="150" t="s">
        <v>174</v>
      </c>
      <c r="E220" s="164" t="s">
        <v>19</v>
      </c>
      <c r="F220" s="165" t="s">
        <v>177</v>
      </c>
      <c r="H220" s="166">
        <v>2.1720000000000002</v>
      </c>
      <c r="I220" s="167"/>
      <c r="L220" s="163"/>
      <c r="M220" s="168"/>
      <c r="T220" s="169"/>
      <c r="AT220" s="164" t="s">
        <v>174</v>
      </c>
      <c r="AU220" s="164" t="s">
        <v>81</v>
      </c>
      <c r="AV220" s="14" t="s">
        <v>170</v>
      </c>
      <c r="AW220" s="14" t="s">
        <v>33</v>
      </c>
      <c r="AX220" s="14" t="s">
        <v>79</v>
      </c>
      <c r="AY220" s="164" t="s">
        <v>163</v>
      </c>
    </row>
    <row r="221" spans="2:65" s="1" customFormat="1" ht="37.799999999999997" customHeight="1">
      <c r="B221" s="33"/>
      <c r="C221" s="132" t="s">
        <v>259</v>
      </c>
      <c r="D221" s="132" t="s">
        <v>165</v>
      </c>
      <c r="E221" s="133" t="s">
        <v>692</v>
      </c>
      <c r="F221" s="134" t="s">
        <v>693</v>
      </c>
      <c r="G221" s="135" t="s">
        <v>225</v>
      </c>
      <c r="H221" s="136">
        <v>0.32400000000000001</v>
      </c>
      <c r="I221" s="137"/>
      <c r="J221" s="138">
        <f>ROUND(I221*H221,2)</f>
        <v>0</v>
      </c>
      <c r="K221" s="134" t="s">
        <v>169</v>
      </c>
      <c r="L221" s="33"/>
      <c r="M221" s="139" t="s">
        <v>19</v>
      </c>
      <c r="N221" s="140" t="s">
        <v>42</v>
      </c>
      <c r="P221" s="141">
        <f>O221*H221</f>
        <v>0</v>
      </c>
      <c r="Q221" s="141">
        <v>1.0551200000000001</v>
      </c>
      <c r="R221" s="141">
        <f>Q221*H221</f>
        <v>0.34185888000000003</v>
      </c>
      <c r="S221" s="141">
        <v>0</v>
      </c>
      <c r="T221" s="142">
        <f>S221*H221</f>
        <v>0</v>
      </c>
      <c r="AR221" s="143" t="s">
        <v>170</v>
      </c>
      <c r="AT221" s="143" t="s">
        <v>165</v>
      </c>
      <c r="AU221" s="143" t="s">
        <v>81</v>
      </c>
      <c r="AY221" s="18" t="s">
        <v>163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79</v>
      </c>
      <c r="BK221" s="144">
        <f>ROUND(I221*H221,2)</f>
        <v>0</v>
      </c>
      <c r="BL221" s="18" t="s">
        <v>170</v>
      </c>
      <c r="BM221" s="143" t="s">
        <v>694</v>
      </c>
    </row>
    <row r="222" spans="2:65" s="1" customFormat="1" ht="10.199999999999999">
      <c r="B222" s="33"/>
      <c r="D222" s="145" t="s">
        <v>172</v>
      </c>
      <c r="F222" s="146" t="s">
        <v>695</v>
      </c>
      <c r="I222" s="147"/>
      <c r="L222" s="33"/>
      <c r="M222" s="148"/>
      <c r="T222" s="54"/>
      <c r="AT222" s="18" t="s">
        <v>172</v>
      </c>
      <c r="AU222" s="18" t="s">
        <v>81</v>
      </c>
    </row>
    <row r="223" spans="2:65" s="12" customFormat="1" ht="10.199999999999999">
      <c r="B223" s="149"/>
      <c r="D223" s="150" t="s">
        <v>174</v>
      </c>
      <c r="E223" s="151" t="s">
        <v>19</v>
      </c>
      <c r="F223" s="152" t="s">
        <v>640</v>
      </c>
      <c r="H223" s="151" t="s">
        <v>19</v>
      </c>
      <c r="I223" s="153"/>
      <c r="L223" s="149"/>
      <c r="M223" s="154"/>
      <c r="T223" s="155"/>
      <c r="AT223" s="151" t="s">
        <v>174</v>
      </c>
      <c r="AU223" s="151" t="s">
        <v>81</v>
      </c>
      <c r="AV223" s="12" t="s">
        <v>79</v>
      </c>
      <c r="AW223" s="12" t="s">
        <v>33</v>
      </c>
      <c r="AX223" s="12" t="s">
        <v>71</v>
      </c>
      <c r="AY223" s="151" t="s">
        <v>163</v>
      </c>
    </row>
    <row r="224" spans="2:65" s="12" customFormat="1" ht="10.199999999999999">
      <c r="B224" s="149"/>
      <c r="D224" s="150" t="s">
        <v>174</v>
      </c>
      <c r="E224" s="151" t="s">
        <v>19</v>
      </c>
      <c r="F224" s="152" t="s">
        <v>530</v>
      </c>
      <c r="H224" s="151" t="s">
        <v>19</v>
      </c>
      <c r="I224" s="153"/>
      <c r="L224" s="149"/>
      <c r="M224" s="154"/>
      <c r="T224" s="155"/>
      <c r="AT224" s="151" t="s">
        <v>174</v>
      </c>
      <c r="AU224" s="151" t="s">
        <v>81</v>
      </c>
      <c r="AV224" s="12" t="s">
        <v>79</v>
      </c>
      <c r="AW224" s="12" t="s">
        <v>33</v>
      </c>
      <c r="AX224" s="12" t="s">
        <v>71</v>
      </c>
      <c r="AY224" s="151" t="s">
        <v>163</v>
      </c>
    </row>
    <row r="225" spans="2:65" s="12" customFormat="1" ht="10.199999999999999">
      <c r="B225" s="149"/>
      <c r="D225" s="150" t="s">
        <v>174</v>
      </c>
      <c r="E225" s="151" t="s">
        <v>19</v>
      </c>
      <c r="F225" s="152" t="s">
        <v>643</v>
      </c>
      <c r="H225" s="151" t="s">
        <v>19</v>
      </c>
      <c r="I225" s="153"/>
      <c r="L225" s="149"/>
      <c r="M225" s="154"/>
      <c r="T225" s="155"/>
      <c r="AT225" s="151" t="s">
        <v>174</v>
      </c>
      <c r="AU225" s="151" t="s">
        <v>81</v>
      </c>
      <c r="AV225" s="12" t="s">
        <v>79</v>
      </c>
      <c r="AW225" s="12" t="s">
        <v>33</v>
      </c>
      <c r="AX225" s="12" t="s">
        <v>71</v>
      </c>
      <c r="AY225" s="151" t="s">
        <v>163</v>
      </c>
    </row>
    <row r="226" spans="2:65" s="13" customFormat="1" ht="10.199999999999999">
      <c r="B226" s="156"/>
      <c r="D226" s="150" t="s">
        <v>174</v>
      </c>
      <c r="E226" s="157" t="s">
        <v>19</v>
      </c>
      <c r="F226" s="158" t="s">
        <v>696</v>
      </c>
      <c r="H226" s="159">
        <v>0.32400000000000001</v>
      </c>
      <c r="I226" s="160"/>
      <c r="L226" s="156"/>
      <c r="M226" s="161"/>
      <c r="T226" s="162"/>
      <c r="AT226" s="157" t="s">
        <v>174</v>
      </c>
      <c r="AU226" s="157" t="s">
        <v>81</v>
      </c>
      <c r="AV226" s="13" t="s">
        <v>81</v>
      </c>
      <c r="AW226" s="13" t="s">
        <v>33</v>
      </c>
      <c r="AX226" s="13" t="s">
        <v>71</v>
      </c>
      <c r="AY226" s="157" t="s">
        <v>163</v>
      </c>
    </row>
    <row r="227" spans="2:65" s="14" customFormat="1" ht="10.199999999999999">
      <c r="B227" s="163"/>
      <c r="D227" s="150" t="s">
        <v>174</v>
      </c>
      <c r="E227" s="164" t="s">
        <v>19</v>
      </c>
      <c r="F227" s="165" t="s">
        <v>177</v>
      </c>
      <c r="H227" s="166">
        <v>0.32400000000000001</v>
      </c>
      <c r="I227" s="167"/>
      <c r="L227" s="163"/>
      <c r="M227" s="168"/>
      <c r="T227" s="169"/>
      <c r="AT227" s="164" t="s">
        <v>174</v>
      </c>
      <c r="AU227" s="164" t="s">
        <v>81</v>
      </c>
      <c r="AV227" s="14" t="s">
        <v>170</v>
      </c>
      <c r="AW227" s="14" t="s">
        <v>33</v>
      </c>
      <c r="AX227" s="14" t="s">
        <v>79</v>
      </c>
      <c r="AY227" s="164" t="s">
        <v>163</v>
      </c>
    </row>
    <row r="228" spans="2:65" s="11" customFormat="1" ht="22.8" customHeight="1">
      <c r="B228" s="120"/>
      <c r="D228" s="121" t="s">
        <v>70</v>
      </c>
      <c r="E228" s="130" t="s">
        <v>201</v>
      </c>
      <c r="F228" s="130" t="s">
        <v>394</v>
      </c>
      <c r="I228" s="123"/>
      <c r="J228" s="131">
        <f>BK228</f>
        <v>0</v>
      </c>
      <c r="L228" s="120"/>
      <c r="M228" s="125"/>
      <c r="P228" s="126">
        <f>SUM(P229:P282)</f>
        <v>0</v>
      </c>
      <c r="R228" s="126">
        <f>SUM(R229:R282)</f>
        <v>6.1636330099999999</v>
      </c>
      <c r="T228" s="127">
        <f>SUM(T229:T282)</f>
        <v>0</v>
      </c>
      <c r="AR228" s="121" t="s">
        <v>79</v>
      </c>
      <c r="AT228" s="128" t="s">
        <v>70</v>
      </c>
      <c r="AU228" s="128" t="s">
        <v>79</v>
      </c>
      <c r="AY228" s="121" t="s">
        <v>163</v>
      </c>
      <c r="BK228" s="129">
        <f>SUM(BK229:BK282)</f>
        <v>0</v>
      </c>
    </row>
    <row r="229" spans="2:65" s="1" customFormat="1" ht="21.75" customHeight="1">
      <c r="B229" s="33"/>
      <c r="C229" s="132" t="s">
        <v>266</v>
      </c>
      <c r="D229" s="132" t="s">
        <v>165</v>
      </c>
      <c r="E229" s="133" t="s">
        <v>395</v>
      </c>
      <c r="F229" s="134" t="s">
        <v>396</v>
      </c>
      <c r="G229" s="135" t="s">
        <v>191</v>
      </c>
      <c r="H229" s="136">
        <v>2.39</v>
      </c>
      <c r="I229" s="137"/>
      <c r="J229" s="138">
        <f>ROUND(I229*H229,2)</f>
        <v>0</v>
      </c>
      <c r="K229" s="134" t="s">
        <v>169</v>
      </c>
      <c r="L229" s="33"/>
      <c r="M229" s="139" t="s">
        <v>19</v>
      </c>
      <c r="N229" s="140" t="s">
        <v>42</v>
      </c>
      <c r="P229" s="141">
        <f>O229*H229</f>
        <v>0</v>
      </c>
      <c r="Q229" s="141">
        <v>2.5018699999999998</v>
      </c>
      <c r="R229" s="141">
        <f>Q229*H229</f>
        <v>5.9794692999999999</v>
      </c>
      <c r="S229" s="141">
        <v>0</v>
      </c>
      <c r="T229" s="142">
        <f>S229*H229</f>
        <v>0</v>
      </c>
      <c r="AR229" s="143" t="s">
        <v>170</v>
      </c>
      <c r="AT229" s="143" t="s">
        <v>165</v>
      </c>
      <c r="AU229" s="143" t="s">
        <v>81</v>
      </c>
      <c r="AY229" s="18" t="s">
        <v>163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79</v>
      </c>
      <c r="BK229" s="144">
        <f>ROUND(I229*H229,2)</f>
        <v>0</v>
      </c>
      <c r="BL229" s="18" t="s">
        <v>170</v>
      </c>
      <c r="BM229" s="143" t="s">
        <v>397</v>
      </c>
    </row>
    <row r="230" spans="2:65" s="1" customFormat="1" ht="10.199999999999999">
      <c r="B230" s="33"/>
      <c r="D230" s="145" t="s">
        <v>172</v>
      </c>
      <c r="F230" s="146" t="s">
        <v>398</v>
      </c>
      <c r="I230" s="147"/>
      <c r="L230" s="33"/>
      <c r="M230" s="148"/>
      <c r="T230" s="54"/>
      <c r="AT230" s="18" t="s">
        <v>172</v>
      </c>
      <c r="AU230" s="18" t="s">
        <v>81</v>
      </c>
    </row>
    <row r="231" spans="2:65" s="12" customFormat="1" ht="10.199999999999999">
      <c r="B231" s="149"/>
      <c r="D231" s="150" t="s">
        <v>174</v>
      </c>
      <c r="E231" s="151" t="s">
        <v>19</v>
      </c>
      <c r="F231" s="152" t="s">
        <v>640</v>
      </c>
      <c r="H231" s="151" t="s">
        <v>19</v>
      </c>
      <c r="I231" s="153"/>
      <c r="L231" s="149"/>
      <c r="M231" s="154"/>
      <c r="T231" s="155"/>
      <c r="AT231" s="151" t="s">
        <v>174</v>
      </c>
      <c r="AU231" s="151" t="s">
        <v>81</v>
      </c>
      <c r="AV231" s="12" t="s">
        <v>79</v>
      </c>
      <c r="AW231" s="12" t="s">
        <v>33</v>
      </c>
      <c r="AX231" s="12" t="s">
        <v>71</v>
      </c>
      <c r="AY231" s="151" t="s">
        <v>163</v>
      </c>
    </row>
    <row r="232" spans="2:65" s="12" customFormat="1" ht="10.199999999999999">
      <c r="B232" s="149"/>
      <c r="D232" s="150" t="s">
        <v>174</v>
      </c>
      <c r="E232" s="151" t="s">
        <v>19</v>
      </c>
      <c r="F232" s="152" t="s">
        <v>375</v>
      </c>
      <c r="H232" s="151" t="s">
        <v>19</v>
      </c>
      <c r="I232" s="153"/>
      <c r="L232" s="149"/>
      <c r="M232" s="154"/>
      <c r="T232" s="155"/>
      <c r="AT232" s="151" t="s">
        <v>174</v>
      </c>
      <c r="AU232" s="151" t="s">
        <v>81</v>
      </c>
      <c r="AV232" s="12" t="s">
        <v>79</v>
      </c>
      <c r="AW232" s="12" t="s">
        <v>33</v>
      </c>
      <c r="AX232" s="12" t="s">
        <v>71</v>
      </c>
      <c r="AY232" s="151" t="s">
        <v>163</v>
      </c>
    </row>
    <row r="233" spans="2:65" s="12" customFormat="1" ht="10.199999999999999">
      <c r="B233" s="149"/>
      <c r="D233" s="150" t="s">
        <v>174</v>
      </c>
      <c r="E233" s="151" t="s">
        <v>19</v>
      </c>
      <c r="F233" s="152" t="s">
        <v>697</v>
      </c>
      <c r="H233" s="151" t="s">
        <v>19</v>
      </c>
      <c r="I233" s="153"/>
      <c r="L233" s="149"/>
      <c r="M233" s="154"/>
      <c r="T233" s="155"/>
      <c r="AT233" s="151" t="s">
        <v>174</v>
      </c>
      <c r="AU233" s="151" t="s">
        <v>81</v>
      </c>
      <c r="AV233" s="12" t="s">
        <v>79</v>
      </c>
      <c r="AW233" s="12" t="s">
        <v>33</v>
      </c>
      <c r="AX233" s="12" t="s">
        <v>71</v>
      </c>
      <c r="AY233" s="151" t="s">
        <v>163</v>
      </c>
    </row>
    <row r="234" spans="2:65" s="13" customFormat="1" ht="10.199999999999999">
      <c r="B234" s="156"/>
      <c r="D234" s="150" t="s">
        <v>174</v>
      </c>
      <c r="E234" s="157" t="s">
        <v>19</v>
      </c>
      <c r="F234" s="158" t="s">
        <v>698</v>
      </c>
      <c r="H234" s="159">
        <v>2.39</v>
      </c>
      <c r="I234" s="160"/>
      <c r="L234" s="156"/>
      <c r="M234" s="161"/>
      <c r="T234" s="162"/>
      <c r="AT234" s="157" t="s">
        <v>174</v>
      </c>
      <c r="AU234" s="157" t="s">
        <v>81</v>
      </c>
      <c r="AV234" s="13" t="s">
        <v>81</v>
      </c>
      <c r="AW234" s="13" t="s">
        <v>33</v>
      </c>
      <c r="AX234" s="13" t="s">
        <v>71</v>
      </c>
      <c r="AY234" s="157" t="s">
        <v>163</v>
      </c>
    </row>
    <row r="235" spans="2:65" s="14" customFormat="1" ht="10.199999999999999">
      <c r="B235" s="163"/>
      <c r="D235" s="150" t="s">
        <v>174</v>
      </c>
      <c r="E235" s="164" t="s">
        <v>19</v>
      </c>
      <c r="F235" s="165" t="s">
        <v>177</v>
      </c>
      <c r="H235" s="166">
        <v>2.39</v>
      </c>
      <c r="I235" s="167"/>
      <c r="L235" s="163"/>
      <c r="M235" s="168"/>
      <c r="T235" s="169"/>
      <c r="AT235" s="164" t="s">
        <v>174</v>
      </c>
      <c r="AU235" s="164" t="s">
        <v>81</v>
      </c>
      <c r="AV235" s="14" t="s">
        <v>170</v>
      </c>
      <c r="AW235" s="14" t="s">
        <v>33</v>
      </c>
      <c r="AX235" s="14" t="s">
        <v>79</v>
      </c>
      <c r="AY235" s="164" t="s">
        <v>163</v>
      </c>
    </row>
    <row r="236" spans="2:65" s="1" customFormat="1" ht="21.75" customHeight="1">
      <c r="B236" s="33"/>
      <c r="C236" s="132" t="s">
        <v>272</v>
      </c>
      <c r="D236" s="132" t="s">
        <v>165</v>
      </c>
      <c r="E236" s="133" t="s">
        <v>402</v>
      </c>
      <c r="F236" s="134" t="s">
        <v>403</v>
      </c>
      <c r="G236" s="135" t="s">
        <v>191</v>
      </c>
      <c r="H236" s="136">
        <v>2.39</v>
      </c>
      <c r="I236" s="137"/>
      <c r="J236" s="138">
        <f>ROUND(I236*H236,2)</f>
        <v>0</v>
      </c>
      <c r="K236" s="134" t="s">
        <v>169</v>
      </c>
      <c r="L236" s="33"/>
      <c r="M236" s="139" t="s">
        <v>19</v>
      </c>
      <c r="N236" s="140" t="s">
        <v>42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170</v>
      </c>
      <c r="AT236" s="143" t="s">
        <v>165</v>
      </c>
      <c r="AU236" s="143" t="s">
        <v>81</v>
      </c>
      <c r="AY236" s="18" t="s">
        <v>163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79</v>
      </c>
      <c r="BK236" s="144">
        <f>ROUND(I236*H236,2)</f>
        <v>0</v>
      </c>
      <c r="BL236" s="18" t="s">
        <v>170</v>
      </c>
      <c r="BM236" s="143" t="s">
        <v>699</v>
      </c>
    </row>
    <row r="237" spans="2:65" s="1" customFormat="1" ht="10.199999999999999">
      <c r="B237" s="33"/>
      <c r="D237" s="145" t="s">
        <v>172</v>
      </c>
      <c r="F237" s="146" t="s">
        <v>405</v>
      </c>
      <c r="I237" s="147"/>
      <c r="L237" s="33"/>
      <c r="M237" s="148"/>
      <c r="T237" s="54"/>
      <c r="AT237" s="18" t="s">
        <v>172</v>
      </c>
      <c r="AU237" s="18" t="s">
        <v>81</v>
      </c>
    </row>
    <row r="238" spans="2:65" s="12" customFormat="1" ht="10.199999999999999">
      <c r="B238" s="149"/>
      <c r="D238" s="150" t="s">
        <v>174</v>
      </c>
      <c r="E238" s="151" t="s">
        <v>19</v>
      </c>
      <c r="F238" s="152" t="s">
        <v>640</v>
      </c>
      <c r="H238" s="151" t="s">
        <v>19</v>
      </c>
      <c r="I238" s="153"/>
      <c r="L238" s="149"/>
      <c r="M238" s="154"/>
      <c r="T238" s="155"/>
      <c r="AT238" s="151" t="s">
        <v>174</v>
      </c>
      <c r="AU238" s="151" t="s">
        <v>81</v>
      </c>
      <c r="AV238" s="12" t="s">
        <v>79</v>
      </c>
      <c r="AW238" s="12" t="s">
        <v>33</v>
      </c>
      <c r="AX238" s="12" t="s">
        <v>71</v>
      </c>
      <c r="AY238" s="151" t="s">
        <v>163</v>
      </c>
    </row>
    <row r="239" spans="2:65" s="12" customFormat="1" ht="10.199999999999999">
      <c r="B239" s="149"/>
      <c r="D239" s="150" t="s">
        <v>174</v>
      </c>
      <c r="E239" s="151" t="s">
        <v>19</v>
      </c>
      <c r="F239" s="152" t="s">
        <v>375</v>
      </c>
      <c r="H239" s="151" t="s">
        <v>19</v>
      </c>
      <c r="I239" s="153"/>
      <c r="L239" s="149"/>
      <c r="M239" s="154"/>
      <c r="T239" s="155"/>
      <c r="AT239" s="151" t="s">
        <v>174</v>
      </c>
      <c r="AU239" s="151" t="s">
        <v>81</v>
      </c>
      <c r="AV239" s="12" t="s">
        <v>79</v>
      </c>
      <c r="AW239" s="12" t="s">
        <v>33</v>
      </c>
      <c r="AX239" s="12" t="s">
        <v>71</v>
      </c>
      <c r="AY239" s="151" t="s">
        <v>163</v>
      </c>
    </row>
    <row r="240" spans="2:65" s="12" customFormat="1" ht="10.199999999999999">
      <c r="B240" s="149"/>
      <c r="D240" s="150" t="s">
        <v>174</v>
      </c>
      <c r="E240" s="151" t="s">
        <v>19</v>
      </c>
      <c r="F240" s="152" t="s">
        <v>697</v>
      </c>
      <c r="H240" s="151" t="s">
        <v>19</v>
      </c>
      <c r="I240" s="153"/>
      <c r="L240" s="149"/>
      <c r="M240" s="154"/>
      <c r="T240" s="155"/>
      <c r="AT240" s="151" t="s">
        <v>174</v>
      </c>
      <c r="AU240" s="151" t="s">
        <v>81</v>
      </c>
      <c r="AV240" s="12" t="s">
        <v>79</v>
      </c>
      <c r="AW240" s="12" t="s">
        <v>33</v>
      </c>
      <c r="AX240" s="12" t="s">
        <v>71</v>
      </c>
      <c r="AY240" s="151" t="s">
        <v>163</v>
      </c>
    </row>
    <row r="241" spans="2:65" s="13" customFormat="1" ht="10.199999999999999">
      <c r="B241" s="156"/>
      <c r="D241" s="150" t="s">
        <v>174</v>
      </c>
      <c r="E241" s="157" t="s">
        <v>19</v>
      </c>
      <c r="F241" s="158" t="s">
        <v>698</v>
      </c>
      <c r="H241" s="159">
        <v>2.39</v>
      </c>
      <c r="I241" s="160"/>
      <c r="L241" s="156"/>
      <c r="M241" s="161"/>
      <c r="T241" s="162"/>
      <c r="AT241" s="157" t="s">
        <v>174</v>
      </c>
      <c r="AU241" s="157" t="s">
        <v>81</v>
      </c>
      <c r="AV241" s="13" t="s">
        <v>81</v>
      </c>
      <c r="AW241" s="13" t="s">
        <v>33</v>
      </c>
      <c r="AX241" s="13" t="s">
        <v>71</v>
      </c>
      <c r="AY241" s="157" t="s">
        <v>163</v>
      </c>
    </row>
    <row r="242" spans="2:65" s="14" customFormat="1" ht="10.199999999999999">
      <c r="B242" s="163"/>
      <c r="D242" s="150" t="s">
        <v>174</v>
      </c>
      <c r="E242" s="164" t="s">
        <v>19</v>
      </c>
      <c r="F242" s="165" t="s">
        <v>177</v>
      </c>
      <c r="H242" s="166">
        <v>2.39</v>
      </c>
      <c r="I242" s="167"/>
      <c r="L242" s="163"/>
      <c r="M242" s="168"/>
      <c r="T242" s="169"/>
      <c r="AT242" s="164" t="s">
        <v>174</v>
      </c>
      <c r="AU242" s="164" t="s">
        <v>81</v>
      </c>
      <c r="AV242" s="14" t="s">
        <v>170</v>
      </c>
      <c r="AW242" s="14" t="s">
        <v>33</v>
      </c>
      <c r="AX242" s="14" t="s">
        <v>79</v>
      </c>
      <c r="AY242" s="164" t="s">
        <v>163</v>
      </c>
    </row>
    <row r="243" spans="2:65" s="1" customFormat="1" ht="24.15" customHeight="1">
      <c r="B243" s="33"/>
      <c r="C243" s="132" t="s">
        <v>276</v>
      </c>
      <c r="D243" s="132" t="s">
        <v>165</v>
      </c>
      <c r="E243" s="133" t="s">
        <v>406</v>
      </c>
      <c r="F243" s="134" t="s">
        <v>407</v>
      </c>
      <c r="G243" s="135" t="s">
        <v>191</v>
      </c>
      <c r="H243" s="136">
        <v>2.39</v>
      </c>
      <c r="I243" s="137"/>
      <c r="J243" s="138">
        <f>ROUND(I243*H243,2)</f>
        <v>0</v>
      </c>
      <c r="K243" s="134" t="s">
        <v>169</v>
      </c>
      <c r="L243" s="33"/>
      <c r="M243" s="139" t="s">
        <v>19</v>
      </c>
      <c r="N243" s="140" t="s">
        <v>42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170</v>
      </c>
      <c r="AT243" s="143" t="s">
        <v>165</v>
      </c>
      <c r="AU243" s="143" t="s">
        <v>81</v>
      </c>
      <c r="AY243" s="18" t="s">
        <v>163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79</v>
      </c>
      <c r="BK243" s="144">
        <f>ROUND(I243*H243,2)</f>
        <v>0</v>
      </c>
      <c r="BL243" s="18" t="s">
        <v>170</v>
      </c>
      <c r="BM243" s="143" t="s">
        <v>408</v>
      </c>
    </row>
    <row r="244" spans="2:65" s="1" customFormat="1" ht="10.199999999999999">
      <c r="B244" s="33"/>
      <c r="D244" s="145" t="s">
        <v>172</v>
      </c>
      <c r="F244" s="146" t="s">
        <v>409</v>
      </c>
      <c r="I244" s="147"/>
      <c r="L244" s="33"/>
      <c r="M244" s="148"/>
      <c r="T244" s="54"/>
      <c r="AT244" s="18" t="s">
        <v>172</v>
      </c>
      <c r="AU244" s="18" t="s">
        <v>81</v>
      </c>
    </row>
    <row r="245" spans="2:65" s="12" customFormat="1" ht="10.199999999999999">
      <c r="B245" s="149"/>
      <c r="D245" s="150" t="s">
        <v>174</v>
      </c>
      <c r="E245" s="151" t="s">
        <v>19</v>
      </c>
      <c r="F245" s="152" t="s">
        <v>640</v>
      </c>
      <c r="H245" s="151" t="s">
        <v>19</v>
      </c>
      <c r="I245" s="153"/>
      <c r="L245" s="149"/>
      <c r="M245" s="154"/>
      <c r="T245" s="155"/>
      <c r="AT245" s="151" t="s">
        <v>174</v>
      </c>
      <c r="AU245" s="151" t="s">
        <v>81</v>
      </c>
      <c r="AV245" s="12" t="s">
        <v>79</v>
      </c>
      <c r="AW245" s="12" t="s">
        <v>33</v>
      </c>
      <c r="AX245" s="12" t="s">
        <v>71</v>
      </c>
      <c r="AY245" s="151" t="s">
        <v>163</v>
      </c>
    </row>
    <row r="246" spans="2:65" s="12" customFormat="1" ht="10.199999999999999">
      <c r="B246" s="149"/>
      <c r="D246" s="150" t="s">
        <v>174</v>
      </c>
      <c r="E246" s="151" t="s">
        <v>19</v>
      </c>
      <c r="F246" s="152" t="s">
        <v>375</v>
      </c>
      <c r="H246" s="151" t="s">
        <v>19</v>
      </c>
      <c r="I246" s="153"/>
      <c r="L246" s="149"/>
      <c r="M246" s="154"/>
      <c r="T246" s="155"/>
      <c r="AT246" s="151" t="s">
        <v>174</v>
      </c>
      <c r="AU246" s="151" t="s">
        <v>81</v>
      </c>
      <c r="AV246" s="12" t="s">
        <v>79</v>
      </c>
      <c r="AW246" s="12" t="s">
        <v>33</v>
      </c>
      <c r="AX246" s="12" t="s">
        <v>71</v>
      </c>
      <c r="AY246" s="151" t="s">
        <v>163</v>
      </c>
    </row>
    <row r="247" spans="2:65" s="12" customFormat="1" ht="10.199999999999999">
      <c r="B247" s="149"/>
      <c r="D247" s="150" t="s">
        <v>174</v>
      </c>
      <c r="E247" s="151" t="s">
        <v>19</v>
      </c>
      <c r="F247" s="152" t="s">
        <v>697</v>
      </c>
      <c r="H247" s="151" t="s">
        <v>19</v>
      </c>
      <c r="I247" s="153"/>
      <c r="L247" s="149"/>
      <c r="M247" s="154"/>
      <c r="T247" s="155"/>
      <c r="AT247" s="151" t="s">
        <v>174</v>
      </c>
      <c r="AU247" s="151" t="s">
        <v>81</v>
      </c>
      <c r="AV247" s="12" t="s">
        <v>79</v>
      </c>
      <c r="AW247" s="12" t="s">
        <v>33</v>
      </c>
      <c r="AX247" s="12" t="s">
        <v>71</v>
      </c>
      <c r="AY247" s="151" t="s">
        <v>163</v>
      </c>
    </row>
    <row r="248" spans="2:65" s="13" customFormat="1" ht="10.199999999999999">
      <c r="B248" s="156"/>
      <c r="D248" s="150" t="s">
        <v>174</v>
      </c>
      <c r="E248" s="157" t="s">
        <v>19</v>
      </c>
      <c r="F248" s="158" t="s">
        <v>698</v>
      </c>
      <c r="H248" s="159">
        <v>2.39</v>
      </c>
      <c r="I248" s="160"/>
      <c r="L248" s="156"/>
      <c r="M248" s="161"/>
      <c r="T248" s="162"/>
      <c r="AT248" s="157" t="s">
        <v>174</v>
      </c>
      <c r="AU248" s="157" t="s">
        <v>81</v>
      </c>
      <c r="AV248" s="13" t="s">
        <v>81</v>
      </c>
      <c r="AW248" s="13" t="s">
        <v>33</v>
      </c>
      <c r="AX248" s="13" t="s">
        <v>71</v>
      </c>
      <c r="AY248" s="157" t="s">
        <v>163</v>
      </c>
    </row>
    <row r="249" spans="2:65" s="14" customFormat="1" ht="10.199999999999999">
      <c r="B249" s="163"/>
      <c r="D249" s="150" t="s">
        <v>174</v>
      </c>
      <c r="E249" s="164" t="s">
        <v>19</v>
      </c>
      <c r="F249" s="165" t="s">
        <v>177</v>
      </c>
      <c r="H249" s="166">
        <v>2.39</v>
      </c>
      <c r="I249" s="167"/>
      <c r="L249" s="163"/>
      <c r="M249" s="168"/>
      <c r="T249" s="169"/>
      <c r="AT249" s="164" t="s">
        <v>174</v>
      </c>
      <c r="AU249" s="164" t="s">
        <v>81</v>
      </c>
      <c r="AV249" s="14" t="s">
        <v>170</v>
      </c>
      <c r="AW249" s="14" t="s">
        <v>33</v>
      </c>
      <c r="AX249" s="14" t="s">
        <v>79</v>
      </c>
      <c r="AY249" s="164" t="s">
        <v>163</v>
      </c>
    </row>
    <row r="250" spans="2:65" s="1" customFormat="1" ht="16.5" customHeight="1">
      <c r="B250" s="33"/>
      <c r="C250" s="132" t="s">
        <v>283</v>
      </c>
      <c r="D250" s="132" t="s">
        <v>165</v>
      </c>
      <c r="E250" s="133" t="s">
        <v>414</v>
      </c>
      <c r="F250" s="134" t="s">
        <v>415</v>
      </c>
      <c r="G250" s="135" t="s">
        <v>185</v>
      </c>
      <c r="H250" s="136">
        <v>4.9189999999999996</v>
      </c>
      <c r="I250" s="137"/>
      <c r="J250" s="138">
        <f>ROUND(I250*H250,2)</f>
        <v>0</v>
      </c>
      <c r="K250" s="134" t="s">
        <v>169</v>
      </c>
      <c r="L250" s="33"/>
      <c r="M250" s="139" t="s">
        <v>19</v>
      </c>
      <c r="N250" s="140" t="s">
        <v>42</v>
      </c>
      <c r="P250" s="141">
        <f>O250*H250</f>
        <v>0</v>
      </c>
      <c r="Q250" s="141">
        <v>1.6070000000000001E-2</v>
      </c>
      <c r="R250" s="141">
        <f>Q250*H250</f>
        <v>7.904833E-2</v>
      </c>
      <c r="S250" s="141">
        <v>0</v>
      </c>
      <c r="T250" s="142">
        <f>S250*H250</f>
        <v>0</v>
      </c>
      <c r="AR250" s="143" t="s">
        <v>170</v>
      </c>
      <c r="AT250" s="143" t="s">
        <v>165</v>
      </c>
      <c r="AU250" s="143" t="s">
        <v>81</v>
      </c>
      <c r="AY250" s="18" t="s">
        <v>163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79</v>
      </c>
      <c r="BK250" s="144">
        <f>ROUND(I250*H250,2)</f>
        <v>0</v>
      </c>
      <c r="BL250" s="18" t="s">
        <v>170</v>
      </c>
      <c r="BM250" s="143" t="s">
        <v>416</v>
      </c>
    </row>
    <row r="251" spans="2:65" s="1" customFormat="1" ht="10.199999999999999">
      <c r="B251" s="33"/>
      <c r="D251" s="145" t="s">
        <v>172</v>
      </c>
      <c r="F251" s="146" t="s">
        <v>417</v>
      </c>
      <c r="I251" s="147"/>
      <c r="L251" s="33"/>
      <c r="M251" s="148"/>
      <c r="T251" s="54"/>
      <c r="AT251" s="18" t="s">
        <v>172</v>
      </c>
      <c r="AU251" s="18" t="s">
        <v>81</v>
      </c>
    </row>
    <row r="252" spans="2:65" s="12" customFormat="1" ht="10.199999999999999">
      <c r="B252" s="149"/>
      <c r="D252" s="150" t="s">
        <v>174</v>
      </c>
      <c r="E252" s="151" t="s">
        <v>19</v>
      </c>
      <c r="F252" s="152" t="s">
        <v>640</v>
      </c>
      <c r="H252" s="151" t="s">
        <v>19</v>
      </c>
      <c r="I252" s="153"/>
      <c r="L252" s="149"/>
      <c r="M252" s="154"/>
      <c r="T252" s="155"/>
      <c r="AT252" s="151" t="s">
        <v>174</v>
      </c>
      <c r="AU252" s="151" t="s">
        <v>81</v>
      </c>
      <c r="AV252" s="12" t="s">
        <v>79</v>
      </c>
      <c r="AW252" s="12" t="s">
        <v>33</v>
      </c>
      <c r="AX252" s="12" t="s">
        <v>71</v>
      </c>
      <c r="AY252" s="151" t="s">
        <v>163</v>
      </c>
    </row>
    <row r="253" spans="2:65" s="12" customFormat="1" ht="10.199999999999999">
      <c r="B253" s="149"/>
      <c r="D253" s="150" t="s">
        <v>174</v>
      </c>
      <c r="E253" s="151" t="s">
        <v>19</v>
      </c>
      <c r="F253" s="152" t="s">
        <v>375</v>
      </c>
      <c r="H253" s="151" t="s">
        <v>19</v>
      </c>
      <c r="I253" s="153"/>
      <c r="L253" s="149"/>
      <c r="M253" s="154"/>
      <c r="T253" s="155"/>
      <c r="AT253" s="151" t="s">
        <v>174</v>
      </c>
      <c r="AU253" s="151" t="s">
        <v>81</v>
      </c>
      <c r="AV253" s="12" t="s">
        <v>79</v>
      </c>
      <c r="AW253" s="12" t="s">
        <v>33</v>
      </c>
      <c r="AX253" s="12" t="s">
        <v>71</v>
      </c>
      <c r="AY253" s="151" t="s">
        <v>163</v>
      </c>
    </row>
    <row r="254" spans="2:65" s="13" customFormat="1" ht="10.199999999999999">
      <c r="B254" s="156"/>
      <c r="D254" s="150" t="s">
        <v>174</v>
      </c>
      <c r="E254" s="157" t="s">
        <v>19</v>
      </c>
      <c r="F254" s="158" t="s">
        <v>700</v>
      </c>
      <c r="H254" s="159">
        <v>4.9189999999999996</v>
      </c>
      <c r="I254" s="160"/>
      <c r="L254" s="156"/>
      <c r="M254" s="161"/>
      <c r="T254" s="162"/>
      <c r="AT254" s="157" t="s">
        <v>174</v>
      </c>
      <c r="AU254" s="157" t="s">
        <v>81</v>
      </c>
      <c r="AV254" s="13" t="s">
        <v>81</v>
      </c>
      <c r="AW254" s="13" t="s">
        <v>33</v>
      </c>
      <c r="AX254" s="13" t="s">
        <v>71</v>
      </c>
      <c r="AY254" s="157" t="s">
        <v>163</v>
      </c>
    </row>
    <row r="255" spans="2:65" s="14" customFormat="1" ht="10.199999999999999">
      <c r="B255" s="163"/>
      <c r="D255" s="150" t="s">
        <v>174</v>
      </c>
      <c r="E255" s="164" t="s">
        <v>19</v>
      </c>
      <c r="F255" s="165" t="s">
        <v>177</v>
      </c>
      <c r="H255" s="166">
        <v>4.9189999999999996</v>
      </c>
      <c r="I255" s="167"/>
      <c r="L255" s="163"/>
      <c r="M255" s="168"/>
      <c r="T255" s="169"/>
      <c r="AT255" s="164" t="s">
        <v>174</v>
      </c>
      <c r="AU255" s="164" t="s">
        <v>81</v>
      </c>
      <c r="AV255" s="14" t="s">
        <v>170</v>
      </c>
      <c r="AW255" s="14" t="s">
        <v>33</v>
      </c>
      <c r="AX255" s="14" t="s">
        <v>79</v>
      </c>
      <c r="AY255" s="164" t="s">
        <v>163</v>
      </c>
    </row>
    <row r="256" spans="2:65" s="1" customFormat="1" ht="16.5" customHeight="1">
      <c r="B256" s="33"/>
      <c r="C256" s="132" t="s">
        <v>516</v>
      </c>
      <c r="D256" s="132" t="s">
        <v>165</v>
      </c>
      <c r="E256" s="133" t="s">
        <v>419</v>
      </c>
      <c r="F256" s="134" t="s">
        <v>420</v>
      </c>
      <c r="G256" s="135" t="s">
        <v>185</v>
      </c>
      <c r="H256" s="136">
        <v>4.9189999999999996</v>
      </c>
      <c r="I256" s="137"/>
      <c r="J256" s="138">
        <f>ROUND(I256*H256,2)</f>
        <v>0</v>
      </c>
      <c r="K256" s="134" t="s">
        <v>169</v>
      </c>
      <c r="L256" s="33"/>
      <c r="M256" s="139" t="s">
        <v>19</v>
      </c>
      <c r="N256" s="140" t="s">
        <v>42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170</v>
      </c>
      <c r="AT256" s="143" t="s">
        <v>165</v>
      </c>
      <c r="AU256" s="143" t="s">
        <v>81</v>
      </c>
      <c r="AY256" s="18" t="s">
        <v>163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79</v>
      </c>
      <c r="BK256" s="144">
        <f>ROUND(I256*H256,2)</f>
        <v>0</v>
      </c>
      <c r="BL256" s="18" t="s">
        <v>170</v>
      </c>
      <c r="BM256" s="143" t="s">
        <v>421</v>
      </c>
    </row>
    <row r="257" spans="2:65" s="1" customFormat="1" ht="10.199999999999999">
      <c r="B257" s="33"/>
      <c r="D257" s="145" t="s">
        <v>172</v>
      </c>
      <c r="F257" s="146" t="s">
        <v>422</v>
      </c>
      <c r="I257" s="147"/>
      <c r="L257" s="33"/>
      <c r="M257" s="148"/>
      <c r="T257" s="54"/>
      <c r="AT257" s="18" t="s">
        <v>172</v>
      </c>
      <c r="AU257" s="18" t="s">
        <v>81</v>
      </c>
    </row>
    <row r="258" spans="2:65" s="12" customFormat="1" ht="10.199999999999999">
      <c r="B258" s="149"/>
      <c r="D258" s="150" t="s">
        <v>174</v>
      </c>
      <c r="E258" s="151" t="s">
        <v>19</v>
      </c>
      <c r="F258" s="152" t="s">
        <v>640</v>
      </c>
      <c r="H258" s="151" t="s">
        <v>19</v>
      </c>
      <c r="I258" s="153"/>
      <c r="L258" s="149"/>
      <c r="M258" s="154"/>
      <c r="T258" s="155"/>
      <c r="AT258" s="151" t="s">
        <v>174</v>
      </c>
      <c r="AU258" s="151" t="s">
        <v>81</v>
      </c>
      <c r="AV258" s="12" t="s">
        <v>79</v>
      </c>
      <c r="AW258" s="12" t="s">
        <v>33</v>
      </c>
      <c r="AX258" s="12" t="s">
        <v>71</v>
      </c>
      <c r="AY258" s="151" t="s">
        <v>163</v>
      </c>
    </row>
    <row r="259" spans="2:65" s="12" customFormat="1" ht="10.199999999999999">
      <c r="B259" s="149"/>
      <c r="D259" s="150" t="s">
        <v>174</v>
      </c>
      <c r="E259" s="151" t="s">
        <v>19</v>
      </c>
      <c r="F259" s="152" t="s">
        <v>375</v>
      </c>
      <c r="H259" s="151" t="s">
        <v>19</v>
      </c>
      <c r="I259" s="153"/>
      <c r="L259" s="149"/>
      <c r="M259" s="154"/>
      <c r="T259" s="155"/>
      <c r="AT259" s="151" t="s">
        <v>174</v>
      </c>
      <c r="AU259" s="151" t="s">
        <v>81</v>
      </c>
      <c r="AV259" s="12" t="s">
        <v>79</v>
      </c>
      <c r="AW259" s="12" t="s">
        <v>33</v>
      </c>
      <c r="AX259" s="12" t="s">
        <v>71</v>
      </c>
      <c r="AY259" s="151" t="s">
        <v>163</v>
      </c>
    </row>
    <row r="260" spans="2:65" s="13" customFormat="1" ht="10.199999999999999">
      <c r="B260" s="156"/>
      <c r="D260" s="150" t="s">
        <v>174</v>
      </c>
      <c r="E260" s="157" t="s">
        <v>19</v>
      </c>
      <c r="F260" s="158" t="s">
        <v>700</v>
      </c>
      <c r="H260" s="159">
        <v>4.9189999999999996</v>
      </c>
      <c r="I260" s="160"/>
      <c r="L260" s="156"/>
      <c r="M260" s="161"/>
      <c r="T260" s="162"/>
      <c r="AT260" s="157" t="s">
        <v>174</v>
      </c>
      <c r="AU260" s="157" t="s">
        <v>81</v>
      </c>
      <c r="AV260" s="13" t="s">
        <v>81</v>
      </c>
      <c r="AW260" s="13" t="s">
        <v>33</v>
      </c>
      <c r="AX260" s="13" t="s">
        <v>71</v>
      </c>
      <c r="AY260" s="157" t="s">
        <v>163</v>
      </c>
    </row>
    <row r="261" spans="2:65" s="14" customFormat="1" ht="10.199999999999999">
      <c r="B261" s="163"/>
      <c r="D261" s="150" t="s">
        <v>174</v>
      </c>
      <c r="E261" s="164" t="s">
        <v>19</v>
      </c>
      <c r="F261" s="165" t="s">
        <v>177</v>
      </c>
      <c r="H261" s="166">
        <v>4.9189999999999996</v>
      </c>
      <c r="I261" s="167"/>
      <c r="L261" s="163"/>
      <c r="M261" s="168"/>
      <c r="T261" s="169"/>
      <c r="AT261" s="164" t="s">
        <v>174</v>
      </c>
      <c r="AU261" s="164" t="s">
        <v>81</v>
      </c>
      <c r="AV261" s="14" t="s">
        <v>170</v>
      </c>
      <c r="AW261" s="14" t="s">
        <v>33</v>
      </c>
      <c r="AX261" s="14" t="s">
        <v>79</v>
      </c>
      <c r="AY261" s="164" t="s">
        <v>163</v>
      </c>
    </row>
    <row r="262" spans="2:65" s="1" customFormat="1" ht="16.5" customHeight="1">
      <c r="B262" s="33"/>
      <c r="C262" s="132" t="s">
        <v>7</v>
      </c>
      <c r="D262" s="132" t="s">
        <v>165</v>
      </c>
      <c r="E262" s="133" t="s">
        <v>423</v>
      </c>
      <c r="F262" s="134" t="s">
        <v>424</v>
      </c>
      <c r="G262" s="135" t="s">
        <v>225</v>
      </c>
      <c r="H262" s="136">
        <v>9.4E-2</v>
      </c>
      <c r="I262" s="137"/>
      <c r="J262" s="138">
        <f>ROUND(I262*H262,2)</f>
        <v>0</v>
      </c>
      <c r="K262" s="134" t="s">
        <v>169</v>
      </c>
      <c r="L262" s="33"/>
      <c r="M262" s="139" t="s">
        <v>19</v>
      </c>
      <c r="N262" s="140" t="s">
        <v>42</v>
      </c>
      <c r="P262" s="141">
        <f>O262*H262</f>
        <v>0</v>
      </c>
      <c r="Q262" s="141">
        <v>1.06277</v>
      </c>
      <c r="R262" s="141">
        <f>Q262*H262</f>
        <v>9.9900379999999997E-2</v>
      </c>
      <c r="S262" s="141">
        <v>0</v>
      </c>
      <c r="T262" s="142">
        <f>S262*H262</f>
        <v>0</v>
      </c>
      <c r="AR262" s="143" t="s">
        <v>170</v>
      </c>
      <c r="AT262" s="143" t="s">
        <v>165</v>
      </c>
      <c r="AU262" s="143" t="s">
        <v>81</v>
      </c>
      <c r="AY262" s="18" t="s">
        <v>163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8" t="s">
        <v>79</v>
      </c>
      <c r="BK262" s="144">
        <f>ROUND(I262*H262,2)</f>
        <v>0</v>
      </c>
      <c r="BL262" s="18" t="s">
        <v>170</v>
      </c>
      <c r="BM262" s="143" t="s">
        <v>425</v>
      </c>
    </row>
    <row r="263" spans="2:65" s="1" customFormat="1" ht="10.199999999999999">
      <c r="B263" s="33"/>
      <c r="D263" s="145" t="s">
        <v>172</v>
      </c>
      <c r="F263" s="146" t="s">
        <v>426</v>
      </c>
      <c r="I263" s="147"/>
      <c r="L263" s="33"/>
      <c r="M263" s="148"/>
      <c r="T263" s="54"/>
      <c r="AT263" s="18" t="s">
        <v>172</v>
      </c>
      <c r="AU263" s="18" t="s">
        <v>81</v>
      </c>
    </row>
    <row r="264" spans="2:65" s="12" customFormat="1" ht="10.199999999999999">
      <c r="B264" s="149"/>
      <c r="D264" s="150" t="s">
        <v>174</v>
      </c>
      <c r="E264" s="151" t="s">
        <v>19</v>
      </c>
      <c r="F264" s="152" t="s">
        <v>640</v>
      </c>
      <c r="H264" s="151" t="s">
        <v>19</v>
      </c>
      <c r="I264" s="153"/>
      <c r="L264" s="149"/>
      <c r="M264" s="154"/>
      <c r="T264" s="155"/>
      <c r="AT264" s="151" t="s">
        <v>174</v>
      </c>
      <c r="AU264" s="151" t="s">
        <v>81</v>
      </c>
      <c r="AV264" s="12" t="s">
        <v>79</v>
      </c>
      <c r="AW264" s="12" t="s">
        <v>33</v>
      </c>
      <c r="AX264" s="12" t="s">
        <v>71</v>
      </c>
      <c r="AY264" s="151" t="s">
        <v>163</v>
      </c>
    </row>
    <row r="265" spans="2:65" s="12" customFormat="1" ht="10.199999999999999">
      <c r="B265" s="149"/>
      <c r="D265" s="150" t="s">
        <v>174</v>
      </c>
      <c r="E265" s="151" t="s">
        <v>19</v>
      </c>
      <c r="F265" s="152" t="s">
        <v>375</v>
      </c>
      <c r="H265" s="151" t="s">
        <v>19</v>
      </c>
      <c r="I265" s="153"/>
      <c r="L265" s="149"/>
      <c r="M265" s="154"/>
      <c r="T265" s="155"/>
      <c r="AT265" s="151" t="s">
        <v>174</v>
      </c>
      <c r="AU265" s="151" t="s">
        <v>81</v>
      </c>
      <c r="AV265" s="12" t="s">
        <v>79</v>
      </c>
      <c r="AW265" s="12" t="s">
        <v>33</v>
      </c>
      <c r="AX265" s="12" t="s">
        <v>71</v>
      </c>
      <c r="AY265" s="151" t="s">
        <v>163</v>
      </c>
    </row>
    <row r="266" spans="2:65" s="12" customFormat="1" ht="10.199999999999999">
      <c r="B266" s="149"/>
      <c r="D266" s="150" t="s">
        <v>174</v>
      </c>
      <c r="E266" s="151" t="s">
        <v>19</v>
      </c>
      <c r="F266" s="152" t="s">
        <v>697</v>
      </c>
      <c r="H266" s="151" t="s">
        <v>19</v>
      </c>
      <c r="I266" s="153"/>
      <c r="L266" s="149"/>
      <c r="M266" s="154"/>
      <c r="T266" s="155"/>
      <c r="AT266" s="151" t="s">
        <v>174</v>
      </c>
      <c r="AU266" s="151" t="s">
        <v>81</v>
      </c>
      <c r="AV266" s="12" t="s">
        <v>79</v>
      </c>
      <c r="AW266" s="12" t="s">
        <v>33</v>
      </c>
      <c r="AX266" s="12" t="s">
        <v>71</v>
      </c>
      <c r="AY266" s="151" t="s">
        <v>163</v>
      </c>
    </row>
    <row r="267" spans="2:65" s="13" customFormat="1" ht="10.199999999999999">
      <c r="B267" s="156"/>
      <c r="D267" s="150" t="s">
        <v>174</v>
      </c>
      <c r="E267" s="157" t="s">
        <v>19</v>
      </c>
      <c r="F267" s="158" t="s">
        <v>701</v>
      </c>
      <c r="H267" s="159">
        <v>9.4E-2</v>
      </c>
      <c r="I267" s="160"/>
      <c r="L267" s="156"/>
      <c r="M267" s="161"/>
      <c r="T267" s="162"/>
      <c r="AT267" s="157" t="s">
        <v>174</v>
      </c>
      <c r="AU267" s="157" t="s">
        <v>81</v>
      </c>
      <c r="AV267" s="13" t="s">
        <v>81</v>
      </c>
      <c r="AW267" s="13" t="s">
        <v>33</v>
      </c>
      <c r="AX267" s="13" t="s">
        <v>71</v>
      </c>
      <c r="AY267" s="157" t="s">
        <v>163</v>
      </c>
    </row>
    <row r="268" spans="2:65" s="14" customFormat="1" ht="10.199999999999999">
      <c r="B268" s="163"/>
      <c r="D268" s="150" t="s">
        <v>174</v>
      </c>
      <c r="E268" s="164" t="s">
        <v>19</v>
      </c>
      <c r="F268" s="165" t="s">
        <v>177</v>
      </c>
      <c r="H268" s="166">
        <v>9.4E-2</v>
      </c>
      <c r="I268" s="167"/>
      <c r="L268" s="163"/>
      <c r="M268" s="168"/>
      <c r="T268" s="169"/>
      <c r="AT268" s="164" t="s">
        <v>174</v>
      </c>
      <c r="AU268" s="164" t="s">
        <v>81</v>
      </c>
      <c r="AV268" s="14" t="s">
        <v>170</v>
      </c>
      <c r="AW268" s="14" t="s">
        <v>33</v>
      </c>
      <c r="AX268" s="14" t="s">
        <v>79</v>
      </c>
      <c r="AY268" s="164" t="s">
        <v>163</v>
      </c>
    </row>
    <row r="269" spans="2:65" s="1" customFormat="1" ht="16.5" customHeight="1">
      <c r="B269" s="33"/>
      <c r="C269" s="132" t="s">
        <v>578</v>
      </c>
      <c r="D269" s="132" t="s">
        <v>165</v>
      </c>
      <c r="E269" s="133" t="s">
        <v>601</v>
      </c>
      <c r="F269" s="134" t="s">
        <v>602</v>
      </c>
      <c r="G269" s="135" t="s">
        <v>185</v>
      </c>
      <c r="H269" s="136">
        <v>14.9</v>
      </c>
      <c r="I269" s="137"/>
      <c r="J269" s="138">
        <f>ROUND(I269*H269,2)</f>
        <v>0</v>
      </c>
      <c r="K269" s="134" t="s">
        <v>169</v>
      </c>
      <c r="L269" s="33"/>
      <c r="M269" s="139" t="s">
        <v>19</v>
      </c>
      <c r="N269" s="140" t="s">
        <v>42</v>
      </c>
      <c r="P269" s="141">
        <f>O269*H269</f>
        <v>0</v>
      </c>
      <c r="Q269" s="141">
        <v>1.2999999999999999E-4</v>
      </c>
      <c r="R269" s="141">
        <f>Q269*H269</f>
        <v>1.9369999999999999E-3</v>
      </c>
      <c r="S269" s="141">
        <v>0</v>
      </c>
      <c r="T269" s="142">
        <f>S269*H269</f>
        <v>0</v>
      </c>
      <c r="AR269" s="143" t="s">
        <v>170</v>
      </c>
      <c r="AT269" s="143" t="s">
        <v>165</v>
      </c>
      <c r="AU269" s="143" t="s">
        <v>81</v>
      </c>
      <c r="AY269" s="18" t="s">
        <v>163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79</v>
      </c>
      <c r="BK269" s="144">
        <f>ROUND(I269*H269,2)</f>
        <v>0</v>
      </c>
      <c r="BL269" s="18" t="s">
        <v>170</v>
      </c>
      <c r="BM269" s="143" t="s">
        <v>603</v>
      </c>
    </row>
    <row r="270" spans="2:65" s="1" customFormat="1" ht="10.199999999999999">
      <c r="B270" s="33"/>
      <c r="D270" s="145" t="s">
        <v>172</v>
      </c>
      <c r="F270" s="146" t="s">
        <v>604</v>
      </c>
      <c r="I270" s="147"/>
      <c r="L270" s="33"/>
      <c r="M270" s="148"/>
      <c r="T270" s="54"/>
      <c r="AT270" s="18" t="s">
        <v>172</v>
      </c>
      <c r="AU270" s="18" t="s">
        <v>81</v>
      </c>
    </row>
    <row r="271" spans="2:65" s="12" customFormat="1" ht="10.199999999999999">
      <c r="B271" s="149"/>
      <c r="D271" s="150" t="s">
        <v>174</v>
      </c>
      <c r="E271" s="151" t="s">
        <v>19</v>
      </c>
      <c r="F271" s="152" t="s">
        <v>640</v>
      </c>
      <c r="H271" s="151" t="s">
        <v>19</v>
      </c>
      <c r="I271" s="153"/>
      <c r="L271" s="149"/>
      <c r="M271" s="154"/>
      <c r="T271" s="155"/>
      <c r="AT271" s="151" t="s">
        <v>174</v>
      </c>
      <c r="AU271" s="151" t="s">
        <v>81</v>
      </c>
      <c r="AV271" s="12" t="s">
        <v>79</v>
      </c>
      <c r="AW271" s="12" t="s">
        <v>33</v>
      </c>
      <c r="AX271" s="12" t="s">
        <v>71</v>
      </c>
      <c r="AY271" s="151" t="s">
        <v>163</v>
      </c>
    </row>
    <row r="272" spans="2:65" s="12" customFormat="1" ht="10.199999999999999">
      <c r="B272" s="149"/>
      <c r="D272" s="150" t="s">
        <v>174</v>
      </c>
      <c r="E272" s="151" t="s">
        <v>19</v>
      </c>
      <c r="F272" s="152" t="s">
        <v>375</v>
      </c>
      <c r="H272" s="151" t="s">
        <v>19</v>
      </c>
      <c r="I272" s="153"/>
      <c r="L272" s="149"/>
      <c r="M272" s="154"/>
      <c r="T272" s="155"/>
      <c r="AT272" s="151" t="s">
        <v>174</v>
      </c>
      <c r="AU272" s="151" t="s">
        <v>81</v>
      </c>
      <c r="AV272" s="12" t="s">
        <v>79</v>
      </c>
      <c r="AW272" s="12" t="s">
        <v>33</v>
      </c>
      <c r="AX272" s="12" t="s">
        <v>71</v>
      </c>
      <c r="AY272" s="151" t="s">
        <v>163</v>
      </c>
    </row>
    <row r="273" spans="2:65" s="12" customFormat="1" ht="10.199999999999999">
      <c r="B273" s="149"/>
      <c r="D273" s="150" t="s">
        <v>174</v>
      </c>
      <c r="E273" s="151" t="s">
        <v>19</v>
      </c>
      <c r="F273" s="152" t="s">
        <v>697</v>
      </c>
      <c r="H273" s="151" t="s">
        <v>19</v>
      </c>
      <c r="I273" s="153"/>
      <c r="L273" s="149"/>
      <c r="M273" s="154"/>
      <c r="T273" s="155"/>
      <c r="AT273" s="151" t="s">
        <v>174</v>
      </c>
      <c r="AU273" s="151" t="s">
        <v>81</v>
      </c>
      <c r="AV273" s="12" t="s">
        <v>79</v>
      </c>
      <c r="AW273" s="12" t="s">
        <v>33</v>
      </c>
      <c r="AX273" s="12" t="s">
        <v>71</v>
      </c>
      <c r="AY273" s="151" t="s">
        <v>163</v>
      </c>
    </row>
    <row r="274" spans="2:65" s="13" customFormat="1" ht="10.199999999999999">
      <c r="B274" s="156"/>
      <c r="D274" s="150" t="s">
        <v>174</v>
      </c>
      <c r="E274" s="157" t="s">
        <v>19</v>
      </c>
      <c r="F274" s="158" t="s">
        <v>642</v>
      </c>
      <c r="H274" s="159">
        <v>14.9</v>
      </c>
      <c r="I274" s="160"/>
      <c r="L274" s="156"/>
      <c r="M274" s="161"/>
      <c r="T274" s="162"/>
      <c r="AT274" s="157" t="s">
        <v>174</v>
      </c>
      <c r="AU274" s="157" t="s">
        <v>81</v>
      </c>
      <c r="AV274" s="13" t="s">
        <v>81</v>
      </c>
      <c r="AW274" s="13" t="s">
        <v>33</v>
      </c>
      <c r="AX274" s="13" t="s">
        <v>71</v>
      </c>
      <c r="AY274" s="157" t="s">
        <v>163</v>
      </c>
    </row>
    <row r="275" spans="2:65" s="14" customFormat="1" ht="10.199999999999999">
      <c r="B275" s="163"/>
      <c r="D275" s="150" t="s">
        <v>174</v>
      </c>
      <c r="E275" s="164" t="s">
        <v>19</v>
      </c>
      <c r="F275" s="165" t="s">
        <v>177</v>
      </c>
      <c r="H275" s="166">
        <v>14.9</v>
      </c>
      <c r="I275" s="167"/>
      <c r="L275" s="163"/>
      <c r="M275" s="168"/>
      <c r="T275" s="169"/>
      <c r="AT275" s="164" t="s">
        <v>174</v>
      </c>
      <c r="AU275" s="164" t="s">
        <v>81</v>
      </c>
      <c r="AV275" s="14" t="s">
        <v>170</v>
      </c>
      <c r="AW275" s="14" t="s">
        <v>33</v>
      </c>
      <c r="AX275" s="14" t="s">
        <v>79</v>
      </c>
      <c r="AY275" s="164" t="s">
        <v>163</v>
      </c>
    </row>
    <row r="276" spans="2:65" s="1" customFormat="1" ht="16.5" customHeight="1">
      <c r="B276" s="33"/>
      <c r="C276" s="132" t="s">
        <v>617</v>
      </c>
      <c r="D276" s="132" t="s">
        <v>165</v>
      </c>
      <c r="E276" s="133" t="s">
        <v>430</v>
      </c>
      <c r="F276" s="134" t="s">
        <v>431</v>
      </c>
      <c r="G276" s="135" t="s">
        <v>185</v>
      </c>
      <c r="H276" s="136">
        <v>14.9</v>
      </c>
      <c r="I276" s="137"/>
      <c r="J276" s="138">
        <f>ROUND(I276*H276,2)</f>
        <v>0</v>
      </c>
      <c r="K276" s="134" t="s">
        <v>169</v>
      </c>
      <c r="L276" s="33"/>
      <c r="M276" s="139" t="s">
        <v>19</v>
      </c>
      <c r="N276" s="140" t="s">
        <v>42</v>
      </c>
      <c r="P276" s="141">
        <f>O276*H276</f>
        <v>0</v>
      </c>
      <c r="Q276" s="141">
        <v>2.2000000000000001E-4</v>
      </c>
      <c r="R276" s="141">
        <f>Q276*H276</f>
        <v>3.2780000000000001E-3</v>
      </c>
      <c r="S276" s="141">
        <v>0</v>
      </c>
      <c r="T276" s="142">
        <f>S276*H276</f>
        <v>0</v>
      </c>
      <c r="AR276" s="143" t="s">
        <v>170</v>
      </c>
      <c r="AT276" s="143" t="s">
        <v>165</v>
      </c>
      <c r="AU276" s="143" t="s">
        <v>81</v>
      </c>
      <c r="AY276" s="18" t="s">
        <v>163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79</v>
      </c>
      <c r="BK276" s="144">
        <f>ROUND(I276*H276,2)</f>
        <v>0</v>
      </c>
      <c r="BL276" s="18" t="s">
        <v>170</v>
      </c>
      <c r="BM276" s="143" t="s">
        <v>432</v>
      </c>
    </row>
    <row r="277" spans="2:65" s="1" customFormat="1" ht="10.199999999999999">
      <c r="B277" s="33"/>
      <c r="D277" s="145" t="s">
        <v>172</v>
      </c>
      <c r="F277" s="146" t="s">
        <v>433</v>
      </c>
      <c r="I277" s="147"/>
      <c r="L277" s="33"/>
      <c r="M277" s="148"/>
      <c r="T277" s="54"/>
      <c r="AT277" s="18" t="s">
        <v>172</v>
      </c>
      <c r="AU277" s="18" t="s">
        <v>81</v>
      </c>
    </row>
    <row r="278" spans="2:65" s="12" customFormat="1" ht="10.199999999999999">
      <c r="B278" s="149"/>
      <c r="D278" s="150" t="s">
        <v>174</v>
      </c>
      <c r="E278" s="151" t="s">
        <v>19</v>
      </c>
      <c r="F278" s="152" t="s">
        <v>640</v>
      </c>
      <c r="H278" s="151" t="s">
        <v>19</v>
      </c>
      <c r="I278" s="153"/>
      <c r="L278" s="149"/>
      <c r="M278" s="154"/>
      <c r="T278" s="155"/>
      <c r="AT278" s="151" t="s">
        <v>174</v>
      </c>
      <c r="AU278" s="151" t="s">
        <v>81</v>
      </c>
      <c r="AV278" s="12" t="s">
        <v>79</v>
      </c>
      <c r="AW278" s="12" t="s">
        <v>33</v>
      </c>
      <c r="AX278" s="12" t="s">
        <v>71</v>
      </c>
      <c r="AY278" s="151" t="s">
        <v>163</v>
      </c>
    </row>
    <row r="279" spans="2:65" s="12" customFormat="1" ht="10.199999999999999">
      <c r="B279" s="149"/>
      <c r="D279" s="150" t="s">
        <v>174</v>
      </c>
      <c r="E279" s="151" t="s">
        <v>19</v>
      </c>
      <c r="F279" s="152" t="s">
        <v>375</v>
      </c>
      <c r="H279" s="151" t="s">
        <v>19</v>
      </c>
      <c r="I279" s="153"/>
      <c r="L279" s="149"/>
      <c r="M279" s="154"/>
      <c r="T279" s="155"/>
      <c r="AT279" s="151" t="s">
        <v>174</v>
      </c>
      <c r="AU279" s="151" t="s">
        <v>81</v>
      </c>
      <c r="AV279" s="12" t="s">
        <v>79</v>
      </c>
      <c r="AW279" s="12" t="s">
        <v>33</v>
      </c>
      <c r="AX279" s="12" t="s">
        <v>71</v>
      </c>
      <c r="AY279" s="151" t="s">
        <v>163</v>
      </c>
    </row>
    <row r="280" spans="2:65" s="12" customFormat="1" ht="10.199999999999999">
      <c r="B280" s="149"/>
      <c r="D280" s="150" t="s">
        <v>174</v>
      </c>
      <c r="E280" s="151" t="s">
        <v>19</v>
      </c>
      <c r="F280" s="152" t="s">
        <v>697</v>
      </c>
      <c r="H280" s="151" t="s">
        <v>19</v>
      </c>
      <c r="I280" s="153"/>
      <c r="L280" s="149"/>
      <c r="M280" s="154"/>
      <c r="T280" s="155"/>
      <c r="AT280" s="151" t="s">
        <v>174</v>
      </c>
      <c r="AU280" s="151" t="s">
        <v>81</v>
      </c>
      <c r="AV280" s="12" t="s">
        <v>79</v>
      </c>
      <c r="AW280" s="12" t="s">
        <v>33</v>
      </c>
      <c r="AX280" s="12" t="s">
        <v>71</v>
      </c>
      <c r="AY280" s="151" t="s">
        <v>163</v>
      </c>
    </row>
    <row r="281" spans="2:65" s="13" customFormat="1" ht="10.199999999999999">
      <c r="B281" s="156"/>
      <c r="D281" s="150" t="s">
        <v>174</v>
      </c>
      <c r="E281" s="157" t="s">
        <v>19</v>
      </c>
      <c r="F281" s="158" t="s">
        <v>642</v>
      </c>
      <c r="H281" s="159">
        <v>14.9</v>
      </c>
      <c r="I281" s="160"/>
      <c r="L281" s="156"/>
      <c r="M281" s="161"/>
      <c r="T281" s="162"/>
      <c r="AT281" s="157" t="s">
        <v>174</v>
      </c>
      <c r="AU281" s="157" t="s">
        <v>81</v>
      </c>
      <c r="AV281" s="13" t="s">
        <v>81</v>
      </c>
      <c r="AW281" s="13" t="s">
        <v>33</v>
      </c>
      <c r="AX281" s="13" t="s">
        <v>71</v>
      </c>
      <c r="AY281" s="157" t="s">
        <v>163</v>
      </c>
    </row>
    <row r="282" spans="2:65" s="14" customFormat="1" ht="10.199999999999999">
      <c r="B282" s="163"/>
      <c r="D282" s="150" t="s">
        <v>174</v>
      </c>
      <c r="E282" s="164" t="s">
        <v>19</v>
      </c>
      <c r="F282" s="165" t="s">
        <v>177</v>
      </c>
      <c r="H282" s="166">
        <v>14.9</v>
      </c>
      <c r="I282" s="167"/>
      <c r="L282" s="163"/>
      <c r="M282" s="168"/>
      <c r="T282" s="169"/>
      <c r="AT282" s="164" t="s">
        <v>174</v>
      </c>
      <c r="AU282" s="164" t="s">
        <v>81</v>
      </c>
      <c r="AV282" s="14" t="s">
        <v>170</v>
      </c>
      <c r="AW282" s="14" t="s">
        <v>33</v>
      </c>
      <c r="AX282" s="14" t="s">
        <v>79</v>
      </c>
      <c r="AY282" s="164" t="s">
        <v>163</v>
      </c>
    </row>
    <row r="283" spans="2:65" s="11" customFormat="1" ht="22.8" customHeight="1">
      <c r="B283" s="120"/>
      <c r="D283" s="121" t="s">
        <v>70</v>
      </c>
      <c r="E283" s="130" t="s">
        <v>222</v>
      </c>
      <c r="F283" s="130" t="s">
        <v>434</v>
      </c>
      <c r="I283" s="123"/>
      <c r="J283" s="131">
        <f>BK283</f>
        <v>0</v>
      </c>
      <c r="L283" s="120"/>
      <c r="M283" s="125"/>
      <c r="P283" s="126">
        <f>SUM(P284:P297)</f>
        <v>0</v>
      </c>
      <c r="R283" s="126">
        <f>SUM(R284:R297)</f>
        <v>8.9400000000000015E-4</v>
      </c>
      <c r="T283" s="127">
        <f>SUM(T284:T297)</f>
        <v>0</v>
      </c>
      <c r="AR283" s="121" t="s">
        <v>79</v>
      </c>
      <c r="AT283" s="128" t="s">
        <v>70</v>
      </c>
      <c r="AU283" s="128" t="s">
        <v>79</v>
      </c>
      <c r="AY283" s="121" t="s">
        <v>163</v>
      </c>
      <c r="BK283" s="129">
        <f>SUM(BK284:BK297)</f>
        <v>0</v>
      </c>
    </row>
    <row r="284" spans="2:65" s="1" customFormat="1" ht="24.15" customHeight="1">
      <c r="B284" s="33"/>
      <c r="C284" s="132" t="s">
        <v>619</v>
      </c>
      <c r="D284" s="132" t="s">
        <v>165</v>
      </c>
      <c r="E284" s="133" t="s">
        <v>435</v>
      </c>
      <c r="F284" s="134" t="s">
        <v>436</v>
      </c>
      <c r="G284" s="135" t="s">
        <v>168</v>
      </c>
      <c r="H284" s="136">
        <v>11.175000000000001</v>
      </c>
      <c r="I284" s="137"/>
      <c r="J284" s="138">
        <f>ROUND(I284*H284,2)</f>
        <v>0</v>
      </c>
      <c r="K284" s="134" t="s">
        <v>169</v>
      </c>
      <c r="L284" s="33"/>
      <c r="M284" s="139" t="s">
        <v>19</v>
      </c>
      <c r="N284" s="140" t="s">
        <v>42</v>
      </c>
      <c r="P284" s="141">
        <f>O284*H284</f>
        <v>0</v>
      </c>
      <c r="Q284" s="141">
        <v>8.0000000000000007E-5</v>
      </c>
      <c r="R284" s="141">
        <f>Q284*H284</f>
        <v>8.9400000000000015E-4</v>
      </c>
      <c r="S284" s="141">
        <v>0</v>
      </c>
      <c r="T284" s="142">
        <f>S284*H284</f>
        <v>0</v>
      </c>
      <c r="AR284" s="143" t="s">
        <v>170</v>
      </c>
      <c r="AT284" s="143" t="s">
        <v>165</v>
      </c>
      <c r="AU284" s="143" t="s">
        <v>81</v>
      </c>
      <c r="AY284" s="18" t="s">
        <v>163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79</v>
      </c>
      <c r="BK284" s="144">
        <f>ROUND(I284*H284,2)</f>
        <v>0</v>
      </c>
      <c r="BL284" s="18" t="s">
        <v>170</v>
      </c>
      <c r="BM284" s="143" t="s">
        <v>437</v>
      </c>
    </row>
    <row r="285" spans="2:65" s="1" customFormat="1" ht="10.199999999999999">
      <c r="B285" s="33"/>
      <c r="D285" s="145" t="s">
        <v>172</v>
      </c>
      <c r="F285" s="146" t="s">
        <v>438</v>
      </c>
      <c r="I285" s="147"/>
      <c r="L285" s="33"/>
      <c r="M285" s="148"/>
      <c r="T285" s="54"/>
      <c r="AT285" s="18" t="s">
        <v>172</v>
      </c>
      <c r="AU285" s="18" t="s">
        <v>81</v>
      </c>
    </row>
    <row r="286" spans="2:65" s="12" customFormat="1" ht="10.199999999999999">
      <c r="B286" s="149"/>
      <c r="D286" s="150" t="s">
        <v>174</v>
      </c>
      <c r="E286" s="151" t="s">
        <v>19</v>
      </c>
      <c r="F286" s="152" t="s">
        <v>640</v>
      </c>
      <c r="H286" s="151" t="s">
        <v>19</v>
      </c>
      <c r="I286" s="153"/>
      <c r="L286" s="149"/>
      <c r="M286" s="154"/>
      <c r="T286" s="155"/>
      <c r="AT286" s="151" t="s">
        <v>174</v>
      </c>
      <c r="AU286" s="151" t="s">
        <v>81</v>
      </c>
      <c r="AV286" s="12" t="s">
        <v>79</v>
      </c>
      <c r="AW286" s="12" t="s">
        <v>33</v>
      </c>
      <c r="AX286" s="12" t="s">
        <v>71</v>
      </c>
      <c r="AY286" s="151" t="s">
        <v>163</v>
      </c>
    </row>
    <row r="287" spans="2:65" s="12" customFormat="1" ht="10.199999999999999">
      <c r="B287" s="149"/>
      <c r="D287" s="150" t="s">
        <v>174</v>
      </c>
      <c r="E287" s="151" t="s">
        <v>19</v>
      </c>
      <c r="F287" s="152" t="s">
        <v>375</v>
      </c>
      <c r="H287" s="151" t="s">
        <v>19</v>
      </c>
      <c r="I287" s="153"/>
      <c r="L287" s="149"/>
      <c r="M287" s="154"/>
      <c r="T287" s="155"/>
      <c r="AT287" s="151" t="s">
        <v>174</v>
      </c>
      <c r="AU287" s="151" t="s">
        <v>81</v>
      </c>
      <c r="AV287" s="12" t="s">
        <v>79</v>
      </c>
      <c r="AW287" s="12" t="s">
        <v>33</v>
      </c>
      <c r="AX287" s="12" t="s">
        <v>71</v>
      </c>
      <c r="AY287" s="151" t="s">
        <v>163</v>
      </c>
    </row>
    <row r="288" spans="2:65" s="12" customFormat="1" ht="10.199999999999999">
      <c r="B288" s="149"/>
      <c r="D288" s="150" t="s">
        <v>174</v>
      </c>
      <c r="E288" s="151" t="s">
        <v>19</v>
      </c>
      <c r="F288" s="152" t="s">
        <v>697</v>
      </c>
      <c r="H288" s="151" t="s">
        <v>19</v>
      </c>
      <c r="I288" s="153"/>
      <c r="L288" s="149"/>
      <c r="M288" s="154"/>
      <c r="T288" s="155"/>
      <c r="AT288" s="151" t="s">
        <v>174</v>
      </c>
      <c r="AU288" s="151" t="s">
        <v>81</v>
      </c>
      <c r="AV288" s="12" t="s">
        <v>79</v>
      </c>
      <c r="AW288" s="12" t="s">
        <v>33</v>
      </c>
      <c r="AX288" s="12" t="s">
        <v>71</v>
      </c>
      <c r="AY288" s="151" t="s">
        <v>163</v>
      </c>
    </row>
    <row r="289" spans="2:65" s="13" customFormat="1" ht="10.199999999999999">
      <c r="B289" s="156"/>
      <c r="D289" s="150" t="s">
        <v>174</v>
      </c>
      <c r="E289" s="157" t="s">
        <v>19</v>
      </c>
      <c r="F289" s="158" t="s">
        <v>702</v>
      </c>
      <c r="H289" s="159">
        <v>11.175000000000001</v>
      </c>
      <c r="I289" s="160"/>
      <c r="L289" s="156"/>
      <c r="M289" s="161"/>
      <c r="T289" s="162"/>
      <c r="AT289" s="157" t="s">
        <v>174</v>
      </c>
      <c r="AU289" s="157" t="s">
        <v>81</v>
      </c>
      <c r="AV289" s="13" t="s">
        <v>81</v>
      </c>
      <c r="AW289" s="13" t="s">
        <v>33</v>
      </c>
      <c r="AX289" s="13" t="s">
        <v>71</v>
      </c>
      <c r="AY289" s="157" t="s">
        <v>163</v>
      </c>
    </row>
    <row r="290" spans="2:65" s="14" customFormat="1" ht="10.199999999999999">
      <c r="B290" s="163"/>
      <c r="D290" s="150" t="s">
        <v>174</v>
      </c>
      <c r="E290" s="164" t="s">
        <v>19</v>
      </c>
      <c r="F290" s="165" t="s">
        <v>177</v>
      </c>
      <c r="H290" s="166">
        <v>11.175000000000001</v>
      </c>
      <c r="I290" s="167"/>
      <c r="L290" s="163"/>
      <c r="M290" s="168"/>
      <c r="T290" s="169"/>
      <c r="AT290" s="164" t="s">
        <v>174</v>
      </c>
      <c r="AU290" s="164" t="s">
        <v>81</v>
      </c>
      <c r="AV290" s="14" t="s">
        <v>170</v>
      </c>
      <c r="AW290" s="14" t="s">
        <v>33</v>
      </c>
      <c r="AX290" s="14" t="s">
        <v>79</v>
      </c>
      <c r="AY290" s="164" t="s">
        <v>163</v>
      </c>
    </row>
    <row r="291" spans="2:65" s="1" customFormat="1" ht="16.5" customHeight="1">
      <c r="B291" s="33"/>
      <c r="C291" s="178" t="s">
        <v>620</v>
      </c>
      <c r="D291" s="178" t="s">
        <v>241</v>
      </c>
      <c r="E291" s="179" t="s">
        <v>443</v>
      </c>
      <c r="F291" s="180" t="s">
        <v>444</v>
      </c>
      <c r="G291" s="181" t="s">
        <v>445</v>
      </c>
      <c r="H291" s="182">
        <v>24.585000000000001</v>
      </c>
      <c r="I291" s="183"/>
      <c r="J291" s="184">
        <f>ROUND(I291*H291,2)</f>
        <v>0</v>
      </c>
      <c r="K291" s="180" t="s">
        <v>244</v>
      </c>
      <c r="L291" s="185"/>
      <c r="M291" s="186" t="s">
        <v>19</v>
      </c>
      <c r="N291" s="187" t="s">
        <v>42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176</v>
      </c>
      <c r="AT291" s="143" t="s">
        <v>241</v>
      </c>
      <c r="AU291" s="143" t="s">
        <v>81</v>
      </c>
      <c r="AY291" s="18" t="s">
        <v>163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8" t="s">
        <v>79</v>
      </c>
      <c r="BK291" s="144">
        <f>ROUND(I291*H291,2)</f>
        <v>0</v>
      </c>
      <c r="BL291" s="18" t="s">
        <v>170</v>
      </c>
      <c r="BM291" s="143" t="s">
        <v>446</v>
      </c>
    </row>
    <row r="292" spans="2:65" s="12" customFormat="1" ht="10.199999999999999">
      <c r="B292" s="149"/>
      <c r="D292" s="150" t="s">
        <v>174</v>
      </c>
      <c r="E292" s="151" t="s">
        <v>19</v>
      </c>
      <c r="F292" s="152" t="s">
        <v>640</v>
      </c>
      <c r="H292" s="151" t="s">
        <v>19</v>
      </c>
      <c r="I292" s="153"/>
      <c r="L292" s="149"/>
      <c r="M292" s="154"/>
      <c r="T292" s="155"/>
      <c r="AT292" s="151" t="s">
        <v>174</v>
      </c>
      <c r="AU292" s="151" t="s">
        <v>81</v>
      </c>
      <c r="AV292" s="12" t="s">
        <v>79</v>
      </c>
      <c r="AW292" s="12" t="s">
        <v>33</v>
      </c>
      <c r="AX292" s="12" t="s">
        <v>71</v>
      </c>
      <c r="AY292" s="151" t="s">
        <v>163</v>
      </c>
    </row>
    <row r="293" spans="2:65" s="12" customFormat="1" ht="10.199999999999999">
      <c r="B293" s="149"/>
      <c r="D293" s="150" t="s">
        <v>174</v>
      </c>
      <c r="E293" s="151" t="s">
        <v>19</v>
      </c>
      <c r="F293" s="152" t="s">
        <v>375</v>
      </c>
      <c r="H293" s="151" t="s">
        <v>19</v>
      </c>
      <c r="I293" s="153"/>
      <c r="L293" s="149"/>
      <c r="M293" s="154"/>
      <c r="T293" s="155"/>
      <c r="AT293" s="151" t="s">
        <v>174</v>
      </c>
      <c r="AU293" s="151" t="s">
        <v>81</v>
      </c>
      <c r="AV293" s="12" t="s">
        <v>79</v>
      </c>
      <c r="AW293" s="12" t="s">
        <v>33</v>
      </c>
      <c r="AX293" s="12" t="s">
        <v>71</v>
      </c>
      <c r="AY293" s="151" t="s">
        <v>163</v>
      </c>
    </row>
    <row r="294" spans="2:65" s="12" customFormat="1" ht="10.199999999999999">
      <c r="B294" s="149"/>
      <c r="D294" s="150" t="s">
        <v>174</v>
      </c>
      <c r="E294" s="151" t="s">
        <v>19</v>
      </c>
      <c r="F294" s="152" t="s">
        <v>697</v>
      </c>
      <c r="H294" s="151" t="s">
        <v>19</v>
      </c>
      <c r="I294" s="153"/>
      <c r="L294" s="149"/>
      <c r="M294" s="154"/>
      <c r="T294" s="155"/>
      <c r="AT294" s="151" t="s">
        <v>174</v>
      </c>
      <c r="AU294" s="151" t="s">
        <v>81</v>
      </c>
      <c r="AV294" s="12" t="s">
        <v>79</v>
      </c>
      <c r="AW294" s="12" t="s">
        <v>33</v>
      </c>
      <c r="AX294" s="12" t="s">
        <v>71</v>
      </c>
      <c r="AY294" s="151" t="s">
        <v>163</v>
      </c>
    </row>
    <row r="295" spans="2:65" s="13" customFormat="1" ht="10.199999999999999">
      <c r="B295" s="156"/>
      <c r="D295" s="150" t="s">
        <v>174</v>
      </c>
      <c r="E295" s="157" t="s">
        <v>19</v>
      </c>
      <c r="F295" s="158" t="s">
        <v>703</v>
      </c>
      <c r="H295" s="159">
        <v>22.35</v>
      </c>
      <c r="I295" s="160"/>
      <c r="L295" s="156"/>
      <c r="M295" s="161"/>
      <c r="T295" s="162"/>
      <c r="AT295" s="157" t="s">
        <v>174</v>
      </c>
      <c r="AU295" s="157" t="s">
        <v>81</v>
      </c>
      <c r="AV295" s="13" t="s">
        <v>81</v>
      </c>
      <c r="AW295" s="13" t="s">
        <v>33</v>
      </c>
      <c r="AX295" s="13" t="s">
        <v>71</v>
      </c>
      <c r="AY295" s="157" t="s">
        <v>163</v>
      </c>
    </row>
    <row r="296" spans="2:65" s="14" customFormat="1" ht="10.199999999999999">
      <c r="B296" s="163"/>
      <c r="D296" s="150" t="s">
        <v>174</v>
      </c>
      <c r="E296" s="164" t="s">
        <v>19</v>
      </c>
      <c r="F296" s="165" t="s">
        <v>177</v>
      </c>
      <c r="H296" s="166">
        <v>22.35</v>
      </c>
      <c r="I296" s="167"/>
      <c r="L296" s="163"/>
      <c r="M296" s="168"/>
      <c r="T296" s="169"/>
      <c r="AT296" s="164" t="s">
        <v>174</v>
      </c>
      <c r="AU296" s="164" t="s">
        <v>81</v>
      </c>
      <c r="AV296" s="14" t="s">
        <v>170</v>
      </c>
      <c r="AW296" s="14" t="s">
        <v>33</v>
      </c>
      <c r="AX296" s="14" t="s">
        <v>79</v>
      </c>
      <c r="AY296" s="164" t="s">
        <v>163</v>
      </c>
    </row>
    <row r="297" spans="2:65" s="13" customFormat="1" ht="10.199999999999999">
      <c r="B297" s="156"/>
      <c r="D297" s="150" t="s">
        <v>174</v>
      </c>
      <c r="F297" s="158" t="s">
        <v>704</v>
      </c>
      <c r="H297" s="159">
        <v>24.585000000000001</v>
      </c>
      <c r="I297" s="160"/>
      <c r="L297" s="156"/>
      <c r="M297" s="161"/>
      <c r="T297" s="162"/>
      <c r="AT297" s="157" t="s">
        <v>174</v>
      </c>
      <c r="AU297" s="157" t="s">
        <v>81</v>
      </c>
      <c r="AV297" s="13" t="s">
        <v>81</v>
      </c>
      <c r="AW297" s="13" t="s">
        <v>4</v>
      </c>
      <c r="AX297" s="13" t="s">
        <v>79</v>
      </c>
      <c r="AY297" s="157" t="s">
        <v>163</v>
      </c>
    </row>
    <row r="298" spans="2:65" s="11" customFormat="1" ht="22.8" customHeight="1">
      <c r="B298" s="120"/>
      <c r="D298" s="121" t="s">
        <v>70</v>
      </c>
      <c r="E298" s="130" t="s">
        <v>319</v>
      </c>
      <c r="F298" s="130" t="s">
        <v>320</v>
      </c>
      <c r="I298" s="123"/>
      <c r="J298" s="131">
        <f>BK298</f>
        <v>0</v>
      </c>
      <c r="L298" s="120"/>
      <c r="M298" s="125"/>
      <c r="P298" s="126">
        <f>SUM(P299:P300)</f>
        <v>0</v>
      </c>
      <c r="R298" s="126">
        <f>SUM(R299:R300)</f>
        <v>0</v>
      </c>
      <c r="T298" s="127">
        <f>SUM(T299:T300)</f>
        <v>0</v>
      </c>
      <c r="AR298" s="121" t="s">
        <v>79</v>
      </c>
      <c r="AT298" s="128" t="s">
        <v>70</v>
      </c>
      <c r="AU298" s="128" t="s">
        <v>79</v>
      </c>
      <c r="AY298" s="121" t="s">
        <v>163</v>
      </c>
      <c r="BK298" s="129">
        <f>SUM(BK299:BK300)</f>
        <v>0</v>
      </c>
    </row>
    <row r="299" spans="2:65" s="1" customFormat="1" ht="37.799999999999997" customHeight="1">
      <c r="B299" s="33"/>
      <c r="C299" s="132" t="s">
        <v>621</v>
      </c>
      <c r="D299" s="132" t="s">
        <v>165</v>
      </c>
      <c r="E299" s="133" t="s">
        <v>321</v>
      </c>
      <c r="F299" s="134" t="s">
        <v>322</v>
      </c>
      <c r="G299" s="135" t="s">
        <v>225</v>
      </c>
      <c r="H299" s="136">
        <v>29.074000000000002</v>
      </c>
      <c r="I299" s="137"/>
      <c r="J299" s="138">
        <f>ROUND(I299*H299,2)</f>
        <v>0</v>
      </c>
      <c r="K299" s="134" t="s">
        <v>169</v>
      </c>
      <c r="L299" s="33"/>
      <c r="M299" s="139" t="s">
        <v>19</v>
      </c>
      <c r="N299" s="140" t="s">
        <v>42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170</v>
      </c>
      <c r="AT299" s="143" t="s">
        <v>165</v>
      </c>
      <c r="AU299" s="143" t="s">
        <v>81</v>
      </c>
      <c r="AY299" s="18" t="s">
        <v>163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79</v>
      </c>
      <c r="BK299" s="144">
        <f>ROUND(I299*H299,2)</f>
        <v>0</v>
      </c>
      <c r="BL299" s="18" t="s">
        <v>170</v>
      </c>
      <c r="BM299" s="143" t="s">
        <v>452</v>
      </c>
    </row>
    <row r="300" spans="2:65" s="1" customFormat="1" ht="10.199999999999999">
      <c r="B300" s="33"/>
      <c r="D300" s="145" t="s">
        <v>172</v>
      </c>
      <c r="F300" s="146" t="s">
        <v>324</v>
      </c>
      <c r="I300" s="147"/>
      <c r="L300" s="33"/>
      <c r="M300" s="148"/>
      <c r="T300" s="54"/>
      <c r="AT300" s="18" t="s">
        <v>172</v>
      </c>
      <c r="AU300" s="18" t="s">
        <v>81</v>
      </c>
    </row>
    <row r="301" spans="2:65" s="11" customFormat="1" ht="25.95" customHeight="1">
      <c r="B301" s="120"/>
      <c r="D301" s="121" t="s">
        <v>70</v>
      </c>
      <c r="E301" s="122" t="s">
        <v>325</v>
      </c>
      <c r="F301" s="122" t="s">
        <v>326</v>
      </c>
      <c r="I301" s="123"/>
      <c r="J301" s="124">
        <f>BK301</f>
        <v>0</v>
      </c>
      <c r="L301" s="120"/>
      <c r="M301" s="125"/>
      <c r="P301" s="126">
        <f>P302+P326</f>
        <v>0</v>
      </c>
      <c r="R301" s="126">
        <f>R302+R326</f>
        <v>0.32891661999999999</v>
      </c>
      <c r="T301" s="127">
        <f>T302+T326</f>
        <v>0</v>
      </c>
      <c r="AR301" s="121" t="s">
        <v>81</v>
      </c>
      <c r="AT301" s="128" t="s">
        <v>70</v>
      </c>
      <c r="AU301" s="128" t="s">
        <v>71</v>
      </c>
      <c r="AY301" s="121" t="s">
        <v>163</v>
      </c>
      <c r="BK301" s="129">
        <f>BK302+BK326</f>
        <v>0</v>
      </c>
    </row>
    <row r="302" spans="2:65" s="11" customFormat="1" ht="22.8" customHeight="1">
      <c r="B302" s="120"/>
      <c r="D302" s="121" t="s">
        <v>70</v>
      </c>
      <c r="E302" s="130" t="s">
        <v>327</v>
      </c>
      <c r="F302" s="130" t="s">
        <v>328</v>
      </c>
      <c r="I302" s="123"/>
      <c r="J302" s="131">
        <f>BK302</f>
        <v>0</v>
      </c>
      <c r="L302" s="120"/>
      <c r="M302" s="125"/>
      <c r="P302" s="126">
        <f>SUM(P303:P325)</f>
        <v>0</v>
      </c>
      <c r="R302" s="126">
        <f>SUM(R303:R325)</f>
        <v>0.31376611999999998</v>
      </c>
      <c r="T302" s="127">
        <f>SUM(T303:T325)</f>
        <v>0</v>
      </c>
      <c r="AR302" s="121" t="s">
        <v>81</v>
      </c>
      <c r="AT302" s="128" t="s">
        <v>70</v>
      </c>
      <c r="AU302" s="128" t="s">
        <v>79</v>
      </c>
      <c r="AY302" s="121" t="s">
        <v>163</v>
      </c>
      <c r="BK302" s="129">
        <f>SUM(BK303:BK325)</f>
        <v>0</v>
      </c>
    </row>
    <row r="303" spans="2:65" s="1" customFormat="1" ht="16.5" customHeight="1">
      <c r="B303" s="33"/>
      <c r="C303" s="132" t="s">
        <v>705</v>
      </c>
      <c r="D303" s="132" t="s">
        <v>165</v>
      </c>
      <c r="E303" s="133" t="s">
        <v>329</v>
      </c>
      <c r="F303" s="134" t="s">
        <v>330</v>
      </c>
      <c r="G303" s="135" t="s">
        <v>331</v>
      </c>
      <c r="H303" s="136">
        <v>296.10199999999998</v>
      </c>
      <c r="I303" s="137"/>
      <c r="J303" s="138">
        <f>ROUND(I303*H303,2)</f>
        <v>0</v>
      </c>
      <c r="K303" s="134" t="s">
        <v>169</v>
      </c>
      <c r="L303" s="33"/>
      <c r="M303" s="139" t="s">
        <v>19</v>
      </c>
      <c r="N303" s="140" t="s">
        <v>42</v>
      </c>
      <c r="P303" s="141">
        <f>O303*H303</f>
        <v>0</v>
      </c>
      <c r="Q303" s="141">
        <v>6.0000000000000002E-5</v>
      </c>
      <c r="R303" s="141">
        <f>Q303*H303</f>
        <v>1.776612E-2</v>
      </c>
      <c r="S303" s="141">
        <v>0</v>
      </c>
      <c r="T303" s="142">
        <f>S303*H303</f>
        <v>0</v>
      </c>
      <c r="AR303" s="143" t="s">
        <v>266</v>
      </c>
      <c r="AT303" s="143" t="s">
        <v>165</v>
      </c>
      <c r="AU303" s="143" t="s">
        <v>81</v>
      </c>
      <c r="AY303" s="18" t="s">
        <v>163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79</v>
      </c>
      <c r="BK303" s="144">
        <f>ROUND(I303*H303,2)</f>
        <v>0</v>
      </c>
      <c r="BL303" s="18" t="s">
        <v>266</v>
      </c>
      <c r="BM303" s="143" t="s">
        <v>706</v>
      </c>
    </row>
    <row r="304" spans="2:65" s="1" customFormat="1" ht="10.199999999999999">
      <c r="B304" s="33"/>
      <c r="D304" s="145" t="s">
        <v>172</v>
      </c>
      <c r="F304" s="146" t="s">
        <v>333</v>
      </c>
      <c r="I304" s="147"/>
      <c r="L304" s="33"/>
      <c r="M304" s="148"/>
      <c r="T304" s="54"/>
      <c r="AT304" s="18" t="s">
        <v>172</v>
      </c>
      <c r="AU304" s="18" t="s">
        <v>81</v>
      </c>
    </row>
    <row r="305" spans="2:65" s="12" customFormat="1" ht="10.199999999999999">
      <c r="B305" s="149"/>
      <c r="D305" s="150" t="s">
        <v>174</v>
      </c>
      <c r="E305" s="151" t="s">
        <v>19</v>
      </c>
      <c r="F305" s="152" t="s">
        <v>640</v>
      </c>
      <c r="H305" s="151" t="s">
        <v>19</v>
      </c>
      <c r="I305" s="153"/>
      <c r="L305" s="149"/>
      <c r="M305" s="154"/>
      <c r="T305" s="155"/>
      <c r="AT305" s="151" t="s">
        <v>174</v>
      </c>
      <c r="AU305" s="151" t="s">
        <v>81</v>
      </c>
      <c r="AV305" s="12" t="s">
        <v>79</v>
      </c>
      <c r="AW305" s="12" t="s">
        <v>33</v>
      </c>
      <c r="AX305" s="12" t="s">
        <v>71</v>
      </c>
      <c r="AY305" s="151" t="s">
        <v>163</v>
      </c>
    </row>
    <row r="306" spans="2:65" s="12" customFormat="1" ht="10.199999999999999">
      <c r="B306" s="149"/>
      <c r="D306" s="150" t="s">
        <v>174</v>
      </c>
      <c r="E306" s="151" t="s">
        <v>19</v>
      </c>
      <c r="F306" s="152" t="s">
        <v>560</v>
      </c>
      <c r="H306" s="151" t="s">
        <v>19</v>
      </c>
      <c r="I306" s="153"/>
      <c r="L306" s="149"/>
      <c r="M306" s="154"/>
      <c r="T306" s="155"/>
      <c r="AT306" s="151" t="s">
        <v>174</v>
      </c>
      <c r="AU306" s="151" t="s">
        <v>81</v>
      </c>
      <c r="AV306" s="12" t="s">
        <v>79</v>
      </c>
      <c r="AW306" s="12" t="s">
        <v>33</v>
      </c>
      <c r="AX306" s="12" t="s">
        <v>71</v>
      </c>
      <c r="AY306" s="151" t="s">
        <v>163</v>
      </c>
    </row>
    <row r="307" spans="2:65" s="12" customFormat="1" ht="10.199999999999999">
      <c r="B307" s="149"/>
      <c r="D307" s="150" t="s">
        <v>174</v>
      </c>
      <c r="E307" s="151" t="s">
        <v>19</v>
      </c>
      <c r="F307" s="152" t="s">
        <v>707</v>
      </c>
      <c r="H307" s="151" t="s">
        <v>19</v>
      </c>
      <c r="I307" s="153"/>
      <c r="L307" s="149"/>
      <c r="M307" s="154"/>
      <c r="T307" s="155"/>
      <c r="AT307" s="151" t="s">
        <v>174</v>
      </c>
      <c r="AU307" s="151" t="s">
        <v>81</v>
      </c>
      <c r="AV307" s="12" t="s">
        <v>79</v>
      </c>
      <c r="AW307" s="12" t="s">
        <v>33</v>
      </c>
      <c r="AX307" s="12" t="s">
        <v>71</v>
      </c>
      <c r="AY307" s="151" t="s">
        <v>163</v>
      </c>
    </row>
    <row r="308" spans="2:65" s="13" customFormat="1" ht="10.199999999999999">
      <c r="B308" s="156"/>
      <c r="D308" s="150" t="s">
        <v>174</v>
      </c>
      <c r="E308" s="157" t="s">
        <v>19</v>
      </c>
      <c r="F308" s="158" t="s">
        <v>708</v>
      </c>
      <c r="H308" s="159">
        <v>249.94399999999999</v>
      </c>
      <c r="I308" s="160"/>
      <c r="L308" s="156"/>
      <c r="M308" s="161"/>
      <c r="T308" s="162"/>
      <c r="AT308" s="157" t="s">
        <v>174</v>
      </c>
      <c r="AU308" s="157" t="s">
        <v>81</v>
      </c>
      <c r="AV308" s="13" t="s">
        <v>81</v>
      </c>
      <c r="AW308" s="13" t="s">
        <v>33</v>
      </c>
      <c r="AX308" s="13" t="s">
        <v>71</v>
      </c>
      <c r="AY308" s="157" t="s">
        <v>163</v>
      </c>
    </row>
    <row r="309" spans="2:65" s="12" customFormat="1" ht="10.199999999999999">
      <c r="B309" s="149"/>
      <c r="D309" s="150" t="s">
        <v>174</v>
      </c>
      <c r="E309" s="151" t="s">
        <v>19</v>
      </c>
      <c r="F309" s="152" t="s">
        <v>563</v>
      </c>
      <c r="H309" s="151" t="s">
        <v>19</v>
      </c>
      <c r="I309" s="153"/>
      <c r="L309" s="149"/>
      <c r="M309" s="154"/>
      <c r="T309" s="155"/>
      <c r="AT309" s="151" t="s">
        <v>174</v>
      </c>
      <c r="AU309" s="151" t="s">
        <v>81</v>
      </c>
      <c r="AV309" s="12" t="s">
        <v>79</v>
      </c>
      <c r="AW309" s="12" t="s">
        <v>33</v>
      </c>
      <c r="AX309" s="12" t="s">
        <v>71</v>
      </c>
      <c r="AY309" s="151" t="s">
        <v>163</v>
      </c>
    </row>
    <row r="310" spans="2:65" s="13" customFormat="1" ht="10.199999999999999">
      <c r="B310" s="156"/>
      <c r="D310" s="150" t="s">
        <v>174</v>
      </c>
      <c r="E310" s="157" t="s">
        <v>19</v>
      </c>
      <c r="F310" s="158" t="s">
        <v>709</v>
      </c>
      <c r="H310" s="159">
        <v>46.158000000000001</v>
      </c>
      <c r="I310" s="160"/>
      <c r="L310" s="156"/>
      <c r="M310" s="161"/>
      <c r="T310" s="162"/>
      <c r="AT310" s="157" t="s">
        <v>174</v>
      </c>
      <c r="AU310" s="157" t="s">
        <v>81</v>
      </c>
      <c r="AV310" s="13" t="s">
        <v>81</v>
      </c>
      <c r="AW310" s="13" t="s">
        <v>33</v>
      </c>
      <c r="AX310" s="13" t="s">
        <v>71</v>
      </c>
      <c r="AY310" s="157" t="s">
        <v>163</v>
      </c>
    </row>
    <row r="311" spans="2:65" s="14" customFormat="1" ht="10.199999999999999">
      <c r="B311" s="163"/>
      <c r="D311" s="150" t="s">
        <v>174</v>
      </c>
      <c r="E311" s="164" t="s">
        <v>19</v>
      </c>
      <c r="F311" s="165" t="s">
        <v>177</v>
      </c>
      <c r="H311" s="166">
        <v>296.10199999999998</v>
      </c>
      <c r="I311" s="167"/>
      <c r="L311" s="163"/>
      <c r="M311" s="168"/>
      <c r="T311" s="169"/>
      <c r="AT311" s="164" t="s">
        <v>174</v>
      </c>
      <c r="AU311" s="164" t="s">
        <v>81</v>
      </c>
      <c r="AV311" s="14" t="s">
        <v>170</v>
      </c>
      <c r="AW311" s="14" t="s">
        <v>33</v>
      </c>
      <c r="AX311" s="14" t="s">
        <v>79</v>
      </c>
      <c r="AY311" s="164" t="s">
        <v>163</v>
      </c>
    </row>
    <row r="312" spans="2:65" s="1" customFormat="1" ht="16.5" customHeight="1">
      <c r="B312" s="33"/>
      <c r="C312" s="178" t="s">
        <v>710</v>
      </c>
      <c r="D312" s="178" t="s">
        <v>241</v>
      </c>
      <c r="E312" s="179" t="s">
        <v>711</v>
      </c>
      <c r="F312" s="180" t="s">
        <v>712</v>
      </c>
      <c r="G312" s="181" t="s">
        <v>225</v>
      </c>
      <c r="H312" s="182">
        <v>0.25</v>
      </c>
      <c r="I312" s="183"/>
      <c r="J312" s="184">
        <f>ROUND(I312*H312,2)</f>
        <v>0</v>
      </c>
      <c r="K312" s="180" t="s">
        <v>169</v>
      </c>
      <c r="L312" s="185"/>
      <c r="M312" s="186" t="s">
        <v>19</v>
      </c>
      <c r="N312" s="187" t="s">
        <v>42</v>
      </c>
      <c r="P312" s="141">
        <f>O312*H312</f>
        <v>0</v>
      </c>
      <c r="Q312" s="141">
        <v>1</v>
      </c>
      <c r="R312" s="141">
        <f>Q312*H312</f>
        <v>0.25</v>
      </c>
      <c r="S312" s="141">
        <v>0</v>
      </c>
      <c r="T312" s="142">
        <f>S312*H312</f>
        <v>0</v>
      </c>
      <c r="AR312" s="143" t="s">
        <v>340</v>
      </c>
      <c r="AT312" s="143" t="s">
        <v>241</v>
      </c>
      <c r="AU312" s="143" t="s">
        <v>81</v>
      </c>
      <c r="AY312" s="18" t="s">
        <v>163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8" t="s">
        <v>79</v>
      </c>
      <c r="BK312" s="144">
        <f>ROUND(I312*H312,2)</f>
        <v>0</v>
      </c>
      <c r="BL312" s="18" t="s">
        <v>266</v>
      </c>
      <c r="BM312" s="143" t="s">
        <v>713</v>
      </c>
    </row>
    <row r="313" spans="2:65" s="12" customFormat="1" ht="10.199999999999999">
      <c r="B313" s="149"/>
      <c r="D313" s="150" t="s">
        <v>174</v>
      </c>
      <c r="E313" s="151" t="s">
        <v>19</v>
      </c>
      <c r="F313" s="152" t="s">
        <v>640</v>
      </c>
      <c r="H313" s="151" t="s">
        <v>19</v>
      </c>
      <c r="I313" s="153"/>
      <c r="L313" s="149"/>
      <c r="M313" s="154"/>
      <c r="T313" s="155"/>
      <c r="AT313" s="151" t="s">
        <v>174</v>
      </c>
      <c r="AU313" s="151" t="s">
        <v>81</v>
      </c>
      <c r="AV313" s="12" t="s">
        <v>79</v>
      </c>
      <c r="AW313" s="12" t="s">
        <v>33</v>
      </c>
      <c r="AX313" s="12" t="s">
        <v>71</v>
      </c>
      <c r="AY313" s="151" t="s">
        <v>163</v>
      </c>
    </row>
    <row r="314" spans="2:65" s="12" customFormat="1" ht="10.199999999999999">
      <c r="B314" s="149"/>
      <c r="D314" s="150" t="s">
        <v>174</v>
      </c>
      <c r="E314" s="151" t="s">
        <v>19</v>
      </c>
      <c r="F314" s="152" t="s">
        <v>560</v>
      </c>
      <c r="H314" s="151" t="s">
        <v>19</v>
      </c>
      <c r="I314" s="153"/>
      <c r="L314" s="149"/>
      <c r="M314" s="154"/>
      <c r="T314" s="155"/>
      <c r="AT314" s="151" t="s">
        <v>174</v>
      </c>
      <c r="AU314" s="151" t="s">
        <v>81</v>
      </c>
      <c r="AV314" s="12" t="s">
        <v>79</v>
      </c>
      <c r="AW314" s="12" t="s">
        <v>33</v>
      </c>
      <c r="AX314" s="12" t="s">
        <v>71</v>
      </c>
      <c r="AY314" s="151" t="s">
        <v>163</v>
      </c>
    </row>
    <row r="315" spans="2:65" s="12" customFormat="1" ht="10.199999999999999">
      <c r="B315" s="149"/>
      <c r="D315" s="150" t="s">
        <v>174</v>
      </c>
      <c r="E315" s="151" t="s">
        <v>19</v>
      </c>
      <c r="F315" s="152" t="s">
        <v>707</v>
      </c>
      <c r="H315" s="151" t="s">
        <v>19</v>
      </c>
      <c r="I315" s="153"/>
      <c r="L315" s="149"/>
      <c r="M315" s="154"/>
      <c r="T315" s="155"/>
      <c r="AT315" s="151" t="s">
        <v>174</v>
      </c>
      <c r="AU315" s="151" t="s">
        <v>81</v>
      </c>
      <c r="AV315" s="12" t="s">
        <v>79</v>
      </c>
      <c r="AW315" s="12" t="s">
        <v>33</v>
      </c>
      <c r="AX315" s="12" t="s">
        <v>71</v>
      </c>
      <c r="AY315" s="151" t="s">
        <v>163</v>
      </c>
    </row>
    <row r="316" spans="2:65" s="13" customFormat="1" ht="10.199999999999999">
      <c r="B316" s="156"/>
      <c r="D316" s="150" t="s">
        <v>174</v>
      </c>
      <c r="E316" s="157" t="s">
        <v>19</v>
      </c>
      <c r="F316" s="158" t="s">
        <v>714</v>
      </c>
      <c r="H316" s="159">
        <v>0.25</v>
      </c>
      <c r="I316" s="160"/>
      <c r="L316" s="156"/>
      <c r="M316" s="161"/>
      <c r="T316" s="162"/>
      <c r="AT316" s="157" t="s">
        <v>174</v>
      </c>
      <c r="AU316" s="157" t="s">
        <v>81</v>
      </c>
      <c r="AV316" s="13" t="s">
        <v>81</v>
      </c>
      <c r="AW316" s="13" t="s">
        <v>33</v>
      </c>
      <c r="AX316" s="13" t="s">
        <v>71</v>
      </c>
      <c r="AY316" s="157" t="s">
        <v>163</v>
      </c>
    </row>
    <row r="317" spans="2:65" s="14" customFormat="1" ht="10.199999999999999">
      <c r="B317" s="163"/>
      <c r="D317" s="150" t="s">
        <v>174</v>
      </c>
      <c r="E317" s="164" t="s">
        <v>19</v>
      </c>
      <c r="F317" s="165" t="s">
        <v>177</v>
      </c>
      <c r="H317" s="166">
        <v>0.25</v>
      </c>
      <c r="I317" s="167"/>
      <c r="L317" s="163"/>
      <c r="M317" s="168"/>
      <c r="T317" s="169"/>
      <c r="AT317" s="164" t="s">
        <v>174</v>
      </c>
      <c r="AU317" s="164" t="s">
        <v>81</v>
      </c>
      <c r="AV317" s="14" t="s">
        <v>170</v>
      </c>
      <c r="AW317" s="14" t="s">
        <v>33</v>
      </c>
      <c r="AX317" s="14" t="s">
        <v>79</v>
      </c>
      <c r="AY317" s="164" t="s">
        <v>163</v>
      </c>
    </row>
    <row r="318" spans="2:65" s="1" customFormat="1" ht="16.5" customHeight="1">
      <c r="B318" s="33"/>
      <c r="C318" s="178" t="s">
        <v>715</v>
      </c>
      <c r="D318" s="178" t="s">
        <v>241</v>
      </c>
      <c r="E318" s="179" t="s">
        <v>569</v>
      </c>
      <c r="F318" s="180" t="s">
        <v>570</v>
      </c>
      <c r="G318" s="181" t="s">
        <v>225</v>
      </c>
      <c r="H318" s="182">
        <v>4.5999999999999999E-2</v>
      </c>
      <c r="I318" s="183"/>
      <c r="J318" s="184">
        <f>ROUND(I318*H318,2)</f>
        <v>0</v>
      </c>
      <c r="K318" s="180" t="s">
        <v>169</v>
      </c>
      <c r="L318" s="185"/>
      <c r="M318" s="186" t="s">
        <v>19</v>
      </c>
      <c r="N318" s="187" t="s">
        <v>42</v>
      </c>
      <c r="P318" s="141">
        <f>O318*H318</f>
        <v>0</v>
      </c>
      <c r="Q318" s="141">
        <v>1</v>
      </c>
      <c r="R318" s="141">
        <f>Q318*H318</f>
        <v>4.5999999999999999E-2</v>
      </c>
      <c r="S318" s="141">
        <v>0</v>
      </c>
      <c r="T318" s="142">
        <f>S318*H318</f>
        <v>0</v>
      </c>
      <c r="AR318" s="143" t="s">
        <v>340</v>
      </c>
      <c r="AT318" s="143" t="s">
        <v>241</v>
      </c>
      <c r="AU318" s="143" t="s">
        <v>81</v>
      </c>
      <c r="AY318" s="18" t="s">
        <v>163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79</v>
      </c>
      <c r="BK318" s="144">
        <f>ROUND(I318*H318,2)</f>
        <v>0</v>
      </c>
      <c r="BL318" s="18" t="s">
        <v>266</v>
      </c>
      <c r="BM318" s="143" t="s">
        <v>716</v>
      </c>
    </row>
    <row r="319" spans="2:65" s="12" customFormat="1" ht="10.199999999999999">
      <c r="B319" s="149"/>
      <c r="D319" s="150" t="s">
        <v>174</v>
      </c>
      <c r="E319" s="151" t="s">
        <v>19</v>
      </c>
      <c r="F319" s="152" t="s">
        <v>640</v>
      </c>
      <c r="H319" s="151" t="s">
        <v>19</v>
      </c>
      <c r="I319" s="153"/>
      <c r="L319" s="149"/>
      <c r="M319" s="154"/>
      <c r="T319" s="155"/>
      <c r="AT319" s="151" t="s">
        <v>174</v>
      </c>
      <c r="AU319" s="151" t="s">
        <v>81</v>
      </c>
      <c r="AV319" s="12" t="s">
        <v>79</v>
      </c>
      <c r="AW319" s="12" t="s">
        <v>33</v>
      </c>
      <c r="AX319" s="12" t="s">
        <v>71</v>
      </c>
      <c r="AY319" s="151" t="s">
        <v>163</v>
      </c>
    </row>
    <row r="320" spans="2:65" s="12" customFormat="1" ht="10.199999999999999">
      <c r="B320" s="149"/>
      <c r="D320" s="150" t="s">
        <v>174</v>
      </c>
      <c r="E320" s="151" t="s">
        <v>19</v>
      </c>
      <c r="F320" s="152" t="s">
        <v>560</v>
      </c>
      <c r="H320" s="151" t="s">
        <v>19</v>
      </c>
      <c r="I320" s="153"/>
      <c r="L320" s="149"/>
      <c r="M320" s="154"/>
      <c r="T320" s="155"/>
      <c r="AT320" s="151" t="s">
        <v>174</v>
      </c>
      <c r="AU320" s="151" t="s">
        <v>81</v>
      </c>
      <c r="AV320" s="12" t="s">
        <v>79</v>
      </c>
      <c r="AW320" s="12" t="s">
        <v>33</v>
      </c>
      <c r="AX320" s="12" t="s">
        <v>71</v>
      </c>
      <c r="AY320" s="151" t="s">
        <v>163</v>
      </c>
    </row>
    <row r="321" spans="2:65" s="12" customFormat="1" ht="10.199999999999999">
      <c r="B321" s="149"/>
      <c r="D321" s="150" t="s">
        <v>174</v>
      </c>
      <c r="E321" s="151" t="s">
        <v>19</v>
      </c>
      <c r="F321" s="152" t="s">
        <v>563</v>
      </c>
      <c r="H321" s="151" t="s">
        <v>19</v>
      </c>
      <c r="I321" s="153"/>
      <c r="L321" s="149"/>
      <c r="M321" s="154"/>
      <c r="T321" s="155"/>
      <c r="AT321" s="151" t="s">
        <v>174</v>
      </c>
      <c r="AU321" s="151" t="s">
        <v>81</v>
      </c>
      <c r="AV321" s="12" t="s">
        <v>79</v>
      </c>
      <c r="AW321" s="12" t="s">
        <v>33</v>
      </c>
      <c r="AX321" s="12" t="s">
        <v>71</v>
      </c>
      <c r="AY321" s="151" t="s">
        <v>163</v>
      </c>
    </row>
    <row r="322" spans="2:65" s="13" customFormat="1" ht="10.199999999999999">
      <c r="B322" s="156"/>
      <c r="D322" s="150" t="s">
        <v>174</v>
      </c>
      <c r="E322" s="157" t="s">
        <v>19</v>
      </c>
      <c r="F322" s="158" t="s">
        <v>717</v>
      </c>
      <c r="H322" s="159">
        <v>4.5999999999999999E-2</v>
      </c>
      <c r="I322" s="160"/>
      <c r="L322" s="156"/>
      <c r="M322" s="161"/>
      <c r="T322" s="162"/>
      <c r="AT322" s="157" t="s">
        <v>174</v>
      </c>
      <c r="AU322" s="157" t="s">
        <v>81</v>
      </c>
      <c r="AV322" s="13" t="s">
        <v>81</v>
      </c>
      <c r="AW322" s="13" t="s">
        <v>33</v>
      </c>
      <c r="AX322" s="13" t="s">
        <v>71</v>
      </c>
      <c r="AY322" s="157" t="s">
        <v>163</v>
      </c>
    </row>
    <row r="323" spans="2:65" s="14" customFormat="1" ht="10.199999999999999">
      <c r="B323" s="163"/>
      <c r="D323" s="150" t="s">
        <v>174</v>
      </c>
      <c r="E323" s="164" t="s">
        <v>19</v>
      </c>
      <c r="F323" s="165" t="s">
        <v>177</v>
      </c>
      <c r="H323" s="166">
        <v>4.5999999999999999E-2</v>
      </c>
      <c r="I323" s="167"/>
      <c r="L323" s="163"/>
      <c r="M323" s="168"/>
      <c r="T323" s="169"/>
      <c r="AT323" s="164" t="s">
        <v>174</v>
      </c>
      <c r="AU323" s="164" t="s">
        <v>81</v>
      </c>
      <c r="AV323" s="14" t="s">
        <v>170</v>
      </c>
      <c r="AW323" s="14" t="s">
        <v>33</v>
      </c>
      <c r="AX323" s="14" t="s">
        <v>79</v>
      </c>
      <c r="AY323" s="164" t="s">
        <v>163</v>
      </c>
    </row>
    <row r="324" spans="2:65" s="1" customFormat="1" ht="24.15" customHeight="1">
      <c r="B324" s="33"/>
      <c r="C324" s="132" t="s">
        <v>718</v>
      </c>
      <c r="D324" s="132" t="s">
        <v>165</v>
      </c>
      <c r="E324" s="133" t="s">
        <v>347</v>
      </c>
      <c r="F324" s="134" t="s">
        <v>348</v>
      </c>
      <c r="G324" s="135" t="s">
        <v>225</v>
      </c>
      <c r="H324" s="136">
        <v>0.314</v>
      </c>
      <c r="I324" s="137"/>
      <c r="J324" s="138">
        <f>ROUND(I324*H324,2)</f>
        <v>0</v>
      </c>
      <c r="K324" s="134" t="s">
        <v>169</v>
      </c>
      <c r="L324" s="33"/>
      <c r="M324" s="139" t="s">
        <v>19</v>
      </c>
      <c r="N324" s="140" t="s">
        <v>42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266</v>
      </c>
      <c r="AT324" s="143" t="s">
        <v>165</v>
      </c>
      <c r="AU324" s="143" t="s">
        <v>81</v>
      </c>
      <c r="AY324" s="18" t="s">
        <v>163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79</v>
      </c>
      <c r="BK324" s="144">
        <f>ROUND(I324*H324,2)</f>
        <v>0</v>
      </c>
      <c r="BL324" s="18" t="s">
        <v>266</v>
      </c>
      <c r="BM324" s="143" t="s">
        <v>719</v>
      </c>
    </row>
    <row r="325" spans="2:65" s="1" customFormat="1" ht="10.199999999999999">
      <c r="B325" s="33"/>
      <c r="D325" s="145" t="s">
        <v>172</v>
      </c>
      <c r="F325" s="146" t="s">
        <v>350</v>
      </c>
      <c r="I325" s="147"/>
      <c r="L325" s="33"/>
      <c r="M325" s="148"/>
      <c r="T325" s="54"/>
      <c r="AT325" s="18" t="s">
        <v>172</v>
      </c>
      <c r="AU325" s="18" t="s">
        <v>81</v>
      </c>
    </row>
    <row r="326" spans="2:65" s="11" customFormat="1" ht="22.8" customHeight="1">
      <c r="B326" s="120"/>
      <c r="D326" s="121" t="s">
        <v>70</v>
      </c>
      <c r="E326" s="130" t="s">
        <v>351</v>
      </c>
      <c r="F326" s="130" t="s">
        <v>352</v>
      </c>
      <c r="I326" s="123"/>
      <c r="J326" s="131">
        <f>BK326</f>
        <v>0</v>
      </c>
      <c r="L326" s="120"/>
      <c r="M326" s="125"/>
      <c r="P326" s="126">
        <f>SUM(P327:P347)</f>
        <v>0</v>
      </c>
      <c r="R326" s="126">
        <f>SUM(R327:R347)</f>
        <v>1.5150499999999999E-2</v>
      </c>
      <c r="T326" s="127">
        <f>SUM(T327:T347)</f>
        <v>0</v>
      </c>
      <c r="AR326" s="121" t="s">
        <v>81</v>
      </c>
      <c r="AT326" s="128" t="s">
        <v>70</v>
      </c>
      <c r="AU326" s="128" t="s">
        <v>79</v>
      </c>
      <c r="AY326" s="121" t="s">
        <v>163</v>
      </c>
      <c r="BK326" s="129">
        <f>SUM(BK327:BK347)</f>
        <v>0</v>
      </c>
    </row>
    <row r="327" spans="2:65" s="1" customFormat="1" ht="24.15" customHeight="1">
      <c r="B327" s="33"/>
      <c r="C327" s="132" t="s">
        <v>720</v>
      </c>
      <c r="D327" s="132" t="s">
        <v>165</v>
      </c>
      <c r="E327" s="133" t="s">
        <v>353</v>
      </c>
      <c r="F327" s="134" t="s">
        <v>354</v>
      </c>
      <c r="G327" s="135" t="s">
        <v>185</v>
      </c>
      <c r="H327" s="136">
        <v>7.85</v>
      </c>
      <c r="I327" s="137"/>
      <c r="J327" s="138">
        <f>ROUND(I327*H327,2)</f>
        <v>0</v>
      </c>
      <c r="K327" s="134" t="s">
        <v>169</v>
      </c>
      <c r="L327" s="33"/>
      <c r="M327" s="139" t="s">
        <v>19</v>
      </c>
      <c r="N327" s="140" t="s">
        <v>42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266</v>
      </c>
      <c r="AT327" s="143" t="s">
        <v>165</v>
      </c>
      <c r="AU327" s="143" t="s">
        <v>81</v>
      </c>
      <c r="AY327" s="18" t="s">
        <v>163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8" t="s">
        <v>79</v>
      </c>
      <c r="BK327" s="144">
        <f>ROUND(I327*H327,2)</f>
        <v>0</v>
      </c>
      <c r="BL327" s="18" t="s">
        <v>266</v>
      </c>
      <c r="BM327" s="143" t="s">
        <v>721</v>
      </c>
    </row>
    <row r="328" spans="2:65" s="1" customFormat="1" ht="10.199999999999999">
      <c r="B328" s="33"/>
      <c r="D328" s="145" t="s">
        <v>172</v>
      </c>
      <c r="F328" s="146" t="s">
        <v>356</v>
      </c>
      <c r="I328" s="147"/>
      <c r="L328" s="33"/>
      <c r="M328" s="148"/>
      <c r="T328" s="54"/>
      <c r="AT328" s="18" t="s">
        <v>172</v>
      </c>
      <c r="AU328" s="18" t="s">
        <v>81</v>
      </c>
    </row>
    <row r="329" spans="2:65" s="12" customFormat="1" ht="10.199999999999999">
      <c r="B329" s="149"/>
      <c r="D329" s="150" t="s">
        <v>174</v>
      </c>
      <c r="E329" s="151" t="s">
        <v>19</v>
      </c>
      <c r="F329" s="152" t="s">
        <v>640</v>
      </c>
      <c r="H329" s="151" t="s">
        <v>19</v>
      </c>
      <c r="I329" s="153"/>
      <c r="L329" s="149"/>
      <c r="M329" s="154"/>
      <c r="T329" s="155"/>
      <c r="AT329" s="151" t="s">
        <v>174</v>
      </c>
      <c r="AU329" s="151" t="s">
        <v>81</v>
      </c>
      <c r="AV329" s="12" t="s">
        <v>79</v>
      </c>
      <c r="AW329" s="12" t="s">
        <v>33</v>
      </c>
      <c r="AX329" s="12" t="s">
        <v>71</v>
      </c>
      <c r="AY329" s="151" t="s">
        <v>163</v>
      </c>
    </row>
    <row r="330" spans="2:65" s="12" customFormat="1" ht="10.199999999999999">
      <c r="B330" s="149"/>
      <c r="D330" s="150" t="s">
        <v>174</v>
      </c>
      <c r="E330" s="151" t="s">
        <v>19</v>
      </c>
      <c r="F330" s="152" t="s">
        <v>560</v>
      </c>
      <c r="H330" s="151" t="s">
        <v>19</v>
      </c>
      <c r="I330" s="153"/>
      <c r="L330" s="149"/>
      <c r="M330" s="154"/>
      <c r="T330" s="155"/>
      <c r="AT330" s="151" t="s">
        <v>174</v>
      </c>
      <c r="AU330" s="151" t="s">
        <v>81</v>
      </c>
      <c r="AV330" s="12" t="s">
        <v>79</v>
      </c>
      <c r="AW330" s="12" t="s">
        <v>33</v>
      </c>
      <c r="AX330" s="12" t="s">
        <v>71</v>
      </c>
      <c r="AY330" s="151" t="s">
        <v>163</v>
      </c>
    </row>
    <row r="331" spans="2:65" s="12" customFormat="1" ht="10.199999999999999">
      <c r="B331" s="149"/>
      <c r="D331" s="150" t="s">
        <v>174</v>
      </c>
      <c r="E331" s="151" t="s">
        <v>19</v>
      </c>
      <c r="F331" s="152" t="s">
        <v>707</v>
      </c>
      <c r="H331" s="151" t="s">
        <v>19</v>
      </c>
      <c r="I331" s="153"/>
      <c r="L331" s="149"/>
      <c r="M331" s="154"/>
      <c r="T331" s="155"/>
      <c r="AT331" s="151" t="s">
        <v>174</v>
      </c>
      <c r="AU331" s="151" t="s">
        <v>81</v>
      </c>
      <c r="AV331" s="12" t="s">
        <v>79</v>
      </c>
      <c r="AW331" s="12" t="s">
        <v>33</v>
      </c>
      <c r="AX331" s="12" t="s">
        <v>71</v>
      </c>
      <c r="AY331" s="151" t="s">
        <v>163</v>
      </c>
    </row>
    <row r="332" spans="2:65" s="13" customFormat="1" ht="10.199999999999999">
      <c r="B332" s="156"/>
      <c r="D332" s="150" t="s">
        <v>174</v>
      </c>
      <c r="E332" s="157" t="s">
        <v>19</v>
      </c>
      <c r="F332" s="158" t="s">
        <v>722</v>
      </c>
      <c r="H332" s="159">
        <v>7.85</v>
      </c>
      <c r="I332" s="160"/>
      <c r="L332" s="156"/>
      <c r="M332" s="161"/>
      <c r="T332" s="162"/>
      <c r="AT332" s="157" t="s">
        <v>174</v>
      </c>
      <c r="AU332" s="157" t="s">
        <v>81</v>
      </c>
      <c r="AV332" s="13" t="s">
        <v>81</v>
      </c>
      <c r="AW332" s="13" t="s">
        <v>33</v>
      </c>
      <c r="AX332" s="13" t="s">
        <v>71</v>
      </c>
      <c r="AY332" s="157" t="s">
        <v>163</v>
      </c>
    </row>
    <row r="333" spans="2:65" s="14" customFormat="1" ht="10.199999999999999">
      <c r="B333" s="163"/>
      <c r="D333" s="150" t="s">
        <v>174</v>
      </c>
      <c r="E333" s="164" t="s">
        <v>19</v>
      </c>
      <c r="F333" s="165" t="s">
        <v>177</v>
      </c>
      <c r="H333" s="166">
        <v>7.85</v>
      </c>
      <c r="I333" s="167"/>
      <c r="L333" s="163"/>
      <c r="M333" s="168"/>
      <c r="T333" s="169"/>
      <c r="AT333" s="164" t="s">
        <v>174</v>
      </c>
      <c r="AU333" s="164" t="s">
        <v>81</v>
      </c>
      <c r="AV333" s="14" t="s">
        <v>170</v>
      </c>
      <c r="AW333" s="14" t="s">
        <v>33</v>
      </c>
      <c r="AX333" s="14" t="s">
        <v>79</v>
      </c>
      <c r="AY333" s="164" t="s">
        <v>163</v>
      </c>
    </row>
    <row r="334" spans="2:65" s="1" customFormat="1" ht="16.5" customHeight="1">
      <c r="B334" s="33"/>
      <c r="C334" s="132" t="s">
        <v>340</v>
      </c>
      <c r="D334" s="132" t="s">
        <v>165</v>
      </c>
      <c r="E334" s="133" t="s">
        <v>358</v>
      </c>
      <c r="F334" s="134" t="s">
        <v>359</v>
      </c>
      <c r="G334" s="135" t="s">
        <v>185</v>
      </c>
      <c r="H334" s="136">
        <v>7.85</v>
      </c>
      <c r="I334" s="137"/>
      <c r="J334" s="138">
        <f>ROUND(I334*H334,2)</f>
        <v>0</v>
      </c>
      <c r="K334" s="134" t="s">
        <v>169</v>
      </c>
      <c r="L334" s="33"/>
      <c r="M334" s="139" t="s">
        <v>19</v>
      </c>
      <c r="N334" s="140" t="s">
        <v>42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266</v>
      </c>
      <c r="AT334" s="143" t="s">
        <v>165</v>
      </c>
      <c r="AU334" s="143" t="s">
        <v>81</v>
      </c>
      <c r="AY334" s="18" t="s">
        <v>163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8" t="s">
        <v>79</v>
      </c>
      <c r="BK334" s="144">
        <f>ROUND(I334*H334,2)</f>
        <v>0</v>
      </c>
      <c r="BL334" s="18" t="s">
        <v>266</v>
      </c>
      <c r="BM334" s="143" t="s">
        <v>723</v>
      </c>
    </row>
    <row r="335" spans="2:65" s="1" customFormat="1" ht="10.199999999999999">
      <c r="B335" s="33"/>
      <c r="D335" s="145" t="s">
        <v>172</v>
      </c>
      <c r="F335" s="146" t="s">
        <v>361</v>
      </c>
      <c r="I335" s="147"/>
      <c r="L335" s="33"/>
      <c r="M335" s="148"/>
      <c r="T335" s="54"/>
      <c r="AT335" s="18" t="s">
        <v>172</v>
      </c>
      <c r="AU335" s="18" t="s">
        <v>81</v>
      </c>
    </row>
    <row r="336" spans="2:65" s="12" customFormat="1" ht="10.199999999999999">
      <c r="B336" s="149"/>
      <c r="D336" s="150" t="s">
        <v>174</v>
      </c>
      <c r="E336" s="151" t="s">
        <v>19</v>
      </c>
      <c r="F336" s="152" t="s">
        <v>640</v>
      </c>
      <c r="H336" s="151" t="s">
        <v>19</v>
      </c>
      <c r="I336" s="153"/>
      <c r="L336" s="149"/>
      <c r="M336" s="154"/>
      <c r="T336" s="155"/>
      <c r="AT336" s="151" t="s">
        <v>174</v>
      </c>
      <c r="AU336" s="151" t="s">
        <v>81</v>
      </c>
      <c r="AV336" s="12" t="s">
        <v>79</v>
      </c>
      <c r="AW336" s="12" t="s">
        <v>33</v>
      </c>
      <c r="AX336" s="12" t="s">
        <v>71</v>
      </c>
      <c r="AY336" s="151" t="s">
        <v>163</v>
      </c>
    </row>
    <row r="337" spans="2:65" s="12" customFormat="1" ht="10.199999999999999">
      <c r="B337" s="149"/>
      <c r="D337" s="150" t="s">
        <v>174</v>
      </c>
      <c r="E337" s="151" t="s">
        <v>19</v>
      </c>
      <c r="F337" s="152" t="s">
        <v>560</v>
      </c>
      <c r="H337" s="151" t="s">
        <v>19</v>
      </c>
      <c r="I337" s="153"/>
      <c r="L337" s="149"/>
      <c r="M337" s="154"/>
      <c r="T337" s="155"/>
      <c r="AT337" s="151" t="s">
        <v>174</v>
      </c>
      <c r="AU337" s="151" t="s">
        <v>81</v>
      </c>
      <c r="AV337" s="12" t="s">
        <v>79</v>
      </c>
      <c r="AW337" s="12" t="s">
        <v>33</v>
      </c>
      <c r="AX337" s="12" t="s">
        <v>71</v>
      </c>
      <c r="AY337" s="151" t="s">
        <v>163</v>
      </c>
    </row>
    <row r="338" spans="2:65" s="12" customFormat="1" ht="10.199999999999999">
      <c r="B338" s="149"/>
      <c r="D338" s="150" t="s">
        <v>174</v>
      </c>
      <c r="E338" s="151" t="s">
        <v>19</v>
      </c>
      <c r="F338" s="152" t="s">
        <v>707</v>
      </c>
      <c r="H338" s="151" t="s">
        <v>19</v>
      </c>
      <c r="I338" s="153"/>
      <c r="L338" s="149"/>
      <c r="M338" s="154"/>
      <c r="T338" s="155"/>
      <c r="AT338" s="151" t="s">
        <v>174</v>
      </c>
      <c r="AU338" s="151" t="s">
        <v>81</v>
      </c>
      <c r="AV338" s="12" t="s">
        <v>79</v>
      </c>
      <c r="AW338" s="12" t="s">
        <v>33</v>
      </c>
      <c r="AX338" s="12" t="s">
        <v>71</v>
      </c>
      <c r="AY338" s="151" t="s">
        <v>163</v>
      </c>
    </row>
    <row r="339" spans="2:65" s="13" customFormat="1" ht="10.199999999999999">
      <c r="B339" s="156"/>
      <c r="D339" s="150" t="s">
        <v>174</v>
      </c>
      <c r="E339" s="157" t="s">
        <v>19</v>
      </c>
      <c r="F339" s="158" t="s">
        <v>722</v>
      </c>
      <c r="H339" s="159">
        <v>7.85</v>
      </c>
      <c r="I339" s="160"/>
      <c r="L339" s="156"/>
      <c r="M339" s="161"/>
      <c r="T339" s="162"/>
      <c r="AT339" s="157" t="s">
        <v>174</v>
      </c>
      <c r="AU339" s="157" t="s">
        <v>81</v>
      </c>
      <c r="AV339" s="13" t="s">
        <v>81</v>
      </c>
      <c r="AW339" s="13" t="s">
        <v>33</v>
      </c>
      <c r="AX339" s="13" t="s">
        <v>71</v>
      </c>
      <c r="AY339" s="157" t="s">
        <v>163</v>
      </c>
    </row>
    <row r="340" spans="2:65" s="14" customFormat="1" ht="10.199999999999999">
      <c r="B340" s="163"/>
      <c r="D340" s="150" t="s">
        <v>174</v>
      </c>
      <c r="E340" s="164" t="s">
        <v>19</v>
      </c>
      <c r="F340" s="165" t="s">
        <v>177</v>
      </c>
      <c r="H340" s="166">
        <v>7.85</v>
      </c>
      <c r="I340" s="167"/>
      <c r="L340" s="163"/>
      <c r="M340" s="168"/>
      <c r="T340" s="169"/>
      <c r="AT340" s="164" t="s">
        <v>174</v>
      </c>
      <c r="AU340" s="164" t="s">
        <v>81</v>
      </c>
      <c r="AV340" s="14" t="s">
        <v>170</v>
      </c>
      <c r="AW340" s="14" t="s">
        <v>33</v>
      </c>
      <c r="AX340" s="14" t="s">
        <v>79</v>
      </c>
      <c r="AY340" s="164" t="s">
        <v>163</v>
      </c>
    </row>
    <row r="341" spans="2:65" s="1" customFormat="1" ht="16.5" customHeight="1">
      <c r="B341" s="33"/>
      <c r="C341" s="132" t="s">
        <v>724</v>
      </c>
      <c r="D341" s="132" t="s">
        <v>165</v>
      </c>
      <c r="E341" s="133" t="s">
        <v>362</v>
      </c>
      <c r="F341" s="134" t="s">
        <v>363</v>
      </c>
      <c r="G341" s="135" t="s">
        <v>185</v>
      </c>
      <c r="H341" s="136">
        <v>7.85</v>
      </c>
      <c r="I341" s="137"/>
      <c r="J341" s="138">
        <f>ROUND(I341*H341,2)</f>
        <v>0</v>
      </c>
      <c r="K341" s="134" t="s">
        <v>169</v>
      </c>
      <c r="L341" s="33"/>
      <c r="M341" s="139" t="s">
        <v>19</v>
      </c>
      <c r="N341" s="140" t="s">
        <v>42</v>
      </c>
      <c r="P341" s="141">
        <f>O341*H341</f>
        <v>0</v>
      </c>
      <c r="Q341" s="141">
        <v>1.9300000000000001E-3</v>
      </c>
      <c r="R341" s="141">
        <f>Q341*H341</f>
        <v>1.5150499999999999E-2</v>
      </c>
      <c r="S341" s="141">
        <v>0</v>
      </c>
      <c r="T341" s="142">
        <f>S341*H341</f>
        <v>0</v>
      </c>
      <c r="AR341" s="143" t="s">
        <v>266</v>
      </c>
      <c r="AT341" s="143" t="s">
        <v>165</v>
      </c>
      <c r="AU341" s="143" t="s">
        <v>81</v>
      </c>
      <c r="AY341" s="18" t="s">
        <v>163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79</v>
      </c>
      <c r="BK341" s="144">
        <f>ROUND(I341*H341,2)</f>
        <v>0</v>
      </c>
      <c r="BL341" s="18" t="s">
        <v>266</v>
      </c>
      <c r="BM341" s="143" t="s">
        <v>725</v>
      </c>
    </row>
    <row r="342" spans="2:65" s="1" customFormat="1" ht="10.199999999999999">
      <c r="B342" s="33"/>
      <c r="D342" s="145" t="s">
        <v>172</v>
      </c>
      <c r="F342" s="146" t="s">
        <v>365</v>
      </c>
      <c r="I342" s="147"/>
      <c r="L342" s="33"/>
      <c r="M342" s="148"/>
      <c r="T342" s="54"/>
      <c r="AT342" s="18" t="s">
        <v>172</v>
      </c>
      <c r="AU342" s="18" t="s">
        <v>81</v>
      </c>
    </row>
    <row r="343" spans="2:65" s="12" customFormat="1" ht="10.199999999999999">
      <c r="B343" s="149"/>
      <c r="D343" s="150" t="s">
        <v>174</v>
      </c>
      <c r="E343" s="151" t="s">
        <v>19</v>
      </c>
      <c r="F343" s="152" t="s">
        <v>640</v>
      </c>
      <c r="H343" s="151" t="s">
        <v>19</v>
      </c>
      <c r="I343" s="153"/>
      <c r="L343" s="149"/>
      <c r="M343" s="154"/>
      <c r="T343" s="155"/>
      <c r="AT343" s="151" t="s">
        <v>174</v>
      </c>
      <c r="AU343" s="151" t="s">
        <v>81</v>
      </c>
      <c r="AV343" s="12" t="s">
        <v>79</v>
      </c>
      <c r="AW343" s="12" t="s">
        <v>33</v>
      </c>
      <c r="AX343" s="12" t="s">
        <v>71</v>
      </c>
      <c r="AY343" s="151" t="s">
        <v>163</v>
      </c>
    </row>
    <row r="344" spans="2:65" s="12" customFormat="1" ht="10.199999999999999">
      <c r="B344" s="149"/>
      <c r="D344" s="150" t="s">
        <v>174</v>
      </c>
      <c r="E344" s="151" t="s">
        <v>19</v>
      </c>
      <c r="F344" s="152" t="s">
        <v>560</v>
      </c>
      <c r="H344" s="151" t="s">
        <v>19</v>
      </c>
      <c r="I344" s="153"/>
      <c r="L344" s="149"/>
      <c r="M344" s="154"/>
      <c r="T344" s="155"/>
      <c r="AT344" s="151" t="s">
        <v>174</v>
      </c>
      <c r="AU344" s="151" t="s">
        <v>81</v>
      </c>
      <c r="AV344" s="12" t="s">
        <v>79</v>
      </c>
      <c r="AW344" s="12" t="s">
        <v>33</v>
      </c>
      <c r="AX344" s="12" t="s">
        <v>71</v>
      </c>
      <c r="AY344" s="151" t="s">
        <v>163</v>
      </c>
    </row>
    <row r="345" spans="2:65" s="12" customFormat="1" ht="10.199999999999999">
      <c r="B345" s="149"/>
      <c r="D345" s="150" t="s">
        <v>174</v>
      </c>
      <c r="E345" s="151" t="s">
        <v>19</v>
      </c>
      <c r="F345" s="152" t="s">
        <v>707</v>
      </c>
      <c r="H345" s="151" t="s">
        <v>19</v>
      </c>
      <c r="I345" s="153"/>
      <c r="L345" s="149"/>
      <c r="M345" s="154"/>
      <c r="T345" s="155"/>
      <c r="AT345" s="151" t="s">
        <v>174</v>
      </c>
      <c r="AU345" s="151" t="s">
        <v>81</v>
      </c>
      <c r="AV345" s="12" t="s">
        <v>79</v>
      </c>
      <c r="AW345" s="12" t="s">
        <v>33</v>
      </c>
      <c r="AX345" s="12" t="s">
        <v>71</v>
      </c>
      <c r="AY345" s="151" t="s">
        <v>163</v>
      </c>
    </row>
    <row r="346" spans="2:65" s="13" customFormat="1" ht="10.199999999999999">
      <c r="B346" s="156"/>
      <c r="D346" s="150" t="s">
        <v>174</v>
      </c>
      <c r="E346" s="157" t="s">
        <v>19</v>
      </c>
      <c r="F346" s="158" t="s">
        <v>722</v>
      </c>
      <c r="H346" s="159">
        <v>7.85</v>
      </c>
      <c r="I346" s="160"/>
      <c r="L346" s="156"/>
      <c r="M346" s="161"/>
      <c r="T346" s="162"/>
      <c r="AT346" s="157" t="s">
        <v>174</v>
      </c>
      <c r="AU346" s="157" t="s">
        <v>81</v>
      </c>
      <c r="AV346" s="13" t="s">
        <v>81</v>
      </c>
      <c r="AW346" s="13" t="s">
        <v>33</v>
      </c>
      <c r="AX346" s="13" t="s">
        <v>71</v>
      </c>
      <c r="AY346" s="157" t="s">
        <v>163</v>
      </c>
    </row>
    <row r="347" spans="2:65" s="14" customFormat="1" ht="10.199999999999999">
      <c r="B347" s="163"/>
      <c r="D347" s="150" t="s">
        <v>174</v>
      </c>
      <c r="E347" s="164" t="s">
        <v>19</v>
      </c>
      <c r="F347" s="165" t="s">
        <v>177</v>
      </c>
      <c r="H347" s="166">
        <v>7.85</v>
      </c>
      <c r="I347" s="167"/>
      <c r="L347" s="163"/>
      <c r="M347" s="168"/>
      <c r="T347" s="169"/>
      <c r="AT347" s="164" t="s">
        <v>174</v>
      </c>
      <c r="AU347" s="164" t="s">
        <v>81</v>
      </c>
      <c r="AV347" s="14" t="s">
        <v>170</v>
      </c>
      <c r="AW347" s="14" t="s">
        <v>33</v>
      </c>
      <c r="AX347" s="14" t="s">
        <v>79</v>
      </c>
      <c r="AY347" s="164" t="s">
        <v>163</v>
      </c>
    </row>
    <row r="348" spans="2:65" s="11" customFormat="1" ht="25.95" customHeight="1">
      <c r="B348" s="120"/>
      <c r="D348" s="121" t="s">
        <v>70</v>
      </c>
      <c r="E348" s="122" t="s">
        <v>281</v>
      </c>
      <c r="F348" s="122" t="s">
        <v>282</v>
      </c>
      <c r="I348" s="123"/>
      <c r="J348" s="124">
        <f>BK348</f>
        <v>0</v>
      </c>
      <c r="L348" s="120"/>
      <c r="M348" s="125"/>
      <c r="P348" s="126">
        <f>P349</f>
        <v>0</v>
      </c>
      <c r="R348" s="126">
        <f>R349</f>
        <v>0</v>
      </c>
      <c r="T348" s="127">
        <f>T349</f>
        <v>0</v>
      </c>
      <c r="AR348" s="121" t="s">
        <v>195</v>
      </c>
      <c r="AT348" s="128" t="s">
        <v>70</v>
      </c>
      <c r="AU348" s="128" t="s">
        <v>71</v>
      </c>
      <c r="AY348" s="121" t="s">
        <v>163</v>
      </c>
      <c r="BK348" s="129">
        <f>BK349</f>
        <v>0</v>
      </c>
    </row>
    <row r="349" spans="2:65" s="1" customFormat="1" ht="16.5" customHeight="1">
      <c r="B349" s="33"/>
      <c r="C349" s="132" t="s">
        <v>726</v>
      </c>
      <c r="D349" s="132" t="s">
        <v>165</v>
      </c>
      <c r="E349" s="133" t="s">
        <v>284</v>
      </c>
      <c r="F349" s="134" t="s">
        <v>285</v>
      </c>
      <c r="G349" s="135" t="s">
        <v>286</v>
      </c>
      <c r="H349" s="188"/>
      <c r="I349" s="137"/>
      <c r="J349" s="138">
        <f>ROUND(I349*H349,2)</f>
        <v>0</v>
      </c>
      <c r="K349" s="134" t="s">
        <v>19</v>
      </c>
      <c r="L349" s="33"/>
      <c r="M349" s="189" t="s">
        <v>19</v>
      </c>
      <c r="N349" s="190" t="s">
        <v>42</v>
      </c>
      <c r="O349" s="191"/>
      <c r="P349" s="192">
        <f>O349*H349</f>
        <v>0</v>
      </c>
      <c r="Q349" s="192">
        <v>0</v>
      </c>
      <c r="R349" s="192">
        <f>Q349*H349</f>
        <v>0</v>
      </c>
      <c r="S349" s="192">
        <v>0</v>
      </c>
      <c r="T349" s="193">
        <f>S349*H349</f>
        <v>0</v>
      </c>
      <c r="AR349" s="143" t="s">
        <v>170</v>
      </c>
      <c r="AT349" s="143" t="s">
        <v>165</v>
      </c>
      <c r="AU349" s="143" t="s">
        <v>79</v>
      </c>
      <c r="AY349" s="18" t="s">
        <v>163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79</v>
      </c>
      <c r="BK349" s="144">
        <f>ROUND(I349*H349,2)</f>
        <v>0</v>
      </c>
      <c r="BL349" s="18" t="s">
        <v>170</v>
      </c>
      <c r="BM349" s="143" t="s">
        <v>453</v>
      </c>
    </row>
    <row r="350" spans="2:65" s="1" customFormat="1" ht="6.9" customHeight="1"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33"/>
    </row>
  </sheetData>
  <sheetProtection algorithmName="SHA-512" hashValue="Rx5vCGNxRFeEsXLDEVXIHNuH5RTlOjHuLh27hw4ALyUxIdPuD79Y87pEdjkWOM1+czb2YqjSiYgtoSKBwDIxJg==" saltValue="c/IMLFBrTt+yIVz9jdanwxo81Qy3nKx59/B8CSNawbh5fMvs6ff/lv0JeeNUS4A1wTYy7tYc88yLheTd44Hc1A==" spinCount="100000" sheet="1" objects="1" scenarios="1" formatColumns="0" formatRows="0" autoFilter="0"/>
  <autoFilter ref="C95:K349" xr:uid="{00000000-0009-0000-0000-000008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800-000000000000}"/>
    <hyperlink ref="F118" r:id="rId2" xr:uid="{00000000-0004-0000-0800-000001000000}"/>
    <hyperlink ref="F128" r:id="rId3" xr:uid="{00000000-0004-0000-0800-000002000000}"/>
    <hyperlink ref="F137" r:id="rId4" xr:uid="{00000000-0004-0000-0800-000003000000}"/>
    <hyperlink ref="F146" r:id="rId5" xr:uid="{00000000-0004-0000-0800-000004000000}"/>
    <hyperlink ref="F155" r:id="rId6" xr:uid="{00000000-0004-0000-0800-000005000000}"/>
    <hyperlink ref="F164" r:id="rId7" xr:uid="{00000000-0004-0000-0800-000006000000}"/>
    <hyperlink ref="F172" r:id="rId8" xr:uid="{00000000-0004-0000-0800-000007000000}"/>
    <hyperlink ref="F179" r:id="rId9" xr:uid="{00000000-0004-0000-0800-000008000000}"/>
    <hyperlink ref="F188" r:id="rId10" xr:uid="{00000000-0004-0000-0800-000009000000}"/>
    <hyperlink ref="F197" r:id="rId11" xr:uid="{00000000-0004-0000-0800-00000A000000}"/>
    <hyperlink ref="F206" r:id="rId12" xr:uid="{00000000-0004-0000-0800-00000B000000}"/>
    <hyperlink ref="F214" r:id="rId13" xr:uid="{00000000-0004-0000-0800-00000C000000}"/>
    <hyperlink ref="F222" r:id="rId14" xr:uid="{00000000-0004-0000-0800-00000D000000}"/>
    <hyperlink ref="F230" r:id="rId15" xr:uid="{00000000-0004-0000-0800-00000E000000}"/>
    <hyperlink ref="F237" r:id="rId16" xr:uid="{00000000-0004-0000-0800-00000F000000}"/>
    <hyperlink ref="F244" r:id="rId17" xr:uid="{00000000-0004-0000-0800-000010000000}"/>
    <hyperlink ref="F251" r:id="rId18" xr:uid="{00000000-0004-0000-0800-000011000000}"/>
    <hyperlink ref="F257" r:id="rId19" xr:uid="{00000000-0004-0000-0800-000012000000}"/>
    <hyperlink ref="F263" r:id="rId20" xr:uid="{00000000-0004-0000-0800-000013000000}"/>
    <hyperlink ref="F270" r:id="rId21" xr:uid="{00000000-0004-0000-0800-000014000000}"/>
    <hyperlink ref="F277" r:id="rId22" xr:uid="{00000000-0004-0000-0800-000015000000}"/>
    <hyperlink ref="F285" r:id="rId23" xr:uid="{00000000-0004-0000-0800-000016000000}"/>
    <hyperlink ref="F300" r:id="rId24" xr:uid="{00000000-0004-0000-0800-000017000000}"/>
    <hyperlink ref="F304" r:id="rId25" xr:uid="{00000000-0004-0000-0800-000018000000}"/>
    <hyperlink ref="F325" r:id="rId26" xr:uid="{00000000-0004-0000-0800-000019000000}"/>
    <hyperlink ref="F328" r:id="rId27" xr:uid="{00000000-0004-0000-0800-00001A000000}"/>
    <hyperlink ref="F335" r:id="rId28" xr:uid="{00000000-0004-0000-0800-00001B000000}"/>
    <hyperlink ref="F342" r:id="rId29" xr:uid="{00000000-0004-0000-08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39</vt:i4>
      </vt:variant>
    </vt:vector>
  </HeadingPairs>
  <TitlesOfParts>
    <vt:vector size="59" baseType="lpstr">
      <vt:lpstr>Rekapitulace stavby</vt:lpstr>
      <vt:lpstr>01 - Výkopy, základy</vt:lpstr>
      <vt:lpstr>0201 - Překážka 1 - Flat ...</vt:lpstr>
      <vt:lpstr>0202 - Překážka 2 - Rohov...</vt:lpstr>
      <vt:lpstr>0203 - Překážka 3 - Rozje...</vt:lpstr>
      <vt:lpstr>0204 - Překážka 4 - Mini ...</vt:lpstr>
      <vt:lpstr>0205 - Překážka 5 - Šikmý...</vt:lpstr>
      <vt:lpstr>0206 - Překážka 6 - Rovný...</vt:lpstr>
      <vt:lpstr>0207 - Překážka 7 - Manua...</vt:lpstr>
      <vt:lpstr>0208 - Překážka 8 - Lomen...</vt:lpstr>
      <vt:lpstr>0209 - Překážka 9 - Lomen...</vt:lpstr>
      <vt:lpstr>0210 - Překážka 10 - Scho...</vt:lpstr>
      <vt:lpstr>0211 - Překážka 11 - Poje...</vt:lpstr>
      <vt:lpstr>0212 - Překážka 12 - Rozj...</vt:lpstr>
      <vt:lpstr>0213 - Překážka 13 - Rozj...</vt:lpstr>
      <vt:lpstr>03 - Betonové podlahy ska...</vt:lpstr>
      <vt:lpstr>04 - Pojezdová plocha, vs...</vt:lpstr>
      <vt:lpstr>05 - Přeložka vnitřního v...</vt:lpstr>
      <vt:lpstr>06 - Ostatní náklady</vt:lpstr>
      <vt:lpstr>Pokyny pro vyplnění</vt:lpstr>
      <vt:lpstr>'01 - Výkopy, základy'!Názvy_tisku</vt:lpstr>
      <vt:lpstr>'0201 - Překážka 1 - Flat ...'!Názvy_tisku</vt:lpstr>
      <vt:lpstr>'0202 - Překážka 2 - Rohov...'!Názvy_tisku</vt:lpstr>
      <vt:lpstr>'0203 - Překážka 3 - Rozje...'!Názvy_tisku</vt:lpstr>
      <vt:lpstr>'0204 - Překážka 4 - Mini ...'!Názvy_tisku</vt:lpstr>
      <vt:lpstr>'0205 - Překážka 5 - Šikmý...'!Názvy_tisku</vt:lpstr>
      <vt:lpstr>'0206 - Překážka 6 - Rovný...'!Názvy_tisku</vt:lpstr>
      <vt:lpstr>'0207 - Překážka 7 - Manua...'!Názvy_tisku</vt:lpstr>
      <vt:lpstr>'0208 - Překážka 8 - Lomen...'!Názvy_tisku</vt:lpstr>
      <vt:lpstr>'0209 - Překážka 9 - Lomen...'!Názvy_tisku</vt:lpstr>
      <vt:lpstr>'0210 - Překážka 10 - Scho...'!Názvy_tisku</vt:lpstr>
      <vt:lpstr>'0211 - Překážka 11 - Poje...'!Názvy_tisku</vt:lpstr>
      <vt:lpstr>'0212 - Překážka 12 - Rozj...'!Názvy_tisku</vt:lpstr>
      <vt:lpstr>'0213 - Překážka 13 - Rozj...'!Názvy_tisku</vt:lpstr>
      <vt:lpstr>'03 - Betonové podlahy ska...'!Názvy_tisku</vt:lpstr>
      <vt:lpstr>'04 - Pojezdová plocha, vs...'!Názvy_tisku</vt:lpstr>
      <vt:lpstr>'05 - Přeložka vnitřního v...'!Názvy_tisku</vt:lpstr>
      <vt:lpstr>'06 - Ostatní náklady'!Názvy_tisku</vt:lpstr>
      <vt:lpstr>'Rekapitulace stavby'!Názvy_tisku</vt:lpstr>
      <vt:lpstr>'01 - Výkopy, základy'!Oblast_tisku</vt:lpstr>
      <vt:lpstr>'0201 - Překážka 1 - Flat ...'!Oblast_tisku</vt:lpstr>
      <vt:lpstr>'0202 - Překážka 2 - Rohov...'!Oblast_tisku</vt:lpstr>
      <vt:lpstr>'0203 - Překážka 3 - Rozje...'!Oblast_tisku</vt:lpstr>
      <vt:lpstr>'0204 - Překážka 4 - Mini ...'!Oblast_tisku</vt:lpstr>
      <vt:lpstr>'0205 - Překážka 5 - Šikmý...'!Oblast_tisku</vt:lpstr>
      <vt:lpstr>'0206 - Překážka 6 - Rovný...'!Oblast_tisku</vt:lpstr>
      <vt:lpstr>'0207 - Překážka 7 - Manua...'!Oblast_tisku</vt:lpstr>
      <vt:lpstr>'0208 - Překážka 8 - Lomen...'!Oblast_tisku</vt:lpstr>
      <vt:lpstr>'0209 - Překážka 9 - Lomen...'!Oblast_tisku</vt:lpstr>
      <vt:lpstr>'0210 - Překážka 10 - Scho...'!Oblast_tisku</vt:lpstr>
      <vt:lpstr>'0211 - Překážka 11 - Poje...'!Oblast_tisku</vt:lpstr>
      <vt:lpstr>'0212 - Překážka 12 - Rozj...'!Oblast_tisku</vt:lpstr>
      <vt:lpstr>'0213 - Překážka 13 - Rozj...'!Oblast_tisku</vt:lpstr>
      <vt:lpstr>'03 - Betonové podlahy ska...'!Oblast_tisku</vt:lpstr>
      <vt:lpstr>'04 - Pojezdová plocha, vs...'!Oblast_tisku</vt:lpstr>
      <vt:lpstr>'05 - Přeložka vnitřního v...'!Oblast_tisku</vt:lpstr>
      <vt:lpstr>'06 - Ostatní náklady'!Oblast_tisku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Radka Zátková</cp:lastModifiedBy>
  <dcterms:created xsi:type="dcterms:W3CDTF">2026-03-25T08:23:52Z</dcterms:created>
  <dcterms:modified xsi:type="dcterms:W3CDTF">2026-04-09T09:55:48Z</dcterms:modified>
</cp:coreProperties>
</file>