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OneDrive - Projekce DS s.r.o\Plocha\"/>
    </mc:Choice>
  </mc:AlternateContent>
  <bookViews>
    <workbookView xWindow="0" yWindow="0" windowWidth="0" windowHeight="0"/>
  </bookViews>
  <sheets>
    <sheet name="Rekapitulace stavby" sheetId="1" r:id="rId1"/>
    <sheet name="2026-01 - HODONÍN - oprav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'2026-01 - HODONÍN - oprav...'!$C$125:$K$269</definedName>
    <definedName name="_xlnm.Print_Area" localSheetId="1">'2026-01 - HODONÍN - oprav...'!$C$4:$J$76,'2026-01 - HODONÍN - oprav...'!$C$82:$J$109,'2026-01 - HODONÍN - oprav...'!$C$115:$J$269</definedName>
    <definedName name="_xlnm.Print_Titles" localSheetId="1">'2026-01 - HODONÍN - oprav...'!$125:$125</definedName>
    <definedName name="_xlnm.Print_Area" localSheetId="2">'Seznam figur'!$C$4:$G$17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T265"/>
  <c r="P262"/>
  <c r="T257"/>
  <c r="R257"/>
  <c r="J35"/>
  <c r="J34"/>
  <c i="1" r="AY95"/>
  <c i="2" r="J33"/>
  <c i="1" r="AX95"/>
  <c i="2"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T262"/>
  <c r="R263"/>
  <c r="R262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T254"/>
  <c r="T253"/>
  <c r="R255"/>
  <c r="R254"/>
  <c r="P255"/>
  <c r="P254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T242"/>
  <c r="R243"/>
  <c r="R242"/>
  <c r="P243"/>
  <c r="P242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0"/>
  <c r="J89"/>
  <c r="F89"/>
  <c r="F87"/>
  <c r="E85"/>
  <c r="J16"/>
  <c r="E16"/>
  <c r="F90"/>
  <c r="J15"/>
  <c r="J10"/>
  <c r="J120"/>
  <c i="1" r="L90"/>
  <c r="AM90"/>
  <c r="AM89"/>
  <c r="L89"/>
  <c r="AM87"/>
  <c r="L87"/>
  <c r="L85"/>
  <c r="L84"/>
  <c i="2" r="J268"/>
  <c r="J250"/>
  <c r="J235"/>
  <c r="J228"/>
  <c r="J260"/>
  <c r="BK258"/>
  <c r="BK255"/>
  <c r="J247"/>
  <c r="BK235"/>
  <c r="J225"/>
  <c r="BK217"/>
  <c r="BK214"/>
  <c r="J211"/>
  <c r="BK206"/>
  <c r="BK201"/>
  <c r="BK165"/>
  <c r="J158"/>
  <c r="J133"/>
  <c r="J131"/>
  <c r="J129"/>
  <c r="BK260"/>
  <c r="J239"/>
  <c r="BK222"/>
  <c r="BK209"/>
  <c r="J198"/>
  <c r="BK196"/>
  <c r="BK193"/>
  <c r="BK184"/>
  <c r="BK181"/>
  <c r="J155"/>
  <c r="BK149"/>
  <c r="BK146"/>
  <c r="J139"/>
  <c r="BK136"/>
  <c i="1" r="AS94"/>
  <c i="2" r="J165"/>
  <c r="BK144"/>
  <c r="BK133"/>
  <c r="BK131"/>
  <c r="BK263"/>
  <c r="J263"/>
  <c r="BK243"/>
  <c r="J231"/>
  <c r="BK228"/>
  <c r="J209"/>
  <c r="J201"/>
  <c r="BK198"/>
  <c r="BK191"/>
  <c r="BK161"/>
  <c r="BK155"/>
  <c r="J184"/>
  <c r="J243"/>
  <c r="BK239"/>
  <c r="BK225"/>
  <c r="J220"/>
  <c r="BK231"/>
  <c r="J222"/>
  <c r="BK211"/>
  <c r="J206"/>
  <c r="J193"/>
  <c r="J187"/>
  <c r="J181"/>
  <c r="J176"/>
  <c r="BK170"/>
  <c r="J161"/>
  <c r="BK158"/>
  <c r="BK152"/>
  <c r="J149"/>
  <c r="J146"/>
  <c r="BK139"/>
  <c r="BK268"/>
  <c r="BK266"/>
  <c r="J266"/>
  <c r="J258"/>
  <c r="J255"/>
  <c r="BK250"/>
  <c r="BK247"/>
  <c r="BK220"/>
  <c r="J217"/>
  <c r="J214"/>
  <c r="J196"/>
  <c r="J191"/>
  <c r="BK187"/>
  <c r="BK176"/>
  <c r="J170"/>
  <c r="J152"/>
  <c r="J144"/>
  <c r="J136"/>
  <c r="BK129"/>
  <c l="1" r="BK164"/>
  <c r="J164"/>
  <c r="J97"/>
  <c r="P246"/>
  <c r="P245"/>
  <c r="BK128"/>
  <c r="J128"/>
  <c r="J96"/>
  <c r="P128"/>
  <c r="T195"/>
  <c r="R246"/>
  <c r="R245"/>
  <c r="R224"/>
  <c r="T246"/>
  <c r="T245"/>
  <c r="BK224"/>
  <c r="J224"/>
  <c r="J100"/>
  <c r="T224"/>
  <c r="T164"/>
  <c r="BK190"/>
  <c r="J190"/>
  <c r="J98"/>
  <c r="P190"/>
  <c r="R190"/>
  <c r="T190"/>
  <c r="BK246"/>
  <c r="J246"/>
  <c r="J103"/>
  <c r="BK195"/>
  <c r="J195"/>
  <c r="J99"/>
  <c r="T128"/>
  <c r="BK257"/>
  <c r="J257"/>
  <c r="J106"/>
  <c r="R164"/>
  <c r="P257"/>
  <c r="P253"/>
  <c r="R128"/>
  <c r="P224"/>
  <c r="BK265"/>
  <c r="J265"/>
  <c r="J108"/>
  <c r="R195"/>
  <c r="P265"/>
  <c r="P164"/>
  <c r="R265"/>
  <c r="R253"/>
  <c r="P195"/>
  <c r="J87"/>
  <c r="BE131"/>
  <c r="BE139"/>
  <c r="BE146"/>
  <c r="BE158"/>
  <c r="BE176"/>
  <c r="BE217"/>
  <c r="BE228"/>
  <c r="BE258"/>
  <c r="BE266"/>
  <c r="BK254"/>
  <c r="J254"/>
  <c r="J105"/>
  <c r="BE129"/>
  <c r="BE133"/>
  <c r="BE155"/>
  <c r="BE184"/>
  <c r="BE201"/>
  <c r="BE209"/>
  <c r="BE214"/>
  <c r="BE235"/>
  <c r="BE239"/>
  <c r="BE220"/>
  <c r="BE222"/>
  <c r="F123"/>
  <c r="BE165"/>
  <c r="BE196"/>
  <c r="BE206"/>
  <c r="BE170"/>
  <c r="BE211"/>
  <c r="BE247"/>
  <c r="BE263"/>
  <c r="BE152"/>
  <c r="BE136"/>
  <c r="BE149"/>
  <c r="BE191"/>
  <c r="BK262"/>
  <c r="J262"/>
  <c r="J107"/>
  <c r="BE144"/>
  <c r="BE255"/>
  <c r="BK242"/>
  <c r="J242"/>
  <c r="J101"/>
  <c r="BE268"/>
  <c r="BE161"/>
  <c r="BE181"/>
  <c r="BE187"/>
  <c r="BE193"/>
  <c r="BE198"/>
  <c r="BE231"/>
  <c r="BE243"/>
  <c r="BE225"/>
  <c r="BE250"/>
  <c r="BE260"/>
  <c r="F33"/>
  <c i="1" r="BB95"/>
  <c r="BB94"/>
  <c r="W31"/>
  <c i="2" r="F35"/>
  <c i="1" r="BD95"/>
  <c r="BD94"/>
  <c r="W33"/>
  <c i="2" r="F32"/>
  <c i="1" r="BA95"/>
  <c r="BA94"/>
  <c r="AW94"/>
  <c r="AK30"/>
  <c i="2" r="J32"/>
  <c i="1" r="AW95"/>
  <c i="2" r="F34"/>
  <c i="1" r="BC95"/>
  <c r="BC94"/>
  <c r="W32"/>
  <c i="2" l="1" r="R127"/>
  <c r="R126"/>
  <c r="T127"/>
  <c r="T126"/>
  <c r="P127"/>
  <c r="P126"/>
  <c i="1" r="AU95"/>
  <c i="2" r="BK127"/>
  <c r="J127"/>
  <c r="J95"/>
  <c r="BK253"/>
  <c r="J253"/>
  <c r="J104"/>
  <c r="BK245"/>
  <c r="J245"/>
  <c r="J102"/>
  <c i="1" r="AU94"/>
  <c r="AX94"/>
  <c r="AY94"/>
  <c r="W30"/>
  <c i="2" r="J31"/>
  <c i="1" r="AV95"/>
  <c r="AT95"/>
  <c i="2" r="F31"/>
  <c i="1" r="AZ95"/>
  <c r="AZ94"/>
  <c r="W29"/>
  <c i="2" l="1" r="BK126"/>
  <c r="J126"/>
  <c r="J94"/>
  <c i="1" r="AV94"/>
  <c r="AK29"/>
  <c i="2" l="1" r="J28"/>
  <c i="1" r="AG95"/>
  <c r="AG94"/>
  <c r="AK26"/>
  <c r="AK35"/>
  <c r="AT94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<sst xmlns="http://schemas.openxmlformats.org/spreadsheetml/2006/main">
  <si>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</si>
  <si>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</si>
  <si>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</si>
  <si>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</si>
  <si>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</si>
  <si>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{da8331bf-99bc-439d-9cef-3e252d77fe04}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</si>
  <si>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</si>
  <si>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</si>
  <si>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</si>
  <si>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</si>
  <si>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</si>
  <si>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</si>
  <si>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</si>
  <si>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</si>
  <si>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</si>
  <si>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</si>
  <si>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</si>
  <si>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 - oprava chodníku ul. Národní třída (Blažkova - Rodinova))</t>
  </si>
  <si>
    <t>KSO:</t>
  </si>
  <si>
    <t>CC-CZ:</t>
  </si>
  <si>
    <t>Místo:</t>
  </si>
  <si>
    <t>Hodonín</t>
  </si>
  <si>
    <t>Datum:</t>
  </si>
  <si>
    <t>6. 3. 2026</t>
  </si>
  <si>
    <t>Zadavatel:</t>
  </si>
  <si>
    <t>IČ:</t>
  </si>
  <si>
    <t>Město Hodonín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</si>
  <si>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</si>
  <si>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</si>
  <si>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</si>
  <si>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</si>
  <si>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</si>
  <si>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</si>
  <si>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</si>
  <si>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</si>
  <si>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</si>
  <si>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</si>
  <si>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</si>
  <si>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</si>
  <si>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</si>
  <si>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</si>
  <si>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</si>
  <si>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</si>
  <si>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</si>
  <si>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</si>
  <si>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</si>
  <si>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</si>
  <si>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</si>
  <si>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</si>
  <si>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</si>
  <si>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</si>
  <si>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</si>
  <si>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</si>
  <si>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</si>
  <si>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</si>
  <si>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</si>
  <si>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</si>
  <si>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</si>
  <si>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</si>
  <si>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</si>
  <si>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</si>
  <si>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</si>
  <si>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</si>
  <si>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</si>
  <si>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</si>
  <si>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</si>
  <si>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</si>
  <si>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</si>
  <si>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</si>
  <si>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</si>
  <si>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</si>
  <si>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</si>
  <si>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</si>
  <si>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</si>
  <si>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</si>
  <si>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</si>
  <si>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</si>
  <si>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</si>
  <si>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</si>
  <si>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</si>
  <si>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</si>
  <si>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</si>
  <si>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zásyp</t>
  </si>
  <si>
    <t>zpětné dosypání za obrubou</t>
  </si>
  <si>
    <t>28,65</t>
  </si>
  <si>
    <t>2</t>
  </si>
  <si>
    <t>odkopávka</t>
  </si>
  <si>
    <t>odkopávka podél chodníkové obruby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</si>
  <si>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</si>
  <si>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</si>
  <si>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</si>
  <si>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</si>
  <si>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</si>
  <si>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</si>
  <si>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</si>
  <si>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</si>
  <si>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</si>
  <si>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</si>
  <si>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</si>
  <si>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</si>
  <si>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</si>
  <si>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</si>
  <si>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</si>
  <si>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</si>
  <si>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</si>
  <si>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</si>
  <si>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</si>
  <si>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</si>
  <si>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</si>
  <si>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</si>
  <si>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</si>
  <si>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</si>
  <si>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</si>
  <si>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</si>
  <si>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</si>
  <si>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</si>
  <si>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</si>
  <si>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</si>
  <si>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</si>
  <si>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</si>
  <si>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</si>
  <si>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</si>
  <si>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</si>
  <si>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</si>
  <si>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</si>
  <si>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</si>
  <si>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</si>
  <si>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</si>
  <si>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</si>
  <si>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</si>
  <si>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-640679480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</si>
  <si>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</si>
  <si>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</si>
  <si>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113106144</t>
  </si>
  <si>
    <t>Rozebrání dlažeb ze zámkových dlaždic komunikací pro pěší strojně pl přes 50 m2</t>
  </si>
  <si>
    <t>141689675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</si>
  <si>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</si>
  <si>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3</t>
  </si>
  <si>
    <t>113107232</t>
  </si>
  <si>
    <t>Odstranění podkladu z betonu prostého tl přes 150 do 300 mm strojně pl přes 200 m2</t>
  </si>
  <si>
    <t>1879583463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</si>
  <si>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</si>
  <si>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VV</t>
  </si>
  <si>
    <t>"pod litým asfaltem"663,6</t>
  </si>
  <si>
    <t>113107163</t>
  </si>
  <si>
    <t>Odstranění podkladu z kameniva drceného tl přes 200 do 300 mm strojně pl přes 50 do 200 m2</t>
  </si>
  <si>
    <t>353227722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</si>
  <si>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</si>
  <si>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"pod dlažbou"(358,3+236,1)*0,3</t>
  </si>
  <si>
    <t>5</t>
  </si>
  <si>
    <t>113107342</t>
  </si>
  <si>
    <t>Odstranění krytu živičného tl přes 50 do 100 mm strojně pl do 50 m2</t>
  </si>
  <si>
    <t>-1342745918</t>
  </si>
  <si>
    <t>Odstranění podkladů nebo krytů strojně plochy jednotlivě do 50 m2 s přemístěním hmot na skládku na vzdálenost do 3 m nebo s naložením na dopravní prostředek živičných, o tl. vrstvy přes 50 do 100 mm</t>
  </si>
  <si>
    <t>"litý asfalt"663,6</t>
  </si>
  <si>
    <t>"podél silniční obruby"5*0,5</t>
  </si>
  <si>
    <t>Součet</t>
  </si>
  <si>
    <t>6</t>
  </si>
  <si>
    <t>113202111</t>
  </si>
  <si>
    <t>Vytrhání obrub krajníků obrubníků stojatých</t>
  </si>
  <si>
    <t>m</t>
  </si>
  <si>
    <t>1836681074</t>
  </si>
  <si>
    <t xml:space="preserve">Vytrhání obrub  s vybouráním lože, s přemístěním hmot na skládku na vzdálenost do 3 m nebo s naložením na dopravní prostředek z krajníků nebo obrubníků stojatých</t>
  </si>
  <si>
    <t>7</t>
  </si>
  <si>
    <t>122251102</t>
  </si>
  <si>
    <t>Odkopávky a prokopávky nezapažené v hornině třídy těžitelnosti I skupiny 3 objem do 50 m3 strojně</t>
  </si>
  <si>
    <t>m3</t>
  </si>
  <si>
    <t>69184977</t>
  </si>
  <si>
    <t>Odkopávky a prokopávky nezapažené strojně v hornině třídy těžitelnosti I skupiny 3 přes 20 do 50 m3</t>
  </si>
  <si>
    <t>"podél obruby"191*0,5*0,3</t>
  </si>
  <si>
    <t>8</t>
  </si>
  <si>
    <t>171251101</t>
  </si>
  <si>
    <t>Uložení sypaniny do násypů nezhutněných</t>
  </si>
  <si>
    <t>2097554875</t>
  </si>
  <si>
    <t>Uložení sypanin do násypů s rozprostřením sypaniny ve vrstvách a s hrubým urovnáním nezhutněných jakékoliv třídy těžitelnosti</t>
  </si>
  <si>
    <t>"zpětné dosypání podél obruby"odkopávka</t>
  </si>
  <si>
    <t>9</t>
  </si>
  <si>
    <t>181111111</t>
  </si>
  <si>
    <t>Plošná úprava terénu do 500 m2 zemina skupiny 1 až 4 nerovnosti přes 50 do 100 mm v rovinně a svahu do 1:5</t>
  </si>
  <si>
    <t>606914690</t>
  </si>
  <si>
    <t>Plošná úprava terénu v zemině skupiny 1 až 4 s urovnáním povrchu bez doplnění ornice souvislé plochy do 500 m2 při nerovnostech terénu přes 50 do 100 mm v rovině nebo na svahu do 1:5</t>
  </si>
  <si>
    <t>"podél chodníkové obruby"191*0,5</t>
  </si>
  <si>
    <t>10</t>
  </si>
  <si>
    <t>181411131</t>
  </si>
  <si>
    <t>Založení parkového trávníku výsevem plochy do 1000 m2 v rovině a ve svahu do 1:5</t>
  </si>
  <si>
    <t>-615199242</t>
  </si>
  <si>
    <t>Založení trávníku na půdě předem připravené plochy do 1000 m2 výsevem včetně utažení parkového v rovině nebo na svahu do 1:5</t>
  </si>
  <si>
    <t>"podél chodníkové obruby"191*0,5+13,4</t>
  </si>
  <si>
    <t>11</t>
  </si>
  <si>
    <t>M</t>
  </si>
  <si>
    <t>00572410</t>
  </si>
  <si>
    <t>osivo směs travní parková</t>
  </si>
  <si>
    <t>kg</t>
  </si>
  <si>
    <t>-1113068741</t>
  </si>
  <si>
    <t>108,9*0,015 'Přepočtené koeficientem množství</t>
  </si>
  <si>
    <t>181951112</t>
  </si>
  <si>
    <t>Úprava pláně v hornině třídy těžitelnosti I, skupiny 1 až 3 se zhutněním</t>
  </si>
  <si>
    <t>-882706743</t>
  </si>
  <si>
    <t>Úprava pláně vyrovnáním výškových rozdílů strojně v hornině třídy těžitelnosti I, skupiny 1 až 3 se zhutněním</t>
  </si>
  <si>
    <t>1244,2*1,1 'Přepočtené koeficientem množství</t>
  </si>
  <si>
    <t>Komunikace pozemní</t>
  </si>
  <si>
    <t>13</t>
  </si>
  <si>
    <t>564801112</t>
  </si>
  <si>
    <t>Podklad z drti fr 4/8 tl 40 mm</t>
  </si>
  <si>
    <t>-1891287536</t>
  </si>
  <si>
    <t xml:space="preserve">Podklad ze štěrkodrti ŠD  s rozprostřením a zhutněním, po zhutnění tl. 40 mm</t>
  </si>
  <si>
    <t>"dlažba tl 60 mm zámková "1244,2</t>
  </si>
  <si>
    <t>"dlažba tl 60 mm slepecká"35,9</t>
  </si>
  <si>
    <t>14</t>
  </si>
  <si>
    <t>564871116</t>
  </si>
  <si>
    <t>Podklad ze štěrkodrtě ŠD plochy přes 100 m2 tl. 300 mm</t>
  </si>
  <si>
    <t>-186053039</t>
  </si>
  <si>
    <t>Podklad ze štěrkodrti ŠD s rozprostřením a zhutněním plochy přes 100 m2, po zhutnění tl. 300 mm</t>
  </si>
  <si>
    <t>1280,1*1,1 'Přepočtené koeficientem množství</t>
  </si>
  <si>
    <t>15</t>
  </si>
  <si>
    <t>596211123</t>
  </si>
  <si>
    <t>Kladení zámkové dlažby komunikací pro pěší ručně tl 60 mm skupiny B pl přes 300 m2</t>
  </si>
  <si>
    <t>1405944936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</si>
  <si>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300 m2</t>
  </si>
  <si>
    <t>16</t>
  </si>
  <si>
    <t>59245018</t>
  </si>
  <si>
    <t>dlažba skladebná betonová 200x100mm tl 60mm přírodní</t>
  </si>
  <si>
    <t>-1622338973</t>
  </si>
  <si>
    <t>"dlažba tl 60 mm zámková "1208,3</t>
  </si>
  <si>
    <t>17</t>
  </si>
  <si>
    <t>59245006</t>
  </si>
  <si>
    <t>dlažba pro nevidomé betonová 200x100mm tl 60mm barevná</t>
  </si>
  <si>
    <t>-1867596080</t>
  </si>
  <si>
    <t>18</t>
  </si>
  <si>
    <t>599141111</t>
  </si>
  <si>
    <t>Vyplnění spár mezi silničními dílci živičnou zálivkou</t>
  </si>
  <si>
    <t>1562594806</t>
  </si>
  <si>
    <t xml:space="preserve">Vyplnění spár mezi silničními dílci jakékoliv tloušťky  živičnou zálivkou</t>
  </si>
  <si>
    <t>"podél silniční obruby"5+0,5+0,5</t>
  </si>
  <si>
    <t>Vedení trubní dálková a přípojná</t>
  </si>
  <si>
    <t>19</t>
  </si>
  <si>
    <t>899132111</t>
  </si>
  <si>
    <t>Výměna (výšková úprava) poklopu kanalizačního samonivelačního s ošetřením podkladu hloubky do 25 cm</t>
  </si>
  <si>
    <t>kus</t>
  </si>
  <si>
    <t>-679777608</t>
  </si>
  <si>
    <t>Výměna (výšková úprava) poklopu kanalizačního s rámem samonivelačním s ošetřením podkladních vrstev hloubky do 25 cm</t>
  </si>
  <si>
    <t>20</t>
  </si>
  <si>
    <t>899132212</t>
  </si>
  <si>
    <t>Výměna (výšková úprava) poklopu vodovodního samonivelačního nebo pevného šoupátkového</t>
  </si>
  <si>
    <t>589015</t>
  </si>
  <si>
    <t>Ostatní konstrukce a práce, bourání</t>
  </si>
  <si>
    <t>916131213</t>
  </si>
  <si>
    <t>Osazení silničního obrubníku betonového stojatého s boční opěrou do lože z betonu prostého</t>
  </si>
  <si>
    <t>244716504</t>
  </si>
  <si>
    <t>Osazení silničního obrubníku betonového se zřízením lože, s vyplněním a zatřením spár cementovou maltou stojatého s boční opěrou z betonu prostého, do lože z betonu prostého</t>
  </si>
  <si>
    <t>22</t>
  </si>
  <si>
    <t>59217029</t>
  </si>
  <si>
    <t>obrubník betonový silniční nájezdový 1000x150x150mm</t>
  </si>
  <si>
    <t>-484119452</t>
  </si>
  <si>
    <t>2,0</t>
  </si>
  <si>
    <t>23</t>
  </si>
  <si>
    <t>59217030</t>
  </si>
  <si>
    <t>obrubník betonový silniční přechodový 1000x150x150-250mm</t>
  </si>
  <si>
    <t>-1076912684</t>
  </si>
  <si>
    <t>"pravý" 1</t>
  </si>
  <si>
    <t>"levý" 1</t>
  </si>
  <si>
    <t>24</t>
  </si>
  <si>
    <t>59217031</t>
  </si>
  <si>
    <t>obrubník betonový silniční 1000x150x250mm</t>
  </si>
  <si>
    <t>-514470083</t>
  </si>
  <si>
    <t>1,0</t>
  </si>
  <si>
    <t>25</t>
  </si>
  <si>
    <t>916231213</t>
  </si>
  <si>
    <t>Osazení chodníkového obrubníku betonového stojatého s boční opěrou do lože z betonu prostého</t>
  </si>
  <si>
    <t>1698620408</t>
  </si>
  <si>
    <t>Osazení chodníkového obrubníku betonového se zřízením lože, s vyplněním a zatřením spár cementovou maltou stojatého s boční opěrou z betonu prostého, do lože z betonu prostého</t>
  </si>
  <si>
    <t>26</t>
  </si>
  <si>
    <t>59217019</t>
  </si>
  <si>
    <t>obrubník betonový chodníkový 1000x100x200mm</t>
  </si>
  <si>
    <t>-484761791</t>
  </si>
  <si>
    <t>191,0</t>
  </si>
  <si>
    <t>27</t>
  </si>
  <si>
    <t>919735112</t>
  </si>
  <si>
    <t>Řezání stávajícího živičného krytu hl přes 50 do 100 mm</t>
  </si>
  <si>
    <t>383009959</t>
  </si>
  <si>
    <t>Řezání stávajícího živičného krytu nebo podkladu hloubky přes 50 do 100 mm</t>
  </si>
  <si>
    <t>28</t>
  </si>
  <si>
    <t>919735124</t>
  </si>
  <si>
    <t>Řezání stávajícího betonového krytu hl přes 150 do 200 mm</t>
  </si>
  <si>
    <t>-2015914889</t>
  </si>
  <si>
    <t>Řezání stávajícího betonového krytu nebo podkladu hloubky přes 150 do 200 mm</t>
  </si>
  <si>
    <t>9+6+1,5</t>
  </si>
  <si>
    <t>29</t>
  </si>
  <si>
    <t>R_01</t>
  </si>
  <si>
    <t>Odstranění a pokládka nového čistícího roštu/škrabáku před ČS</t>
  </si>
  <si>
    <t>kpl</t>
  </si>
  <si>
    <t>-1624111026</t>
  </si>
  <si>
    <t>30</t>
  </si>
  <si>
    <t>R_02</t>
  </si>
  <si>
    <t>Demontáž a montáž výdejního boxu knihovny</t>
  </si>
  <si>
    <t>158528404</t>
  </si>
  <si>
    <t>997</t>
  </si>
  <si>
    <t>Doprava suti a vybouraných hmot</t>
  </si>
  <si>
    <t>31</t>
  </si>
  <si>
    <t>997221571</t>
  </si>
  <si>
    <t>Vodorovná doprava vybouraných hmot do 1 km</t>
  </si>
  <si>
    <t>t</t>
  </si>
  <si>
    <t>-966211059</t>
  </si>
  <si>
    <t xml:space="preserve">Vodorovná doprava vybouraných hmot  bez naložení, ale se složením a s hrubým urovnáním na vzdálenost do 1 km</t>
  </si>
  <si>
    <t>"recyklační linka"414,75++78,461+146,542+43,501</t>
  </si>
  <si>
    <t>32</t>
  </si>
  <si>
    <t>997221571R</t>
  </si>
  <si>
    <t>1218187496</t>
  </si>
  <si>
    <t>"skládka města"60,206+93,158</t>
  </si>
  <si>
    <t>33</t>
  </si>
  <si>
    <t>997221579</t>
  </si>
  <si>
    <t>Příplatek ZKD 1 km u vodorovné dopravy vybouraných hmot</t>
  </si>
  <si>
    <t>-826524627</t>
  </si>
  <si>
    <t xml:space="preserve">Vodorovná doprava vybouraných hmot  bez naložení, ale se složením a s hrubým urovnáním na vzdálenost Příplatek k ceně za každý další i započatý 1 km přes 1 km</t>
  </si>
  <si>
    <t>683,254*2 'Přepočtené koeficientem množství</t>
  </si>
  <si>
    <t>34</t>
  </si>
  <si>
    <t>997221579R</t>
  </si>
  <si>
    <t>-721380269</t>
  </si>
  <si>
    <t>153,364*2 'Přepočtené koeficientem množství</t>
  </si>
  <si>
    <t>35</t>
  </si>
  <si>
    <t>997221875</t>
  </si>
  <si>
    <t>Poplatek za uložení stavebního odpadu na recyklační skládce (skládkovné)</t>
  </si>
  <si>
    <t>-230342079</t>
  </si>
  <si>
    <t>Poplatek za uložení stavebního odpadu na recyklační skládce (skládkovné) asfaltového bez obsahu dehtu zatříděného do Katalogu odpadů pod kódem 17 03 02</t>
  </si>
  <si>
    <t>"recyklační linka"414,75++78,461+145,992+43,501</t>
  </si>
  <si>
    <t>998</t>
  </si>
  <si>
    <t>Přesun hmot</t>
  </si>
  <si>
    <t>36</t>
  </si>
  <si>
    <t>998225111</t>
  </si>
  <si>
    <t>Přesun hmot pro pozemní komunikace s krytem z kamene, monolitickým betonovým nebo živičným</t>
  </si>
  <si>
    <t>-1518075571</t>
  </si>
  <si>
    <t xml:space="preserve">Přesun hmot pro komunikace s krytem z kameniva, monolitickým betonovým nebo živičným  dopravní vzdálenost do 200 m jakékoliv délky objektu</t>
  </si>
  <si>
    <t>PSV</t>
  </si>
  <si>
    <t>Práce a dodávky PSV</t>
  </si>
  <si>
    <t>711</t>
  </si>
  <si>
    <t>Izolace proti vodě, vlhkosti a plynům</t>
  </si>
  <si>
    <t>37</t>
  </si>
  <si>
    <t>711161273</t>
  </si>
  <si>
    <t>Provedení izolace proti zemní vlhkosti svislé z nopové fólie</t>
  </si>
  <si>
    <t>-1146641861</t>
  </si>
  <si>
    <t>Provedení izolace proti zemní vlhkosti nopovou fólií na ploše svislé S z nopové fólie</t>
  </si>
  <si>
    <t>120,5*0,50</t>
  </si>
  <si>
    <t>38</t>
  </si>
  <si>
    <t>28323005</t>
  </si>
  <si>
    <t>fólie profilovaná (nopová) drenážní HDPE s výškou nopů 8mm</t>
  </si>
  <si>
    <t>1438576309</t>
  </si>
  <si>
    <t>60,25*1,221 'Přepočtené koeficientem množství</t>
  </si>
  <si>
    <t>VRN</t>
  </si>
  <si>
    <t>Vedlejší rozpočtové náklady</t>
  </si>
  <si>
    <t>VRN1</t>
  </si>
  <si>
    <t>Průzkumné, zeměměřičské a projektové práce</t>
  </si>
  <si>
    <t>39</t>
  </si>
  <si>
    <t>013002000</t>
  </si>
  <si>
    <t>Vytyčení stavby</t>
  </si>
  <si>
    <t>1024</t>
  </si>
  <si>
    <t>2145827035</t>
  </si>
  <si>
    <t>Projektové práce</t>
  </si>
  <si>
    <t>VRN3</t>
  </si>
  <si>
    <t>Zařízení staveniště</t>
  </si>
  <si>
    <t>40</t>
  </si>
  <si>
    <t>030001000</t>
  </si>
  <si>
    <t>Zařízení staveniště - zřízení + provoz + dostranění (oplcení, zábrana, skladovací plochy a objekty, mobilní buňky, apod.)</t>
  </si>
  <si>
    <t>-2052837252</t>
  </si>
  <si>
    <t>41</t>
  </si>
  <si>
    <t>035002000</t>
  </si>
  <si>
    <t>Užívání veřejných ploch a prostranství (Náklady a poplatky spojené s užíváním veřejných ploch a prostranství, pokud jsou stavebními pracemi nebo souvisejícími činnostmi dotčeny</t>
  </si>
  <si>
    <t>236486092</t>
  </si>
  <si>
    <t>Pronájmy ploch, objektů</t>
  </si>
  <si>
    <t>VRN4</t>
  </si>
  <si>
    <t>Inženýrská činnost</t>
  </si>
  <si>
    <t>42</t>
  </si>
  <si>
    <t>040001000</t>
  </si>
  <si>
    <t>Vytyčení stávajících inženýrských sítí</t>
  </si>
  <si>
    <t>757388871</t>
  </si>
  <si>
    <t>VRN7</t>
  </si>
  <si>
    <t>Provozní vlivy</t>
  </si>
  <si>
    <t>43</t>
  </si>
  <si>
    <t>072002000</t>
  </si>
  <si>
    <t>Dočasná dopravní opatření</t>
  </si>
  <si>
    <t>1275696112</t>
  </si>
  <si>
    <t>Silniční provoz</t>
  </si>
  <si>
    <t>44</t>
  </si>
  <si>
    <t>079002000</t>
  </si>
  <si>
    <t>Náklady na informační tabuli (1ks plastové tabule A2, polep plast. fólií, odolné povětrnostním vlivům, na ocelovém rámu a ocelových sloupcích)</t>
  </si>
  <si>
    <t>1159712582</t>
  </si>
  <si>
    <t>Ostatní provozní vlivy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</si>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</sst>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173990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114</xdr:row>
      <xdr:rowOff>0</xdr:rowOff>
    </xdr:from>
    <xdr:to>
      <xdr:col>9</xdr:col>
      <xdr:colOff>1216660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2026/01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HODONÍN - oprava chodníku ul. Národní třída (Blažkova - Rodinova))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Hodonín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6. 3. 2026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Hodonín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Projekce DS s.r.o.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Projekce DS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24.75" customHeight="1">
      <c r="A95" s="117" t="s">
        <v>78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'2026-01 - HODONÍN - oprav...'!J28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79</v>
      </c>
      <c r="AR95" s="124"/>
      <c r="AS95" s="125">
        <v>0</v>
      </c>
      <c r="AT95" s="126">
        <f>ROUND(SUM(AV95:AW95),2)</f>
        <v>0</v>
      </c>
      <c r="AU95" s="127">
        <f>'2026-01 - HODONÍN - oprav...'!P126</f>
        <v>0</v>
      </c>
      <c r="AV95" s="126">
        <f>'2026-01 - HODONÍN - oprav...'!J31</f>
        <v>0</v>
      </c>
      <c r="AW95" s="126">
        <f>'2026-01 - HODONÍN - oprav...'!J32</f>
        <v>0</v>
      </c>
      <c r="AX95" s="126">
        <f>'2026-01 - HODONÍN - oprav...'!J33</f>
        <v>0</v>
      </c>
      <c r="AY95" s="126">
        <f>'2026-01 - HODONÍN - oprav...'!J34</f>
        <v>0</v>
      </c>
      <c r="AZ95" s="126">
        <f>'2026-01 - HODONÍN - oprav...'!F31</f>
        <v>0</v>
      </c>
      <c r="BA95" s="126">
        <f>'2026-01 - HODONÍN - oprav...'!F32</f>
        <v>0</v>
      </c>
      <c r="BB95" s="126">
        <f>'2026-01 - HODONÍN - oprav...'!F33</f>
        <v>0</v>
      </c>
      <c r="BC95" s="126">
        <f>'2026-01 - HODONÍN - oprav...'!F34</f>
        <v>0</v>
      </c>
      <c r="BD95" s="128">
        <f>'2026-01 - HODONÍN - oprav...'!F35</f>
        <v>0</v>
      </c>
      <c r="BE95" s="7"/>
      <c r="BT95" s="129" t="s">
        <v>80</v>
      </c>
      <c r="BU95" s="129" t="s">
        <v>81</v>
      </c>
      <c r="BV95" s="129" t="s">
        <v>76</v>
      </c>
      <c r="BW95" s="129" t="s">
        <v>5</v>
      </c>
      <c r="BX95" s="129" t="s">
        <v>77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ceiGEzdfCGgyO3P9Ww9aZ0ZaemtIbVtANhGxmSLaQbdFjI1rtwRSQ9e1h8Hx3tUmKIkgCm8JSNxaa3f1+ynA9A==" hashValue="b3fLLOGRAEP2mc2PDwNpc4HAds84HDzPvLAGAq2tSHDtBte61gAMy2cqhxkr0mhdhi5OVZRW5I7u4SDRKQV+d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6-01 - HODONÍN - opr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  <c r="AZ2" s="130" t="s">
        <v>82</v>
      </c>
      <c r="BA2" s="130" t="s">
        <v>83</v>
      </c>
      <c r="BB2" s="130" t="s">
        <v>1</v>
      </c>
      <c r="BC2" s="130" t="s">
        <v>84</v>
      </c>
      <c r="BD2" s="13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85</v>
      </c>
      <c r="AZ3" s="130" t="s">
        <v>86</v>
      </c>
      <c r="BA3" s="130" t="s">
        <v>87</v>
      </c>
      <c r="BB3" s="130" t="s">
        <v>1</v>
      </c>
      <c r="BC3" s="130" t="s">
        <v>84</v>
      </c>
      <c r="BD3" s="130" t="s">
        <v>85</v>
      </c>
    </row>
    <row r="4" s="1" customFormat="1" ht="24.96" customHeight="1">
      <c r="B4" s="19"/>
      <c r="D4" s="133" t="s">
        <v>88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5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6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5" t="s">
        <v>18</v>
      </c>
      <c r="E9" s="37"/>
      <c r="F9" s="137" t="s">
        <v>1</v>
      </c>
      <c r="G9" s="37"/>
      <c r="H9" s="37"/>
      <c r="I9" s="135" t="s">
        <v>19</v>
      </c>
      <c r="J9" s="137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5" t="s">
        <v>20</v>
      </c>
      <c r="E10" s="37"/>
      <c r="F10" s="137" t="s">
        <v>21</v>
      </c>
      <c r="G10" s="37"/>
      <c r="H10" s="37"/>
      <c r="I10" s="135" t="s">
        <v>22</v>
      </c>
      <c r="J10" s="138" t="str">
        <f>'Rekapitulace stavby'!AN8</f>
        <v>6. 3. 2026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24</v>
      </c>
      <c r="E12" s="37"/>
      <c r="F12" s="37"/>
      <c r="G12" s="37"/>
      <c r="H12" s="37"/>
      <c r="I12" s="135" t="s">
        <v>25</v>
      </c>
      <c r="J12" s="137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7" t="s">
        <v>26</v>
      </c>
      <c r="F13" s="37"/>
      <c r="G13" s="37"/>
      <c r="H13" s="37"/>
      <c r="I13" s="135" t="s">
        <v>27</v>
      </c>
      <c r="J13" s="137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5" t="s">
        <v>28</v>
      </c>
      <c r="E15" s="37"/>
      <c r="F15" s="37"/>
      <c r="G15" s="37"/>
      <c r="H15" s="37"/>
      <c r="I15" s="135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7"/>
      <c r="G16" s="137"/>
      <c r="H16" s="137"/>
      <c r="I16" s="135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5" t="s">
        <v>30</v>
      </c>
      <c r="E18" s="37"/>
      <c r="F18" s="37"/>
      <c r="G18" s="37"/>
      <c r="H18" s="37"/>
      <c r="I18" s="135" t="s">
        <v>25</v>
      </c>
      <c r="J18" s="137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7" t="s">
        <v>31</v>
      </c>
      <c r="F19" s="37"/>
      <c r="G19" s="37"/>
      <c r="H19" s="37"/>
      <c r="I19" s="135" t="s">
        <v>27</v>
      </c>
      <c r="J19" s="137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5" t="s">
        <v>33</v>
      </c>
      <c r="E21" s="37"/>
      <c r="F21" s="37"/>
      <c r="G21" s="37"/>
      <c r="H21" s="37"/>
      <c r="I21" s="135" t="s">
        <v>25</v>
      </c>
      <c r="J21" s="137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7" t="s">
        <v>31</v>
      </c>
      <c r="F22" s="37"/>
      <c r="G22" s="37"/>
      <c r="H22" s="37"/>
      <c r="I22" s="135" t="s">
        <v>27</v>
      </c>
      <c r="J22" s="137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5" t="s">
        <v>34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3"/>
      <c r="E27" s="143"/>
      <c r="F27" s="143"/>
      <c r="G27" s="143"/>
      <c r="H27" s="143"/>
      <c r="I27" s="143"/>
      <c r="J27" s="143"/>
      <c r="K27" s="143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4" t="s">
        <v>35</v>
      </c>
      <c r="E28" s="37"/>
      <c r="F28" s="37"/>
      <c r="G28" s="37"/>
      <c r="H28" s="37"/>
      <c r="I28" s="37"/>
      <c r="J28" s="145">
        <f>ROUND(J126,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3"/>
      <c r="E29" s="143"/>
      <c r="F29" s="143"/>
      <c r="G29" s="143"/>
      <c r="H29" s="143"/>
      <c r="I29" s="143"/>
      <c r="J29" s="143"/>
      <c r="K29" s="14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6" t="s">
        <v>37</v>
      </c>
      <c r="G30" s="37"/>
      <c r="H30" s="37"/>
      <c r="I30" s="146" t="s">
        <v>36</v>
      </c>
      <c r="J30" s="146" t="s">
        <v>38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7" t="s">
        <v>39</v>
      </c>
      <c r="E31" s="135" t="s">
        <v>40</v>
      </c>
      <c r="F31" s="148">
        <f>ROUND((SUM(BE126:BE269)),  2)</f>
        <v>0</v>
      </c>
      <c r="G31" s="37"/>
      <c r="H31" s="37"/>
      <c r="I31" s="149">
        <v>0.20999999999999999</v>
      </c>
      <c r="J31" s="148">
        <f>ROUND(((SUM(BE126:BE269))*I31),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5" t="s">
        <v>41</v>
      </c>
      <c r="F32" s="148">
        <f>ROUND((SUM(BF126:BF269)),  2)</f>
        <v>0</v>
      </c>
      <c r="G32" s="37"/>
      <c r="H32" s="37"/>
      <c r="I32" s="149">
        <v>0.12</v>
      </c>
      <c r="J32" s="148">
        <f>ROUND(((SUM(BF126:BF269))*I32),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5" t="s">
        <v>42</v>
      </c>
      <c r="F33" s="148">
        <f>ROUND((SUM(BG126:BG269)),  2)</f>
        <v>0</v>
      </c>
      <c r="G33" s="37"/>
      <c r="H33" s="37"/>
      <c r="I33" s="149">
        <v>0.20999999999999999</v>
      </c>
      <c r="J33" s="148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5" t="s">
        <v>43</v>
      </c>
      <c r="F34" s="148">
        <f>ROUND((SUM(BH126:BH269)),  2)</f>
        <v>0</v>
      </c>
      <c r="G34" s="37"/>
      <c r="H34" s="37"/>
      <c r="I34" s="149">
        <v>0.12</v>
      </c>
      <c r="J34" s="148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8">
        <f>ROUND((SUM(BI126:BI269)),  2)</f>
        <v>0</v>
      </c>
      <c r="G35" s="37"/>
      <c r="H35" s="37"/>
      <c r="I35" s="149">
        <v>0</v>
      </c>
      <c r="J35" s="14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0"/>
      <c r="D37" s="151" t="s">
        <v>45</v>
      </c>
      <c r="E37" s="152"/>
      <c r="F37" s="152"/>
      <c r="G37" s="153" t="s">
        <v>46</v>
      </c>
      <c r="H37" s="154" t="s">
        <v>47</v>
      </c>
      <c r="I37" s="152"/>
      <c r="J37" s="155">
        <f>SUM(J28:J35)</f>
        <v>0</v>
      </c>
      <c r="K37" s="156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7" t="s">
        <v>48</v>
      </c>
      <c r="E50" s="158"/>
      <c r="F50" s="158"/>
      <c r="G50" s="157" t="s">
        <v>49</v>
      </c>
      <c r="H50" s="158"/>
      <c r="I50" s="158"/>
      <c r="J50" s="158"/>
      <c r="K50" s="158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9" t="s">
        <v>50</v>
      </c>
      <c r="E61" s="160"/>
      <c r="F61" s="161" t="s">
        <v>51</v>
      </c>
      <c r="G61" s="159" t="s">
        <v>50</v>
      </c>
      <c r="H61" s="160"/>
      <c r="I61" s="160"/>
      <c r="J61" s="162" t="s">
        <v>51</v>
      </c>
      <c r="K61" s="16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7" t="s">
        <v>52</v>
      </c>
      <c r="E65" s="163"/>
      <c r="F65" s="163"/>
      <c r="G65" s="157" t="s">
        <v>53</v>
      </c>
      <c r="H65" s="163"/>
      <c r="I65" s="163"/>
      <c r="J65" s="163"/>
      <c r="K65" s="16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9" t="s">
        <v>50</v>
      </c>
      <c r="E76" s="160"/>
      <c r="F76" s="161" t="s">
        <v>51</v>
      </c>
      <c r="G76" s="159" t="s">
        <v>50</v>
      </c>
      <c r="H76" s="160"/>
      <c r="I76" s="160"/>
      <c r="J76" s="162" t="s">
        <v>51</v>
      </c>
      <c r="K76" s="16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HODONÍN - oprava chodníku ul. Národní třída (Blažkova - Rodinova))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Hodonín</v>
      </c>
      <c r="G87" s="39"/>
      <c r="H87" s="39"/>
      <c r="I87" s="31" t="s">
        <v>22</v>
      </c>
      <c r="J87" s="78" t="str">
        <f>IF(J10="","",J10)</f>
        <v>6. 3. 2026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Hodonín</v>
      </c>
      <c r="G89" s="39"/>
      <c r="H89" s="39"/>
      <c r="I89" s="31" t="s">
        <v>30</v>
      </c>
      <c r="J89" s="35" t="str">
        <f>E19</f>
        <v>Projekce DS s.r.o.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>Projekce DS s.r.o.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8" t="s">
        <v>90</v>
      </c>
      <c r="D92" s="169"/>
      <c r="E92" s="169"/>
      <c r="F92" s="169"/>
      <c r="G92" s="169"/>
      <c r="H92" s="169"/>
      <c r="I92" s="169"/>
      <c r="J92" s="170" t="s">
        <v>91</v>
      </c>
      <c r="K92" s="16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1" t="s">
        <v>92</v>
      </c>
      <c r="D94" s="39"/>
      <c r="E94" s="39"/>
      <c r="F94" s="39"/>
      <c r="G94" s="39"/>
      <c r="H94" s="39"/>
      <c r="I94" s="39"/>
      <c r="J94" s="109">
        <f>J126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93</v>
      </c>
    </row>
    <row r="95" s="9" customFormat="1" ht="24.96" customHeight="1">
      <c r="A95" s="9"/>
      <c r="B95" s="172"/>
      <c r="C95" s="173"/>
      <c r="D95" s="174" t="s">
        <v>94</v>
      </c>
      <c r="E95" s="175"/>
      <c r="F95" s="175"/>
      <c r="G95" s="175"/>
      <c r="H95" s="175"/>
      <c r="I95" s="175"/>
      <c r="J95" s="176">
        <f>J127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95</v>
      </c>
      <c r="E96" s="181"/>
      <c r="F96" s="181"/>
      <c r="G96" s="181"/>
      <c r="H96" s="181"/>
      <c r="I96" s="181"/>
      <c r="J96" s="182">
        <f>J128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J164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97</v>
      </c>
      <c r="E98" s="181"/>
      <c r="F98" s="181"/>
      <c r="G98" s="181"/>
      <c r="H98" s="181"/>
      <c r="I98" s="181"/>
      <c r="J98" s="182">
        <f>J190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98</v>
      </c>
      <c r="E99" s="181"/>
      <c r="F99" s="181"/>
      <c r="G99" s="181"/>
      <c r="H99" s="181"/>
      <c r="I99" s="181"/>
      <c r="J99" s="182">
        <f>J195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99</v>
      </c>
      <c r="E100" s="181"/>
      <c r="F100" s="181"/>
      <c r="G100" s="181"/>
      <c r="H100" s="181"/>
      <c r="I100" s="181"/>
      <c r="J100" s="182">
        <f>J224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100</v>
      </c>
      <c r="E101" s="181"/>
      <c r="F101" s="181"/>
      <c r="G101" s="181"/>
      <c r="H101" s="181"/>
      <c r="I101" s="181"/>
      <c r="J101" s="182">
        <f>J242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2"/>
      <c r="C102" s="173"/>
      <c r="D102" s="174" t="s">
        <v>101</v>
      </c>
      <c r="E102" s="175"/>
      <c r="F102" s="175"/>
      <c r="G102" s="175"/>
      <c r="H102" s="175"/>
      <c r="I102" s="175"/>
      <c r="J102" s="176">
        <f>J245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8"/>
      <c r="C103" s="179"/>
      <c r="D103" s="180" t="s">
        <v>102</v>
      </c>
      <c r="E103" s="181"/>
      <c r="F103" s="181"/>
      <c r="G103" s="181"/>
      <c r="H103" s="181"/>
      <c r="I103" s="181"/>
      <c r="J103" s="182">
        <f>J246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103</v>
      </c>
      <c r="E104" s="175"/>
      <c r="F104" s="175"/>
      <c r="G104" s="175"/>
      <c r="H104" s="175"/>
      <c r="I104" s="175"/>
      <c r="J104" s="176">
        <f>J253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104</v>
      </c>
      <c r="E105" s="181"/>
      <c r="F105" s="181"/>
      <c r="G105" s="181"/>
      <c r="H105" s="181"/>
      <c r="I105" s="181"/>
      <c r="J105" s="182">
        <f>J254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105</v>
      </c>
      <c r="E106" s="181"/>
      <c r="F106" s="181"/>
      <c r="G106" s="181"/>
      <c r="H106" s="181"/>
      <c r="I106" s="181"/>
      <c r="J106" s="182">
        <f>J257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106</v>
      </c>
      <c r="E107" s="181"/>
      <c r="F107" s="181"/>
      <c r="G107" s="181"/>
      <c r="H107" s="181"/>
      <c r="I107" s="181"/>
      <c r="J107" s="182">
        <f>J262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107</v>
      </c>
      <c r="E108" s="181"/>
      <c r="F108" s="181"/>
      <c r="G108" s="181"/>
      <c r="H108" s="181"/>
      <c r="I108" s="181"/>
      <c r="J108" s="182">
        <f>J265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108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30" customHeight="1">
      <c r="A118" s="37"/>
      <c r="B118" s="38"/>
      <c r="C118" s="39"/>
      <c r="D118" s="39"/>
      <c r="E118" s="75" t="str">
        <f>E7</f>
        <v>HODONÍN - oprava chodníku ul. Národní třída (Blažkova - Rodinova))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F10</f>
        <v>Hodonín</v>
      </c>
      <c r="G120" s="39"/>
      <c r="H120" s="39"/>
      <c r="I120" s="31" t="s">
        <v>22</v>
      </c>
      <c r="J120" s="78" t="str">
        <f>IF(J10="","",J10)</f>
        <v>6. 3. 2026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E13</f>
        <v>Město Hodonín</v>
      </c>
      <c r="G122" s="39"/>
      <c r="H122" s="39"/>
      <c r="I122" s="31" t="s">
        <v>30</v>
      </c>
      <c r="J122" s="35" t="str">
        <f>E19</f>
        <v>Projekce DS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IF(E16="","",E16)</f>
        <v>Vyplň údaj</v>
      </c>
      <c r="G123" s="39"/>
      <c r="H123" s="39"/>
      <c r="I123" s="31" t="s">
        <v>33</v>
      </c>
      <c r="J123" s="35" t="str">
        <f>E22</f>
        <v>Projekce DS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84"/>
      <c r="B125" s="185"/>
      <c r="C125" s="186" t="s">
        <v>109</v>
      </c>
      <c r="D125" s="187" t="s">
        <v>60</v>
      </c>
      <c r="E125" s="187" t="s">
        <v>56</v>
      </c>
      <c r="F125" s="187" t="s">
        <v>57</v>
      </c>
      <c r="G125" s="187" t="s">
        <v>110</v>
      </c>
      <c r="H125" s="187" t="s">
        <v>111</v>
      </c>
      <c r="I125" s="187" t="s">
        <v>112</v>
      </c>
      <c r="J125" s="188" t="s">
        <v>91</v>
      </c>
      <c r="K125" s="189" t="s">
        <v>113</v>
      </c>
      <c r="L125" s="190"/>
      <c r="M125" s="99" t="s">
        <v>1</v>
      </c>
      <c r="N125" s="100" t="s">
        <v>39</v>
      </c>
      <c r="O125" s="100" t="s">
        <v>114</v>
      </c>
      <c r="P125" s="100" t="s">
        <v>115</v>
      </c>
      <c r="Q125" s="100" t="s">
        <v>116</v>
      </c>
      <c r="R125" s="100" t="s">
        <v>117</v>
      </c>
      <c r="S125" s="100" t="s">
        <v>118</v>
      </c>
      <c r="T125" s="101" t="s">
        <v>119</v>
      </c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</row>
    <row r="126" s="2" customFormat="1" ht="22.8" customHeight="1">
      <c r="A126" s="37"/>
      <c r="B126" s="38"/>
      <c r="C126" s="106" t="s">
        <v>120</v>
      </c>
      <c r="D126" s="39"/>
      <c r="E126" s="39"/>
      <c r="F126" s="39"/>
      <c r="G126" s="39"/>
      <c r="H126" s="39"/>
      <c r="I126" s="39"/>
      <c r="J126" s="191">
        <f>BK126</f>
        <v>0</v>
      </c>
      <c r="K126" s="39"/>
      <c r="L126" s="43"/>
      <c r="M126" s="102"/>
      <c r="N126" s="192"/>
      <c r="O126" s="103"/>
      <c r="P126" s="193">
        <f>P127+P245+P253</f>
        <v>0</v>
      </c>
      <c r="Q126" s="103"/>
      <c r="R126" s="193">
        <f>R127+R245+R253</f>
        <v>1410.8847255000001</v>
      </c>
      <c r="S126" s="103"/>
      <c r="T126" s="194">
        <f>T127+T245+T253</f>
        <v>842.89729999999986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74</v>
      </c>
      <c r="AU126" s="16" t="s">
        <v>93</v>
      </c>
      <c r="BK126" s="195">
        <f>BK127+BK245+BK253</f>
        <v>0</v>
      </c>
    </row>
    <row r="127" s="12" customFormat="1" ht="25.92" customHeight="1">
      <c r="A127" s="12"/>
      <c r="B127" s="196"/>
      <c r="C127" s="197"/>
      <c r="D127" s="198" t="s">
        <v>74</v>
      </c>
      <c r="E127" s="199" t="s">
        <v>121</v>
      </c>
      <c r="F127" s="199" t="s">
        <v>122</v>
      </c>
      <c r="G127" s="197"/>
      <c r="H127" s="197"/>
      <c r="I127" s="200"/>
      <c r="J127" s="201">
        <f>BK127</f>
        <v>0</v>
      </c>
      <c r="K127" s="197"/>
      <c r="L127" s="202"/>
      <c r="M127" s="203"/>
      <c r="N127" s="204"/>
      <c r="O127" s="204"/>
      <c r="P127" s="205">
        <f>P128+P164+P190+P195+P224+P242</f>
        <v>0</v>
      </c>
      <c r="Q127" s="204"/>
      <c r="R127" s="205">
        <f>R128+R164+R190+R195+R224+R242</f>
        <v>1410.860246</v>
      </c>
      <c r="S127" s="204"/>
      <c r="T127" s="206">
        <f>T128+T164+T190+T195+T224+T242</f>
        <v>842.89729999999986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80</v>
      </c>
      <c r="AT127" s="208" t="s">
        <v>74</v>
      </c>
      <c r="AU127" s="208" t="s">
        <v>75</v>
      </c>
      <c r="AY127" s="207" t="s">
        <v>123</v>
      </c>
      <c r="BK127" s="209">
        <f>BK128+BK164+BK190+BK195+BK224+BK242</f>
        <v>0</v>
      </c>
    </row>
    <row r="128" s="12" customFormat="1" ht="22.8" customHeight="1">
      <c r="A128" s="12"/>
      <c r="B128" s="196"/>
      <c r="C128" s="197"/>
      <c r="D128" s="198" t="s">
        <v>74</v>
      </c>
      <c r="E128" s="210" t="s">
        <v>80</v>
      </c>
      <c r="F128" s="210" t="s">
        <v>124</v>
      </c>
      <c r="G128" s="197"/>
      <c r="H128" s="197"/>
      <c r="I128" s="200"/>
      <c r="J128" s="211">
        <f>BK128</f>
        <v>0</v>
      </c>
      <c r="K128" s="197"/>
      <c r="L128" s="202"/>
      <c r="M128" s="203"/>
      <c r="N128" s="204"/>
      <c r="O128" s="204"/>
      <c r="P128" s="205">
        <f>SUM(P129:P163)</f>
        <v>0</v>
      </c>
      <c r="Q128" s="204"/>
      <c r="R128" s="205">
        <f>SUM(R129:R163)</f>
        <v>0.001634</v>
      </c>
      <c r="S128" s="204"/>
      <c r="T128" s="206">
        <f>SUM(T129:T163)</f>
        <v>836.61729999999989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7" t="s">
        <v>80</v>
      </c>
      <c r="AT128" s="208" t="s">
        <v>74</v>
      </c>
      <c r="AU128" s="208" t="s">
        <v>80</v>
      </c>
      <c r="AY128" s="207" t="s">
        <v>123</v>
      </c>
      <c r="BK128" s="209">
        <f>SUM(BK129:BK163)</f>
        <v>0</v>
      </c>
    </row>
    <row r="129" s="2" customFormat="1" ht="33" customHeight="1">
      <c r="A129" s="37"/>
      <c r="B129" s="38"/>
      <c r="C129" s="212" t="s">
        <v>80</v>
      </c>
      <c r="D129" s="212" t="s">
        <v>125</v>
      </c>
      <c r="E129" s="213" t="s">
        <v>126</v>
      </c>
      <c r="F129" s="214" t="s">
        <v>127</v>
      </c>
      <c r="G129" s="215" t="s">
        <v>128</v>
      </c>
      <c r="H129" s="216">
        <v>236.09999999999999</v>
      </c>
      <c r="I129" s="217"/>
      <c r="J129" s="218">
        <f>ROUND(I129*H129,2)</f>
        <v>0</v>
      </c>
      <c r="K129" s="219"/>
      <c r="L129" s="43"/>
      <c r="M129" s="220" t="s">
        <v>1</v>
      </c>
      <c r="N129" s="221" t="s">
        <v>40</v>
      </c>
      <c r="O129" s="90"/>
      <c r="P129" s="222">
        <f>O129*H129</f>
        <v>0</v>
      </c>
      <c r="Q129" s="222">
        <v>0</v>
      </c>
      <c r="R129" s="222">
        <f>Q129*H129</f>
        <v>0</v>
      </c>
      <c r="S129" s="222">
        <v>0.255</v>
      </c>
      <c r="T129" s="223">
        <f>S129*H129</f>
        <v>60.205500000000001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4" t="s">
        <v>129</v>
      </c>
      <c r="AT129" s="224" t="s">
        <v>125</v>
      </c>
      <c r="AU129" s="224" t="s">
        <v>85</v>
      </c>
      <c r="AY129" s="16" t="s">
        <v>123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6" t="s">
        <v>80</v>
      </c>
      <c r="BK129" s="225">
        <f>ROUND(I129*H129,2)</f>
        <v>0</v>
      </c>
      <c r="BL129" s="16" t="s">
        <v>129</v>
      </c>
      <c r="BM129" s="224" t="s">
        <v>130</v>
      </c>
    </row>
    <row r="130" s="2" customFormat="1">
      <c r="A130" s="37"/>
      <c r="B130" s="38"/>
      <c r="C130" s="39"/>
      <c r="D130" s="226" t="s">
        <v>131</v>
      </c>
      <c r="E130" s="39"/>
      <c r="F130" s="227" t="s">
        <v>132</v>
      </c>
      <c r="G130" s="39"/>
      <c r="H130" s="39"/>
      <c r="I130" s="228"/>
      <c r="J130" s="39"/>
      <c r="K130" s="39"/>
      <c r="L130" s="43"/>
      <c r="M130" s="229"/>
      <c r="N130" s="230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131</v>
      </c>
      <c r="AU130" s="16" t="s">
        <v>85</v>
      </c>
    </row>
    <row r="131" s="2" customFormat="1" ht="24.15" customHeight="1">
      <c r="A131" s="37"/>
      <c r="B131" s="38"/>
      <c r="C131" s="212" t="s">
        <v>85</v>
      </c>
      <c r="D131" s="212" t="s">
        <v>125</v>
      </c>
      <c r="E131" s="213" t="s">
        <v>133</v>
      </c>
      <c r="F131" s="214" t="s">
        <v>134</v>
      </c>
      <c r="G131" s="215" t="s">
        <v>128</v>
      </c>
      <c r="H131" s="216">
        <v>358.30000000000001</v>
      </c>
      <c r="I131" s="217"/>
      <c r="J131" s="218">
        <f>ROUND(I131*H131,2)</f>
        <v>0</v>
      </c>
      <c r="K131" s="219"/>
      <c r="L131" s="43"/>
      <c r="M131" s="220" t="s">
        <v>1</v>
      </c>
      <c r="N131" s="221" t="s">
        <v>40</v>
      </c>
      <c r="O131" s="90"/>
      <c r="P131" s="222">
        <f>O131*H131</f>
        <v>0</v>
      </c>
      <c r="Q131" s="222">
        <v>0</v>
      </c>
      <c r="R131" s="222">
        <f>Q131*H131</f>
        <v>0</v>
      </c>
      <c r="S131" s="222">
        <v>0.26000000000000001</v>
      </c>
      <c r="T131" s="223">
        <f>S131*H131</f>
        <v>93.158000000000001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4" t="s">
        <v>129</v>
      </c>
      <c r="AT131" s="224" t="s">
        <v>125</v>
      </c>
      <c r="AU131" s="224" t="s">
        <v>85</v>
      </c>
      <c r="AY131" s="16" t="s">
        <v>123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6" t="s">
        <v>80</v>
      </c>
      <c r="BK131" s="225">
        <f>ROUND(I131*H131,2)</f>
        <v>0</v>
      </c>
      <c r="BL131" s="16" t="s">
        <v>129</v>
      </c>
      <c r="BM131" s="224" t="s">
        <v>135</v>
      </c>
    </row>
    <row r="132" s="2" customFormat="1">
      <c r="A132" s="37"/>
      <c r="B132" s="38"/>
      <c r="C132" s="39"/>
      <c r="D132" s="226" t="s">
        <v>131</v>
      </c>
      <c r="E132" s="39"/>
      <c r="F132" s="227" t="s">
        <v>136</v>
      </c>
      <c r="G132" s="39"/>
      <c r="H132" s="39"/>
      <c r="I132" s="228"/>
      <c r="J132" s="39"/>
      <c r="K132" s="39"/>
      <c r="L132" s="43"/>
      <c r="M132" s="229"/>
      <c r="N132" s="230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131</v>
      </c>
      <c r="AU132" s="16" t="s">
        <v>85</v>
      </c>
    </row>
    <row r="133" s="2" customFormat="1" ht="24.15" customHeight="1">
      <c r="A133" s="37"/>
      <c r="B133" s="38"/>
      <c r="C133" s="212" t="s">
        <v>137</v>
      </c>
      <c r="D133" s="212" t="s">
        <v>125</v>
      </c>
      <c r="E133" s="213" t="s">
        <v>138</v>
      </c>
      <c r="F133" s="214" t="s">
        <v>139</v>
      </c>
      <c r="G133" s="215" t="s">
        <v>128</v>
      </c>
      <c r="H133" s="216">
        <v>663.60000000000002</v>
      </c>
      <c r="I133" s="217"/>
      <c r="J133" s="218">
        <f>ROUND(I133*H133,2)</f>
        <v>0</v>
      </c>
      <c r="K133" s="219"/>
      <c r="L133" s="43"/>
      <c r="M133" s="220" t="s">
        <v>1</v>
      </c>
      <c r="N133" s="221" t="s">
        <v>40</v>
      </c>
      <c r="O133" s="90"/>
      <c r="P133" s="222">
        <f>O133*H133</f>
        <v>0</v>
      </c>
      <c r="Q133" s="222">
        <v>0</v>
      </c>
      <c r="R133" s="222">
        <f>Q133*H133</f>
        <v>0</v>
      </c>
      <c r="S133" s="222">
        <v>0.625</v>
      </c>
      <c r="T133" s="223">
        <f>S133*H133</f>
        <v>414.75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4" t="s">
        <v>129</v>
      </c>
      <c r="AT133" s="224" t="s">
        <v>125</v>
      </c>
      <c r="AU133" s="224" t="s">
        <v>85</v>
      </c>
      <c r="AY133" s="16" t="s">
        <v>123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6" t="s">
        <v>80</v>
      </c>
      <c r="BK133" s="225">
        <f>ROUND(I133*H133,2)</f>
        <v>0</v>
      </c>
      <c r="BL133" s="16" t="s">
        <v>129</v>
      </c>
      <c r="BM133" s="224" t="s">
        <v>140</v>
      </c>
    </row>
    <row r="134" s="2" customFormat="1">
      <c r="A134" s="37"/>
      <c r="B134" s="38"/>
      <c r="C134" s="39"/>
      <c r="D134" s="226" t="s">
        <v>131</v>
      </c>
      <c r="E134" s="39"/>
      <c r="F134" s="227" t="s">
        <v>141</v>
      </c>
      <c r="G134" s="39"/>
      <c r="H134" s="39"/>
      <c r="I134" s="228"/>
      <c r="J134" s="39"/>
      <c r="K134" s="39"/>
      <c r="L134" s="43"/>
      <c r="M134" s="229"/>
      <c r="N134" s="230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131</v>
      </c>
      <c r="AU134" s="16" t="s">
        <v>85</v>
      </c>
    </row>
    <row r="135" s="13" customFormat="1">
      <c r="A135" s="13"/>
      <c r="B135" s="231"/>
      <c r="C135" s="232"/>
      <c r="D135" s="226" t="s">
        <v>142</v>
      </c>
      <c r="E135" s="233" t="s">
        <v>1</v>
      </c>
      <c r="F135" s="234" t="s">
        <v>143</v>
      </c>
      <c r="G135" s="232"/>
      <c r="H135" s="235">
        <v>663.60000000000002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142</v>
      </c>
      <c r="AU135" s="241" t="s">
        <v>85</v>
      </c>
      <c r="AV135" s="13" t="s">
        <v>85</v>
      </c>
      <c r="AW135" s="13" t="s">
        <v>32</v>
      </c>
      <c r="AX135" s="13" t="s">
        <v>80</v>
      </c>
      <c r="AY135" s="241" t="s">
        <v>123</v>
      </c>
    </row>
    <row r="136" s="2" customFormat="1" ht="33" customHeight="1">
      <c r="A136" s="37"/>
      <c r="B136" s="38"/>
      <c r="C136" s="212" t="s">
        <v>129</v>
      </c>
      <c r="D136" s="212" t="s">
        <v>125</v>
      </c>
      <c r="E136" s="213" t="s">
        <v>144</v>
      </c>
      <c r="F136" s="214" t="s">
        <v>145</v>
      </c>
      <c r="G136" s="215" t="s">
        <v>128</v>
      </c>
      <c r="H136" s="216">
        <v>178.31999999999999</v>
      </c>
      <c r="I136" s="217"/>
      <c r="J136" s="218">
        <f>ROUND(I136*H136,2)</f>
        <v>0</v>
      </c>
      <c r="K136" s="219"/>
      <c r="L136" s="43"/>
      <c r="M136" s="220" t="s">
        <v>1</v>
      </c>
      <c r="N136" s="221" t="s">
        <v>40</v>
      </c>
      <c r="O136" s="90"/>
      <c r="P136" s="222">
        <f>O136*H136</f>
        <v>0</v>
      </c>
      <c r="Q136" s="222">
        <v>0</v>
      </c>
      <c r="R136" s="222">
        <f>Q136*H136</f>
        <v>0</v>
      </c>
      <c r="S136" s="222">
        <v>0.44</v>
      </c>
      <c r="T136" s="223">
        <f>S136*H136</f>
        <v>78.460799999999992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4" t="s">
        <v>129</v>
      </c>
      <c r="AT136" s="224" t="s">
        <v>125</v>
      </c>
      <c r="AU136" s="224" t="s">
        <v>85</v>
      </c>
      <c r="AY136" s="16" t="s">
        <v>123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6" t="s">
        <v>80</v>
      </c>
      <c r="BK136" s="225">
        <f>ROUND(I136*H136,2)</f>
        <v>0</v>
      </c>
      <c r="BL136" s="16" t="s">
        <v>129</v>
      </c>
      <c r="BM136" s="224" t="s">
        <v>146</v>
      </c>
    </row>
    <row r="137" s="2" customFormat="1">
      <c r="A137" s="37"/>
      <c r="B137" s="38"/>
      <c r="C137" s="39"/>
      <c r="D137" s="226" t="s">
        <v>131</v>
      </c>
      <c r="E137" s="39"/>
      <c r="F137" s="227" t="s">
        <v>147</v>
      </c>
      <c r="G137" s="39"/>
      <c r="H137" s="39"/>
      <c r="I137" s="228"/>
      <c r="J137" s="39"/>
      <c r="K137" s="39"/>
      <c r="L137" s="43"/>
      <c r="M137" s="229"/>
      <c r="N137" s="230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131</v>
      </c>
      <c r="AU137" s="16" t="s">
        <v>85</v>
      </c>
    </row>
    <row r="138" s="13" customFormat="1">
      <c r="A138" s="13"/>
      <c r="B138" s="231"/>
      <c r="C138" s="232"/>
      <c r="D138" s="226" t="s">
        <v>142</v>
      </c>
      <c r="E138" s="233" t="s">
        <v>1</v>
      </c>
      <c r="F138" s="234" t="s">
        <v>148</v>
      </c>
      <c r="G138" s="232"/>
      <c r="H138" s="235">
        <v>178.31999999999999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142</v>
      </c>
      <c r="AU138" s="241" t="s">
        <v>85</v>
      </c>
      <c r="AV138" s="13" t="s">
        <v>85</v>
      </c>
      <c r="AW138" s="13" t="s">
        <v>32</v>
      </c>
      <c r="AX138" s="13" t="s">
        <v>80</v>
      </c>
      <c r="AY138" s="241" t="s">
        <v>123</v>
      </c>
    </row>
    <row r="139" s="2" customFormat="1" ht="24.15" customHeight="1">
      <c r="A139" s="37"/>
      <c r="B139" s="38"/>
      <c r="C139" s="212" t="s">
        <v>149</v>
      </c>
      <c r="D139" s="212" t="s">
        <v>125</v>
      </c>
      <c r="E139" s="213" t="s">
        <v>150</v>
      </c>
      <c r="F139" s="214" t="s">
        <v>151</v>
      </c>
      <c r="G139" s="215" t="s">
        <v>128</v>
      </c>
      <c r="H139" s="216">
        <v>666.10000000000002</v>
      </c>
      <c r="I139" s="217"/>
      <c r="J139" s="218">
        <f>ROUND(I139*H139,2)</f>
        <v>0</v>
      </c>
      <c r="K139" s="219"/>
      <c r="L139" s="43"/>
      <c r="M139" s="220" t="s">
        <v>1</v>
      </c>
      <c r="N139" s="221" t="s">
        <v>40</v>
      </c>
      <c r="O139" s="90"/>
      <c r="P139" s="222">
        <f>O139*H139</f>
        <v>0</v>
      </c>
      <c r="Q139" s="222">
        <v>0</v>
      </c>
      <c r="R139" s="222">
        <f>Q139*H139</f>
        <v>0</v>
      </c>
      <c r="S139" s="222">
        <v>0.22</v>
      </c>
      <c r="T139" s="223">
        <f>S139*H139</f>
        <v>146.542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4" t="s">
        <v>129</v>
      </c>
      <c r="AT139" s="224" t="s">
        <v>125</v>
      </c>
      <c r="AU139" s="224" t="s">
        <v>85</v>
      </c>
      <c r="AY139" s="16" t="s">
        <v>123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6" t="s">
        <v>80</v>
      </c>
      <c r="BK139" s="225">
        <f>ROUND(I139*H139,2)</f>
        <v>0</v>
      </c>
      <c r="BL139" s="16" t="s">
        <v>129</v>
      </c>
      <c r="BM139" s="224" t="s">
        <v>152</v>
      </c>
    </row>
    <row r="140" s="2" customFormat="1">
      <c r="A140" s="37"/>
      <c r="B140" s="38"/>
      <c r="C140" s="39"/>
      <c r="D140" s="226" t="s">
        <v>131</v>
      </c>
      <c r="E140" s="39"/>
      <c r="F140" s="227" t="s">
        <v>153</v>
      </c>
      <c r="G140" s="39"/>
      <c r="H140" s="39"/>
      <c r="I140" s="228"/>
      <c r="J140" s="39"/>
      <c r="K140" s="39"/>
      <c r="L140" s="43"/>
      <c r="M140" s="229"/>
      <c r="N140" s="230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131</v>
      </c>
      <c r="AU140" s="16" t="s">
        <v>85</v>
      </c>
    </row>
    <row r="141" s="13" customFormat="1">
      <c r="A141" s="13"/>
      <c r="B141" s="231"/>
      <c r="C141" s="232"/>
      <c r="D141" s="226" t="s">
        <v>142</v>
      </c>
      <c r="E141" s="233" t="s">
        <v>1</v>
      </c>
      <c r="F141" s="234" t="s">
        <v>154</v>
      </c>
      <c r="G141" s="232"/>
      <c r="H141" s="235">
        <v>663.60000000000002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142</v>
      </c>
      <c r="AU141" s="241" t="s">
        <v>85</v>
      </c>
      <c r="AV141" s="13" t="s">
        <v>85</v>
      </c>
      <c r="AW141" s="13" t="s">
        <v>32</v>
      </c>
      <c r="AX141" s="13" t="s">
        <v>75</v>
      </c>
      <c r="AY141" s="241" t="s">
        <v>123</v>
      </c>
    </row>
    <row r="142" s="13" customFormat="1">
      <c r="A142" s="13"/>
      <c r="B142" s="231"/>
      <c r="C142" s="232"/>
      <c r="D142" s="226" t="s">
        <v>142</v>
      </c>
      <c r="E142" s="233" t="s">
        <v>1</v>
      </c>
      <c r="F142" s="234" t="s">
        <v>155</v>
      </c>
      <c r="G142" s="232"/>
      <c r="H142" s="235">
        <v>2.5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142</v>
      </c>
      <c r="AU142" s="241" t="s">
        <v>85</v>
      </c>
      <c r="AV142" s="13" t="s">
        <v>85</v>
      </c>
      <c r="AW142" s="13" t="s">
        <v>32</v>
      </c>
      <c r="AX142" s="13" t="s">
        <v>75</v>
      </c>
      <c r="AY142" s="241" t="s">
        <v>123</v>
      </c>
    </row>
    <row r="143" s="14" customFormat="1">
      <c r="A143" s="14"/>
      <c r="B143" s="242"/>
      <c r="C143" s="243"/>
      <c r="D143" s="226" t="s">
        <v>142</v>
      </c>
      <c r="E143" s="244" t="s">
        <v>1</v>
      </c>
      <c r="F143" s="245" t="s">
        <v>156</v>
      </c>
      <c r="G143" s="243"/>
      <c r="H143" s="246">
        <v>666.10000000000002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142</v>
      </c>
      <c r="AU143" s="252" t="s">
        <v>85</v>
      </c>
      <c r="AV143" s="14" t="s">
        <v>129</v>
      </c>
      <c r="AW143" s="14" t="s">
        <v>32</v>
      </c>
      <c r="AX143" s="14" t="s">
        <v>80</v>
      </c>
      <c r="AY143" s="252" t="s">
        <v>123</v>
      </c>
    </row>
    <row r="144" s="2" customFormat="1" ht="16.5" customHeight="1">
      <c r="A144" s="37"/>
      <c r="B144" s="38"/>
      <c r="C144" s="212" t="s">
        <v>157</v>
      </c>
      <c r="D144" s="212" t="s">
        <v>125</v>
      </c>
      <c r="E144" s="213" t="s">
        <v>158</v>
      </c>
      <c r="F144" s="214" t="s">
        <v>159</v>
      </c>
      <c r="G144" s="215" t="s">
        <v>160</v>
      </c>
      <c r="H144" s="216">
        <v>212.19999999999999</v>
      </c>
      <c r="I144" s="217"/>
      <c r="J144" s="218">
        <f>ROUND(I144*H144,2)</f>
        <v>0</v>
      </c>
      <c r="K144" s="219"/>
      <c r="L144" s="43"/>
      <c r="M144" s="220" t="s">
        <v>1</v>
      </c>
      <c r="N144" s="221" t="s">
        <v>40</v>
      </c>
      <c r="O144" s="90"/>
      <c r="P144" s="222">
        <f>O144*H144</f>
        <v>0</v>
      </c>
      <c r="Q144" s="222">
        <v>0</v>
      </c>
      <c r="R144" s="222">
        <f>Q144*H144</f>
        <v>0</v>
      </c>
      <c r="S144" s="222">
        <v>0.20499999999999999</v>
      </c>
      <c r="T144" s="223">
        <f>S144*H144</f>
        <v>43.500999999999998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4" t="s">
        <v>129</v>
      </c>
      <c r="AT144" s="224" t="s">
        <v>125</v>
      </c>
      <c r="AU144" s="224" t="s">
        <v>85</v>
      </c>
      <c r="AY144" s="16" t="s">
        <v>123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6" t="s">
        <v>80</v>
      </c>
      <c r="BK144" s="225">
        <f>ROUND(I144*H144,2)</f>
        <v>0</v>
      </c>
      <c r="BL144" s="16" t="s">
        <v>129</v>
      </c>
      <c r="BM144" s="224" t="s">
        <v>161</v>
      </c>
    </row>
    <row r="145" s="2" customFormat="1">
      <c r="A145" s="37"/>
      <c r="B145" s="38"/>
      <c r="C145" s="39"/>
      <c r="D145" s="226" t="s">
        <v>131</v>
      </c>
      <c r="E145" s="39"/>
      <c r="F145" s="227" t="s">
        <v>162</v>
      </c>
      <c r="G145" s="39"/>
      <c r="H145" s="39"/>
      <c r="I145" s="228"/>
      <c r="J145" s="39"/>
      <c r="K145" s="39"/>
      <c r="L145" s="43"/>
      <c r="M145" s="229"/>
      <c r="N145" s="230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131</v>
      </c>
      <c r="AU145" s="16" t="s">
        <v>85</v>
      </c>
    </row>
    <row r="146" s="2" customFormat="1" ht="33" customHeight="1">
      <c r="A146" s="37"/>
      <c r="B146" s="38"/>
      <c r="C146" s="212" t="s">
        <v>163</v>
      </c>
      <c r="D146" s="212" t="s">
        <v>125</v>
      </c>
      <c r="E146" s="213" t="s">
        <v>164</v>
      </c>
      <c r="F146" s="214" t="s">
        <v>165</v>
      </c>
      <c r="G146" s="215" t="s">
        <v>166</v>
      </c>
      <c r="H146" s="216">
        <v>28.649999999999999</v>
      </c>
      <c r="I146" s="217"/>
      <c r="J146" s="218">
        <f>ROUND(I146*H146,2)</f>
        <v>0</v>
      </c>
      <c r="K146" s="219"/>
      <c r="L146" s="43"/>
      <c r="M146" s="220" t="s">
        <v>1</v>
      </c>
      <c r="N146" s="221" t="s">
        <v>40</v>
      </c>
      <c r="O146" s="90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4" t="s">
        <v>129</v>
      </c>
      <c r="AT146" s="224" t="s">
        <v>125</v>
      </c>
      <c r="AU146" s="224" t="s">
        <v>85</v>
      </c>
      <c r="AY146" s="16" t="s">
        <v>123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6" t="s">
        <v>80</v>
      </c>
      <c r="BK146" s="225">
        <f>ROUND(I146*H146,2)</f>
        <v>0</v>
      </c>
      <c r="BL146" s="16" t="s">
        <v>129</v>
      </c>
      <c r="BM146" s="224" t="s">
        <v>167</v>
      </c>
    </row>
    <row r="147" s="2" customFormat="1">
      <c r="A147" s="37"/>
      <c r="B147" s="38"/>
      <c r="C147" s="39"/>
      <c r="D147" s="226" t="s">
        <v>131</v>
      </c>
      <c r="E147" s="39"/>
      <c r="F147" s="227" t="s">
        <v>168</v>
      </c>
      <c r="G147" s="39"/>
      <c r="H147" s="39"/>
      <c r="I147" s="228"/>
      <c r="J147" s="39"/>
      <c r="K147" s="39"/>
      <c r="L147" s="43"/>
      <c r="M147" s="229"/>
      <c r="N147" s="230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131</v>
      </c>
      <c r="AU147" s="16" t="s">
        <v>85</v>
      </c>
    </row>
    <row r="148" s="13" customFormat="1">
      <c r="A148" s="13"/>
      <c r="B148" s="231"/>
      <c r="C148" s="232"/>
      <c r="D148" s="226" t="s">
        <v>142</v>
      </c>
      <c r="E148" s="233" t="s">
        <v>86</v>
      </c>
      <c r="F148" s="234" t="s">
        <v>169</v>
      </c>
      <c r="G148" s="232"/>
      <c r="H148" s="235">
        <v>28.649999999999999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142</v>
      </c>
      <c r="AU148" s="241" t="s">
        <v>85</v>
      </c>
      <c r="AV148" s="13" t="s">
        <v>85</v>
      </c>
      <c r="AW148" s="13" t="s">
        <v>32</v>
      </c>
      <c r="AX148" s="13" t="s">
        <v>80</v>
      </c>
      <c r="AY148" s="241" t="s">
        <v>123</v>
      </c>
    </row>
    <row r="149" s="2" customFormat="1" ht="16.5" customHeight="1">
      <c r="A149" s="37"/>
      <c r="B149" s="38"/>
      <c r="C149" s="212" t="s">
        <v>170</v>
      </c>
      <c r="D149" s="212" t="s">
        <v>125</v>
      </c>
      <c r="E149" s="213" t="s">
        <v>171</v>
      </c>
      <c r="F149" s="214" t="s">
        <v>172</v>
      </c>
      <c r="G149" s="215" t="s">
        <v>166</v>
      </c>
      <c r="H149" s="216">
        <v>28.649999999999999</v>
      </c>
      <c r="I149" s="217"/>
      <c r="J149" s="218">
        <f>ROUND(I149*H149,2)</f>
        <v>0</v>
      </c>
      <c r="K149" s="219"/>
      <c r="L149" s="43"/>
      <c r="M149" s="220" t="s">
        <v>1</v>
      </c>
      <c r="N149" s="221" t="s">
        <v>40</v>
      </c>
      <c r="O149" s="90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4" t="s">
        <v>129</v>
      </c>
      <c r="AT149" s="224" t="s">
        <v>125</v>
      </c>
      <c r="AU149" s="224" t="s">
        <v>85</v>
      </c>
      <c r="AY149" s="16" t="s">
        <v>123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6" t="s">
        <v>80</v>
      </c>
      <c r="BK149" s="225">
        <f>ROUND(I149*H149,2)</f>
        <v>0</v>
      </c>
      <c r="BL149" s="16" t="s">
        <v>129</v>
      </c>
      <c r="BM149" s="224" t="s">
        <v>173</v>
      </c>
    </row>
    <row r="150" s="2" customFormat="1">
      <c r="A150" s="37"/>
      <c r="B150" s="38"/>
      <c r="C150" s="39"/>
      <c r="D150" s="226" t="s">
        <v>131</v>
      </c>
      <c r="E150" s="39"/>
      <c r="F150" s="227" t="s">
        <v>174</v>
      </c>
      <c r="G150" s="39"/>
      <c r="H150" s="39"/>
      <c r="I150" s="228"/>
      <c r="J150" s="39"/>
      <c r="K150" s="39"/>
      <c r="L150" s="43"/>
      <c r="M150" s="229"/>
      <c r="N150" s="230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131</v>
      </c>
      <c r="AU150" s="16" t="s">
        <v>85</v>
      </c>
    </row>
    <row r="151" s="13" customFormat="1">
      <c r="A151" s="13"/>
      <c r="B151" s="231"/>
      <c r="C151" s="232"/>
      <c r="D151" s="226" t="s">
        <v>142</v>
      </c>
      <c r="E151" s="233" t="s">
        <v>82</v>
      </c>
      <c r="F151" s="234" t="s">
        <v>175</v>
      </c>
      <c r="G151" s="232"/>
      <c r="H151" s="235">
        <v>28.649999999999999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142</v>
      </c>
      <c r="AU151" s="241" t="s">
        <v>85</v>
      </c>
      <c r="AV151" s="13" t="s">
        <v>85</v>
      </c>
      <c r="AW151" s="13" t="s">
        <v>32</v>
      </c>
      <c r="AX151" s="13" t="s">
        <v>80</v>
      </c>
      <c r="AY151" s="241" t="s">
        <v>123</v>
      </c>
    </row>
    <row r="152" s="2" customFormat="1" ht="37.8" customHeight="1">
      <c r="A152" s="37"/>
      <c r="B152" s="38"/>
      <c r="C152" s="212" t="s">
        <v>176</v>
      </c>
      <c r="D152" s="212" t="s">
        <v>125</v>
      </c>
      <c r="E152" s="213" t="s">
        <v>177</v>
      </c>
      <c r="F152" s="214" t="s">
        <v>178</v>
      </c>
      <c r="G152" s="215" t="s">
        <v>128</v>
      </c>
      <c r="H152" s="216">
        <v>95.5</v>
      </c>
      <c r="I152" s="217"/>
      <c r="J152" s="218">
        <f>ROUND(I152*H152,2)</f>
        <v>0</v>
      </c>
      <c r="K152" s="219"/>
      <c r="L152" s="43"/>
      <c r="M152" s="220" t="s">
        <v>1</v>
      </c>
      <c r="N152" s="221" t="s">
        <v>40</v>
      </c>
      <c r="O152" s="90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4" t="s">
        <v>129</v>
      </c>
      <c r="AT152" s="224" t="s">
        <v>125</v>
      </c>
      <c r="AU152" s="224" t="s">
        <v>85</v>
      </c>
      <c r="AY152" s="16" t="s">
        <v>123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6" t="s">
        <v>80</v>
      </c>
      <c r="BK152" s="225">
        <f>ROUND(I152*H152,2)</f>
        <v>0</v>
      </c>
      <c r="BL152" s="16" t="s">
        <v>129</v>
      </c>
      <c r="BM152" s="224" t="s">
        <v>179</v>
      </c>
    </row>
    <row r="153" s="2" customFormat="1">
      <c r="A153" s="37"/>
      <c r="B153" s="38"/>
      <c r="C153" s="39"/>
      <c r="D153" s="226" t="s">
        <v>131</v>
      </c>
      <c r="E153" s="39"/>
      <c r="F153" s="227" t="s">
        <v>180</v>
      </c>
      <c r="G153" s="39"/>
      <c r="H153" s="39"/>
      <c r="I153" s="228"/>
      <c r="J153" s="39"/>
      <c r="K153" s="39"/>
      <c r="L153" s="43"/>
      <c r="M153" s="229"/>
      <c r="N153" s="230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131</v>
      </c>
      <c r="AU153" s="16" t="s">
        <v>85</v>
      </c>
    </row>
    <row r="154" s="13" customFormat="1">
      <c r="A154" s="13"/>
      <c r="B154" s="231"/>
      <c r="C154" s="232"/>
      <c r="D154" s="226" t="s">
        <v>142</v>
      </c>
      <c r="E154" s="233" t="s">
        <v>1</v>
      </c>
      <c r="F154" s="234" t="s">
        <v>181</v>
      </c>
      <c r="G154" s="232"/>
      <c r="H154" s="235">
        <v>95.5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142</v>
      </c>
      <c r="AU154" s="241" t="s">
        <v>85</v>
      </c>
      <c r="AV154" s="13" t="s">
        <v>85</v>
      </c>
      <c r="AW154" s="13" t="s">
        <v>32</v>
      </c>
      <c r="AX154" s="13" t="s">
        <v>80</v>
      </c>
      <c r="AY154" s="241" t="s">
        <v>123</v>
      </c>
    </row>
    <row r="155" s="2" customFormat="1" ht="24.15" customHeight="1">
      <c r="A155" s="37"/>
      <c r="B155" s="38"/>
      <c r="C155" s="212" t="s">
        <v>182</v>
      </c>
      <c r="D155" s="212" t="s">
        <v>125</v>
      </c>
      <c r="E155" s="213" t="s">
        <v>183</v>
      </c>
      <c r="F155" s="214" t="s">
        <v>184</v>
      </c>
      <c r="G155" s="215" t="s">
        <v>128</v>
      </c>
      <c r="H155" s="216">
        <v>108.90000000000001</v>
      </c>
      <c r="I155" s="217"/>
      <c r="J155" s="218">
        <f>ROUND(I155*H155,2)</f>
        <v>0</v>
      </c>
      <c r="K155" s="219"/>
      <c r="L155" s="43"/>
      <c r="M155" s="220" t="s">
        <v>1</v>
      </c>
      <c r="N155" s="221" t="s">
        <v>40</v>
      </c>
      <c r="O155" s="90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4" t="s">
        <v>129</v>
      </c>
      <c r="AT155" s="224" t="s">
        <v>125</v>
      </c>
      <c r="AU155" s="224" t="s">
        <v>85</v>
      </c>
      <c r="AY155" s="16" t="s">
        <v>123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6" t="s">
        <v>80</v>
      </c>
      <c r="BK155" s="225">
        <f>ROUND(I155*H155,2)</f>
        <v>0</v>
      </c>
      <c r="BL155" s="16" t="s">
        <v>129</v>
      </c>
      <c r="BM155" s="224" t="s">
        <v>185</v>
      </c>
    </row>
    <row r="156" s="2" customFormat="1">
      <c r="A156" s="37"/>
      <c r="B156" s="38"/>
      <c r="C156" s="39"/>
      <c r="D156" s="226" t="s">
        <v>131</v>
      </c>
      <c r="E156" s="39"/>
      <c r="F156" s="227" t="s">
        <v>186</v>
      </c>
      <c r="G156" s="39"/>
      <c r="H156" s="39"/>
      <c r="I156" s="228"/>
      <c r="J156" s="39"/>
      <c r="K156" s="39"/>
      <c r="L156" s="43"/>
      <c r="M156" s="229"/>
      <c r="N156" s="230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131</v>
      </c>
      <c r="AU156" s="16" t="s">
        <v>85</v>
      </c>
    </row>
    <row r="157" s="13" customFormat="1">
      <c r="A157" s="13"/>
      <c r="B157" s="231"/>
      <c r="C157" s="232"/>
      <c r="D157" s="226" t="s">
        <v>142</v>
      </c>
      <c r="E157" s="233" t="s">
        <v>1</v>
      </c>
      <c r="F157" s="234" t="s">
        <v>187</v>
      </c>
      <c r="G157" s="232"/>
      <c r="H157" s="235">
        <v>108.90000000000001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142</v>
      </c>
      <c r="AU157" s="241" t="s">
        <v>85</v>
      </c>
      <c r="AV157" s="13" t="s">
        <v>85</v>
      </c>
      <c r="AW157" s="13" t="s">
        <v>32</v>
      </c>
      <c r="AX157" s="13" t="s">
        <v>80</v>
      </c>
      <c r="AY157" s="241" t="s">
        <v>123</v>
      </c>
    </row>
    <row r="158" s="2" customFormat="1" ht="16.5" customHeight="1">
      <c r="A158" s="37"/>
      <c r="B158" s="38"/>
      <c r="C158" s="253" t="s">
        <v>188</v>
      </c>
      <c r="D158" s="253" t="s">
        <v>189</v>
      </c>
      <c r="E158" s="254" t="s">
        <v>190</v>
      </c>
      <c r="F158" s="255" t="s">
        <v>191</v>
      </c>
      <c r="G158" s="256" t="s">
        <v>192</v>
      </c>
      <c r="H158" s="257">
        <v>1.6339999999999999</v>
      </c>
      <c r="I158" s="258"/>
      <c r="J158" s="259">
        <f>ROUND(I158*H158,2)</f>
        <v>0</v>
      </c>
      <c r="K158" s="260"/>
      <c r="L158" s="261"/>
      <c r="M158" s="262" t="s">
        <v>1</v>
      </c>
      <c r="N158" s="263" t="s">
        <v>40</v>
      </c>
      <c r="O158" s="90"/>
      <c r="P158" s="222">
        <f>O158*H158</f>
        <v>0</v>
      </c>
      <c r="Q158" s="222">
        <v>0.001</v>
      </c>
      <c r="R158" s="222">
        <f>Q158*H158</f>
        <v>0.001634</v>
      </c>
      <c r="S158" s="222">
        <v>0</v>
      </c>
      <c r="T158" s="22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4" t="s">
        <v>170</v>
      </c>
      <c r="AT158" s="224" t="s">
        <v>189</v>
      </c>
      <c r="AU158" s="224" t="s">
        <v>85</v>
      </c>
      <c r="AY158" s="16" t="s">
        <v>123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6" t="s">
        <v>80</v>
      </c>
      <c r="BK158" s="225">
        <f>ROUND(I158*H158,2)</f>
        <v>0</v>
      </c>
      <c r="BL158" s="16" t="s">
        <v>129</v>
      </c>
      <c r="BM158" s="224" t="s">
        <v>193</v>
      </c>
    </row>
    <row r="159" s="2" customFormat="1">
      <c r="A159" s="37"/>
      <c r="B159" s="38"/>
      <c r="C159" s="39"/>
      <c r="D159" s="226" t="s">
        <v>131</v>
      </c>
      <c r="E159" s="39"/>
      <c r="F159" s="227" t="s">
        <v>191</v>
      </c>
      <c r="G159" s="39"/>
      <c r="H159" s="39"/>
      <c r="I159" s="228"/>
      <c r="J159" s="39"/>
      <c r="K159" s="39"/>
      <c r="L159" s="43"/>
      <c r="M159" s="229"/>
      <c r="N159" s="230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131</v>
      </c>
      <c r="AU159" s="16" t="s">
        <v>85</v>
      </c>
    </row>
    <row r="160" s="13" customFormat="1">
      <c r="A160" s="13"/>
      <c r="B160" s="231"/>
      <c r="C160" s="232"/>
      <c r="D160" s="226" t="s">
        <v>142</v>
      </c>
      <c r="E160" s="232"/>
      <c r="F160" s="234" t="s">
        <v>194</v>
      </c>
      <c r="G160" s="232"/>
      <c r="H160" s="235">
        <v>1.6339999999999999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142</v>
      </c>
      <c r="AU160" s="241" t="s">
        <v>85</v>
      </c>
      <c r="AV160" s="13" t="s">
        <v>85</v>
      </c>
      <c r="AW160" s="13" t="s">
        <v>4</v>
      </c>
      <c r="AX160" s="13" t="s">
        <v>80</v>
      </c>
      <c r="AY160" s="241" t="s">
        <v>123</v>
      </c>
    </row>
    <row r="161" s="2" customFormat="1" ht="24.15" customHeight="1">
      <c r="A161" s="37"/>
      <c r="B161" s="38"/>
      <c r="C161" s="212" t="s">
        <v>8</v>
      </c>
      <c r="D161" s="212" t="s">
        <v>125</v>
      </c>
      <c r="E161" s="213" t="s">
        <v>195</v>
      </c>
      <c r="F161" s="214" t="s">
        <v>196</v>
      </c>
      <c r="G161" s="215" t="s">
        <v>128</v>
      </c>
      <c r="H161" s="216">
        <v>1368.6199999999999</v>
      </c>
      <c r="I161" s="217"/>
      <c r="J161" s="218">
        <f>ROUND(I161*H161,2)</f>
        <v>0</v>
      </c>
      <c r="K161" s="219"/>
      <c r="L161" s="43"/>
      <c r="M161" s="220" t="s">
        <v>1</v>
      </c>
      <c r="N161" s="221" t="s">
        <v>40</v>
      </c>
      <c r="O161" s="90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4" t="s">
        <v>129</v>
      </c>
      <c r="AT161" s="224" t="s">
        <v>125</v>
      </c>
      <c r="AU161" s="224" t="s">
        <v>85</v>
      </c>
      <c r="AY161" s="16" t="s">
        <v>123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6" t="s">
        <v>80</v>
      </c>
      <c r="BK161" s="225">
        <f>ROUND(I161*H161,2)</f>
        <v>0</v>
      </c>
      <c r="BL161" s="16" t="s">
        <v>129</v>
      </c>
      <c r="BM161" s="224" t="s">
        <v>197</v>
      </c>
    </row>
    <row r="162" s="2" customFormat="1">
      <c r="A162" s="37"/>
      <c r="B162" s="38"/>
      <c r="C162" s="39"/>
      <c r="D162" s="226" t="s">
        <v>131</v>
      </c>
      <c r="E162" s="39"/>
      <c r="F162" s="227" t="s">
        <v>198</v>
      </c>
      <c r="G162" s="39"/>
      <c r="H162" s="39"/>
      <c r="I162" s="228"/>
      <c r="J162" s="39"/>
      <c r="K162" s="39"/>
      <c r="L162" s="43"/>
      <c r="M162" s="229"/>
      <c r="N162" s="230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131</v>
      </c>
      <c r="AU162" s="16" t="s">
        <v>85</v>
      </c>
    </row>
    <row r="163" s="13" customFormat="1">
      <c r="A163" s="13"/>
      <c r="B163" s="231"/>
      <c r="C163" s="232"/>
      <c r="D163" s="226" t="s">
        <v>142</v>
      </c>
      <c r="E163" s="232"/>
      <c r="F163" s="234" t="s">
        <v>199</v>
      </c>
      <c r="G163" s="232"/>
      <c r="H163" s="235">
        <v>1368.6199999999999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142</v>
      </c>
      <c r="AU163" s="241" t="s">
        <v>85</v>
      </c>
      <c r="AV163" s="13" t="s">
        <v>85</v>
      </c>
      <c r="AW163" s="13" t="s">
        <v>4</v>
      </c>
      <c r="AX163" s="13" t="s">
        <v>80</v>
      </c>
      <c r="AY163" s="241" t="s">
        <v>123</v>
      </c>
    </row>
    <row r="164" s="12" customFormat="1" ht="22.8" customHeight="1">
      <c r="A164" s="12"/>
      <c r="B164" s="196"/>
      <c r="C164" s="197"/>
      <c r="D164" s="198" t="s">
        <v>74</v>
      </c>
      <c r="E164" s="210" t="s">
        <v>149</v>
      </c>
      <c r="F164" s="210" t="s">
        <v>200</v>
      </c>
      <c r="G164" s="197"/>
      <c r="H164" s="197"/>
      <c r="I164" s="200"/>
      <c r="J164" s="211">
        <f>BK164</f>
        <v>0</v>
      </c>
      <c r="K164" s="197"/>
      <c r="L164" s="202"/>
      <c r="M164" s="203"/>
      <c r="N164" s="204"/>
      <c r="O164" s="204"/>
      <c r="P164" s="205">
        <f>SUM(P165:P189)</f>
        <v>0</v>
      </c>
      <c r="Q164" s="204"/>
      <c r="R164" s="205">
        <f>SUM(R165:R189)</f>
        <v>1367.7957219999998</v>
      </c>
      <c r="S164" s="204"/>
      <c r="T164" s="206">
        <f>SUM(T165:T189)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7" t="s">
        <v>80</v>
      </c>
      <c r="AT164" s="208" t="s">
        <v>74</v>
      </c>
      <c r="AU164" s="208" t="s">
        <v>80</v>
      </c>
      <c r="AY164" s="207" t="s">
        <v>123</v>
      </c>
      <c r="BK164" s="209">
        <f>SUM(BK165:BK189)</f>
        <v>0</v>
      </c>
    </row>
    <row r="165" s="2" customFormat="1" ht="16.5" customHeight="1">
      <c r="A165" s="37"/>
      <c r="B165" s="38"/>
      <c r="C165" s="212" t="s">
        <v>201</v>
      </c>
      <c r="D165" s="212" t="s">
        <v>125</v>
      </c>
      <c r="E165" s="213" t="s">
        <v>202</v>
      </c>
      <c r="F165" s="214" t="s">
        <v>203</v>
      </c>
      <c r="G165" s="215" t="s">
        <v>128</v>
      </c>
      <c r="H165" s="216">
        <v>1280.0999999999999</v>
      </c>
      <c r="I165" s="217"/>
      <c r="J165" s="218">
        <f>ROUND(I165*H165,2)</f>
        <v>0</v>
      </c>
      <c r="K165" s="219"/>
      <c r="L165" s="43"/>
      <c r="M165" s="220" t="s">
        <v>1</v>
      </c>
      <c r="N165" s="221" t="s">
        <v>40</v>
      </c>
      <c r="O165" s="90"/>
      <c r="P165" s="222">
        <f>O165*H165</f>
        <v>0</v>
      </c>
      <c r="Q165" s="222">
        <v>0.091999999999999998</v>
      </c>
      <c r="R165" s="222">
        <f>Q165*H165</f>
        <v>117.76919999999998</v>
      </c>
      <c r="S165" s="222">
        <v>0</v>
      </c>
      <c r="T165" s="22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4" t="s">
        <v>129</v>
      </c>
      <c r="AT165" s="224" t="s">
        <v>125</v>
      </c>
      <c r="AU165" s="224" t="s">
        <v>85</v>
      </c>
      <c r="AY165" s="16" t="s">
        <v>123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6" t="s">
        <v>80</v>
      </c>
      <c r="BK165" s="225">
        <f>ROUND(I165*H165,2)</f>
        <v>0</v>
      </c>
      <c r="BL165" s="16" t="s">
        <v>129</v>
      </c>
      <c r="BM165" s="224" t="s">
        <v>204</v>
      </c>
    </row>
    <row r="166" s="2" customFormat="1">
      <c r="A166" s="37"/>
      <c r="B166" s="38"/>
      <c r="C166" s="39"/>
      <c r="D166" s="226" t="s">
        <v>131</v>
      </c>
      <c r="E166" s="39"/>
      <c r="F166" s="227" t="s">
        <v>205</v>
      </c>
      <c r="G166" s="39"/>
      <c r="H166" s="39"/>
      <c r="I166" s="228"/>
      <c r="J166" s="39"/>
      <c r="K166" s="39"/>
      <c r="L166" s="43"/>
      <c r="M166" s="229"/>
      <c r="N166" s="230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131</v>
      </c>
      <c r="AU166" s="16" t="s">
        <v>85</v>
      </c>
    </row>
    <row r="167" s="13" customFormat="1">
      <c r="A167" s="13"/>
      <c r="B167" s="231"/>
      <c r="C167" s="232"/>
      <c r="D167" s="226" t="s">
        <v>142</v>
      </c>
      <c r="E167" s="233" t="s">
        <v>1</v>
      </c>
      <c r="F167" s="234" t="s">
        <v>206</v>
      </c>
      <c r="G167" s="232"/>
      <c r="H167" s="235">
        <v>1244.2000000000001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142</v>
      </c>
      <c r="AU167" s="241" t="s">
        <v>85</v>
      </c>
      <c r="AV167" s="13" t="s">
        <v>85</v>
      </c>
      <c r="AW167" s="13" t="s">
        <v>32</v>
      </c>
      <c r="AX167" s="13" t="s">
        <v>75</v>
      </c>
      <c r="AY167" s="241" t="s">
        <v>123</v>
      </c>
    </row>
    <row r="168" s="13" customFormat="1">
      <c r="A168" s="13"/>
      <c r="B168" s="231"/>
      <c r="C168" s="232"/>
      <c r="D168" s="226" t="s">
        <v>142</v>
      </c>
      <c r="E168" s="233" t="s">
        <v>1</v>
      </c>
      <c r="F168" s="234" t="s">
        <v>207</v>
      </c>
      <c r="G168" s="232"/>
      <c r="H168" s="235">
        <v>35.899999999999999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142</v>
      </c>
      <c r="AU168" s="241" t="s">
        <v>85</v>
      </c>
      <c r="AV168" s="13" t="s">
        <v>85</v>
      </c>
      <c r="AW168" s="13" t="s">
        <v>32</v>
      </c>
      <c r="AX168" s="13" t="s">
        <v>75</v>
      </c>
      <c r="AY168" s="241" t="s">
        <v>123</v>
      </c>
    </row>
    <row r="169" s="14" customFormat="1">
      <c r="A169" s="14"/>
      <c r="B169" s="242"/>
      <c r="C169" s="243"/>
      <c r="D169" s="226" t="s">
        <v>142</v>
      </c>
      <c r="E169" s="244" t="s">
        <v>1</v>
      </c>
      <c r="F169" s="245" t="s">
        <v>156</v>
      </c>
      <c r="G169" s="243"/>
      <c r="H169" s="246">
        <v>1280.0999999999999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142</v>
      </c>
      <c r="AU169" s="252" t="s">
        <v>85</v>
      </c>
      <c r="AV169" s="14" t="s">
        <v>129</v>
      </c>
      <c r="AW169" s="14" t="s">
        <v>32</v>
      </c>
      <c r="AX169" s="14" t="s">
        <v>80</v>
      </c>
      <c r="AY169" s="252" t="s">
        <v>123</v>
      </c>
    </row>
    <row r="170" s="2" customFormat="1" ht="24.15" customHeight="1">
      <c r="A170" s="37"/>
      <c r="B170" s="38"/>
      <c r="C170" s="212" t="s">
        <v>208</v>
      </c>
      <c r="D170" s="212" t="s">
        <v>125</v>
      </c>
      <c r="E170" s="213" t="s">
        <v>209</v>
      </c>
      <c r="F170" s="214" t="s">
        <v>210</v>
      </c>
      <c r="G170" s="215" t="s">
        <v>128</v>
      </c>
      <c r="H170" s="216">
        <v>1408.1099999999999</v>
      </c>
      <c r="I170" s="217"/>
      <c r="J170" s="218">
        <f>ROUND(I170*H170,2)</f>
        <v>0</v>
      </c>
      <c r="K170" s="219"/>
      <c r="L170" s="43"/>
      <c r="M170" s="220" t="s">
        <v>1</v>
      </c>
      <c r="N170" s="221" t="s">
        <v>40</v>
      </c>
      <c r="O170" s="90"/>
      <c r="P170" s="222">
        <f>O170*H170</f>
        <v>0</v>
      </c>
      <c r="Q170" s="222">
        <v>0.68999999999999995</v>
      </c>
      <c r="R170" s="222">
        <f>Q170*H170</f>
        <v>971.5958999999998</v>
      </c>
      <c r="S170" s="222">
        <v>0</v>
      </c>
      <c r="T170" s="22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4" t="s">
        <v>129</v>
      </c>
      <c r="AT170" s="224" t="s">
        <v>125</v>
      </c>
      <c r="AU170" s="224" t="s">
        <v>85</v>
      </c>
      <c r="AY170" s="16" t="s">
        <v>123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6" t="s">
        <v>80</v>
      </c>
      <c r="BK170" s="225">
        <f>ROUND(I170*H170,2)</f>
        <v>0</v>
      </c>
      <c r="BL170" s="16" t="s">
        <v>129</v>
      </c>
      <c r="BM170" s="224" t="s">
        <v>211</v>
      </c>
    </row>
    <row r="171" s="2" customFormat="1">
      <c r="A171" s="37"/>
      <c r="B171" s="38"/>
      <c r="C171" s="39"/>
      <c r="D171" s="226" t="s">
        <v>131</v>
      </c>
      <c r="E171" s="39"/>
      <c r="F171" s="227" t="s">
        <v>212</v>
      </c>
      <c r="G171" s="39"/>
      <c r="H171" s="39"/>
      <c r="I171" s="228"/>
      <c r="J171" s="39"/>
      <c r="K171" s="39"/>
      <c r="L171" s="43"/>
      <c r="M171" s="229"/>
      <c r="N171" s="230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131</v>
      </c>
      <c r="AU171" s="16" t="s">
        <v>85</v>
      </c>
    </row>
    <row r="172" s="13" customFormat="1">
      <c r="A172" s="13"/>
      <c r="B172" s="231"/>
      <c r="C172" s="232"/>
      <c r="D172" s="226" t="s">
        <v>142</v>
      </c>
      <c r="E172" s="233" t="s">
        <v>1</v>
      </c>
      <c r="F172" s="234" t="s">
        <v>206</v>
      </c>
      <c r="G172" s="232"/>
      <c r="H172" s="235">
        <v>1244.2000000000001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142</v>
      </c>
      <c r="AU172" s="241" t="s">
        <v>85</v>
      </c>
      <c r="AV172" s="13" t="s">
        <v>85</v>
      </c>
      <c r="AW172" s="13" t="s">
        <v>32</v>
      </c>
      <c r="AX172" s="13" t="s">
        <v>75</v>
      </c>
      <c r="AY172" s="241" t="s">
        <v>123</v>
      </c>
    </row>
    <row r="173" s="13" customFormat="1">
      <c r="A173" s="13"/>
      <c r="B173" s="231"/>
      <c r="C173" s="232"/>
      <c r="D173" s="226" t="s">
        <v>142</v>
      </c>
      <c r="E173" s="233" t="s">
        <v>1</v>
      </c>
      <c r="F173" s="234" t="s">
        <v>207</v>
      </c>
      <c r="G173" s="232"/>
      <c r="H173" s="235">
        <v>35.899999999999999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142</v>
      </c>
      <c r="AU173" s="241" t="s">
        <v>85</v>
      </c>
      <c r="AV173" s="13" t="s">
        <v>85</v>
      </c>
      <c r="AW173" s="13" t="s">
        <v>32</v>
      </c>
      <c r="AX173" s="13" t="s">
        <v>75</v>
      </c>
      <c r="AY173" s="241" t="s">
        <v>123</v>
      </c>
    </row>
    <row r="174" s="14" customFormat="1">
      <c r="A174" s="14"/>
      <c r="B174" s="242"/>
      <c r="C174" s="243"/>
      <c r="D174" s="226" t="s">
        <v>142</v>
      </c>
      <c r="E174" s="244" t="s">
        <v>1</v>
      </c>
      <c r="F174" s="245" t="s">
        <v>156</v>
      </c>
      <c r="G174" s="243"/>
      <c r="H174" s="246">
        <v>1280.0999999999999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142</v>
      </c>
      <c r="AU174" s="252" t="s">
        <v>85</v>
      </c>
      <c r="AV174" s="14" t="s">
        <v>129</v>
      </c>
      <c r="AW174" s="14" t="s">
        <v>32</v>
      </c>
      <c r="AX174" s="14" t="s">
        <v>80</v>
      </c>
      <c r="AY174" s="252" t="s">
        <v>123</v>
      </c>
    </row>
    <row r="175" s="13" customFormat="1">
      <c r="A175" s="13"/>
      <c r="B175" s="231"/>
      <c r="C175" s="232"/>
      <c r="D175" s="226" t="s">
        <v>142</v>
      </c>
      <c r="E175" s="232"/>
      <c r="F175" s="234" t="s">
        <v>213</v>
      </c>
      <c r="G175" s="232"/>
      <c r="H175" s="235">
        <v>1408.1099999999999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142</v>
      </c>
      <c r="AU175" s="241" t="s">
        <v>85</v>
      </c>
      <c r="AV175" s="13" t="s">
        <v>85</v>
      </c>
      <c r="AW175" s="13" t="s">
        <v>4</v>
      </c>
      <c r="AX175" s="13" t="s">
        <v>80</v>
      </c>
      <c r="AY175" s="241" t="s">
        <v>123</v>
      </c>
    </row>
    <row r="176" s="2" customFormat="1" ht="24.15" customHeight="1">
      <c r="A176" s="37"/>
      <c r="B176" s="38"/>
      <c r="C176" s="212" t="s">
        <v>214</v>
      </c>
      <c r="D176" s="212" t="s">
        <v>125</v>
      </c>
      <c r="E176" s="213" t="s">
        <v>215</v>
      </c>
      <c r="F176" s="214" t="s">
        <v>216</v>
      </c>
      <c r="G176" s="215" t="s">
        <v>128</v>
      </c>
      <c r="H176" s="216">
        <v>1280.0999999999999</v>
      </c>
      <c r="I176" s="217"/>
      <c r="J176" s="218">
        <f>ROUND(I176*H176,2)</f>
        <v>0</v>
      </c>
      <c r="K176" s="219"/>
      <c r="L176" s="43"/>
      <c r="M176" s="220" t="s">
        <v>1</v>
      </c>
      <c r="N176" s="221" t="s">
        <v>40</v>
      </c>
      <c r="O176" s="90"/>
      <c r="P176" s="222">
        <f>O176*H176</f>
        <v>0</v>
      </c>
      <c r="Q176" s="222">
        <v>0.089219999999999994</v>
      </c>
      <c r="R176" s="222">
        <f>Q176*H176</f>
        <v>114.21052199999998</v>
      </c>
      <c r="S176" s="222">
        <v>0</v>
      </c>
      <c r="T176" s="22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4" t="s">
        <v>129</v>
      </c>
      <c r="AT176" s="224" t="s">
        <v>125</v>
      </c>
      <c r="AU176" s="224" t="s">
        <v>85</v>
      </c>
      <c r="AY176" s="16" t="s">
        <v>123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6" t="s">
        <v>80</v>
      </c>
      <c r="BK176" s="225">
        <f>ROUND(I176*H176,2)</f>
        <v>0</v>
      </c>
      <c r="BL176" s="16" t="s">
        <v>129</v>
      </c>
      <c r="BM176" s="224" t="s">
        <v>217</v>
      </c>
    </row>
    <row r="177" s="2" customFormat="1">
      <c r="A177" s="37"/>
      <c r="B177" s="38"/>
      <c r="C177" s="39"/>
      <c r="D177" s="226" t="s">
        <v>131</v>
      </c>
      <c r="E177" s="39"/>
      <c r="F177" s="227" t="s">
        <v>218</v>
      </c>
      <c r="G177" s="39"/>
      <c r="H177" s="39"/>
      <c r="I177" s="228"/>
      <c r="J177" s="39"/>
      <c r="K177" s="39"/>
      <c r="L177" s="43"/>
      <c r="M177" s="229"/>
      <c r="N177" s="230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131</v>
      </c>
      <c r="AU177" s="16" t="s">
        <v>85</v>
      </c>
    </row>
    <row r="178" s="13" customFormat="1">
      <c r="A178" s="13"/>
      <c r="B178" s="231"/>
      <c r="C178" s="232"/>
      <c r="D178" s="226" t="s">
        <v>142</v>
      </c>
      <c r="E178" s="233" t="s">
        <v>1</v>
      </c>
      <c r="F178" s="234" t="s">
        <v>206</v>
      </c>
      <c r="G178" s="232"/>
      <c r="H178" s="235">
        <v>1244.2000000000001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142</v>
      </c>
      <c r="AU178" s="241" t="s">
        <v>85</v>
      </c>
      <c r="AV178" s="13" t="s">
        <v>85</v>
      </c>
      <c r="AW178" s="13" t="s">
        <v>32</v>
      </c>
      <c r="AX178" s="13" t="s">
        <v>75</v>
      </c>
      <c r="AY178" s="241" t="s">
        <v>123</v>
      </c>
    </row>
    <row r="179" s="13" customFormat="1">
      <c r="A179" s="13"/>
      <c r="B179" s="231"/>
      <c r="C179" s="232"/>
      <c r="D179" s="226" t="s">
        <v>142</v>
      </c>
      <c r="E179" s="233" t="s">
        <v>1</v>
      </c>
      <c r="F179" s="234" t="s">
        <v>207</v>
      </c>
      <c r="G179" s="232"/>
      <c r="H179" s="235">
        <v>35.899999999999999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142</v>
      </c>
      <c r="AU179" s="241" t="s">
        <v>85</v>
      </c>
      <c r="AV179" s="13" t="s">
        <v>85</v>
      </c>
      <c r="AW179" s="13" t="s">
        <v>32</v>
      </c>
      <c r="AX179" s="13" t="s">
        <v>75</v>
      </c>
      <c r="AY179" s="241" t="s">
        <v>123</v>
      </c>
    </row>
    <row r="180" s="14" customFormat="1">
      <c r="A180" s="14"/>
      <c r="B180" s="242"/>
      <c r="C180" s="243"/>
      <c r="D180" s="226" t="s">
        <v>142</v>
      </c>
      <c r="E180" s="244" t="s">
        <v>1</v>
      </c>
      <c r="F180" s="245" t="s">
        <v>156</v>
      </c>
      <c r="G180" s="243"/>
      <c r="H180" s="246">
        <v>1280.0999999999999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142</v>
      </c>
      <c r="AU180" s="252" t="s">
        <v>85</v>
      </c>
      <c r="AV180" s="14" t="s">
        <v>129</v>
      </c>
      <c r="AW180" s="14" t="s">
        <v>32</v>
      </c>
      <c r="AX180" s="14" t="s">
        <v>80</v>
      </c>
      <c r="AY180" s="252" t="s">
        <v>123</v>
      </c>
    </row>
    <row r="181" s="2" customFormat="1" ht="24.15" customHeight="1">
      <c r="A181" s="37"/>
      <c r="B181" s="38"/>
      <c r="C181" s="253" t="s">
        <v>219</v>
      </c>
      <c r="D181" s="253" t="s">
        <v>189</v>
      </c>
      <c r="E181" s="254" t="s">
        <v>220</v>
      </c>
      <c r="F181" s="255" t="s">
        <v>221</v>
      </c>
      <c r="G181" s="256" t="s">
        <v>128</v>
      </c>
      <c r="H181" s="257">
        <v>1208.3</v>
      </c>
      <c r="I181" s="258"/>
      <c r="J181" s="259">
        <f>ROUND(I181*H181,2)</f>
        <v>0</v>
      </c>
      <c r="K181" s="260"/>
      <c r="L181" s="261"/>
      <c r="M181" s="262" t="s">
        <v>1</v>
      </c>
      <c r="N181" s="263" t="s">
        <v>40</v>
      </c>
      <c r="O181" s="90"/>
      <c r="P181" s="222">
        <f>O181*H181</f>
        <v>0</v>
      </c>
      <c r="Q181" s="222">
        <v>0.13200000000000001</v>
      </c>
      <c r="R181" s="222">
        <f>Q181*H181</f>
        <v>159.4956</v>
      </c>
      <c r="S181" s="222">
        <v>0</v>
      </c>
      <c r="T181" s="22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4" t="s">
        <v>170</v>
      </c>
      <c r="AT181" s="224" t="s">
        <v>189</v>
      </c>
      <c r="AU181" s="224" t="s">
        <v>85</v>
      </c>
      <c r="AY181" s="16" t="s">
        <v>123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6" t="s">
        <v>80</v>
      </c>
      <c r="BK181" s="225">
        <f>ROUND(I181*H181,2)</f>
        <v>0</v>
      </c>
      <c r="BL181" s="16" t="s">
        <v>129</v>
      </c>
      <c r="BM181" s="224" t="s">
        <v>222</v>
      </c>
    </row>
    <row r="182" s="2" customFormat="1">
      <c r="A182" s="37"/>
      <c r="B182" s="38"/>
      <c r="C182" s="39"/>
      <c r="D182" s="226" t="s">
        <v>131</v>
      </c>
      <c r="E182" s="39"/>
      <c r="F182" s="227" t="s">
        <v>221</v>
      </c>
      <c r="G182" s="39"/>
      <c r="H182" s="39"/>
      <c r="I182" s="228"/>
      <c r="J182" s="39"/>
      <c r="K182" s="39"/>
      <c r="L182" s="43"/>
      <c r="M182" s="229"/>
      <c r="N182" s="230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131</v>
      </c>
      <c r="AU182" s="16" t="s">
        <v>85</v>
      </c>
    </row>
    <row r="183" s="13" customFormat="1">
      <c r="A183" s="13"/>
      <c r="B183" s="231"/>
      <c r="C183" s="232"/>
      <c r="D183" s="226" t="s">
        <v>142</v>
      </c>
      <c r="E183" s="233" t="s">
        <v>1</v>
      </c>
      <c r="F183" s="234" t="s">
        <v>223</v>
      </c>
      <c r="G183" s="232"/>
      <c r="H183" s="235">
        <v>1208.3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142</v>
      </c>
      <c r="AU183" s="241" t="s">
        <v>85</v>
      </c>
      <c r="AV183" s="13" t="s">
        <v>85</v>
      </c>
      <c r="AW183" s="13" t="s">
        <v>32</v>
      </c>
      <c r="AX183" s="13" t="s">
        <v>80</v>
      </c>
      <c r="AY183" s="241" t="s">
        <v>123</v>
      </c>
    </row>
    <row r="184" s="2" customFormat="1" ht="24.15" customHeight="1">
      <c r="A184" s="37"/>
      <c r="B184" s="38"/>
      <c r="C184" s="253" t="s">
        <v>224</v>
      </c>
      <c r="D184" s="253" t="s">
        <v>189</v>
      </c>
      <c r="E184" s="254" t="s">
        <v>225</v>
      </c>
      <c r="F184" s="255" t="s">
        <v>226</v>
      </c>
      <c r="G184" s="256" t="s">
        <v>128</v>
      </c>
      <c r="H184" s="257">
        <v>35.899999999999999</v>
      </c>
      <c r="I184" s="258"/>
      <c r="J184" s="259">
        <f>ROUND(I184*H184,2)</f>
        <v>0</v>
      </c>
      <c r="K184" s="260"/>
      <c r="L184" s="261"/>
      <c r="M184" s="262" t="s">
        <v>1</v>
      </c>
      <c r="N184" s="263" t="s">
        <v>40</v>
      </c>
      <c r="O184" s="90"/>
      <c r="P184" s="222">
        <f>O184*H184</f>
        <v>0</v>
      </c>
      <c r="Q184" s="222">
        <v>0.13100000000000001</v>
      </c>
      <c r="R184" s="222">
        <f>Q184*H184</f>
        <v>4.7028999999999996</v>
      </c>
      <c r="S184" s="222">
        <v>0</v>
      </c>
      <c r="T184" s="22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4" t="s">
        <v>170</v>
      </c>
      <c r="AT184" s="224" t="s">
        <v>189</v>
      </c>
      <c r="AU184" s="224" t="s">
        <v>85</v>
      </c>
      <c r="AY184" s="16" t="s">
        <v>123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6" t="s">
        <v>80</v>
      </c>
      <c r="BK184" s="225">
        <f>ROUND(I184*H184,2)</f>
        <v>0</v>
      </c>
      <c r="BL184" s="16" t="s">
        <v>129</v>
      </c>
      <c r="BM184" s="224" t="s">
        <v>227</v>
      </c>
    </row>
    <row r="185" s="2" customFormat="1">
      <c r="A185" s="37"/>
      <c r="B185" s="38"/>
      <c r="C185" s="39"/>
      <c r="D185" s="226" t="s">
        <v>131</v>
      </c>
      <c r="E185" s="39"/>
      <c r="F185" s="227" t="s">
        <v>226</v>
      </c>
      <c r="G185" s="39"/>
      <c r="H185" s="39"/>
      <c r="I185" s="228"/>
      <c r="J185" s="39"/>
      <c r="K185" s="39"/>
      <c r="L185" s="43"/>
      <c r="M185" s="229"/>
      <c r="N185" s="230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131</v>
      </c>
      <c r="AU185" s="16" t="s">
        <v>85</v>
      </c>
    </row>
    <row r="186" s="13" customFormat="1">
      <c r="A186" s="13"/>
      <c r="B186" s="231"/>
      <c r="C186" s="232"/>
      <c r="D186" s="226" t="s">
        <v>142</v>
      </c>
      <c r="E186" s="233" t="s">
        <v>1</v>
      </c>
      <c r="F186" s="234" t="s">
        <v>207</v>
      </c>
      <c r="G186" s="232"/>
      <c r="H186" s="235">
        <v>35.899999999999999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142</v>
      </c>
      <c r="AU186" s="241" t="s">
        <v>85</v>
      </c>
      <c r="AV186" s="13" t="s">
        <v>85</v>
      </c>
      <c r="AW186" s="13" t="s">
        <v>32</v>
      </c>
      <c r="AX186" s="13" t="s">
        <v>80</v>
      </c>
      <c r="AY186" s="241" t="s">
        <v>123</v>
      </c>
    </row>
    <row r="187" s="2" customFormat="1" ht="21.75" customHeight="1">
      <c r="A187" s="37"/>
      <c r="B187" s="38"/>
      <c r="C187" s="212" t="s">
        <v>228</v>
      </c>
      <c r="D187" s="212" t="s">
        <v>125</v>
      </c>
      <c r="E187" s="213" t="s">
        <v>229</v>
      </c>
      <c r="F187" s="214" t="s">
        <v>230</v>
      </c>
      <c r="G187" s="215" t="s">
        <v>160</v>
      </c>
      <c r="H187" s="216">
        <v>6</v>
      </c>
      <c r="I187" s="217"/>
      <c r="J187" s="218">
        <f>ROUND(I187*H187,2)</f>
        <v>0</v>
      </c>
      <c r="K187" s="219"/>
      <c r="L187" s="43"/>
      <c r="M187" s="220" t="s">
        <v>1</v>
      </c>
      <c r="N187" s="221" t="s">
        <v>40</v>
      </c>
      <c r="O187" s="90"/>
      <c r="P187" s="222">
        <f>O187*H187</f>
        <v>0</v>
      </c>
      <c r="Q187" s="222">
        <v>0.0035999999999999999</v>
      </c>
      <c r="R187" s="222">
        <f>Q187*H187</f>
        <v>0.021600000000000001</v>
      </c>
      <c r="S187" s="222">
        <v>0</v>
      </c>
      <c r="T187" s="22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4" t="s">
        <v>129</v>
      </c>
      <c r="AT187" s="224" t="s">
        <v>125</v>
      </c>
      <c r="AU187" s="224" t="s">
        <v>85</v>
      </c>
      <c r="AY187" s="16" t="s">
        <v>123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6" t="s">
        <v>80</v>
      </c>
      <c r="BK187" s="225">
        <f>ROUND(I187*H187,2)</f>
        <v>0</v>
      </c>
      <c r="BL187" s="16" t="s">
        <v>129</v>
      </c>
      <c r="BM187" s="224" t="s">
        <v>231</v>
      </c>
    </row>
    <row r="188" s="2" customFormat="1">
      <c r="A188" s="37"/>
      <c r="B188" s="38"/>
      <c r="C188" s="39"/>
      <c r="D188" s="226" t="s">
        <v>131</v>
      </c>
      <c r="E188" s="39"/>
      <c r="F188" s="227" t="s">
        <v>232</v>
      </c>
      <c r="G188" s="39"/>
      <c r="H188" s="39"/>
      <c r="I188" s="228"/>
      <c r="J188" s="39"/>
      <c r="K188" s="39"/>
      <c r="L188" s="43"/>
      <c r="M188" s="229"/>
      <c r="N188" s="230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131</v>
      </c>
      <c r="AU188" s="16" t="s">
        <v>85</v>
      </c>
    </row>
    <row r="189" s="13" customFormat="1">
      <c r="A189" s="13"/>
      <c r="B189" s="231"/>
      <c r="C189" s="232"/>
      <c r="D189" s="226" t="s">
        <v>142</v>
      </c>
      <c r="E189" s="233" t="s">
        <v>1</v>
      </c>
      <c r="F189" s="234" t="s">
        <v>233</v>
      </c>
      <c r="G189" s="232"/>
      <c r="H189" s="235">
        <v>6</v>
      </c>
      <c r="I189" s="236"/>
      <c r="J189" s="232"/>
      <c r="K189" s="232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142</v>
      </c>
      <c r="AU189" s="241" t="s">
        <v>85</v>
      </c>
      <c r="AV189" s="13" t="s">
        <v>85</v>
      </c>
      <c r="AW189" s="13" t="s">
        <v>32</v>
      </c>
      <c r="AX189" s="13" t="s">
        <v>80</v>
      </c>
      <c r="AY189" s="241" t="s">
        <v>123</v>
      </c>
    </row>
    <row r="190" s="12" customFormat="1" ht="22.8" customHeight="1">
      <c r="A190" s="12"/>
      <c r="B190" s="196"/>
      <c r="C190" s="197"/>
      <c r="D190" s="198" t="s">
        <v>74</v>
      </c>
      <c r="E190" s="210" t="s">
        <v>170</v>
      </c>
      <c r="F190" s="210" t="s">
        <v>234</v>
      </c>
      <c r="G190" s="197"/>
      <c r="H190" s="197"/>
      <c r="I190" s="200"/>
      <c r="J190" s="211">
        <f>BK190</f>
        <v>0</v>
      </c>
      <c r="K190" s="197"/>
      <c r="L190" s="202"/>
      <c r="M190" s="203"/>
      <c r="N190" s="204"/>
      <c r="O190" s="204"/>
      <c r="P190" s="205">
        <f>SUM(P191:P194)</f>
        <v>0</v>
      </c>
      <c r="Q190" s="204"/>
      <c r="R190" s="205">
        <f>SUM(R191:R194)</f>
        <v>6.3049100000000005</v>
      </c>
      <c r="S190" s="204"/>
      <c r="T190" s="206">
        <f>SUM(T191:T194)</f>
        <v>6.2800000000000002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7" t="s">
        <v>80</v>
      </c>
      <c r="AT190" s="208" t="s">
        <v>74</v>
      </c>
      <c r="AU190" s="208" t="s">
        <v>80</v>
      </c>
      <c r="AY190" s="207" t="s">
        <v>123</v>
      </c>
      <c r="BK190" s="209">
        <f>SUM(BK191:BK194)</f>
        <v>0</v>
      </c>
    </row>
    <row r="191" s="2" customFormat="1" ht="37.8" customHeight="1">
      <c r="A191" s="37"/>
      <c r="B191" s="38"/>
      <c r="C191" s="212" t="s">
        <v>235</v>
      </c>
      <c r="D191" s="212" t="s">
        <v>125</v>
      </c>
      <c r="E191" s="213" t="s">
        <v>236</v>
      </c>
      <c r="F191" s="214" t="s">
        <v>237</v>
      </c>
      <c r="G191" s="215" t="s">
        <v>238</v>
      </c>
      <c r="H191" s="216">
        <v>9</v>
      </c>
      <c r="I191" s="217"/>
      <c r="J191" s="218">
        <f>ROUND(I191*H191,2)</f>
        <v>0</v>
      </c>
      <c r="K191" s="219"/>
      <c r="L191" s="43"/>
      <c r="M191" s="220" t="s">
        <v>1</v>
      </c>
      <c r="N191" s="221" t="s">
        <v>40</v>
      </c>
      <c r="O191" s="90"/>
      <c r="P191" s="222">
        <f>O191*H191</f>
        <v>0</v>
      </c>
      <c r="Q191" s="222">
        <v>0.62248000000000003</v>
      </c>
      <c r="R191" s="222">
        <f>Q191*H191</f>
        <v>5.6023200000000006</v>
      </c>
      <c r="S191" s="222">
        <v>0.62</v>
      </c>
      <c r="T191" s="223">
        <f>S191*H191</f>
        <v>5.5800000000000001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4" t="s">
        <v>129</v>
      </c>
      <c r="AT191" s="224" t="s">
        <v>125</v>
      </c>
      <c r="AU191" s="224" t="s">
        <v>85</v>
      </c>
      <c r="AY191" s="16" t="s">
        <v>123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6" t="s">
        <v>80</v>
      </c>
      <c r="BK191" s="225">
        <f>ROUND(I191*H191,2)</f>
        <v>0</v>
      </c>
      <c r="BL191" s="16" t="s">
        <v>129</v>
      </c>
      <c r="BM191" s="224" t="s">
        <v>239</v>
      </c>
    </row>
    <row r="192" s="2" customFormat="1">
      <c r="A192" s="37"/>
      <c r="B192" s="38"/>
      <c r="C192" s="39"/>
      <c r="D192" s="226" t="s">
        <v>131</v>
      </c>
      <c r="E192" s="39"/>
      <c r="F192" s="227" t="s">
        <v>240</v>
      </c>
      <c r="G192" s="39"/>
      <c r="H192" s="39"/>
      <c r="I192" s="228"/>
      <c r="J192" s="39"/>
      <c r="K192" s="39"/>
      <c r="L192" s="43"/>
      <c r="M192" s="229"/>
      <c r="N192" s="230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131</v>
      </c>
      <c r="AU192" s="16" t="s">
        <v>85</v>
      </c>
    </row>
    <row r="193" s="2" customFormat="1" ht="24.15" customHeight="1">
      <c r="A193" s="37"/>
      <c r="B193" s="38"/>
      <c r="C193" s="212" t="s">
        <v>241</v>
      </c>
      <c r="D193" s="212" t="s">
        <v>125</v>
      </c>
      <c r="E193" s="213" t="s">
        <v>242</v>
      </c>
      <c r="F193" s="214" t="s">
        <v>243</v>
      </c>
      <c r="G193" s="215" t="s">
        <v>238</v>
      </c>
      <c r="H193" s="216">
        <v>7</v>
      </c>
      <c r="I193" s="217"/>
      <c r="J193" s="218">
        <f>ROUND(I193*H193,2)</f>
        <v>0</v>
      </c>
      <c r="K193" s="219"/>
      <c r="L193" s="43"/>
      <c r="M193" s="220" t="s">
        <v>1</v>
      </c>
      <c r="N193" s="221" t="s">
        <v>40</v>
      </c>
      <c r="O193" s="90"/>
      <c r="P193" s="222">
        <f>O193*H193</f>
        <v>0</v>
      </c>
      <c r="Q193" s="222">
        <v>0.10037</v>
      </c>
      <c r="R193" s="222">
        <f>Q193*H193</f>
        <v>0.70259000000000005</v>
      </c>
      <c r="S193" s="222">
        <v>0.10000000000000001</v>
      </c>
      <c r="T193" s="223">
        <f>S193*H193</f>
        <v>0.70000000000000007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4" t="s">
        <v>129</v>
      </c>
      <c r="AT193" s="224" t="s">
        <v>125</v>
      </c>
      <c r="AU193" s="224" t="s">
        <v>85</v>
      </c>
      <c r="AY193" s="16" t="s">
        <v>123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6" t="s">
        <v>80</v>
      </c>
      <c r="BK193" s="225">
        <f>ROUND(I193*H193,2)</f>
        <v>0</v>
      </c>
      <c r="BL193" s="16" t="s">
        <v>129</v>
      </c>
      <c r="BM193" s="224" t="s">
        <v>244</v>
      </c>
    </row>
    <row r="194" s="2" customFormat="1">
      <c r="A194" s="37"/>
      <c r="B194" s="38"/>
      <c r="C194" s="39"/>
      <c r="D194" s="226" t="s">
        <v>131</v>
      </c>
      <c r="E194" s="39"/>
      <c r="F194" s="227" t="s">
        <v>243</v>
      </c>
      <c r="G194" s="39"/>
      <c r="H194" s="39"/>
      <c r="I194" s="228"/>
      <c r="J194" s="39"/>
      <c r="K194" s="39"/>
      <c r="L194" s="43"/>
      <c r="M194" s="229"/>
      <c r="N194" s="230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131</v>
      </c>
      <c r="AU194" s="16" t="s">
        <v>85</v>
      </c>
    </row>
    <row r="195" s="12" customFormat="1" ht="22.8" customHeight="1">
      <c r="A195" s="12"/>
      <c r="B195" s="196"/>
      <c r="C195" s="197"/>
      <c r="D195" s="198" t="s">
        <v>74</v>
      </c>
      <c r="E195" s="210" t="s">
        <v>176</v>
      </c>
      <c r="F195" s="210" t="s">
        <v>245</v>
      </c>
      <c r="G195" s="197"/>
      <c r="H195" s="197"/>
      <c r="I195" s="200"/>
      <c r="J195" s="211">
        <f>BK195</f>
        <v>0</v>
      </c>
      <c r="K195" s="197"/>
      <c r="L195" s="202"/>
      <c r="M195" s="203"/>
      <c r="N195" s="204"/>
      <c r="O195" s="204"/>
      <c r="P195" s="205">
        <f>SUM(P196:P223)</f>
        <v>0</v>
      </c>
      <c r="Q195" s="204"/>
      <c r="R195" s="205">
        <f>SUM(R196:R223)</f>
        <v>36.757980000000003</v>
      </c>
      <c r="S195" s="204"/>
      <c r="T195" s="206">
        <f>SUM(T196:T223)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7" t="s">
        <v>80</v>
      </c>
      <c r="AT195" s="208" t="s">
        <v>74</v>
      </c>
      <c r="AU195" s="208" t="s">
        <v>80</v>
      </c>
      <c r="AY195" s="207" t="s">
        <v>123</v>
      </c>
      <c r="BK195" s="209">
        <f>SUM(BK196:BK223)</f>
        <v>0</v>
      </c>
    </row>
    <row r="196" s="2" customFormat="1" ht="33" customHeight="1">
      <c r="A196" s="37"/>
      <c r="B196" s="38"/>
      <c r="C196" s="212" t="s">
        <v>7</v>
      </c>
      <c r="D196" s="212" t="s">
        <v>125</v>
      </c>
      <c r="E196" s="213" t="s">
        <v>246</v>
      </c>
      <c r="F196" s="214" t="s">
        <v>247</v>
      </c>
      <c r="G196" s="215" t="s">
        <v>160</v>
      </c>
      <c r="H196" s="216">
        <v>5</v>
      </c>
      <c r="I196" s="217"/>
      <c r="J196" s="218">
        <f>ROUND(I196*H196,2)</f>
        <v>0</v>
      </c>
      <c r="K196" s="219"/>
      <c r="L196" s="43"/>
      <c r="M196" s="220" t="s">
        <v>1</v>
      </c>
      <c r="N196" s="221" t="s">
        <v>40</v>
      </c>
      <c r="O196" s="90"/>
      <c r="P196" s="222">
        <f>O196*H196</f>
        <v>0</v>
      </c>
      <c r="Q196" s="222">
        <v>0.16850000000000001</v>
      </c>
      <c r="R196" s="222">
        <f>Q196*H196</f>
        <v>0.84250000000000003</v>
      </c>
      <c r="S196" s="222">
        <v>0</v>
      </c>
      <c r="T196" s="22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4" t="s">
        <v>129</v>
      </c>
      <c r="AT196" s="224" t="s">
        <v>125</v>
      </c>
      <c r="AU196" s="224" t="s">
        <v>85</v>
      </c>
      <c r="AY196" s="16" t="s">
        <v>123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6" t="s">
        <v>80</v>
      </c>
      <c r="BK196" s="225">
        <f>ROUND(I196*H196,2)</f>
        <v>0</v>
      </c>
      <c r="BL196" s="16" t="s">
        <v>129</v>
      </c>
      <c r="BM196" s="224" t="s">
        <v>248</v>
      </c>
    </row>
    <row r="197" s="2" customFormat="1">
      <c r="A197" s="37"/>
      <c r="B197" s="38"/>
      <c r="C197" s="39"/>
      <c r="D197" s="226" t="s">
        <v>131</v>
      </c>
      <c r="E197" s="39"/>
      <c r="F197" s="227" t="s">
        <v>249</v>
      </c>
      <c r="G197" s="39"/>
      <c r="H197" s="39"/>
      <c r="I197" s="228"/>
      <c r="J197" s="39"/>
      <c r="K197" s="39"/>
      <c r="L197" s="43"/>
      <c r="M197" s="229"/>
      <c r="N197" s="230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131</v>
      </c>
      <c r="AU197" s="16" t="s">
        <v>85</v>
      </c>
    </row>
    <row r="198" s="2" customFormat="1" ht="24.15" customHeight="1">
      <c r="A198" s="37"/>
      <c r="B198" s="38"/>
      <c r="C198" s="253" t="s">
        <v>250</v>
      </c>
      <c r="D198" s="253" t="s">
        <v>189</v>
      </c>
      <c r="E198" s="254" t="s">
        <v>251</v>
      </c>
      <c r="F198" s="255" t="s">
        <v>252</v>
      </c>
      <c r="G198" s="256" t="s">
        <v>160</v>
      </c>
      <c r="H198" s="257">
        <v>2</v>
      </c>
      <c r="I198" s="258"/>
      <c r="J198" s="259">
        <f>ROUND(I198*H198,2)</f>
        <v>0</v>
      </c>
      <c r="K198" s="260"/>
      <c r="L198" s="261"/>
      <c r="M198" s="262" t="s">
        <v>1</v>
      </c>
      <c r="N198" s="263" t="s">
        <v>40</v>
      </c>
      <c r="O198" s="90"/>
      <c r="P198" s="222">
        <f>O198*H198</f>
        <v>0</v>
      </c>
      <c r="Q198" s="222">
        <v>0.048300000000000003</v>
      </c>
      <c r="R198" s="222">
        <f>Q198*H198</f>
        <v>0.096600000000000005</v>
      </c>
      <c r="S198" s="222">
        <v>0</v>
      </c>
      <c r="T198" s="22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4" t="s">
        <v>170</v>
      </c>
      <c r="AT198" s="224" t="s">
        <v>189</v>
      </c>
      <c r="AU198" s="224" t="s">
        <v>85</v>
      </c>
      <c r="AY198" s="16" t="s">
        <v>123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6" t="s">
        <v>80</v>
      </c>
      <c r="BK198" s="225">
        <f>ROUND(I198*H198,2)</f>
        <v>0</v>
      </c>
      <c r="BL198" s="16" t="s">
        <v>129</v>
      </c>
      <c r="BM198" s="224" t="s">
        <v>253</v>
      </c>
    </row>
    <row r="199" s="2" customFormat="1">
      <c r="A199" s="37"/>
      <c r="B199" s="38"/>
      <c r="C199" s="39"/>
      <c r="D199" s="226" t="s">
        <v>131</v>
      </c>
      <c r="E199" s="39"/>
      <c r="F199" s="227" t="s">
        <v>252</v>
      </c>
      <c r="G199" s="39"/>
      <c r="H199" s="39"/>
      <c r="I199" s="228"/>
      <c r="J199" s="39"/>
      <c r="K199" s="39"/>
      <c r="L199" s="43"/>
      <c r="M199" s="229"/>
      <c r="N199" s="230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131</v>
      </c>
      <c r="AU199" s="16" t="s">
        <v>85</v>
      </c>
    </row>
    <row r="200" s="13" customFormat="1">
      <c r="A200" s="13"/>
      <c r="B200" s="231"/>
      <c r="C200" s="232"/>
      <c r="D200" s="226" t="s">
        <v>142</v>
      </c>
      <c r="E200" s="233" t="s">
        <v>1</v>
      </c>
      <c r="F200" s="234" t="s">
        <v>254</v>
      </c>
      <c r="G200" s="232"/>
      <c r="H200" s="235">
        <v>2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142</v>
      </c>
      <c r="AU200" s="241" t="s">
        <v>85</v>
      </c>
      <c r="AV200" s="13" t="s">
        <v>85</v>
      </c>
      <c r="AW200" s="13" t="s">
        <v>32</v>
      </c>
      <c r="AX200" s="13" t="s">
        <v>80</v>
      </c>
      <c r="AY200" s="241" t="s">
        <v>123</v>
      </c>
    </row>
    <row r="201" s="2" customFormat="1" ht="24.15" customHeight="1">
      <c r="A201" s="37"/>
      <c r="B201" s="38"/>
      <c r="C201" s="253" t="s">
        <v>255</v>
      </c>
      <c r="D201" s="253" t="s">
        <v>189</v>
      </c>
      <c r="E201" s="254" t="s">
        <v>256</v>
      </c>
      <c r="F201" s="255" t="s">
        <v>257</v>
      </c>
      <c r="G201" s="256" t="s">
        <v>160</v>
      </c>
      <c r="H201" s="257">
        <v>2</v>
      </c>
      <c r="I201" s="258"/>
      <c r="J201" s="259">
        <f>ROUND(I201*H201,2)</f>
        <v>0</v>
      </c>
      <c r="K201" s="260"/>
      <c r="L201" s="261"/>
      <c r="M201" s="262" t="s">
        <v>1</v>
      </c>
      <c r="N201" s="263" t="s">
        <v>40</v>
      </c>
      <c r="O201" s="90"/>
      <c r="P201" s="222">
        <f>O201*H201</f>
        <v>0</v>
      </c>
      <c r="Q201" s="222">
        <v>0.065670000000000006</v>
      </c>
      <c r="R201" s="222">
        <f>Q201*H201</f>
        <v>0.13134000000000001</v>
      </c>
      <c r="S201" s="222">
        <v>0</v>
      </c>
      <c r="T201" s="22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4" t="s">
        <v>170</v>
      </c>
      <c r="AT201" s="224" t="s">
        <v>189</v>
      </c>
      <c r="AU201" s="224" t="s">
        <v>85</v>
      </c>
      <c r="AY201" s="16" t="s">
        <v>123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6" t="s">
        <v>80</v>
      </c>
      <c r="BK201" s="225">
        <f>ROUND(I201*H201,2)</f>
        <v>0</v>
      </c>
      <c r="BL201" s="16" t="s">
        <v>129</v>
      </c>
      <c r="BM201" s="224" t="s">
        <v>258</v>
      </c>
    </row>
    <row r="202" s="2" customFormat="1">
      <c r="A202" s="37"/>
      <c r="B202" s="38"/>
      <c r="C202" s="39"/>
      <c r="D202" s="226" t="s">
        <v>131</v>
      </c>
      <c r="E202" s="39"/>
      <c r="F202" s="227" t="s">
        <v>257</v>
      </c>
      <c r="G202" s="39"/>
      <c r="H202" s="39"/>
      <c r="I202" s="228"/>
      <c r="J202" s="39"/>
      <c r="K202" s="39"/>
      <c r="L202" s="43"/>
      <c r="M202" s="229"/>
      <c r="N202" s="230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131</v>
      </c>
      <c r="AU202" s="16" t="s">
        <v>85</v>
      </c>
    </row>
    <row r="203" s="13" customFormat="1">
      <c r="A203" s="13"/>
      <c r="B203" s="231"/>
      <c r="C203" s="232"/>
      <c r="D203" s="226" t="s">
        <v>142</v>
      </c>
      <c r="E203" s="233" t="s">
        <v>1</v>
      </c>
      <c r="F203" s="234" t="s">
        <v>259</v>
      </c>
      <c r="G203" s="232"/>
      <c r="H203" s="235">
        <v>1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142</v>
      </c>
      <c r="AU203" s="241" t="s">
        <v>85</v>
      </c>
      <c r="AV203" s="13" t="s">
        <v>85</v>
      </c>
      <c r="AW203" s="13" t="s">
        <v>32</v>
      </c>
      <c r="AX203" s="13" t="s">
        <v>75</v>
      </c>
      <c r="AY203" s="241" t="s">
        <v>123</v>
      </c>
    </row>
    <row r="204" s="13" customFormat="1">
      <c r="A204" s="13"/>
      <c r="B204" s="231"/>
      <c r="C204" s="232"/>
      <c r="D204" s="226" t="s">
        <v>142</v>
      </c>
      <c r="E204" s="233" t="s">
        <v>1</v>
      </c>
      <c r="F204" s="234" t="s">
        <v>260</v>
      </c>
      <c r="G204" s="232"/>
      <c r="H204" s="235">
        <v>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142</v>
      </c>
      <c r="AU204" s="241" t="s">
        <v>85</v>
      </c>
      <c r="AV204" s="13" t="s">
        <v>85</v>
      </c>
      <c r="AW204" s="13" t="s">
        <v>32</v>
      </c>
      <c r="AX204" s="13" t="s">
        <v>75</v>
      </c>
      <c r="AY204" s="241" t="s">
        <v>123</v>
      </c>
    </row>
    <row r="205" s="14" customFormat="1">
      <c r="A205" s="14"/>
      <c r="B205" s="242"/>
      <c r="C205" s="243"/>
      <c r="D205" s="226" t="s">
        <v>142</v>
      </c>
      <c r="E205" s="244" t="s">
        <v>1</v>
      </c>
      <c r="F205" s="245" t="s">
        <v>156</v>
      </c>
      <c r="G205" s="243"/>
      <c r="H205" s="246">
        <v>2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142</v>
      </c>
      <c r="AU205" s="252" t="s">
        <v>85</v>
      </c>
      <c r="AV205" s="14" t="s">
        <v>129</v>
      </c>
      <c r="AW205" s="14" t="s">
        <v>32</v>
      </c>
      <c r="AX205" s="14" t="s">
        <v>80</v>
      </c>
      <c r="AY205" s="252" t="s">
        <v>123</v>
      </c>
    </row>
    <row r="206" s="2" customFormat="1" ht="16.5" customHeight="1">
      <c r="A206" s="37"/>
      <c r="B206" s="38"/>
      <c r="C206" s="253" t="s">
        <v>261</v>
      </c>
      <c r="D206" s="253" t="s">
        <v>189</v>
      </c>
      <c r="E206" s="254" t="s">
        <v>262</v>
      </c>
      <c r="F206" s="255" t="s">
        <v>263</v>
      </c>
      <c r="G206" s="256" t="s">
        <v>160</v>
      </c>
      <c r="H206" s="257">
        <v>1</v>
      </c>
      <c r="I206" s="258"/>
      <c r="J206" s="259">
        <f>ROUND(I206*H206,2)</f>
        <v>0</v>
      </c>
      <c r="K206" s="260"/>
      <c r="L206" s="261"/>
      <c r="M206" s="262" t="s">
        <v>1</v>
      </c>
      <c r="N206" s="263" t="s">
        <v>40</v>
      </c>
      <c r="O206" s="90"/>
      <c r="P206" s="222">
        <f>O206*H206</f>
        <v>0</v>
      </c>
      <c r="Q206" s="222">
        <v>0.080000000000000002</v>
      </c>
      <c r="R206" s="222">
        <f>Q206*H206</f>
        <v>0.080000000000000002</v>
      </c>
      <c r="S206" s="222">
        <v>0</v>
      </c>
      <c r="T206" s="22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4" t="s">
        <v>170</v>
      </c>
      <c r="AT206" s="224" t="s">
        <v>189</v>
      </c>
      <c r="AU206" s="224" t="s">
        <v>85</v>
      </c>
      <c r="AY206" s="16" t="s">
        <v>123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6" t="s">
        <v>80</v>
      </c>
      <c r="BK206" s="225">
        <f>ROUND(I206*H206,2)</f>
        <v>0</v>
      </c>
      <c r="BL206" s="16" t="s">
        <v>129</v>
      </c>
      <c r="BM206" s="224" t="s">
        <v>264</v>
      </c>
    </row>
    <row r="207" s="2" customFormat="1">
      <c r="A207" s="37"/>
      <c r="B207" s="38"/>
      <c r="C207" s="39"/>
      <c r="D207" s="226" t="s">
        <v>131</v>
      </c>
      <c r="E207" s="39"/>
      <c r="F207" s="227" t="s">
        <v>263</v>
      </c>
      <c r="G207" s="39"/>
      <c r="H207" s="39"/>
      <c r="I207" s="228"/>
      <c r="J207" s="39"/>
      <c r="K207" s="39"/>
      <c r="L207" s="43"/>
      <c r="M207" s="229"/>
      <c r="N207" s="230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131</v>
      </c>
      <c r="AU207" s="16" t="s">
        <v>85</v>
      </c>
    </row>
    <row r="208" s="13" customFormat="1">
      <c r="A208" s="13"/>
      <c r="B208" s="231"/>
      <c r="C208" s="232"/>
      <c r="D208" s="226" t="s">
        <v>142</v>
      </c>
      <c r="E208" s="233" t="s">
        <v>1</v>
      </c>
      <c r="F208" s="234" t="s">
        <v>265</v>
      </c>
      <c r="G208" s="232"/>
      <c r="H208" s="235">
        <v>1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142</v>
      </c>
      <c r="AU208" s="241" t="s">
        <v>85</v>
      </c>
      <c r="AV208" s="13" t="s">
        <v>85</v>
      </c>
      <c r="AW208" s="13" t="s">
        <v>32</v>
      </c>
      <c r="AX208" s="13" t="s">
        <v>80</v>
      </c>
      <c r="AY208" s="241" t="s">
        <v>123</v>
      </c>
    </row>
    <row r="209" s="2" customFormat="1" ht="33" customHeight="1">
      <c r="A209" s="37"/>
      <c r="B209" s="38"/>
      <c r="C209" s="212" t="s">
        <v>266</v>
      </c>
      <c r="D209" s="212" t="s">
        <v>125</v>
      </c>
      <c r="E209" s="213" t="s">
        <v>267</v>
      </c>
      <c r="F209" s="214" t="s">
        <v>268</v>
      </c>
      <c r="G209" s="215" t="s">
        <v>160</v>
      </c>
      <c r="H209" s="216">
        <v>191</v>
      </c>
      <c r="I209" s="217"/>
      <c r="J209" s="218">
        <f>ROUND(I209*H209,2)</f>
        <v>0</v>
      </c>
      <c r="K209" s="219"/>
      <c r="L209" s="43"/>
      <c r="M209" s="220" t="s">
        <v>1</v>
      </c>
      <c r="N209" s="221" t="s">
        <v>40</v>
      </c>
      <c r="O209" s="90"/>
      <c r="P209" s="222">
        <f>O209*H209</f>
        <v>0</v>
      </c>
      <c r="Q209" s="222">
        <v>0.14041999999999999</v>
      </c>
      <c r="R209" s="222">
        <f>Q209*H209</f>
        <v>26.820219999999999</v>
      </c>
      <c r="S209" s="222">
        <v>0</v>
      </c>
      <c r="T209" s="22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4" t="s">
        <v>129</v>
      </c>
      <c r="AT209" s="224" t="s">
        <v>125</v>
      </c>
      <c r="AU209" s="224" t="s">
        <v>85</v>
      </c>
      <c r="AY209" s="16" t="s">
        <v>123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6" t="s">
        <v>80</v>
      </c>
      <c r="BK209" s="225">
        <f>ROUND(I209*H209,2)</f>
        <v>0</v>
      </c>
      <c r="BL209" s="16" t="s">
        <v>129</v>
      </c>
      <c r="BM209" s="224" t="s">
        <v>269</v>
      </c>
    </row>
    <row r="210" s="2" customFormat="1">
      <c r="A210" s="37"/>
      <c r="B210" s="38"/>
      <c r="C210" s="39"/>
      <c r="D210" s="226" t="s">
        <v>131</v>
      </c>
      <c r="E210" s="39"/>
      <c r="F210" s="227" t="s">
        <v>270</v>
      </c>
      <c r="G210" s="39"/>
      <c r="H210" s="39"/>
      <c r="I210" s="228"/>
      <c r="J210" s="39"/>
      <c r="K210" s="39"/>
      <c r="L210" s="43"/>
      <c r="M210" s="229"/>
      <c r="N210" s="230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131</v>
      </c>
      <c r="AU210" s="16" t="s">
        <v>85</v>
      </c>
    </row>
    <row r="211" s="2" customFormat="1" ht="16.5" customHeight="1">
      <c r="A211" s="37"/>
      <c r="B211" s="38"/>
      <c r="C211" s="253" t="s">
        <v>271</v>
      </c>
      <c r="D211" s="253" t="s">
        <v>189</v>
      </c>
      <c r="E211" s="254" t="s">
        <v>272</v>
      </c>
      <c r="F211" s="255" t="s">
        <v>273</v>
      </c>
      <c r="G211" s="256" t="s">
        <v>160</v>
      </c>
      <c r="H211" s="257">
        <v>191</v>
      </c>
      <c r="I211" s="258"/>
      <c r="J211" s="259">
        <f>ROUND(I211*H211,2)</f>
        <v>0</v>
      </c>
      <c r="K211" s="260"/>
      <c r="L211" s="261"/>
      <c r="M211" s="262" t="s">
        <v>1</v>
      </c>
      <c r="N211" s="263" t="s">
        <v>40</v>
      </c>
      <c r="O211" s="90"/>
      <c r="P211" s="222">
        <f>O211*H211</f>
        <v>0</v>
      </c>
      <c r="Q211" s="222">
        <v>0.045999999999999999</v>
      </c>
      <c r="R211" s="222">
        <f>Q211*H211</f>
        <v>8.7859999999999996</v>
      </c>
      <c r="S211" s="222">
        <v>0</v>
      </c>
      <c r="T211" s="22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4" t="s">
        <v>170</v>
      </c>
      <c r="AT211" s="224" t="s">
        <v>189</v>
      </c>
      <c r="AU211" s="224" t="s">
        <v>85</v>
      </c>
      <c r="AY211" s="16" t="s">
        <v>123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6" t="s">
        <v>80</v>
      </c>
      <c r="BK211" s="225">
        <f>ROUND(I211*H211,2)</f>
        <v>0</v>
      </c>
      <c r="BL211" s="16" t="s">
        <v>129</v>
      </c>
      <c r="BM211" s="224" t="s">
        <v>274</v>
      </c>
    </row>
    <row r="212" s="2" customFormat="1">
      <c r="A212" s="37"/>
      <c r="B212" s="38"/>
      <c r="C212" s="39"/>
      <c r="D212" s="226" t="s">
        <v>131</v>
      </c>
      <c r="E212" s="39"/>
      <c r="F212" s="227" t="s">
        <v>273</v>
      </c>
      <c r="G212" s="39"/>
      <c r="H212" s="39"/>
      <c r="I212" s="228"/>
      <c r="J212" s="39"/>
      <c r="K212" s="39"/>
      <c r="L212" s="43"/>
      <c r="M212" s="229"/>
      <c r="N212" s="230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131</v>
      </c>
      <c r="AU212" s="16" t="s">
        <v>85</v>
      </c>
    </row>
    <row r="213" s="13" customFormat="1">
      <c r="A213" s="13"/>
      <c r="B213" s="231"/>
      <c r="C213" s="232"/>
      <c r="D213" s="226" t="s">
        <v>142</v>
      </c>
      <c r="E213" s="233" t="s">
        <v>1</v>
      </c>
      <c r="F213" s="234" t="s">
        <v>275</v>
      </c>
      <c r="G213" s="232"/>
      <c r="H213" s="235">
        <v>191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142</v>
      </c>
      <c r="AU213" s="241" t="s">
        <v>85</v>
      </c>
      <c r="AV213" s="13" t="s">
        <v>85</v>
      </c>
      <c r="AW213" s="13" t="s">
        <v>32</v>
      </c>
      <c r="AX213" s="13" t="s">
        <v>80</v>
      </c>
      <c r="AY213" s="241" t="s">
        <v>123</v>
      </c>
    </row>
    <row r="214" s="2" customFormat="1" ht="24.15" customHeight="1">
      <c r="A214" s="37"/>
      <c r="B214" s="38"/>
      <c r="C214" s="212" t="s">
        <v>276</v>
      </c>
      <c r="D214" s="212" t="s">
        <v>125</v>
      </c>
      <c r="E214" s="213" t="s">
        <v>277</v>
      </c>
      <c r="F214" s="214" t="s">
        <v>278</v>
      </c>
      <c r="G214" s="215" t="s">
        <v>160</v>
      </c>
      <c r="H214" s="216">
        <v>6</v>
      </c>
      <c r="I214" s="217"/>
      <c r="J214" s="218">
        <f>ROUND(I214*H214,2)</f>
        <v>0</v>
      </c>
      <c r="K214" s="219"/>
      <c r="L214" s="43"/>
      <c r="M214" s="220" t="s">
        <v>1</v>
      </c>
      <c r="N214" s="221" t="s">
        <v>40</v>
      </c>
      <c r="O214" s="90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4" t="s">
        <v>129</v>
      </c>
      <c r="AT214" s="224" t="s">
        <v>125</v>
      </c>
      <c r="AU214" s="224" t="s">
        <v>85</v>
      </c>
      <c r="AY214" s="16" t="s">
        <v>123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6" t="s">
        <v>80</v>
      </c>
      <c r="BK214" s="225">
        <f>ROUND(I214*H214,2)</f>
        <v>0</v>
      </c>
      <c r="BL214" s="16" t="s">
        <v>129</v>
      </c>
      <c r="BM214" s="224" t="s">
        <v>279</v>
      </c>
    </row>
    <row r="215" s="2" customFormat="1">
      <c r="A215" s="37"/>
      <c r="B215" s="38"/>
      <c r="C215" s="39"/>
      <c r="D215" s="226" t="s">
        <v>131</v>
      </c>
      <c r="E215" s="39"/>
      <c r="F215" s="227" t="s">
        <v>280</v>
      </c>
      <c r="G215" s="39"/>
      <c r="H215" s="39"/>
      <c r="I215" s="228"/>
      <c r="J215" s="39"/>
      <c r="K215" s="39"/>
      <c r="L215" s="43"/>
      <c r="M215" s="229"/>
      <c r="N215" s="230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131</v>
      </c>
      <c r="AU215" s="16" t="s">
        <v>85</v>
      </c>
    </row>
    <row r="216" s="13" customFormat="1">
      <c r="A216" s="13"/>
      <c r="B216" s="231"/>
      <c r="C216" s="232"/>
      <c r="D216" s="226" t="s">
        <v>142</v>
      </c>
      <c r="E216" s="233" t="s">
        <v>1</v>
      </c>
      <c r="F216" s="234" t="s">
        <v>233</v>
      </c>
      <c r="G216" s="232"/>
      <c r="H216" s="235">
        <v>6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142</v>
      </c>
      <c r="AU216" s="241" t="s">
        <v>85</v>
      </c>
      <c r="AV216" s="13" t="s">
        <v>85</v>
      </c>
      <c r="AW216" s="13" t="s">
        <v>32</v>
      </c>
      <c r="AX216" s="13" t="s">
        <v>80</v>
      </c>
      <c r="AY216" s="241" t="s">
        <v>123</v>
      </c>
    </row>
    <row r="217" s="2" customFormat="1" ht="24.15" customHeight="1">
      <c r="A217" s="37"/>
      <c r="B217" s="38"/>
      <c r="C217" s="212" t="s">
        <v>281</v>
      </c>
      <c r="D217" s="212" t="s">
        <v>125</v>
      </c>
      <c r="E217" s="213" t="s">
        <v>282</v>
      </c>
      <c r="F217" s="214" t="s">
        <v>283</v>
      </c>
      <c r="G217" s="215" t="s">
        <v>160</v>
      </c>
      <c r="H217" s="216">
        <v>16.5</v>
      </c>
      <c r="I217" s="217"/>
      <c r="J217" s="218">
        <f>ROUND(I217*H217,2)</f>
        <v>0</v>
      </c>
      <c r="K217" s="219"/>
      <c r="L217" s="43"/>
      <c r="M217" s="220" t="s">
        <v>1</v>
      </c>
      <c r="N217" s="221" t="s">
        <v>40</v>
      </c>
      <c r="O217" s="90"/>
      <c r="P217" s="222">
        <f>O217*H217</f>
        <v>0</v>
      </c>
      <c r="Q217" s="222">
        <v>8.0000000000000007E-05</v>
      </c>
      <c r="R217" s="222">
        <f>Q217*H217</f>
        <v>0.0013200000000000002</v>
      </c>
      <c r="S217" s="222">
        <v>0</v>
      </c>
      <c r="T217" s="22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4" t="s">
        <v>129</v>
      </c>
      <c r="AT217" s="224" t="s">
        <v>125</v>
      </c>
      <c r="AU217" s="224" t="s">
        <v>85</v>
      </c>
      <c r="AY217" s="16" t="s">
        <v>123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6" t="s">
        <v>80</v>
      </c>
      <c r="BK217" s="225">
        <f>ROUND(I217*H217,2)</f>
        <v>0</v>
      </c>
      <c r="BL217" s="16" t="s">
        <v>129</v>
      </c>
      <c r="BM217" s="224" t="s">
        <v>284</v>
      </c>
    </row>
    <row r="218" s="2" customFormat="1">
      <c r="A218" s="37"/>
      <c r="B218" s="38"/>
      <c r="C218" s="39"/>
      <c r="D218" s="226" t="s">
        <v>131</v>
      </c>
      <c r="E218" s="39"/>
      <c r="F218" s="227" t="s">
        <v>285</v>
      </c>
      <c r="G218" s="39"/>
      <c r="H218" s="39"/>
      <c r="I218" s="228"/>
      <c r="J218" s="39"/>
      <c r="K218" s="39"/>
      <c r="L218" s="43"/>
      <c r="M218" s="229"/>
      <c r="N218" s="230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131</v>
      </c>
      <c r="AU218" s="16" t="s">
        <v>85</v>
      </c>
    </row>
    <row r="219" s="13" customFormat="1">
      <c r="A219" s="13"/>
      <c r="B219" s="231"/>
      <c r="C219" s="232"/>
      <c r="D219" s="226" t="s">
        <v>142</v>
      </c>
      <c r="E219" s="233" t="s">
        <v>1</v>
      </c>
      <c r="F219" s="234" t="s">
        <v>286</v>
      </c>
      <c r="G219" s="232"/>
      <c r="H219" s="235">
        <v>16.5</v>
      </c>
      <c r="I219" s="236"/>
      <c r="J219" s="232"/>
      <c r="K219" s="232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142</v>
      </c>
      <c r="AU219" s="241" t="s">
        <v>85</v>
      </c>
      <c r="AV219" s="13" t="s">
        <v>85</v>
      </c>
      <c r="AW219" s="13" t="s">
        <v>32</v>
      </c>
      <c r="AX219" s="13" t="s">
        <v>80</v>
      </c>
      <c r="AY219" s="241" t="s">
        <v>123</v>
      </c>
    </row>
    <row r="220" s="2" customFormat="1" ht="24.15" customHeight="1">
      <c r="A220" s="37"/>
      <c r="B220" s="38"/>
      <c r="C220" s="212" t="s">
        <v>287</v>
      </c>
      <c r="D220" s="212" t="s">
        <v>125</v>
      </c>
      <c r="E220" s="213" t="s">
        <v>288</v>
      </c>
      <c r="F220" s="214" t="s">
        <v>289</v>
      </c>
      <c r="G220" s="215" t="s">
        <v>290</v>
      </c>
      <c r="H220" s="216">
        <v>1</v>
      </c>
      <c r="I220" s="217"/>
      <c r="J220" s="218">
        <f>ROUND(I220*H220,2)</f>
        <v>0</v>
      </c>
      <c r="K220" s="219"/>
      <c r="L220" s="43"/>
      <c r="M220" s="220" t="s">
        <v>1</v>
      </c>
      <c r="N220" s="221" t="s">
        <v>40</v>
      </c>
      <c r="O220" s="90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4" t="s">
        <v>129</v>
      </c>
      <c r="AT220" s="224" t="s">
        <v>125</v>
      </c>
      <c r="AU220" s="224" t="s">
        <v>85</v>
      </c>
      <c r="AY220" s="16" t="s">
        <v>123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6" t="s">
        <v>80</v>
      </c>
      <c r="BK220" s="225">
        <f>ROUND(I220*H220,2)</f>
        <v>0</v>
      </c>
      <c r="BL220" s="16" t="s">
        <v>129</v>
      </c>
      <c r="BM220" s="224" t="s">
        <v>291</v>
      </c>
    </row>
    <row r="221" s="2" customFormat="1">
      <c r="A221" s="37"/>
      <c r="B221" s="38"/>
      <c r="C221" s="39"/>
      <c r="D221" s="226" t="s">
        <v>131</v>
      </c>
      <c r="E221" s="39"/>
      <c r="F221" s="227" t="s">
        <v>289</v>
      </c>
      <c r="G221" s="39"/>
      <c r="H221" s="39"/>
      <c r="I221" s="228"/>
      <c r="J221" s="39"/>
      <c r="K221" s="39"/>
      <c r="L221" s="43"/>
      <c r="M221" s="229"/>
      <c r="N221" s="230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131</v>
      </c>
      <c r="AU221" s="16" t="s">
        <v>85</v>
      </c>
    </row>
    <row r="222" s="2" customFormat="1" ht="16.5" customHeight="1">
      <c r="A222" s="37"/>
      <c r="B222" s="38"/>
      <c r="C222" s="212" t="s">
        <v>292</v>
      </c>
      <c r="D222" s="212" t="s">
        <v>125</v>
      </c>
      <c r="E222" s="213" t="s">
        <v>293</v>
      </c>
      <c r="F222" s="214" t="s">
        <v>294</v>
      </c>
      <c r="G222" s="215" t="s">
        <v>290</v>
      </c>
      <c r="H222" s="216">
        <v>1</v>
      </c>
      <c r="I222" s="217"/>
      <c r="J222" s="218">
        <f>ROUND(I222*H222,2)</f>
        <v>0</v>
      </c>
      <c r="K222" s="219"/>
      <c r="L222" s="43"/>
      <c r="M222" s="220" t="s">
        <v>1</v>
      </c>
      <c r="N222" s="221" t="s">
        <v>40</v>
      </c>
      <c r="O222" s="90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4" t="s">
        <v>129</v>
      </c>
      <c r="AT222" s="224" t="s">
        <v>125</v>
      </c>
      <c r="AU222" s="224" t="s">
        <v>85</v>
      </c>
      <c r="AY222" s="16" t="s">
        <v>123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6" t="s">
        <v>80</v>
      </c>
      <c r="BK222" s="225">
        <f>ROUND(I222*H222,2)</f>
        <v>0</v>
      </c>
      <c r="BL222" s="16" t="s">
        <v>129</v>
      </c>
      <c r="BM222" s="224" t="s">
        <v>295</v>
      </c>
    </row>
    <row r="223" s="2" customFormat="1">
      <c r="A223" s="37"/>
      <c r="B223" s="38"/>
      <c r="C223" s="39"/>
      <c r="D223" s="226" t="s">
        <v>131</v>
      </c>
      <c r="E223" s="39"/>
      <c r="F223" s="227" t="s">
        <v>294</v>
      </c>
      <c r="G223" s="39"/>
      <c r="H223" s="39"/>
      <c r="I223" s="228"/>
      <c r="J223" s="39"/>
      <c r="K223" s="39"/>
      <c r="L223" s="43"/>
      <c r="M223" s="229"/>
      <c r="N223" s="230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131</v>
      </c>
      <c r="AU223" s="16" t="s">
        <v>85</v>
      </c>
    </row>
    <row r="224" s="12" customFormat="1" ht="22.8" customHeight="1">
      <c r="A224" s="12"/>
      <c r="B224" s="196"/>
      <c r="C224" s="197"/>
      <c r="D224" s="198" t="s">
        <v>74</v>
      </c>
      <c r="E224" s="210" t="s">
        <v>296</v>
      </c>
      <c r="F224" s="210" t="s">
        <v>297</v>
      </c>
      <c r="G224" s="197"/>
      <c r="H224" s="197"/>
      <c r="I224" s="200"/>
      <c r="J224" s="211">
        <f>BK224</f>
        <v>0</v>
      </c>
      <c r="K224" s="197"/>
      <c r="L224" s="202"/>
      <c r="M224" s="203"/>
      <c r="N224" s="204"/>
      <c r="O224" s="204"/>
      <c r="P224" s="205">
        <f>SUM(P225:P241)</f>
        <v>0</v>
      </c>
      <c r="Q224" s="204"/>
      <c r="R224" s="205">
        <f>SUM(R225:R241)</f>
        <v>0</v>
      </c>
      <c r="S224" s="204"/>
      <c r="T224" s="206">
        <f>SUM(T225:T241)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7" t="s">
        <v>80</v>
      </c>
      <c r="AT224" s="208" t="s">
        <v>74</v>
      </c>
      <c r="AU224" s="208" t="s">
        <v>80</v>
      </c>
      <c r="AY224" s="207" t="s">
        <v>123</v>
      </c>
      <c r="BK224" s="209">
        <f>SUM(BK225:BK241)</f>
        <v>0</v>
      </c>
    </row>
    <row r="225" s="2" customFormat="1" ht="16.5" customHeight="1">
      <c r="A225" s="37"/>
      <c r="B225" s="38"/>
      <c r="C225" s="212" t="s">
        <v>298</v>
      </c>
      <c r="D225" s="212" t="s">
        <v>125</v>
      </c>
      <c r="E225" s="213" t="s">
        <v>299</v>
      </c>
      <c r="F225" s="214" t="s">
        <v>300</v>
      </c>
      <c r="G225" s="215" t="s">
        <v>301</v>
      </c>
      <c r="H225" s="216">
        <v>683.25400000000002</v>
      </c>
      <c r="I225" s="217"/>
      <c r="J225" s="218">
        <f>ROUND(I225*H225,2)</f>
        <v>0</v>
      </c>
      <c r="K225" s="219"/>
      <c r="L225" s="43"/>
      <c r="M225" s="220" t="s">
        <v>1</v>
      </c>
      <c r="N225" s="221" t="s">
        <v>40</v>
      </c>
      <c r="O225" s="90"/>
      <c r="P225" s="222">
        <f>O225*H225</f>
        <v>0</v>
      </c>
      <c r="Q225" s="222">
        <v>0</v>
      </c>
      <c r="R225" s="222">
        <f>Q225*H225</f>
        <v>0</v>
      </c>
      <c r="S225" s="222">
        <v>0</v>
      </c>
      <c r="T225" s="22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4" t="s">
        <v>129</v>
      </c>
      <c r="AT225" s="224" t="s">
        <v>125</v>
      </c>
      <c r="AU225" s="224" t="s">
        <v>85</v>
      </c>
      <c r="AY225" s="16" t="s">
        <v>123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6" t="s">
        <v>80</v>
      </c>
      <c r="BK225" s="225">
        <f>ROUND(I225*H225,2)</f>
        <v>0</v>
      </c>
      <c r="BL225" s="16" t="s">
        <v>129</v>
      </c>
      <c r="BM225" s="224" t="s">
        <v>302</v>
      </c>
    </row>
    <row r="226" s="2" customFormat="1">
      <c r="A226" s="37"/>
      <c r="B226" s="38"/>
      <c r="C226" s="39"/>
      <c r="D226" s="226" t="s">
        <v>131</v>
      </c>
      <c r="E226" s="39"/>
      <c r="F226" s="227" t="s">
        <v>303</v>
      </c>
      <c r="G226" s="39"/>
      <c r="H226" s="39"/>
      <c r="I226" s="228"/>
      <c r="J226" s="39"/>
      <c r="K226" s="39"/>
      <c r="L226" s="43"/>
      <c r="M226" s="229"/>
      <c r="N226" s="230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131</v>
      </c>
      <c r="AU226" s="16" t="s">
        <v>85</v>
      </c>
    </row>
    <row r="227" s="13" customFormat="1">
      <c r="A227" s="13"/>
      <c r="B227" s="231"/>
      <c r="C227" s="232"/>
      <c r="D227" s="226" t="s">
        <v>142</v>
      </c>
      <c r="E227" s="233" t="s">
        <v>1</v>
      </c>
      <c r="F227" s="234" t="s">
        <v>304</v>
      </c>
      <c r="G227" s="232"/>
      <c r="H227" s="235">
        <v>683.25400000000002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142</v>
      </c>
      <c r="AU227" s="241" t="s">
        <v>85</v>
      </c>
      <c r="AV227" s="13" t="s">
        <v>85</v>
      </c>
      <c r="AW227" s="13" t="s">
        <v>32</v>
      </c>
      <c r="AX227" s="13" t="s">
        <v>80</v>
      </c>
      <c r="AY227" s="241" t="s">
        <v>123</v>
      </c>
    </row>
    <row r="228" s="2" customFormat="1" ht="16.5" customHeight="1">
      <c r="A228" s="37"/>
      <c r="B228" s="38"/>
      <c r="C228" s="212" t="s">
        <v>305</v>
      </c>
      <c r="D228" s="212" t="s">
        <v>125</v>
      </c>
      <c r="E228" s="213" t="s">
        <v>306</v>
      </c>
      <c r="F228" s="214" t="s">
        <v>300</v>
      </c>
      <c r="G228" s="215" t="s">
        <v>301</v>
      </c>
      <c r="H228" s="216">
        <v>153.364</v>
      </c>
      <c r="I228" s="217"/>
      <c r="J228" s="218">
        <f>ROUND(I228*H228,2)</f>
        <v>0</v>
      </c>
      <c r="K228" s="219"/>
      <c r="L228" s="43"/>
      <c r="M228" s="220" t="s">
        <v>1</v>
      </c>
      <c r="N228" s="221" t="s">
        <v>40</v>
      </c>
      <c r="O228" s="90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4" t="s">
        <v>129</v>
      </c>
      <c r="AT228" s="224" t="s">
        <v>125</v>
      </c>
      <c r="AU228" s="224" t="s">
        <v>85</v>
      </c>
      <c r="AY228" s="16" t="s">
        <v>123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6" t="s">
        <v>80</v>
      </c>
      <c r="BK228" s="225">
        <f>ROUND(I228*H228,2)</f>
        <v>0</v>
      </c>
      <c r="BL228" s="16" t="s">
        <v>129</v>
      </c>
      <c r="BM228" s="224" t="s">
        <v>307</v>
      </c>
    </row>
    <row r="229" s="2" customFormat="1">
      <c r="A229" s="37"/>
      <c r="B229" s="38"/>
      <c r="C229" s="39"/>
      <c r="D229" s="226" t="s">
        <v>131</v>
      </c>
      <c r="E229" s="39"/>
      <c r="F229" s="227" t="s">
        <v>303</v>
      </c>
      <c r="G229" s="39"/>
      <c r="H229" s="39"/>
      <c r="I229" s="228"/>
      <c r="J229" s="39"/>
      <c r="K229" s="39"/>
      <c r="L229" s="43"/>
      <c r="M229" s="229"/>
      <c r="N229" s="230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131</v>
      </c>
      <c r="AU229" s="16" t="s">
        <v>85</v>
      </c>
    </row>
    <row r="230" s="13" customFormat="1">
      <c r="A230" s="13"/>
      <c r="B230" s="231"/>
      <c r="C230" s="232"/>
      <c r="D230" s="226" t="s">
        <v>142</v>
      </c>
      <c r="E230" s="233" t="s">
        <v>1</v>
      </c>
      <c r="F230" s="234" t="s">
        <v>308</v>
      </c>
      <c r="G230" s="232"/>
      <c r="H230" s="235">
        <v>153.364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142</v>
      </c>
      <c r="AU230" s="241" t="s">
        <v>85</v>
      </c>
      <c r="AV230" s="13" t="s">
        <v>85</v>
      </c>
      <c r="AW230" s="13" t="s">
        <v>32</v>
      </c>
      <c r="AX230" s="13" t="s">
        <v>80</v>
      </c>
      <c r="AY230" s="241" t="s">
        <v>123</v>
      </c>
    </row>
    <row r="231" s="2" customFormat="1" ht="24.15" customHeight="1">
      <c r="A231" s="37"/>
      <c r="B231" s="38"/>
      <c r="C231" s="212" t="s">
        <v>309</v>
      </c>
      <c r="D231" s="212" t="s">
        <v>125</v>
      </c>
      <c r="E231" s="213" t="s">
        <v>310</v>
      </c>
      <c r="F231" s="214" t="s">
        <v>311</v>
      </c>
      <c r="G231" s="215" t="s">
        <v>301</v>
      </c>
      <c r="H231" s="216">
        <v>1366.508</v>
      </c>
      <c r="I231" s="217"/>
      <c r="J231" s="218">
        <f>ROUND(I231*H231,2)</f>
        <v>0</v>
      </c>
      <c r="K231" s="219"/>
      <c r="L231" s="43"/>
      <c r="M231" s="220" t="s">
        <v>1</v>
      </c>
      <c r="N231" s="221" t="s">
        <v>40</v>
      </c>
      <c r="O231" s="90"/>
      <c r="P231" s="222">
        <f>O231*H231</f>
        <v>0</v>
      </c>
      <c r="Q231" s="222">
        <v>0</v>
      </c>
      <c r="R231" s="222">
        <f>Q231*H231</f>
        <v>0</v>
      </c>
      <c r="S231" s="222">
        <v>0</v>
      </c>
      <c r="T231" s="22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4" t="s">
        <v>129</v>
      </c>
      <c r="AT231" s="224" t="s">
        <v>125</v>
      </c>
      <c r="AU231" s="224" t="s">
        <v>85</v>
      </c>
      <c r="AY231" s="16" t="s">
        <v>123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6" t="s">
        <v>80</v>
      </c>
      <c r="BK231" s="225">
        <f>ROUND(I231*H231,2)</f>
        <v>0</v>
      </c>
      <c r="BL231" s="16" t="s">
        <v>129</v>
      </c>
      <c r="BM231" s="224" t="s">
        <v>312</v>
      </c>
    </row>
    <row r="232" s="2" customFormat="1">
      <c r="A232" s="37"/>
      <c r="B232" s="38"/>
      <c r="C232" s="39"/>
      <c r="D232" s="226" t="s">
        <v>131</v>
      </c>
      <c r="E232" s="39"/>
      <c r="F232" s="227" t="s">
        <v>313</v>
      </c>
      <c r="G232" s="39"/>
      <c r="H232" s="39"/>
      <c r="I232" s="228"/>
      <c r="J232" s="39"/>
      <c r="K232" s="39"/>
      <c r="L232" s="43"/>
      <c r="M232" s="229"/>
      <c r="N232" s="230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131</v>
      </c>
      <c r="AU232" s="16" t="s">
        <v>85</v>
      </c>
    </row>
    <row r="233" s="13" customFormat="1">
      <c r="A233" s="13"/>
      <c r="B233" s="231"/>
      <c r="C233" s="232"/>
      <c r="D233" s="226" t="s">
        <v>142</v>
      </c>
      <c r="E233" s="233" t="s">
        <v>1</v>
      </c>
      <c r="F233" s="234" t="s">
        <v>304</v>
      </c>
      <c r="G233" s="232"/>
      <c r="H233" s="235">
        <v>683.25400000000002</v>
      </c>
      <c r="I233" s="236"/>
      <c r="J233" s="232"/>
      <c r="K233" s="232"/>
      <c r="L233" s="237"/>
      <c r="M233" s="238"/>
      <c r="N233" s="239"/>
      <c r="O233" s="239"/>
      <c r="P233" s="239"/>
      <c r="Q233" s="239"/>
      <c r="R233" s="239"/>
      <c r="S233" s="239"/>
      <c r="T233" s="24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1" t="s">
        <v>142</v>
      </c>
      <c r="AU233" s="241" t="s">
        <v>85</v>
      </c>
      <c r="AV233" s="13" t="s">
        <v>85</v>
      </c>
      <c r="AW233" s="13" t="s">
        <v>32</v>
      </c>
      <c r="AX233" s="13" t="s">
        <v>80</v>
      </c>
      <c r="AY233" s="241" t="s">
        <v>123</v>
      </c>
    </row>
    <row r="234" s="13" customFormat="1">
      <c r="A234" s="13"/>
      <c r="B234" s="231"/>
      <c r="C234" s="232"/>
      <c r="D234" s="226" t="s">
        <v>142</v>
      </c>
      <c r="E234" s="232"/>
      <c r="F234" s="234" t="s">
        <v>314</v>
      </c>
      <c r="G234" s="232"/>
      <c r="H234" s="235">
        <v>1366.508</v>
      </c>
      <c r="I234" s="236"/>
      <c r="J234" s="232"/>
      <c r="K234" s="232"/>
      <c r="L234" s="237"/>
      <c r="M234" s="238"/>
      <c r="N234" s="239"/>
      <c r="O234" s="239"/>
      <c r="P234" s="239"/>
      <c r="Q234" s="239"/>
      <c r="R234" s="239"/>
      <c r="S234" s="239"/>
      <c r="T234" s="24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1" t="s">
        <v>142</v>
      </c>
      <c r="AU234" s="241" t="s">
        <v>85</v>
      </c>
      <c r="AV234" s="13" t="s">
        <v>85</v>
      </c>
      <c r="AW234" s="13" t="s">
        <v>4</v>
      </c>
      <c r="AX234" s="13" t="s">
        <v>80</v>
      </c>
      <c r="AY234" s="241" t="s">
        <v>123</v>
      </c>
    </row>
    <row r="235" s="2" customFormat="1" ht="24.15" customHeight="1">
      <c r="A235" s="37"/>
      <c r="B235" s="38"/>
      <c r="C235" s="212" t="s">
        <v>315</v>
      </c>
      <c r="D235" s="212" t="s">
        <v>125</v>
      </c>
      <c r="E235" s="213" t="s">
        <v>316</v>
      </c>
      <c r="F235" s="214" t="s">
        <v>311</v>
      </c>
      <c r="G235" s="215" t="s">
        <v>301</v>
      </c>
      <c r="H235" s="216">
        <v>306.72800000000001</v>
      </c>
      <c r="I235" s="217"/>
      <c r="J235" s="218">
        <f>ROUND(I235*H235,2)</f>
        <v>0</v>
      </c>
      <c r="K235" s="219"/>
      <c r="L235" s="43"/>
      <c r="M235" s="220" t="s">
        <v>1</v>
      </c>
      <c r="N235" s="221" t="s">
        <v>40</v>
      </c>
      <c r="O235" s="90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4" t="s">
        <v>129</v>
      </c>
      <c r="AT235" s="224" t="s">
        <v>125</v>
      </c>
      <c r="AU235" s="224" t="s">
        <v>85</v>
      </c>
      <c r="AY235" s="16" t="s">
        <v>123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6" t="s">
        <v>80</v>
      </c>
      <c r="BK235" s="225">
        <f>ROUND(I235*H235,2)</f>
        <v>0</v>
      </c>
      <c r="BL235" s="16" t="s">
        <v>129</v>
      </c>
      <c r="BM235" s="224" t="s">
        <v>317</v>
      </c>
    </row>
    <row r="236" s="2" customFormat="1">
      <c r="A236" s="37"/>
      <c r="B236" s="38"/>
      <c r="C236" s="39"/>
      <c r="D236" s="226" t="s">
        <v>131</v>
      </c>
      <c r="E236" s="39"/>
      <c r="F236" s="227" t="s">
        <v>313</v>
      </c>
      <c r="G236" s="39"/>
      <c r="H236" s="39"/>
      <c r="I236" s="228"/>
      <c r="J236" s="39"/>
      <c r="K236" s="39"/>
      <c r="L236" s="43"/>
      <c r="M236" s="229"/>
      <c r="N236" s="230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131</v>
      </c>
      <c r="AU236" s="16" t="s">
        <v>85</v>
      </c>
    </row>
    <row r="237" s="13" customFormat="1">
      <c r="A237" s="13"/>
      <c r="B237" s="231"/>
      <c r="C237" s="232"/>
      <c r="D237" s="226" t="s">
        <v>142</v>
      </c>
      <c r="E237" s="233" t="s">
        <v>1</v>
      </c>
      <c r="F237" s="234" t="s">
        <v>308</v>
      </c>
      <c r="G237" s="232"/>
      <c r="H237" s="235">
        <v>153.364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142</v>
      </c>
      <c r="AU237" s="241" t="s">
        <v>85</v>
      </c>
      <c r="AV237" s="13" t="s">
        <v>85</v>
      </c>
      <c r="AW237" s="13" t="s">
        <v>32</v>
      </c>
      <c r="AX237" s="13" t="s">
        <v>80</v>
      </c>
      <c r="AY237" s="241" t="s">
        <v>123</v>
      </c>
    </row>
    <row r="238" s="13" customFormat="1">
      <c r="A238" s="13"/>
      <c r="B238" s="231"/>
      <c r="C238" s="232"/>
      <c r="D238" s="226" t="s">
        <v>142</v>
      </c>
      <c r="E238" s="232"/>
      <c r="F238" s="234" t="s">
        <v>318</v>
      </c>
      <c r="G238" s="232"/>
      <c r="H238" s="235">
        <v>306.72800000000001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142</v>
      </c>
      <c r="AU238" s="241" t="s">
        <v>85</v>
      </c>
      <c r="AV238" s="13" t="s">
        <v>85</v>
      </c>
      <c r="AW238" s="13" t="s">
        <v>4</v>
      </c>
      <c r="AX238" s="13" t="s">
        <v>80</v>
      </c>
      <c r="AY238" s="241" t="s">
        <v>123</v>
      </c>
    </row>
    <row r="239" s="2" customFormat="1" ht="24.15" customHeight="1">
      <c r="A239" s="37"/>
      <c r="B239" s="38"/>
      <c r="C239" s="212" t="s">
        <v>319</v>
      </c>
      <c r="D239" s="212" t="s">
        <v>125</v>
      </c>
      <c r="E239" s="213" t="s">
        <v>320</v>
      </c>
      <c r="F239" s="214" t="s">
        <v>321</v>
      </c>
      <c r="G239" s="215" t="s">
        <v>301</v>
      </c>
      <c r="H239" s="216">
        <v>682.70399999999995</v>
      </c>
      <c r="I239" s="217"/>
      <c r="J239" s="218">
        <f>ROUND(I239*H239,2)</f>
        <v>0</v>
      </c>
      <c r="K239" s="219"/>
      <c r="L239" s="43"/>
      <c r="M239" s="220" t="s">
        <v>1</v>
      </c>
      <c r="N239" s="221" t="s">
        <v>40</v>
      </c>
      <c r="O239" s="90"/>
      <c r="P239" s="222">
        <f>O239*H239</f>
        <v>0</v>
      </c>
      <c r="Q239" s="222">
        <v>0</v>
      </c>
      <c r="R239" s="222">
        <f>Q239*H239</f>
        <v>0</v>
      </c>
      <c r="S239" s="222">
        <v>0</v>
      </c>
      <c r="T239" s="22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4" t="s">
        <v>129</v>
      </c>
      <c r="AT239" s="224" t="s">
        <v>125</v>
      </c>
      <c r="AU239" s="224" t="s">
        <v>85</v>
      </c>
      <c r="AY239" s="16" t="s">
        <v>123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6" t="s">
        <v>80</v>
      </c>
      <c r="BK239" s="225">
        <f>ROUND(I239*H239,2)</f>
        <v>0</v>
      </c>
      <c r="BL239" s="16" t="s">
        <v>129</v>
      </c>
      <c r="BM239" s="224" t="s">
        <v>322</v>
      </c>
    </row>
    <row r="240" s="2" customFormat="1">
      <c r="A240" s="37"/>
      <c r="B240" s="38"/>
      <c r="C240" s="39"/>
      <c r="D240" s="226" t="s">
        <v>131</v>
      </c>
      <c r="E240" s="39"/>
      <c r="F240" s="227" t="s">
        <v>323</v>
      </c>
      <c r="G240" s="39"/>
      <c r="H240" s="39"/>
      <c r="I240" s="228"/>
      <c r="J240" s="39"/>
      <c r="K240" s="39"/>
      <c r="L240" s="43"/>
      <c r="M240" s="229"/>
      <c r="N240" s="230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131</v>
      </c>
      <c r="AU240" s="16" t="s">
        <v>85</v>
      </c>
    </row>
    <row r="241" s="13" customFormat="1">
      <c r="A241" s="13"/>
      <c r="B241" s="231"/>
      <c r="C241" s="232"/>
      <c r="D241" s="226" t="s">
        <v>142</v>
      </c>
      <c r="E241" s="233" t="s">
        <v>1</v>
      </c>
      <c r="F241" s="234" t="s">
        <v>324</v>
      </c>
      <c r="G241" s="232"/>
      <c r="H241" s="235">
        <v>682.70399999999995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142</v>
      </c>
      <c r="AU241" s="241" t="s">
        <v>85</v>
      </c>
      <c r="AV241" s="13" t="s">
        <v>85</v>
      </c>
      <c r="AW241" s="13" t="s">
        <v>32</v>
      </c>
      <c r="AX241" s="13" t="s">
        <v>80</v>
      </c>
      <c r="AY241" s="241" t="s">
        <v>123</v>
      </c>
    </row>
    <row r="242" s="12" customFormat="1" ht="22.8" customHeight="1">
      <c r="A242" s="12"/>
      <c r="B242" s="196"/>
      <c r="C242" s="197"/>
      <c r="D242" s="198" t="s">
        <v>74</v>
      </c>
      <c r="E242" s="210" t="s">
        <v>325</v>
      </c>
      <c r="F242" s="210" t="s">
        <v>326</v>
      </c>
      <c r="G242" s="197"/>
      <c r="H242" s="197"/>
      <c r="I242" s="200"/>
      <c r="J242" s="211">
        <f>BK242</f>
        <v>0</v>
      </c>
      <c r="K242" s="197"/>
      <c r="L242" s="202"/>
      <c r="M242" s="203"/>
      <c r="N242" s="204"/>
      <c r="O242" s="204"/>
      <c r="P242" s="205">
        <f>SUM(P243:P244)</f>
        <v>0</v>
      </c>
      <c r="Q242" s="204"/>
      <c r="R242" s="205">
        <f>SUM(R243:R244)</f>
        <v>0</v>
      </c>
      <c r="S242" s="204"/>
      <c r="T242" s="206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7" t="s">
        <v>80</v>
      </c>
      <c r="AT242" s="208" t="s">
        <v>74</v>
      </c>
      <c r="AU242" s="208" t="s">
        <v>80</v>
      </c>
      <c r="AY242" s="207" t="s">
        <v>123</v>
      </c>
      <c r="BK242" s="209">
        <f>SUM(BK243:BK244)</f>
        <v>0</v>
      </c>
    </row>
    <row r="243" s="2" customFormat="1" ht="33" customHeight="1">
      <c r="A243" s="37"/>
      <c r="B243" s="38"/>
      <c r="C243" s="212" t="s">
        <v>327</v>
      </c>
      <c r="D243" s="212" t="s">
        <v>125</v>
      </c>
      <c r="E243" s="213" t="s">
        <v>328</v>
      </c>
      <c r="F243" s="214" t="s">
        <v>329</v>
      </c>
      <c r="G243" s="215" t="s">
        <v>301</v>
      </c>
      <c r="H243" s="216">
        <v>1410.8599999999999</v>
      </c>
      <c r="I243" s="217"/>
      <c r="J243" s="218">
        <f>ROUND(I243*H243,2)</f>
        <v>0</v>
      </c>
      <c r="K243" s="219"/>
      <c r="L243" s="43"/>
      <c r="M243" s="220" t="s">
        <v>1</v>
      </c>
      <c r="N243" s="221" t="s">
        <v>40</v>
      </c>
      <c r="O243" s="90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4" t="s">
        <v>129</v>
      </c>
      <c r="AT243" s="224" t="s">
        <v>125</v>
      </c>
      <c r="AU243" s="224" t="s">
        <v>85</v>
      </c>
      <c r="AY243" s="16" t="s">
        <v>123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6" t="s">
        <v>80</v>
      </c>
      <c r="BK243" s="225">
        <f>ROUND(I243*H243,2)</f>
        <v>0</v>
      </c>
      <c r="BL243" s="16" t="s">
        <v>129</v>
      </c>
      <c r="BM243" s="224" t="s">
        <v>330</v>
      </c>
    </row>
    <row r="244" s="2" customFormat="1">
      <c r="A244" s="37"/>
      <c r="B244" s="38"/>
      <c r="C244" s="39"/>
      <c r="D244" s="226" t="s">
        <v>131</v>
      </c>
      <c r="E244" s="39"/>
      <c r="F244" s="227" t="s">
        <v>331</v>
      </c>
      <c r="G244" s="39"/>
      <c r="H244" s="39"/>
      <c r="I244" s="228"/>
      <c r="J244" s="39"/>
      <c r="K244" s="39"/>
      <c r="L244" s="43"/>
      <c r="M244" s="229"/>
      <c r="N244" s="230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131</v>
      </c>
      <c r="AU244" s="16" t="s">
        <v>85</v>
      </c>
    </row>
    <row r="245" s="12" customFormat="1" ht="25.92" customHeight="1">
      <c r="A245" s="12"/>
      <c r="B245" s="196"/>
      <c r="C245" s="197"/>
      <c r="D245" s="198" t="s">
        <v>74</v>
      </c>
      <c r="E245" s="199" t="s">
        <v>332</v>
      </c>
      <c r="F245" s="199" t="s">
        <v>333</v>
      </c>
      <c r="G245" s="197"/>
      <c r="H245" s="197"/>
      <c r="I245" s="200"/>
      <c r="J245" s="201">
        <f>BK245</f>
        <v>0</v>
      </c>
      <c r="K245" s="197"/>
      <c r="L245" s="202"/>
      <c r="M245" s="203"/>
      <c r="N245" s="204"/>
      <c r="O245" s="204"/>
      <c r="P245" s="205">
        <f>P246</f>
        <v>0</v>
      </c>
      <c r="Q245" s="204"/>
      <c r="R245" s="205">
        <f>R246</f>
        <v>0.024479499999999998</v>
      </c>
      <c r="S245" s="204"/>
      <c r="T245" s="206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7" t="s">
        <v>85</v>
      </c>
      <c r="AT245" s="208" t="s">
        <v>74</v>
      </c>
      <c r="AU245" s="208" t="s">
        <v>75</v>
      </c>
      <c r="AY245" s="207" t="s">
        <v>123</v>
      </c>
      <c r="BK245" s="209">
        <f>BK246</f>
        <v>0</v>
      </c>
    </row>
    <row r="246" s="12" customFormat="1" ht="22.8" customHeight="1">
      <c r="A246" s="12"/>
      <c r="B246" s="196"/>
      <c r="C246" s="197"/>
      <c r="D246" s="198" t="s">
        <v>74</v>
      </c>
      <c r="E246" s="210" t="s">
        <v>334</v>
      </c>
      <c r="F246" s="210" t="s">
        <v>335</v>
      </c>
      <c r="G246" s="197"/>
      <c r="H246" s="197"/>
      <c r="I246" s="200"/>
      <c r="J246" s="211">
        <f>BK246</f>
        <v>0</v>
      </c>
      <c r="K246" s="197"/>
      <c r="L246" s="202"/>
      <c r="M246" s="203"/>
      <c r="N246" s="204"/>
      <c r="O246" s="204"/>
      <c r="P246" s="205">
        <f>SUM(P247:P252)</f>
        <v>0</v>
      </c>
      <c r="Q246" s="204"/>
      <c r="R246" s="205">
        <f>SUM(R247:R252)</f>
        <v>0.024479499999999998</v>
      </c>
      <c r="S246" s="204"/>
      <c r="T246" s="206">
        <f>SUM(T247:T252)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7" t="s">
        <v>85</v>
      </c>
      <c r="AT246" s="208" t="s">
        <v>74</v>
      </c>
      <c r="AU246" s="208" t="s">
        <v>80</v>
      </c>
      <c r="AY246" s="207" t="s">
        <v>123</v>
      </c>
      <c r="BK246" s="209">
        <f>SUM(BK247:BK252)</f>
        <v>0</v>
      </c>
    </row>
    <row r="247" s="2" customFormat="1" ht="24.15" customHeight="1">
      <c r="A247" s="37"/>
      <c r="B247" s="38"/>
      <c r="C247" s="212" t="s">
        <v>336</v>
      </c>
      <c r="D247" s="212" t="s">
        <v>125</v>
      </c>
      <c r="E247" s="213" t="s">
        <v>337</v>
      </c>
      <c r="F247" s="214" t="s">
        <v>338</v>
      </c>
      <c r="G247" s="215" t="s">
        <v>128</v>
      </c>
      <c r="H247" s="216">
        <v>60.25</v>
      </c>
      <c r="I247" s="217"/>
      <c r="J247" s="218">
        <f>ROUND(I247*H247,2)</f>
        <v>0</v>
      </c>
      <c r="K247" s="219"/>
      <c r="L247" s="43"/>
      <c r="M247" s="220" t="s">
        <v>1</v>
      </c>
      <c r="N247" s="221" t="s">
        <v>40</v>
      </c>
      <c r="O247" s="90"/>
      <c r="P247" s="222">
        <f>O247*H247</f>
        <v>0</v>
      </c>
      <c r="Q247" s="222">
        <v>4.0000000000000003E-05</v>
      </c>
      <c r="R247" s="222">
        <f>Q247*H247</f>
        <v>0.0024100000000000002</v>
      </c>
      <c r="S247" s="222">
        <v>0</v>
      </c>
      <c r="T247" s="22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4" t="s">
        <v>219</v>
      </c>
      <c r="AT247" s="224" t="s">
        <v>125</v>
      </c>
      <c r="AU247" s="224" t="s">
        <v>85</v>
      </c>
      <c r="AY247" s="16" t="s">
        <v>123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6" t="s">
        <v>80</v>
      </c>
      <c r="BK247" s="225">
        <f>ROUND(I247*H247,2)</f>
        <v>0</v>
      </c>
      <c r="BL247" s="16" t="s">
        <v>219</v>
      </c>
      <c r="BM247" s="224" t="s">
        <v>339</v>
      </c>
    </row>
    <row r="248" s="2" customFormat="1">
      <c r="A248" s="37"/>
      <c r="B248" s="38"/>
      <c r="C248" s="39"/>
      <c r="D248" s="226" t="s">
        <v>131</v>
      </c>
      <c r="E248" s="39"/>
      <c r="F248" s="227" t="s">
        <v>340</v>
      </c>
      <c r="G248" s="39"/>
      <c r="H248" s="39"/>
      <c r="I248" s="228"/>
      <c r="J248" s="39"/>
      <c r="K248" s="39"/>
      <c r="L248" s="43"/>
      <c r="M248" s="229"/>
      <c r="N248" s="230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131</v>
      </c>
      <c r="AU248" s="16" t="s">
        <v>85</v>
      </c>
    </row>
    <row r="249" s="13" customFormat="1">
      <c r="A249" s="13"/>
      <c r="B249" s="231"/>
      <c r="C249" s="232"/>
      <c r="D249" s="226" t="s">
        <v>142</v>
      </c>
      <c r="E249" s="233" t="s">
        <v>1</v>
      </c>
      <c r="F249" s="234" t="s">
        <v>341</v>
      </c>
      <c r="G249" s="232"/>
      <c r="H249" s="235">
        <v>60.25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142</v>
      </c>
      <c r="AU249" s="241" t="s">
        <v>85</v>
      </c>
      <c r="AV249" s="13" t="s">
        <v>85</v>
      </c>
      <c r="AW249" s="13" t="s">
        <v>32</v>
      </c>
      <c r="AX249" s="13" t="s">
        <v>80</v>
      </c>
      <c r="AY249" s="241" t="s">
        <v>123</v>
      </c>
    </row>
    <row r="250" s="2" customFormat="1" ht="24.15" customHeight="1">
      <c r="A250" s="37"/>
      <c r="B250" s="38"/>
      <c r="C250" s="253" t="s">
        <v>342</v>
      </c>
      <c r="D250" s="253" t="s">
        <v>189</v>
      </c>
      <c r="E250" s="254" t="s">
        <v>343</v>
      </c>
      <c r="F250" s="255" t="s">
        <v>344</v>
      </c>
      <c r="G250" s="256" t="s">
        <v>128</v>
      </c>
      <c r="H250" s="257">
        <v>73.564999999999998</v>
      </c>
      <c r="I250" s="258"/>
      <c r="J250" s="259">
        <f>ROUND(I250*H250,2)</f>
        <v>0</v>
      </c>
      <c r="K250" s="260"/>
      <c r="L250" s="261"/>
      <c r="M250" s="262" t="s">
        <v>1</v>
      </c>
      <c r="N250" s="263" t="s">
        <v>40</v>
      </c>
      <c r="O250" s="90"/>
      <c r="P250" s="222">
        <f>O250*H250</f>
        <v>0</v>
      </c>
      <c r="Q250" s="222">
        <v>0.00029999999999999997</v>
      </c>
      <c r="R250" s="222">
        <f>Q250*H250</f>
        <v>0.022069499999999999</v>
      </c>
      <c r="S250" s="222">
        <v>0</v>
      </c>
      <c r="T250" s="22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4" t="s">
        <v>305</v>
      </c>
      <c r="AT250" s="224" t="s">
        <v>189</v>
      </c>
      <c r="AU250" s="224" t="s">
        <v>85</v>
      </c>
      <c r="AY250" s="16" t="s">
        <v>123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6" t="s">
        <v>80</v>
      </c>
      <c r="BK250" s="225">
        <f>ROUND(I250*H250,2)</f>
        <v>0</v>
      </c>
      <c r="BL250" s="16" t="s">
        <v>219</v>
      </c>
      <c r="BM250" s="224" t="s">
        <v>345</v>
      </c>
    </row>
    <row r="251" s="2" customFormat="1">
      <c r="A251" s="37"/>
      <c r="B251" s="38"/>
      <c r="C251" s="39"/>
      <c r="D251" s="226" t="s">
        <v>131</v>
      </c>
      <c r="E251" s="39"/>
      <c r="F251" s="227" t="s">
        <v>344</v>
      </c>
      <c r="G251" s="39"/>
      <c r="H251" s="39"/>
      <c r="I251" s="228"/>
      <c r="J251" s="39"/>
      <c r="K251" s="39"/>
      <c r="L251" s="43"/>
      <c r="M251" s="229"/>
      <c r="N251" s="230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131</v>
      </c>
      <c r="AU251" s="16" t="s">
        <v>85</v>
      </c>
    </row>
    <row r="252" s="13" customFormat="1">
      <c r="A252" s="13"/>
      <c r="B252" s="231"/>
      <c r="C252" s="232"/>
      <c r="D252" s="226" t="s">
        <v>142</v>
      </c>
      <c r="E252" s="232"/>
      <c r="F252" s="234" t="s">
        <v>346</v>
      </c>
      <c r="G252" s="232"/>
      <c r="H252" s="235">
        <v>73.564999999999998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142</v>
      </c>
      <c r="AU252" s="241" t="s">
        <v>85</v>
      </c>
      <c r="AV252" s="13" t="s">
        <v>85</v>
      </c>
      <c r="AW252" s="13" t="s">
        <v>4</v>
      </c>
      <c r="AX252" s="13" t="s">
        <v>80</v>
      </c>
      <c r="AY252" s="241" t="s">
        <v>123</v>
      </c>
    </row>
    <row r="253" s="12" customFormat="1" ht="25.92" customHeight="1">
      <c r="A253" s="12"/>
      <c r="B253" s="196"/>
      <c r="C253" s="197"/>
      <c r="D253" s="198" t="s">
        <v>74</v>
      </c>
      <c r="E253" s="199" t="s">
        <v>347</v>
      </c>
      <c r="F253" s="199" t="s">
        <v>348</v>
      </c>
      <c r="G253" s="197"/>
      <c r="H253" s="197"/>
      <c r="I253" s="200"/>
      <c r="J253" s="201">
        <f>BK253</f>
        <v>0</v>
      </c>
      <c r="K253" s="197"/>
      <c r="L253" s="202"/>
      <c r="M253" s="203"/>
      <c r="N253" s="204"/>
      <c r="O253" s="204"/>
      <c r="P253" s="205">
        <f>P254+P257+P262+P265</f>
        <v>0</v>
      </c>
      <c r="Q253" s="204"/>
      <c r="R253" s="205">
        <f>R254+R257+R262+R265</f>
        <v>0</v>
      </c>
      <c r="S253" s="204"/>
      <c r="T253" s="206">
        <f>T254+T257+T262+T265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7" t="s">
        <v>149</v>
      </c>
      <c r="AT253" s="208" t="s">
        <v>74</v>
      </c>
      <c r="AU253" s="208" t="s">
        <v>75</v>
      </c>
      <c r="AY253" s="207" t="s">
        <v>123</v>
      </c>
      <c r="BK253" s="209">
        <f>BK254+BK257+BK262+BK265</f>
        <v>0</v>
      </c>
    </row>
    <row r="254" s="12" customFormat="1" ht="22.8" customHeight="1">
      <c r="A254" s="12"/>
      <c r="B254" s="196"/>
      <c r="C254" s="197"/>
      <c r="D254" s="198" t="s">
        <v>74</v>
      </c>
      <c r="E254" s="210" t="s">
        <v>349</v>
      </c>
      <c r="F254" s="210" t="s">
        <v>350</v>
      </c>
      <c r="G254" s="197"/>
      <c r="H254" s="197"/>
      <c r="I254" s="200"/>
      <c r="J254" s="211">
        <f>BK254</f>
        <v>0</v>
      </c>
      <c r="K254" s="197"/>
      <c r="L254" s="202"/>
      <c r="M254" s="203"/>
      <c r="N254" s="204"/>
      <c r="O254" s="204"/>
      <c r="P254" s="205">
        <f>SUM(P255:P256)</f>
        <v>0</v>
      </c>
      <c r="Q254" s="204"/>
      <c r="R254" s="205">
        <f>SUM(R255:R256)</f>
        <v>0</v>
      </c>
      <c r="S254" s="204"/>
      <c r="T254" s="206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7" t="s">
        <v>149</v>
      </c>
      <c r="AT254" s="208" t="s">
        <v>74</v>
      </c>
      <c r="AU254" s="208" t="s">
        <v>80</v>
      </c>
      <c r="AY254" s="207" t="s">
        <v>123</v>
      </c>
      <c r="BK254" s="209">
        <f>SUM(BK255:BK256)</f>
        <v>0</v>
      </c>
    </row>
    <row r="255" s="2" customFormat="1" ht="16.5" customHeight="1">
      <c r="A255" s="37"/>
      <c r="B255" s="38"/>
      <c r="C255" s="212" t="s">
        <v>351</v>
      </c>
      <c r="D255" s="212" t="s">
        <v>125</v>
      </c>
      <c r="E255" s="213" t="s">
        <v>352</v>
      </c>
      <c r="F255" s="214" t="s">
        <v>353</v>
      </c>
      <c r="G255" s="215" t="s">
        <v>290</v>
      </c>
      <c r="H255" s="216">
        <v>1</v>
      </c>
      <c r="I255" s="217"/>
      <c r="J255" s="218">
        <f>ROUND(I255*H255,2)</f>
        <v>0</v>
      </c>
      <c r="K255" s="219"/>
      <c r="L255" s="43"/>
      <c r="M255" s="220" t="s">
        <v>1</v>
      </c>
      <c r="N255" s="221" t="s">
        <v>40</v>
      </c>
      <c r="O255" s="90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4" t="s">
        <v>354</v>
      </c>
      <c r="AT255" s="224" t="s">
        <v>125</v>
      </c>
      <c r="AU255" s="224" t="s">
        <v>85</v>
      </c>
      <c r="AY255" s="16" t="s">
        <v>123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6" t="s">
        <v>80</v>
      </c>
      <c r="BK255" s="225">
        <f>ROUND(I255*H255,2)</f>
        <v>0</v>
      </c>
      <c r="BL255" s="16" t="s">
        <v>354</v>
      </c>
      <c r="BM255" s="224" t="s">
        <v>355</v>
      </c>
    </row>
    <row r="256" s="2" customFormat="1">
      <c r="A256" s="37"/>
      <c r="B256" s="38"/>
      <c r="C256" s="39"/>
      <c r="D256" s="226" t="s">
        <v>131</v>
      </c>
      <c r="E256" s="39"/>
      <c r="F256" s="227" t="s">
        <v>356</v>
      </c>
      <c r="G256" s="39"/>
      <c r="H256" s="39"/>
      <c r="I256" s="228"/>
      <c r="J256" s="39"/>
      <c r="K256" s="39"/>
      <c r="L256" s="43"/>
      <c r="M256" s="229"/>
      <c r="N256" s="230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131</v>
      </c>
      <c r="AU256" s="16" t="s">
        <v>85</v>
      </c>
    </row>
    <row r="257" s="12" customFormat="1" ht="22.8" customHeight="1">
      <c r="A257" s="12"/>
      <c r="B257" s="196"/>
      <c r="C257" s="197"/>
      <c r="D257" s="198" t="s">
        <v>74</v>
      </c>
      <c r="E257" s="210" t="s">
        <v>357</v>
      </c>
      <c r="F257" s="210" t="s">
        <v>358</v>
      </c>
      <c r="G257" s="197"/>
      <c r="H257" s="197"/>
      <c r="I257" s="200"/>
      <c r="J257" s="211">
        <f>BK257</f>
        <v>0</v>
      </c>
      <c r="K257" s="197"/>
      <c r="L257" s="202"/>
      <c r="M257" s="203"/>
      <c r="N257" s="204"/>
      <c r="O257" s="204"/>
      <c r="P257" s="205">
        <f>SUM(P258:P261)</f>
        <v>0</v>
      </c>
      <c r="Q257" s="204"/>
      <c r="R257" s="205">
        <f>SUM(R258:R261)</f>
        <v>0</v>
      </c>
      <c r="S257" s="204"/>
      <c r="T257" s="206">
        <f>SUM(T258:T261)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7" t="s">
        <v>149</v>
      </c>
      <c r="AT257" s="208" t="s">
        <v>74</v>
      </c>
      <c r="AU257" s="208" t="s">
        <v>80</v>
      </c>
      <c r="AY257" s="207" t="s">
        <v>123</v>
      </c>
      <c r="BK257" s="209">
        <f>SUM(BK258:BK261)</f>
        <v>0</v>
      </c>
    </row>
    <row r="258" s="2" customFormat="1" ht="37.8" customHeight="1">
      <c r="A258" s="37"/>
      <c r="B258" s="38"/>
      <c r="C258" s="212" t="s">
        <v>359</v>
      </c>
      <c r="D258" s="212" t="s">
        <v>125</v>
      </c>
      <c r="E258" s="213" t="s">
        <v>360</v>
      </c>
      <c r="F258" s="214" t="s">
        <v>361</v>
      </c>
      <c r="G258" s="215" t="s">
        <v>290</v>
      </c>
      <c r="H258" s="216">
        <v>1</v>
      </c>
      <c r="I258" s="217"/>
      <c r="J258" s="218">
        <f>ROUND(I258*H258,2)</f>
        <v>0</v>
      </c>
      <c r="K258" s="219"/>
      <c r="L258" s="43"/>
      <c r="M258" s="220" t="s">
        <v>1</v>
      </c>
      <c r="N258" s="221" t="s">
        <v>40</v>
      </c>
      <c r="O258" s="90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4" t="s">
        <v>354</v>
      </c>
      <c r="AT258" s="224" t="s">
        <v>125</v>
      </c>
      <c r="AU258" s="224" t="s">
        <v>85</v>
      </c>
      <c r="AY258" s="16" t="s">
        <v>123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6" t="s">
        <v>80</v>
      </c>
      <c r="BK258" s="225">
        <f>ROUND(I258*H258,2)</f>
        <v>0</v>
      </c>
      <c r="BL258" s="16" t="s">
        <v>354</v>
      </c>
      <c r="BM258" s="224" t="s">
        <v>362</v>
      </c>
    </row>
    <row r="259" s="2" customFormat="1">
      <c r="A259" s="37"/>
      <c r="B259" s="38"/>
      <c r="C259" s="39"/>
      <c r="D259" s="226" t="s">
        <v>131</v>
      </c>
      <c r="E259" s="39"/>
      <c r="F259" s="227" t="s">
        <v>358</v>
      </c>
      <c r="G259" s="39"/>
      <c r="H259" s="39"/>
      <c r="I259" s="228"/>
      <c r="J259" s="39"/>
      <c r="K259" s="39"/>
      <c r="L259" s="43"/>
      <c r="M259" s="229"/>
      <c r="N259" s="230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131</v>
      </c>
      <c r="AU259" s="16" t="s">
        <v>85</v>
      </c>
    </row>
    <row r="260" s="2" customFormat="1" ht="49.05" customHeight="1">
      <c r="A260" s="37"/>
      <c r="B260" s="38"/>
      <c r="C260" s="212" t="s">
        <v>363</v>
      </c>
      <c r="D260" s="212" t="s">
        <v>125</v>
      </c>
      <c r="E260" s="213" t="s">
        <v>364</v>
      </c>
      <c r="F260" s="214" t="s">
        <v>365</v>
      </c>
      <c r="G260" s="215" t="s">
        <v>290</v>
      </c>
      <c r="H260" s="216">
        <v>1</v>
      </c>
      <c r="I260" s="217"/>
      <c r="J260" s="218">
        <f>ROUND(I260*H260,2)</f>
        <v>0</v>
      </c>
      <c r="K260" s="219"/>
      <c r="L260" s="43"/>
      <c r="M260" s="220" t="s">
        <v>1</v>
      </c>
      <c r="N260" s="221" t="s">
        <v>40</v>
      </c>
      <c r="O260" s="90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4" t="s">
        <v>354</v>
      </c>
      <c r="AT260" s="224" t="s">
        <v>125</v>
      </c>
      <c r="AU260" s="224" t="s">
        <v>85</v>
      </c>
      <c r="AY260" s="16" t="s">
        <v>123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6" t="s">
        <v>80</v>
      </c>
      <c r="BK260" s="225">
        <f>ROUND(I260*H260,2)</f>
        <v>0</v>
      </c>
      <c r="BL260" s="16" t="s">
        <v>354</v>
      </c>
      <c r="BM260" s="224" t="s">
        <v>366</v>
      </c>
    </row>
    <row r="261" s="2" customFormat="1">
      <c r="A261" s="37"/>
      <c r="B261" s="38"/>
      <c r="C261" s="39"/>
      <c r="D261" s="226" t="s">
        <v>131</v>
      </c>
      <c r="E261" s="39"/>
      <c r="F261" s="227" t="s">
        <v>367</v>
      </c>
      <c r="G261" s="39"/>
      <c r="H261" s="39"/>
      <c r="I261" s="228"/>
      <c r="J261" s="39"/>
      <c r="K261" s="39"/>
      <c r="L261" s="43"/>
      <c r="M261" s="229"/>
      <c r="N261" s="230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131</v>
      </c>
      <c r="AU261" s="16" t="s">
        <v>85</v>
      </c>
    </row>
    <row r="262" s="12" customFormat="1" ht="22.8" customHeight="1">
      <c r="A262" s="12"/>
      <c r="B262" s="196"/>
      <c r="C262" s="197"/>
      <c r="D262" s="198" t="s">
        <v>74</v>
      </c>
      <c r="E262" s="210" t="s">
        <v>368</v>
      </c>
      <c r="F262" s="210" t="s">
        <v>369</v>
      </c>
      <c r="G262" s="197"/>
      <c r="H262" s="197"/>
      <c r="I262" s="200"/>
      <c r="J262" s="211">
        <f>BK262</f>
        <v>0</v>
      </c>
      <c r="K262" s="197"/>
      <c r="L262" s="202"/>
      <c r="M262" s="203"/>
      <c r="N262" s="204"/>
      <c r="O262" s="204"/>
      <c r="P262" s="205">
        <f>SUM(P263:P264)</f>
        <v>0</v>
      </c>
      <c r="Q262" s="204"/>
      <c r="R262" s="205">
        <f>SUM(R263:R264)</f>
        <v>0</v>
      </c>
      <c r="S262" s="204"/>
      <c r="T262" s="206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7" t="s">
        <v>149</v>
      </c>
      <c r="AT262" s="208" t="s">
        <v>74</v>
      </c>
      <c r="AU262" s="208" t="s">
        <v>80</v>
      </c>
      <c r="AY262" s="207" t="s">
        <v>123</v>
      </c>
      <c r="BK262" s="209">
        <f>SUM(BK263:BK264)</f>
        <v>0</v>
      </c>
    </row>
    <row r="263" s="2" customFormat="1" ht="16.5" customHeight="1">
      <c r="A263" s="37"/>
      <c r="B263" s="38"/>
      <c r="C263" s="212" t="s">
        <v>370</v>
      </c>
      <c r="D263" s="212" t="s">
        <v>125</v>
      </c>
      <c r="E263" s="213" t="s">
        <v>371</v>
      </c>
      <c r="F263" s="214" t="s">
        <v>372</v>
      </c>
      <c r="G263" s="215" t="s">
        <v>290</v>
      </c>
      <c r="H263" s="216">
        <v>1</v>
      </c>
      <c r="I263" s="217"/>
      <c r="J263" s="218">
        <f>ROUND(I263*H263,2)</f>
        <v>0</v>
      </c>
      <c r="K263" s="219"/>
      <c r="L263" s="43"/>
      <c r="M263" s="220" t="s">
        <v>1</v>
      </c>
      <c r="N263" s="221" t="s">
        <v>40</v>
      </c>
      <c r="O263" s="90"/>
      <c r="P263" s="222">
        <f>O263*H263</f>
        <v>0</v>
      </c>
      <c r="Q263" s="222">
        <v>0</v>
      </c>
      <c r="R263" s="222">
        <f>Q263*H263</f>
        <v>0</v>
      </c>
      <c r="S263" s="222">
        <v>0</v>
      </c>
      <c r="T263" s="22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4" t="s">
        <v>354</v>
      </c>
      <c r="AT263" s="224" t="s">
        <v>125</v>
      </c>
      <c r="AU263" s="224" t="s">
        <v>85</v>
      </c>
      <c r="AY263" s="16" t="s">
        <v>123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6" t="s">
        <v>80</v>
      </c>
      <c r="BK263" s="225">
        <f>ROUND(I263*H263,2)</f>
        <v>0</v>
      </c>
      <c r="BL263" s="16" t="s">
        <v>354</v>
      </c>
      <c r="BM263" s="224" t="s">
        <v>373</v>
      </c>
    </row>
    <row r="264" s="2" customFormat="1">
      <c r="A264" s="37"/>
      <c r="B264" s="38"/>
      <c r="C264" s="39"/>
      <c r="D264" s="226" t="s">
        <v>131</v>
      </c>
      <c r="E264" s="39"/>
      <c r="F264" s="227" t="s">
        <v>369</v>
      </c>
      <c r="G264" s="39"/>
      <c r="H264" s="39"/>
      <c r="I264" s="228"/>
      <c r="J264" s="39"/>
      <c r="K264" s="39"/>
      <c r="L264" s="43"/>
      <c r="M264" s="229"/>
      <c r="N264" s="230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131</v>
      </c>
      <c r="AU264" s="16" t="s">
        <v>85</v>
      </c>
    </row>
    <row r="265" s="12" customFormat="1" ht="22.8" customHeight="1">
      <c r="A265" s="12"/>
      <c r="B265" s="196"/>
      <c r="C265" s="197"/>
      <c r="D265" s="198" t="s">
        <v>74</v>
      </c>
      <c r="E265" s="210" t="s">
        <v>374</v>
      </c>
      <c r="F265" s="210" t="s">
        <v>375</v>
      </c>
      <c r="G265" s="197"/>
      <c r="H265" s="197"/>
      <c r="I265" s="200"/>
      <c r="J265" s="211">
        <f>BK265</f>
        <v>0</v>
      </c>
      <c r="K265" s="197"/>
      <c r="L265" s="202"/>
      <c r="M265" s="203"/>
      <c r="N265" s="204"/>
      <c r="O265" s="204"/>
      <c r="P265" s="205">
        <f>SUM(P266:P269)</f>
        <v>0</v>
      </c>
      <c r="Q265" s="204"/>
      <c r="R265" s="205">
        <f>SUM(R266:R269)</f>
        <v>0</v>
      </c>
      <c r="S265" s="204"/>
      <c r="T265" s="206">
        <f>SUM(T266:T269)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7" t="s">
        <v>149</v>
      </c>
      <c r="AT265" s="208" t="s">
        <v>74</v>
      </c>
      <c r="AU265" s="208" t="s">
        <v>80</v>
      </c>
      <c r="AY265" s="207" t="s">
        <v>123</v>
      </c>
      <c r="BK265" s="209">
        <f>SUM(BK266:BK269)</f>
        <v>0</v>
      </c>
    </row>
    <row r="266" s="2" customFormat="1" ht="16.5" customHeight="1">
      <c r="A266" s="37"/>
      <c r="B266" s="38"/>
      <c r="C266" s="212" t="s">
        <v>376</v>
      </c>
      <c r="D266" s="212" t="s">
        <v>125</v>
      </c>
      <c r="E266" s="213" t="s">
        <v>377</v>
      </c>
      <c r="F266" s="214" t="s">
        <v>378</v>
      </c>
      <c r="G266" s="215" t="s">
        <v>290</v>
      </c>
      <c r="H266" s="216">
        <v>1</v>
      </c>
      <c r="I266" s="217"/>
      <c r="J266" s="218">
        <f>ROUND(I266*H266,2)</f>
        <v>0</v>
      </c>
      <c r="K266" s="219"/>
      <c r="L266" s="43"/>
      <c r="M266" s="220" t="s">
        <v>1</v>
      </c>
      <c r="N266" s="221" t="s">
        <v>40</v>
      </c>
      <c r="O266" s="90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4" t="s">
        <v>354</v>
      </c>
      <c r="AT266" s="224" t="s">
        <v>125</v>
      </c>
      <c r="AU266" s="224" t="s">
        <v>85</v>
      </c>
      <c r="AY266" s="16" t="s">
        <v>123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6" t="s">
        <v>80</v>
      </c>
      <c r="BK266" s="225">
        <f>ROUND(I266*H266,2)</f>
        <v>0</v>
      </c>
      <c r="BL266" s="16" t="s">
        <v>354</v>
      </c>
      <c r="BM266" s="224" t="s">
        <v>379</v>
      </c>
    </row>
    <row r="267" s="2" customFormat="1">
      <c r="A267" s="37"/>
      <c r="B267" s="38"/>
      <c r="C267" s="39"/>
      <c r="D267" s="226" t="s">
        <v>131</v>
      </c>
      <c r="E267" s="39"/>
      <c r="F267" s="227" t="s">
        <v>380</v>
      </c>
      <c r="G267" s="39"/>
      <c r="H267" s="39"/>
      <c r="I267" s="228"/>
      <c r="J267" s="39"/>
      <c r="K267" s="39"/>
      <c r="L267" s="43"/>
      <c r="M267" s="229"/>
      <c r="N267" s="230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131</v>
      </c>
      <c r="AU267" s="16" t="s">
        <v>85</v>
      </c>
    </row>
    <row r="268" s="2" customFormat="1" ht="44.25" customHeight="1">
      <c r="A268" s="37"/>
      <c r="B268" s="38"/>
      <c r="C268" s="212" t="s">
        <v>381</v>
      </c>
      <c r="D268" s="212" t="s">
        <v>125</v>
      </c>
      <c r="E268" s="213" t="s">
        <v>382</v>
      </c>
      <c r="F268" s="214" t="s">
        <v>383</v>
      </c>
      <c r="G268" s="215" t="s">
        <v>290</v>
      </c>
      <c r="H268" s="216">
        <v>1</v>
      </c>
      <c r="I268" s="217"/>
      <c r="J268" s="218">
        <f>ROUND(I268*H268,2)</f>
        <v>0</v>
      </c>
      <c r="K268" s="219"/>
      <c r="L268" s="43"/>
      <c r="M268" s="220" t="s">
        <v>1</v>
      </c>
      <c r="N268" s="221" t="s">
        <v>40</v>
      </c>
      <c r="O268" s="90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4" t="s">
        <v>354</v>
      </c>
      <c r="AT268" s="224" t="s">
        <v>125</v>
      </c>
      <c r="AU268" s="224" t="s">
        <v>85</v>
      </c>
      <c r="AY268" s="16" t="s">
        <v>123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6" t="s">
        <v>80</v>
      </c>
      <c r="BK268" s="225">
        <f>ROUND(I268*H268,2)</f>
        <v>0</v>
      </c>
      <c r="BL268" s="16" t="s">
        <v>354</v>
      </c>
      <c r="BM268" s="224" t="s">
        <v>384</v>
      </c>
    </row>
    <row r="269" s="2" customFormat="1">
      <c r="A269" s="37"/>
      <c r="B269" s="38"/>
      <c r="C269" s="39"/>
      <c r="D269" s="226" t="s">
        <v>131</v>
      </c>
      <c r="E269" s="39"/>
      <c r="F269" s="227" t="s">
        <v>385</v>
      </c>
      <c r="G269" s="39"/>
      <c r="H269" s="39"/>
      <c r="I269" s="228"/>
      <c r="J269" s="39"/>
      <c r="K269" s="39"/>
      <c r="L269" s="43"/>
      <c r="M269" s="264"/>
      <c r="N269" s="265"/>
      <c r="O269" s="266"/>
      <c r="P269" s="266"/>
      <c r="Q269" s="266"/>
      <c r="R269" s="266"/>
      <c r="S269" s="266"/>
      <c r="T269" s="26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131</v>
      </c>
      <c r="AU269" s="16" t="s">
        <v>85</v>
      </c>
    </row>
    <row r="270" s="2" customFormat="1" ht="6.96" customHeight="1">
      <c r="A270" s="37"/>
      <c r="B270" s="65"/>
      <c r="C270" s="66"/>
      <c r="D270" s="66"/>
      <c r="E270" s="66"/>
      <c r="F270" s="66"/>
      <c r="G270" s="66"/>
      <c r="H270" s="66"/>
      <c r="I270" s="66"/>
      <c r="J270" s="66"/>
      <c r="K270" s="66"/>
      <c r="L270" s="43"/>
      <c r="M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</row>
  </sheetData>
  <sheetProtection sheet="1" autoFilter="0" formatColumns="0" formatRows="0" objects="1" scenarios="1" spinCount="100000" saltValue="n7Ug342FdTSRpNiOEt819/uw6Mf89dVSqj11saK02ZWUv82IP45Y03uDINUbTyGdsN26ctOplmQsXvnPF6vrNg==" hashValue="CZ9m2oWDwmWUUkmJKkPkW8UHC8okQxWRZQGsycfthMkYpu+X9IgbI6YQBqTlEj1spmq+hcvswSWCPBnwbdG4BA==" algorithmName="SHA-512" password="CC35"/>
  <autoFilter ref="C125:K269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19"/>
    </row>
    <row r="4" s="1" customFormat="1" ht="24.96" customHeight="1">
      <c r="B4" s="19"/>
      <c r="C4" s="133" t="s">
        <v>386</v>
      </c>
      <c r="H4" s="19"/>
    </row>
    <row r="5" s="1" customFormat="1" ht="12" customHeight="1">
      <c r="B5" s="19"/>
      <c r="C5" s="268" t="s">
        <v>13</v>
      </c>
      <c r="D5" s="141" t="s">
        <v>14</v>
      </c>
      <c r="E5" s="1"/>
      <c r="F5" s="1"/>
      <c r="H5" s="19"/>
    </row>
    <row r="6" s="1" customFormat="1" ht="36.96" customHeight="1">
      <c r="B6" s="19"/>
      <c r="C6" s="269" t="s">
        <v>16</v>
      </c>
      <c r="D6" s="270" t="s">
        <v>17</v>
      </c>
      <c r="E6" s="1"/>
      <c r="F6" s="1"/>
      <c r="H6" s="19"/>
    </row>
    <row r="7" s="1" customFormat="1" ht="16.5" customHeight="1">
      <c r="B7" s="19"/>
      <c r="C7" s="135" t="s">
        <v>22</v>
      </c>
      <c r="D7" s="138" t="str">
        <f>'Rekapitulace stavby'!AN8</f>
        <v>6. 3. 2026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84"/>
      <c r="B9" s="271"/>
      <c r="C9" s="272" t="s">
        <v>56</v>
      </c>
      <c r="D9" s="273" t="s">
        <v>57</v>
      </c>
      <c r="E9" s="273" t="s">
        <v>110</v>
      </c>
      <c r="F9" s="274" t="s">
        <v>387</v>
      </c>
      <c r="G9" s="184"/>
      <c r="H9" s="271"/>
    </row>
    <row r="10" s="2" customFormat="1" ht="26.4" customHeight="1">
      <c r="A10" s="37"/>
      <c r="B10" s="43"/>
      <c r="C10" s="275" t="s">
        <v>14</v>
      </c>
      <c r="D10" s="275" t="s">
        <v>17</v>
      </c>
      <c r="E10" s="37"/>
      <c r="F10" s="37"/>
      <c r="G10" s="37"/>
      <c r="H10" s="43"/>
    </row>
    <row r="11" s="2" customFormat="1" ht="16.8" customHeight="1">
      <c r="A11" s="37"/>
      <c r="B11" s="43"/>
      <c r="C11" s="276" t="s">
        <v>86</v>
      </c>
      <c r="D11" s="277" t="s">
        <v>87</v>
      </c>
      <c r="E11" s="278" t="s">
        <v>1</v>
      </c>
      <c r="F11" s="279">
        <v>28.649999999999999</v>
      </c>
      <c r="G11" s="37"/>
      <c r="H11" s="43"/>
    </row>
    <row r="12" s="2" customFormat="1" ht="16.8" customHeight="1">
      <c r="A12" s="37"/>
      <c r="B12" s="43"/>
      <c r="C12" s="280" t="s">
        <v>86</v>
      </c>
      <c r="D12" s="280" t="s">
        <v>169</v>
      </c>
      <c r="E12" s="16" t="s">
        <v>1</v>
      </c>
      <c r="F12" s="281">
        <v>28.649999999999999</v>
      </c>
      <c r="G12" s="37"/>
      <c r="H12" s="43"/>
    </row>
    <row r="13" s="2" customFormat="1" ht="16.8" customHeight="1">
      <c r="A13" s="37"/>
      <c r="B13" s="43"/>
      <c r="C13" s="282" t="s">
        <v>388</v>
      </c>
      <c r="D13" s="37"/>
      <c r="E13" s="37"/>
      <c r="F13" s="37"/>
      <c r="G13" s="37"/>
      <c r="H13" s="43"/>
    </row>
    <row r="14" s="2" customFormat="1">
      <c r="A14" s="37"/>
      <c r="B14" s="43"/>
      <c r="C14" s="280" t="s">
        <v>164</v>
      </c>
      <c r="D14" s="280" t="s">
        <v>165</v>
      </c>
      <c r="E14" s="16" t="s">
        <v>166</v>
      </c>
      <c r="F14" s="281">
        <v>28.649999999999999</v>
      </c>
      <c r="G14" s="37"/>
      <c r="H14" s="43"/>
    </row>
    <row r="15" s="2" customFormat="1" ht="16.8" customHeight="1">
      <c r="A15" s="37"/>
      <c r="B15" s="43"/>
      <c r="C15" s="280" t="s">
        <v>171</v>
      </c>
      <c r="D15" s="280" t="s">
        <v>172</v>
      </c>
      <c r="E15" s="16" t="s">
        <v>166</v>
      </c>
      <c r="F15" s="281">
        <v>28.649999999999999</v>
      </c>
      <c r="G15" s="37"/>
      <c r="H15" s="43"/>
    </row>
    <row r="16" s="2" customFormat="1" ht="16.8" customHeight="1">
      <c r="A16" s="37"/>
      <c r="B16" s="43"/>
      <c r="C16" s="276" t="s">
        <v>82</v>
      </c>
      <c r="D16" s="277" t="s">
        <v>83</v>
      </c>
      <c r="E16" s="278" t="s">
        <v>1</v>
      </c>
      <c r="F16" s="279">
        <v>28.649999999999999</v>
      </c>
      <c r="G16" s="37"/>
      <c r="H16" s="43"/>
    </row>
    <row r="17" s="2" customFormat="1" ht="16.8" customHeight="1">
      <c r="A17" s="37"/>
      <c r="B17" s="43"/>
      <c r="C17" s="280" t="s">
        <v>82</v>
      </c>
      <c r="D17" s="280" t="s">
        <v>175</v>
      </c>
      <c r="E17" s="16" t="s">
        <v>1</v>
      </c>
      <c r="F17" s="281">
        <v>28.649999999999999</v>
      </c>
      <c r="G17" s="37"/>
      <c r="H17" s="43"/>
    </row>
    <row r="18" s="2" customFormat="1" ht="7.44" customHeight="1">
      <c r="A18" s="37"/>
      <c r="B18" s="164"/>
      <c r="C18" s="165"/>
      <c r="D18" s="165"/>
      <c r="E18" s="165"/>
      <c r="F18" s="165"/>
      <c r="G18" s="165"/>
      <c r="H18" s="43"/>
    </row>
    <row r="19" s="2" customFormat="1">
      <c r="A19" s="37"/>
      <c r="B19" s="37"/>
      <c r="C19" s="37"/>
      <c r="D19" s="37"/>
      <c r="E19" s="37"/>
      <c r="F19" s="37"/>
      <c r="G19" s="37"/>
      <c r="H19" s="37"/>
    </row>
  </sheetData>
  <sheetProtection sheet="1" formatColumns="0" formatRows="0" objects="1" scenarios="1" spinCount="100000" saltValue="R6vtNfB3BMa1xm/Owq9GgdQtjQJ75T4/XUJHYFgE22XQ+ZaJp8YaCVlIEFBRZ8m0BQ7g9jbg+1Qb1q1NUPh5Fg==" hashValue="kR7dqd9ZRN9DMxIYzXgNYWgvs+oho2z6nefBpmyIoiaaDSDNMXWlgwm9VNBlRvfebEhlWMCL7Q4FnD4c2Liss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PC-PETR-NEW\Administrator</dc:creator>
  <cp:lastModifiedBy>PC-PETR-NEW\Administrator</cp:lastModifiedBy>
  <dcterms:created xsi:type="dcterms:W3CDTF">2026-03-06T15:24:46Z</dcterms:created>
  <dcterms:modified xsi:type="dcterms:W3CDTF">2026-03-06T15:24:48Z</dcterms:modified>
</cp:coreProperties>
</file>